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2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externalLinks/externalLink2.xml" ContentType="application/vnd.openxmlformats-officedocument.spreadsheetml.externalLink+xml"/>
  <Override PartName="/xl/comments3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" yWindow="3588" windowWidth="9576" windowHeight="8196"/>
  </bookViews>
  <sheets>
    <sheet name="ERB" sheetId="6" r:id="rId1"/>
    <sheet name="GRB" sheetId="19" r:id="rId2"/>
    <sheet name="CWC" sheetId="14" r:id="rId3"/>
    <sheet name="BS" sheetId="7" r:id="rId4"/>
    <sheet name="NOL Spread" sheetId="367" r:id="rId5"/>
    <sheet name="summary NOL" sheetId="373" r:id="rId6"/>
    <sheet name="June16" sheetId="370" state="hidden" r:id="rId7"/>
    <sheet name="May16" sheetId="369" state="hidden" r:id="rId8"/>
    <sheet name="Apr16" sheetId="368" state="hidden" r:id="rId9"/>
    <sheet name="Mar16" sheetId="366" state="hidden" r:id="rId10"/>
    <sheet name="Feb16" sheetId="365" state="hidden" r:id="rId11"/>
    <sheet name="Jan16" sheetId="364" state="hidden" r:id="rId12"/>
    <sheet name="Dec15" sheetId="363" state="hidden" r:id="rId13"/>
    <sheet name="Nov15" sheetId="362" state="hidden" r:id="rId14"/>
    <sheet name="Oct15" sheetId="360" state="hidden" r:id="rId15"/>
    <sheet name="Sept15" sheetId="359" state="hidden" r:id="rId16"/>
    <sheet name="BS and CWC Recon, p1" sheetId="219" r:id="rId17"/>
    <sheet name="BS and CWC Recon, p2" sheetId="220" r:id="rId18"/>
    <sheet name="PPXLSaveData0" sheetId="191" state="veryHidden" r:id="rId19"/>
    <sheet name="PPXLFunctions" sheetId="164" state="veryHidden" r:id="rId20"/>
    <sheet name="PPXLOpen" sheetId="171" state="veryHidden" r:id="rId21"/>
  </sheets>
  <externalReferences>
    <externalReference r:id="rId22"/>
    <externalReference r:id="rId23"/>
  </externalReferences>
  <definedNames>
    <definedName name="__123Graph_D" localSheetId="5" hidden="1">#REF!</definedName>
    <definedName name="__123Graph_D" hidden="1">#REF!</definedName>
    <definedName name="__123Graph_ECURRENT" localSheetId="5" hidden="1">[1]ConsolidatingPL!#REF!</definedName>
    <definedName name="__123Graph_ECURRENT" hidden="1">[1]ConsolidatingPL!#REF!</definedName>
    <definedName name="_Apr16">BS!$K$8:$K$2406</definedName>
    <definedName name="_Aug16">BS!$O$8:$O$2406</definedName>
    <definedName name="_Dec15">BS!$G$8:$G$2407</definedName>
    <definedName name="_End">BS!$BE$2332</definedName>
    <definedName name="_Feb16">BS!$I$8:$I$2406</definedName>
    <definedName name="_Fill" localSheetId="5" hidden="1">#REF!</definedName>
    <definedName name="_Fill" hidden="1">#REF!</definedName>
    <definedName name="_Filter">BS!$A$7:$AJ$2408</definedName>
    <definedName name="_xlnm._FilterDatabase" localSheetId="3" hidden="1">BS!$A$7:$AH$2416</definedName>
    <definedName name="_Jan16">BS!$H$8:$H$2410</definedName>
    <definedName name="_July16">BS!$N$8:$N$2406</definedName>
    <definedName name="_Jun09">" BS!$AI$7:$AI$1643"</definedName>
    <definedName name="_Jun16">BS!$M$8:$M$2407</definedName>
    <definedName name="_Key1" localSheetId="5" hidden="1">#REF!</definedName>
    <definedName name="_Key1" hidden="1">#REF!</definedName>
    <definedName name="_Key2" localSheetId="5" hidden="1">#REF!</definedName>
    <definedName name="_Key2" hidden="1">#REF!</definedName>
    <definedName name="_Mar16">BS!$J$8:$J$2406</definedName>
    <definedName name="_May16">BS!$L$8:$L$2406</definedName>
    <definedName name="_Nov15">BS!$F$8:$F$2406</definedName>
    <definedName name="_Oct15">BS!$E$8:$E$2410</definedName>
    <definedName name="_Order1" hidden="1">255</definedName>
    <definedName name="_Order2" hidden="1">255</definedName>
    <definedName name="_Sept15">BS!$D$8:$D$2406</definedName>
    <definedName name="_Sept16">BS!$P$8:$P$2410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hidden="1">#REF!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17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S_Accounts">BS!$A$8:$A$3783</definedName>
    <definedName name="CBWorkbookPriority" hidden="1">-2060790043</definedName>
    <definedName name="CombWC_LineItem">BS!$T$8:$T$3783</definedName>
    <definedName name="Data">BS!$A$7:$AJ$3783</definedName>
    <definedName name="_xlnm.Database" localSheetId="3">BS!$A$31:$R$2408</definedName>
    <definedName name="DELETE01" localSheetId="17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17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17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lRBLine">BS!$R$8:$R$3783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>BS!$S$8:$S$3783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3">BS!$A$2:$AH$2414</definedName>
    <definedName name="_xlnm.Print_Area" localSheetId="16">'BS and CWC Recon, p1'!$A$1:$M$25</definedName>
    <definedName name="_xlnm.Print_Area" localSheetId="17">'BS and CWC Recon, p2'!$A$1:$H$23</definedName>
    <definedName name="_xlnm.Print_Area" localSheetId="2">CWC!$A$1:$D$121</definedName>
    <definedName name="_xlnm.Print_Area" localSheetId="0">ERB!$A$1:$D$98</definedName>
    <definedName name="_xlnm.Print_Area" localSheetId="1">GRB!$A$1:$D$49</definedName>
    <definedName name="_xlnm.Print_Titles" localSheetId="3">BS!$A:$C,BS!$2:$7</definedName>
    <definedName name="_xlnm.Print_Titles" localSheetId="2">CWC!$B:$C,CWC!$1:$15</definedName>
    <definedName name="_xlnm.Print_Titles" localSheetId="0">ERB!$A:$C,ERB!$1:$8</definedName>
    <definedName name="_xlnm.Print_Titles" localSheetId="1">GRB!$A:$B,GRB!$1:$9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Sept16AMA">BS!$Q$8:$Q$2408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hidden="1">{#N/A,#N/A,FALSE,"Summ";#N/A,#N/A,FALSE,"General"}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5" hidden="1">#REF!</definedName>
    <definedName name="Transfer" hidden="1">#REF!</definedName>
    <definedName name="Transfers" localSheetId="5" hidden="1">#REF!</definedName>
    <definedName name="Transfers" hidden="1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7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17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17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45621" calcMode="manual" iterate="1" calcCompleted="0" calcOnSave="0"/>
</workbook>
</file>

<file path=xl/calcChain.xml><?xml version="1.0" encoding="utf-8"?>
<calcChain xmlns="http://schemas.openxmlformats.org/spreadsheetml/2006/main">
  <c r="B3" i="6" l="1"/>
  <c r="A5" i="19"/>
  <c r="J21" i="367"/>
  <c r="J22" i="367"/>
  <c r="J23" i="367"/>
  <c r="I21" i="367"/>
  <c r="I22" i="367"/>
  <c r="I23" i="367"/>
  <c r="C14" i="373" l="1"/>
  <c r="D14" i="373"/>
  <c r="E14" i="373"/>
  <c r="F14" i="373"/>
  <c r="G14" i="373"/>
  <c r="H14" i="373"/>
  <c r="I14" i="373"/>
  <c r="J14" i="373"/>
  <c r="K12" i="373"/>
  <c r="L12" i="373" s="1"/>
  <c r="M12" i="373" s="1"/>
  <c r="K11" i="373"/>
  <c r="L11" i="373" s="1"/>
  <c r="M11" i="373" s="1"/>
  <c r="K10" i="373"/>
  <c r="L10" i="373" s="1"/>
  <c r="M10" i="373" s="1"/>
  <c r="K9" i="373"/>
  <c r="L9" i="373" s="1"/>
  <c r="B14" i="373"/>
  <c r="L14" i="373" l="1"/>
  <c r="M9" i="373"/>
  <c r="S12" i="373"/>
  <c r="R12" i="373"/>
  <c r="Q12" i="373"/>
  <c r="Q10" i="373"/>
  <c r="S10" i="373"/>
  <c r="R10" i="373"/>
  <c r="S11" i="373"/>
  <c r="R11" i="373"/>
  <c r="Q11" i="373"/>
  <c r="K14" i="373"/>
  <c r="T10" i="373" l="1"/>
  <c r="T12" i="373"/>
  <c r="S9" i="373"/>
  <c r="S14" i="373" s="1"/>
  <c r="Q9" i="373"/>
  <c r="M14" i="373"/>
  <c r="R9" i="373"/>
  <c r="R14" i="373" s="1"/>
  <c r="T11" i="373"/>
  <c r="Q14" i="373" l="1"/>
  <c r="T9" i="373"/>
  <c r="T14" i="373" s="1"/>
  <c r="J19" i="373" s="1"/>
  <c r="B11" i="367" s="1"/>
  <c r="C8" i="14" s="1"/>
  <c r="J20" i="373" l="1"/>
  <c r="Q644" i="7"/>
  <c r="AH644" i="7" s="1"/>
  <c r="AJ644" i="7" s="1"/>
  <c r="AD483" i="7"/>
  <c r="Q483" i="7"/>
  <c r="AH483" i="7" s="1"/>
  <c r="AD571" i="7"/>
  <c r="Q630" i="7"/>
  <c r="AH630" i="7" s="1"/>
  <c r="AJ630" i="7" s="1"/>
  <c r="Q603" i="7"/>
  <c r="AH603" i="7" s="1"/>
  <c r="AJ603" i="7" s="1"/>
  <c r="Q604" i="7"/>
  <c r="AH604" i="7" s="1"/>
  <c r="AJ604" i="7" s="1"/>
  <c r="AD21" i="7"/>
  <c r="AD20" i="7"/>
  <c r="Q20" i="7"/>
  <c r="AD1940" i="7"/>
  <c r="Q941" i="7"/>
  <c r="AB941" i="7" s="1"/>
  <c r="AD941" i="7" s="1"/>
  <c r="AJ941" i="7" s="1"/>
  <c r="J21" i="373" l="1"/>
  <c r="C11" i="367"/>
  <c r="C9" i="14" s="1"/>
  <c r="Q616" i="7"/>
  <c r="AJ483" i="7"/>
  <c r="Q571" i="7"/>
  <c r="AH571" i="7" s="1"/>
  <c r="AJ571" i="7" s="1"/>
  <c r="Q608" i="7"/>
  <c r="AH608" i="7" s="1"/>
  <c r="AJ608" i="7" s="1"/>
  <c r="Q631" i="7"/>
  <c r="AH631" i="7" s="1"/>
  <c r="AJ631" i="7" s="1"/>
  <c r="Q629" i="7"/>
  <c r="AH629" i="7" s="1"/>
  <c r="AJ629" i="7" s="1"/>
  <c r="Q602" i="7"/>
  <c r="AH602" i="7" s="1"/>
  <c r="AJ602" i="7" s="1"/>
  <c r="Q606" i="7"/>
  <c r="AH606" i="7" s="1"/>
  <c r="AJ606" i="7" s="1"/>
  <c r="AA20" i="7"/>
  <c r="AJ20" i="7" s="1"/>
  <c r="Y20" i="7"/>
  <c r="Q21" i="7"/>
  <c r="Q1940" i="7"/>
  <c r="AG1940" i="7" s="1"/>
  <c r="D65" i="6"/>
  <c r="D54" i="6"/>
  <c r="D83" i="14"/>
  <c r="D82" i="14"/>
  <c r="D27" i="14"/>
  <c r="D23" i="14"/>
  <c r="D19" i="14"/>
  <c r="N37" i="367"/>
  <c r="N39" i="367" s="1"/>
  <c r="N33" i="367"/>
  <c r="N35" i="367" s="1"/>
  <c r="Y21" i="7" l="1"/>
  <c r="AE2410" i="7"/>
  <c r="AH616" i="7"/>
  <c r="AJ616" i="7" s="1"/>
  <c r="AF1940" i="7"/>
  <c r="AA21" i="7"/>
  <c r="AJ21" i="7" s="1"/>
  <c r="AE1940" i="7"/>
  <c r="AJ1940" i="7"/>
  <c r="N43" i="367"/>
  <c r="M23" i="367"/>
  <c r="N41" i="367"/>
  <c r="N34" i="367"/>
  <c r="N38" i="367"/>
  <c r="O23" i="367" l="1"/>
  <c r="N23" i="367"/>
  <c r="N42" i="367"/>
  <c r="N40" i="367" s="1"/>
  <c r="M37" i="367" l="1"/>
  <c r="R23" i="367"/>
  <c r="S23" i="367" s="1"/>
  <c r="T23" i="367" s="1"/>
  <c r="M33" i="367"/>
  <c r="M38" i="367" l="1"/>
  <c r="M39" i="367"/>
  <c r="M34" i="367"/>
  <c r="M41" i="367"/>
  <c r="M35" i="367"/>
  <c r="E23" i="367" l="1"/>
  <c r="M42" i="367"/>
  <c r="M43" i="367"/>
  <c r="D23" i="367" l="1"/>
  <c r="M40" i="367"/>
  <c r="R22" i="367" l="1"/>
  <c r="S22" i="367" s="1"/>
  <c r="T22" i="367" s="1"/>
  <c r="M22" i="367"/>
  <c r="N22" i="367" l="1"/>
  <c r="O22" i="367"/>
  <c r="L37" i="367"/>
  <c r="R21" i="367"/>
  <c r="S21" i="367" s="1"/>
  <c r="T21" i="367" s="1"/>
  <c r="L33" i="367"/>
  <c r="Q632" i="7" l="1"/>
  <c r="AH632" i="7" s="1"/>
  <c r="AJ632" i="7" s="1"/>
  <c r="Q573" i="7"/>
  <c r="AH573" i="7" s="1"/>
  <c r="AJ573" i="7" s="1"/>
  <c r="D22" i="367"/>
  <c r="L38" i="367"/>
  <c r="L39" i="367"/>
  <c r="L41" i="367"/>
  <c r="L34" i="367"/>
  <c r="L35" i="367"/>
  <c r="M21" i="367"/>
  <c r="L43" i="367" l="1"/>
  <c r="N21" i="367"/>
  <c r="O21" i="367"/>
  <c r="L42" i="367"/>
  <c r="L40" i="367" l="1"/>
  <c r="H19" i="367"/>
  <c r="H20" i="367"/>
  <c r="D21" i="367"/>
  <c r="E21" i="367"/>
  <c r="E22" i="367"/>
  <c r="Q2285" i="7"/>
  <c r="K37" i="367"/>
  <c r="K33" i="367"/>
  <c r="Q1142" i="7"/>
  <c r="AH1142" i="7" s="1"/>
  <c r="AJ1142" i="7" s="1"/>
  <c r="Q615" i="7"/>
  <c r="AH615" i="7" s="1"/>
  <c r="AJ615" i="7" s="1"/>
  <c r="AD2285" i="7"/>
  <c r="J20" i="367" l="1"/>
  <c r="I20" i="367"/>
  <c r="I19" i="367"/>
  <c r="J19" i="367"/>
  <c r="W2285" i="7"/>
  <c r="V2285" i="7"/>
  <c r="X2285" i="7"/>
  <c r="AJ2285" i="7" s="1"/>
  <c r="K38" i="367"/>
  <c r="K39" i="367"/>
  <c r="K34" i="367"/>
  <c r="K35" i="367"/>
  <c r="K41" i="367"/>
  <c r="M20" i="367"/>
  <c r="O20" i="367" l="1"/>
  <c r="N20" i="367"/>
  <c r="K42" i="367"/>
  <c r="K43" i="367"/>
  <c r="K40" i="367" l="1"/>
  <c r="D9" i="19" l="1"/>
  <c r="C5" i="6"/>
  <c r="H18" i="367"/>
  <c r="J18" i="367" l="1"/>
  <c r="I18" i="367"/>
  <c r="C6" i="6"/>
  <c r="D8" i="19"/>
  <c r="Q950" i="7" l="1"/>
  <c r="AB950" i="7" s="1"/>
  <c r="J37" i="367"/>
  <c r="J33" i="367"/>
  <c r="Q613" i="7"/>
  <c r="AH613" i="7" s="1"/>
  <c r="AJ613" i="7" s="1"/>
  <c r="G33" i="367"/>
  <c r="H33" i="367"/>
  <c r="I33" i="367"/>
  <c r="Q642" i="7" l="1"/>
  <c r="AH642" i="7" s="1"/>
  <c r="AJ642" i="7" s="1"/>
  <c r="Q334" i="7"/>
  <c r="AH334" i="7" s="1"/>
  <c r="Q853" i="7"/>
  <c r="Q643" i="7"/>
  <c r="AH643" i="7" s="1"/>
  <c r="AJ643" i="7" s="1"/>
  <c r="Q328" i="7"/>
  <c r="AH328" i="7" s="1"/>
  <c r="Q1143" i="7"/>
  <c r="AH1143" i="7" s="1"/>
  <c r="AJ1143" i="7" s="1"/>
  <c r="Q854" i="7"/>
  <c r="Q760" i="7"/>
  <c r="Q619" i="7"/>
  <c r="AH619" i="7" s="1"/>
  <c r="AJ619" i="7" s="1"/>
  <c r="J35" i="367"/>
  <c r="J34" i="367"/>
  <c r="J41" i="367"/>
  <c r="I34" i="367"/>
  <c r="I35" i="367"/>
  <c r="H35" i="367"/>
  <c r="H34" i="367"/>
  <c r="G34" i="367"/>
  <c r="G35" i="367"/>
  <c r="J38" i="367"/>
  <c r="J39" i="367"/>
  <c r="R20" i="367"/>
  <c r="S20" i="367" s="1"/>
  <c r="T20" i="367" s="1"/>
  <c r="R19" i="367"/>
  <c r="S19" i="367" s="1"/>
  <c r="T19" i="367" s="1"/>
  <c r="M19" i="367"/>
  <c r="B4" i="219"/>
  <c r="B4" i="220" s="1"/>
  <c r="AA5" i="7"/>
  <c r="O19" i="367" l="1"/>
  <c r="N19" i="367"/>
  <c r="AB854" i="7"/>
  <c r="AD854" i="7"/>
  <c r="AJ854" i="7" s="1"/>
  <c r="AH760" i="7"/>
  <c r="AJ760" i="7" s="1"/>
  <c r="AG853" i="7"/>
  <c r="AJ853" i="7" s="1"/>
  <c r="AE853" i="7"/>
  <c r="AF853" i="7"/>
  <c r="J42" i="367"/>
  <c r="J43" i="367"/>
  <c r="AD950" i="7"/>
  <c r="AJ950" i="7" s="1"/>
  <c r="J40" i="367" l="1"/>
  <c r="D20" i="367"/>
  <c r="E20" i="367"/>
  <c r="R17" i="367" l="1"/>
  <c r="S17" i="367" s="1"/>
  <c r="T17" i="367" s="1"/>
  <c r="H17" i="367"/>
  <c r="R16" i="367"/>
  <c r="S16" i="367" s="1"/>
  <c r="T16" i="367" s="1"/>
  <c r="J17" i="367" l="1"/>
  <c r="I17" i="367"/>
  <c r="I37" i="367" l="1"/>
  <c r="I39" i="367" l="1"/>
  <c r="I43" i="367" s="1"/>
  <c r="I38" i="367"/>
  <c r="I41" i="367"/>
  <c r="M18" i="367"/>
  <c r="R18" i="367"/>
  <c r="S18" i="367" s="1"/>
  <c r="T18" i="367" s="1"/>
  <c r="D945" i="368"/>
  <c r="D944" i="368"/>
  <c r="D943" i="368"/>
  <c r="D942" i="368"/>
  <c r="D941" i="368"/>
  <c r="D940" i="368"/>
  <c r="D939" i="368"/>
  <c r="D938" i="368"/>
  <c r="D937" i="368"/>
  <c r="D936" i="368"/>
  <c r="D935" i="368"/>
  <c r="D934" i="368"/>
  <c r="D933" i="368"/>
  <c r="D932" i="368"/>
  <c r="D931" i="368"/>
  <c r="D930" i="368"/>
  <c r="D929" i="368"/>
  <c r="D928" i="368"/>
  <c r="D927" i="368"/>
  <c r="D926" i="368"/>
  <c r="D925" i="368"/>
  <c r="D924" i="368"/>
  <c r="D923" i="368"/>
  <c r="D922" i="368"/>
  <c r="D921" i="368"/>
  <c r="D920" i="368"/>
  <c r="D919" i="368"/>
  <c r="D918" i="368"/>
  <c r="D917" i="368"/>
  <c r="D916" i="368"/>
  <c r="D915" i="368"/>
  <c r="D914" i="368"/>
  <c r="D913" i="368"/>
  <c r="D912" i="368"/>
  <c r="D911" i="368"/>
  <c r="D910" i="368"/>
  <c r="D909" i="368"/>
  <c r="D908" i="368"/>
  <c r="D907" i="368"/>
  <c r="D906" i="368"/>
  <c r="D905" i="368"/>
  <c r="D904" i="368"/>
  <c r="D903" i="368"/>
  <c r="D902" i="368"/>
  <c r="D901" i="368"/>
  <c r="D900" i="368"/>
  <c r="D899" i="368"/>
  <c r="D898" i="368"/>
  <c r="D897" i="368"/>
  <c r="D896" i="368"/>
  <c r="D895" i="368"/>
  <c r="D894" i="368"/>
  <c r="D893" i="368"/>
  <c r="D892" i="368"/>
  <c r="D891" i="368"/>
  <c r="D890" i="368"/>
  <c r="D889" i="368"/>
  <c r="D888" i="368"/>
  <c r="D887" i="368"/>
  <c r="D886" i="368"/>
  <c r="D885" i="368"/>
  <c r="D884" i="368"/>
  <c r="D883" i="368"/>
  <c r="D882" i="368"/>
  <c r="D881" i="368"/>
  <c r="D880" i="368"/>
  <c r="D879" i="368"/>
  <c r="D878" i="368"/>
  <c r="D877" i="368"/>
  <c r="D876" i="368"/>
  <c r="D875" i="368"/>
  <c r="D874" i="368"/>
  <c r="D873" i="368"/>
  <c r="D872" i="368"/>
  <c r="D871" i="368"/>
  <c r="D870" i="368"/>
  <c r="D869" i="368"/>
  <c r="D868" i="368"/>
  <c r="D867" i="368"/>
  <c r="D866" i="368"/>
  <c r="D865" i="368"/>
  <c r="D864" i="368"/>
  <c r="D863" i="368"/>
  <c r="D862" i="368"/>
  <c r="D861" i="368"/>
  <c r="D860" i="368"/>
  <c r="D859" i="368"/>
  <c r="D858" i="368"/>
  <c r="D857" i="368"/>
  <c r="D856" i="368"/>
  <c r="D855" i="368"/>
  <c r="D854" i="368"/>
  <c r="D853" i="368"/>
  <c r="D852" i="368"/>
  <c r="D851" i="368"/>
  <c r="D850" i="368"/>
  <c r="D849" i="368"/>
  <c r="D848" i="368"/>
  <c r="D847" i="368"/>
  <c r="D846" i="368"/>
  <c r="D845" i="368"/>
  <c r="D844" i="368"/>
  <c r="D843" i="368"/>
  <c r="D842" i="368"/>
  <c r="D841" i="368"/>
  <c r="D840" i="368"/>
  <c r="D839" i="368"/>
  <c r="D838" i="368"/>
  <c r="D837" i="368"/>
  <c r="D836" i="368"/>
  <c r="D835" i="368"/>
  <c r="D834" i="368"/>
  <c r="D833" i="368"/>
  <c r="D832" i="368"/>
  <c r="D831" i="368"/>
  <c r="D830" i="368"/>
  <c r="D829" i="368"/>
  <c r="D828" i="368"/>
  <c r="D827" i="368"/>
  <c r="D826" i="368"/>
  <c r="D825" i="368"/>
  <c r="D824" i="368"/>
  <c r="D823" i="368"/>
  <c r="D822" i="368"/>
  <c r="D821" i="368"/>
  <c r="D820" i="368"/>
  <c r="D819" i="368"/>
  <c r="D818" i="368"/>
  <c r="D817" i="368"/>
  <c r="D816" i="368"/>
  <c r="D815" i="368"/>
  <c r="D814" i="368"/>
  <c r="D813" i="368"/>
  <c r="D812" i="368"/>
  <c r="D811" i="368"/>
  <c r="D810" i="368"/>
  <c r="D809" i="368"/>
  <c r="D808" i="368"/>
  <c r="D807" i="368"/>
  <c r="D806" i="368"/>
  <c r="D805" i="368"/>
  <c r="D804" i="368"/>
  <c r="D803" i="368"/>
  <c r="D802" i="368"/>
  <c r="D801" i="368"/>
  <c r="D800" i="368"/>
  <c r="D799" i="368"/>
  <c r="D798" i="368"/>
  <c r="D797" i="368"/>
  <c r="D796" i="368"/>
  <c r="D795" i="368"/>
  <c r="D794" i="368"/>
  <c r="D793" i="368"/>
  <c r="D792" i="368"/>
  <c r="D791" i="368"/>
  <c r="D790" i="368"/>
  <c r="D789" i="368"/>
  <c r="D788" i="368"/>
  <c r="D787" i="368"/>
  <c r="D786" i="368"/>
  <c r="D785" i="368"/>
  <c r="D784" i="368"/>
  <c r="D783" i="368"/>
  <c r="D782" i="368"/>
  <c r="D781" i="368"/>
  <c r="D780" i="368"/>
  <c r="D779" i="368"/>
  <c r="D778" i="368"/>
  <c r="D777" i="368"/>
  <c r="D776" i="368"/>
  <c r="D775" i="368"/>
  <c r="D774" i="368"/>
  <c r="D773" i="368"/>
  <c r="D772" i="368"/>
  <c r="D771" i="368"/>
  <c r="D770" i="368"/>
  <c r="D769" i="368"/>
  <c r="D768" i="368"/>
  <c r="D767" i="368"/>
  <c r="D766" i="368"/>
  <c r="D765" i="368"/>
  <c r="D764" i="368"/>
  <c r="D763" i="368"/>
  <c r="D762" i="368"/>
  <c r="D761" i="368"/>
  <c r="D760" i="368"/>
  <c r="D759" i="368"/>
  <c r="D758" i="368"/>
  <c r="D757" i="368"/>
  <c r="D756" i="368"/>
  <c r="D755" i="368"/>
  <c r="D754" i="368"/>
  <c r="D753" i="368"/>
  <c r="D752" i="368"/>
  <c r="D751" i="368"/>
  <c r="D750" i="368"/>
  <c r="D749" i="368"/>
  <c r="D748" i="368"/>
  <c r="D747" i="368"/>
  <c r="D746" i="368"/>
  <c r="D745" i="368"/>
  <c r="D744" i="368"/>
  <c r="D743" i="368"/>
  <c r="D742" i="368"/>
  <c r="D741" i="368"/>
  <c r="D740" i="368"/>
  <c r="D739" i="368"/>
  <c r="D738" i="368"/>
  <c r="D737" i="368"/>
  <c r="D736" i="368"/>
  <c r="D735" i="368"/>
  <c r="D734" i="368"/>
  <c r="D733" i="368"/>
  <c r="D732" i="368"/>
  <c r="D731" i="368"/>
  <c r="D730" i="368"/>
  <c r="D729" i="368"/>
  <c r="D728" i="368"/>
  <c r="D727" i="368"/>
  <c r="D726" i="368"/>
  <c r="D725" i="368"/>
  <c r="D724" i="368"/>
  <c r="D723" i="368"/>
  <c r="D722" i="368"/>
  <c r="D721" i="368"/>
  <c r="D720" i="368"/>
  <c r="D719" i="368"/>
  <c r="D718" i="368"/>
  <c r="D717" i="368"/>
  <c r="D716" i="368"/>
  <c r="D715" i="368"/>
  <c r="D714" i="368"/>
  <c r="D713" i="368"/>
  <c r="D712" i="368"/>
  <c r="D711" i="368"/>
  <c r="D710" i="368"/>
  <c r="D709" i="368"/>
  <c r="D708" i="368"/>
  <c r="D707" i="368"/>
  <c r="D706" i="368"/>
  <c r="D705" i="368"/>
  <c r="D704" i="368"/>
  <c r="D703" i="368"/>
  <c r="D702" i="368"/>
  <c r="D701" i="368"/>
  <c r="D700" i="368"/>
  <c r="D699" i="368"/>
  <c r="D698" i="368"/>
  <c r="D697" i="368"/>
  <c r="D696" i="368"/>
  <c r="D695" i="368"/>
  <c r="D694" i="368"/>
  <c r="D693" i="368"/>
  <c r="D692" i="368"/>
  <c r="D691" i="368"/>
  <c r="D690" i="368"/>
  <c r="D689" i="368"/>
  <c r="D688" i="368"/>
  <c r="D687" i="368"/>
  <c r="D686" i="368"/>
  <c r="D685" i="368"/>
  <c r="D684" i="368"/>
  <c r="D683" i="368"/>
  <c r="D682" i="368"/>
  <c r="D681" i="368"/>
  <c r="D680" i="368"/>
  <c r="D679" i="368"/>
  <c r="D678" i="368"/>
  <c r="D677" i="368"/>
  <c r="D676" i="368"/>
  <c r="D675" i="368"/>
  <c r="D674" i="368"/>
  <c r="D673" i="368"/>
  <c r="D672" i="368"/>
  <c r="D671" i="368"/>
  <c r="D670" i="368"/>
  <c r="D669" i="368"/>
  <c r="D668" i="368"/>
  <c r="D667" i="368"/>
  <c r="D666" i="368"/>
  <c r="D665" i="368"/>
  <c r="D664" i="368"/>
  <c r="D663" i="368"/>
  <c r="D662" i="368"/>
  <c r="D661" i="368"/>
  <c r="D660" i="368"/>
  <c r="D659" i="368"/>
  <c r="D658" i="368"/>
  <c r="D657" i="368"/>
  <c r="D656" i="368"/>
  <c r="D655" i="368"/>
  <c r="D654" i="368"/>
  <c r="D653" i="368"/>
  <c r="D652" i="368"/>
  <c r="D651" i="368"/>
  <c r="D650" i="368"/>
  <c r="D649" i="368"/>
  <c r="D648" i="368"/>
  <c r="D647" i="368"/>
  <c r="D646" i="368"/>
  <c r="D645" i="368"/>
  <c r="D644" i="368"/>
  <c r="D643" i="368"/>
  <c r="D642" i="368"/>
  <c r="D641" i="368"/>
  <c r="D640" i="368"/>
  <c r="D639" i="368"/>
  <c r="D638" i="368"/>
  <c r="D637" i="368"/>
  <c r="D636" i="368"/>
  <c r="D635" i="368"/>
  <c r="D634" i="368"/>
  <c r="D633" i="368"/>
  <c r="D632" i="368"/>
  <c r="D631" i="368"/>
  <c r="D630" i="368"/>
  <c r="D629" i="368"/>
  <c r="D628" i="368"/>
  <c r="D627" i="368"/>
  <c r="D626" i="368"/>
  <c r="D625" i="368"/>
  <c r="D624" i="368"/>
  <c r="D623" i="368"/>
  <c r="D622" i="368"/>
  <c r="D621" i="368"/>
  <c r="D620" i="368"/>
  <c r="D619" i="368"/>
  <c r="D618" i="368"/>
  <c r="D617" i="368"/>
  <c r="D616" i="368"/>
  <c r="D615" i="368"/>
  <c r="D614" i="368"/>
  <c r="D613" i="368"/>
  <c r="D612" i="368"/>
  <c r="D611" i="368"/>
  <c r="D610" i="368"/>
  <c r="D609" i="368"/>
  <c r="D608" i="368"/>
  <c r="D607" i="368"/>
  <c r="D606" i="368"/>
  <c r="D605" i="368"/>
  <c r="D604" i="368"/>
  <c r="D603" i="368"/>
  <c r="D602" i="368"/>
  <c r="D601" i="368"/>
  <c r="D600" i="368"/>
  <c r="D599" i="368"/>
  <c r="D598" i="368"/>
  <c r="D597" i="368"/>
  <c r="D596" i="368"/>
  <c r="D595" i="368"/>
  <c r="D594" i="368"/>
  <c r="D593" i="368"/>
  <c r="D592" i="368"/>
  <c r="D591" i="368"/>
  <c r="D590" i="368"/>
  <c r="D589" i="368"/>
  <c r="D588" i="368"/>
  <c r="D587" i="368"/>
  <c r="D586" i="368"/>
  <c r="D585" i="368"/>
  <c r="D584" i="368"/>
  <c r="D583" i="368"/>
  <c r="D582" i="368"/>
  <c r="D581" i="368"/>
  <c r="D580" i="368"/>
  <c r="D579" i="368"/>
  <c r="D578" i="368"/>
  <c r="D577" i="368"/>
  <c r="D576" i="368"/>
  <c r="D575" i="368"/>
  <c r="D574" i="368"/>
  <c r="D573" i="368"/>
  <c r="D572" i="368"/>
  <c r="D571" i="368"/>
  <c r="D570" i="368"/>
  <c r="D569" i="368"/>
  <c r="D568" i="368"/>
  <c r="D567" i="368"/>
  <c r="D566" i="368"/>
  <c r="D565" i="368"/>
  <c r="D564" i="368"/>
  <c r="D563" i="368"/>
  <c r="D562" i="368"/>
  <c r="D561" i="368"/>
  <c r="D560" i="368"/>
  <c r="D559" i="368"/>
  <c r="D558" i="368"/>
  <c r="D557" i="368"/>
  <c r="D556" i="368"/>
  <c r="D555" i="368"/>
  <c r="D554" i="368"/>
  <c r="D553" i="368"/>
  <c r="D552" i="368"/>
  <c r="D551" i="368"/>
  <c r="D550" i="368"/>
  <c r="D549" i="368"/>
  <c r="D548" i="368"/>
  <c r="D547" i="368"/>
  <c r="D546" i="368"/>
  <c r="D545" i="368"/>
  <c r="D544" i="368"/>
  <c r="D543" i="368"/>
  <c r="D542" i="368"/>
  <c r="D541" i="368"/>
  <c r="D540" i="368"/>
  <c r="D539" i="368"/>
  <c r="D538" i="368"/>
  <c r="D537" i="368"/>
  <c r="D536" i="368"/>
  <c r="D535" i="368"/>
  <c r="D534" i="368"/>
  <c r="D533" i="368"/>
  <c r="D532" i="368"/>
  <c r="D531" i="368"/>
  <c r="D530" i="368"/>
  <c r="D529" i="368"/>
  <c r="D528" i="368"/>
  <c r="D527" i="368"/>
  <c r="D526" i="368"/>
  <c r="D525" i="368"/>
  <c r="D524" i="368"/>
  <c r="D523" i="368"/>
  <c r="D522" i="368"/>
  <c r="D521" i="368"/>
  <c r="D520" i="368"/>
  <c r="D519" i="368"/>
  <c r="D518" i="368"/>
  <c r="D517" i="368"/>
  <c r="D516" i="368"/>
  <c r="D515" i="368"/>
  <c r="D514" i="368"/>
  <c r="D513" i="368"/>
  <c r="D512" i="368"/>
  <c r="D511" i="368"/>
  <c r="D510" i="368"/>
  <c r="D509" i="368"/>
  <c r="D508" i="368"/>
  <c r="D507" i="368"/>
  <c r="D506" i="368"/>
  <c r="D505" i="368"/>
  <c r="D504" i="368"/>
  <c r="D503" i="368"/>
  <c r="D502" i="368"/>
  <c r="D501" i="368"/>
  <c r="D500" i="368"/>
  <c r="D499" i="368"/>
  <c r="D498" i="368"/>
  <c r="D497" i="368"/>
  <c r="D496" i="368"/>
  <c r="D495" i="368"/>
  <c r="D494" i="368"/>
  <c r="D493" i="368"/>
  <c r="D492" i="368"/>
  <c r="D491" i="368"/>
  <c r="D490" i="368"/>
  <c r="D489" i="368"/>
  <c r="D488" i="368"/>
  <c r="D487" i="368"/>
  <c r="D486" i="368"/>
  <c r="D485" i="368"/>
  <c r="D484" i="368"/>
  <c r="D483" i="368"/>
  <c r="D482" i="368"/>
  <c r="D481" i="368"/>
  <c r="D480" i="368"/>
  <c r="D479" i="368"/>
  <c r="D478" i="368"/>
  <c r="D477" i="368"/>
  <c r="D476" i="368"/>
  <c r="D475" i="368"/>
  <c r="D474" i="368"/>
  <c r="D473" i="368"/>
  <c r="D472" i="368"/>
  <c r="D471" i="368"/>
  <c r="D470" i="368"/>
  <c r="D469" i="368"/>
  <c r="D468" i="368"/>
  <c r="D467" i="368"/>
  <c r="D466" i="368"/>
  <c r="D465" i="368"/>
  <c r="D464" i="368"/>
  <c r="D463" i="368"/>
  <c r="D462" i="368"/>
  <c r="D461" i="368"/>
  <c r="D460" i="368"/>
  <c r="D459" i="368"/>
  <c r="D458" i="368"/>
  <c r="D457" i="368"/>
  <c r="D456" i="368"/>
  <c r="D455" i="368"/>
  <c r="D454" i="368"/>
  <c r="D453" i="368"/>
  <c r="D452" i="368"/>
  <c r="D451" i="368"/>
  <c r="D450" i="368"/>
  <c r="D449" i="368"/>
  <c r="D448" i="368"/>
  <c r="D447" i="368"/>
  <c r="D446" i="368"/>
  <c r="D445" i="368"/>
  <c r="D444" i="368"/>
  <c r="D443" i="368"/>
  <c r="D442" i="368"/>
  <c r="D441" i="368"/>
  <c r="D440" i="368"/>
  <c r="D439" i="368"/>
  <c r="D438" i="368"/>
  <c r="D437" i="368"/>
  <c r="D436" i="368"/>
  <c r="D435" i="368"/>
  <c r="D434" i="368"/>
  <c r="D433" i="368"/>
  <c r="D432" i="368"/>
  <c r="D431" i="368"/>
  <c r="D430" i="368"/>
  <c r="D429" i="368"/>
  <c r="D428" i="368"/>
  <c r="D427" i="368"/>
  <c r="D426" i="368"/>
  <c r="D425" i="368"/>
  <c r="D424" i="368"/>
  <c r="D423" i="368"/>
  <c r="D422" i="368"/>
  <c r="D421" i="368"/>
  <c r="D420" i="368"/>
  <c r="D419" i="368"/>
  <c r="D418" i="368"/>
  <c r="D417" i="368"/>
  <c r="D416" i="368"/>
  <c r="D415" i="368"/>
  <c r="D414" i="368"/>
  <c r="D413" i="368"/>
  <c r="D412" i="368"/>
  <c r="D411" i="368"/>
  <c r="D410" i="368"/>
  <c r="D409" i="368"/>
  <c r="D408" i="368"/>
  <c r="D407" i="368"/>
  <c r="D406" i="368"/>
  <c r="D405" i="368"/>
  <c r="D404" i="368"/>
  <c r="D403" i="368"/>
  <c r="D402" i="368"/>
  <c r="D401" i="368"/>
  <c r="D400" i="368"/>
  <c r="D399" i="368"/>
  <c r="D398" i="368"/>
  <c r="D397" i="368"/>
  <c r="D396" i="368"/>
  <c r="D395" i="368"/>
  <c r="D394" i="368"/>
  <c r="D393" i="368"/>
  <c r="D392" i="368"/>
  <c r="D391" i="368"/>
  <c r="D390" i="368"/>
  <c r="D389" i="368"/>
  <c r="D388" i="368"/>
  <c r="D387" i="368"/>
  <c r="D386" i="368"/>
  <c r="D385" i="368"/>
  <c r="D384" i="368"/>
  <c r="D383" i="368"/>
  <c r="D382" i="368"/>
  <c r="D381" i="368"/>
  <c r="D380" i="368"/>
  <c r="D379" i="368"/>
  <c r="D378" i="368"/>
  <c r="D377" i="368"/>
  <c r="D376" i="368"/>
  <c r="D375" i="368"/>
  <c r="D374" i="368"/>
  <c r="D373" i="368"/>
  <c r="D372" i="368"/>
  <c r="D371" i="368"/>
  <c r="D370" i="368"/>
  <c r="D369" i="368"/>
  <c r="D368" i="368"/>
  <c r="D367" i="368"/>
  <c r="D366" i="368"/>
  <c r="D365" i="368"/>
  <c r="D364" i="368"/>
  <c r="D363" i="368"/>
  <c r="D362" i="368"/>
  <c r="D361" i="368"/>
  <c r="D360" i="368"/>
  <c r="D359" i="368"/>
  <c r="D358" i="368"/>
  <c r="D357" i="368"/>
  <c r="D356" i="368"/>
  <c r="D355" i="368"/>
  <c r="D354" i="368"/>
  <c r="D353" i="368"/>
  <c r="D352" i="368"/>
  <c r="D351" i="368"/>
  <c r="D350" i="368"/>
  <c r="D349" i="368"/>
  <c r="D348" i="368"/>
  <c r="D347" i="368"/>
  <c r="D346" i="368"/>
  <c r="D345" i="368"/>
  <c r="D344" i="368"/>
  <c r="D343" i="368"/>
  <c r="D342" i="368"/>
  <c r="D341" i="368"/>
  <c r="D340" i="368"/>
  <c r="D339" i="368"/>
  <c r="D338" i="368"/>
  <c r="D337" i="368"/>
  <c r="D336" i="368"/>
  <c r="D335" i="368"/>
  <c r="D334" i="368"/>
  <c r="D333" i="368"/>
  <c r="D332" i="368"/>
  <c r="D331" i="368"/>
  <c r="D330" i="368"/>
  <c r="D329" i="368"/>
  <c r="D328" i="368"/>
  <c r="D327" i="368"/>
  <c r="D326" i="368"/>
  <c r="D325" i="368"/>
  <c r="D324" i="368"/>
  <c r="D323" i="368"/>
  <c r="D322" i="368"/>
  <c r="D321" i="368"/>
  <c r="D320" i="368"/>
  <c r="D319" i="368"/>
  <c r="D318" i="368"/>
  <c r="D317" i="368"/>
  <c r="D316" i="368"/>
  <c r="D315" i="368"/>
  <c r="D314" i="368"/>
  <c r="D313" i="368"/>
  <c r="D312" i="368"/>
  <c r="D311" i="368"/>
  <c r="D310" i="368"/>
  <c r="D309" i="368"/>
  <c r="D308" i="368"/>
  <c r="D307" i="368"/>
  <c r="D306" i="368"/>
  <c r="D305" i="368"/>
  <c r="D304" i="368"/>
  <c r="D303" i="368"/>
  <c r="D302" i="368"/>
  <c r="D301" i="368"/>
  <c r="D300" i="368"/>
  <c r="D299" i="368"/>
  <c r="D298" i="368"/>
  <c r="D297" i="368"/>
  <c r="D296" i="368"/>
  <c r="D295" i="368"/>
  <c r="D294" i="368"/>
  <c r="D293" i="368"/>
  <c r="D292" i="368"/>
  <c r="D291" i="368"/>
  <c r="D290" i="368"/>
  <c r="D289" i="368"/>
  <c r="D288" i="368"/>
  <c r="D287" i="368"/>
  <c r="D286" i="368"/>
  <c r="D285" i="368"/>
  <c r="D284" i="368"/>
  <c r="D283" i="368"/>
  <c r="D282" i="368"/>
  <c r="D281" i="368"/>
  <c r="D280" i="368"/>
  <c r="D279" i="368"/>
  <c r="D278" i="368"/>
  <c r="D277" i="368"/>
  <c r="D276" i="368"/>
  <c r="D275" i="368"/>
  <c r="D274" i="368"/>
  <c r="D273" i="368"/>
  <c r="D272" i="368"/>
  <c r="D271" i="368"/>
  <c r="D270" i="368"/>
  <c r="D269" i="368"/>
  <c r="D268" i="368"/>
  <c r="D267" i="368"/>
  <c r="D266" i="368"/>
  <c r="D265" i="368"/>
  <c r="D264" i="368"/>
  <c r="D263" i="368"/>
  <c r="D262" i="368"/>
  <c r="D261" i="368"/>
  <c r="D260" i="368"/>
  <c r="D259" i="368"/>
  <c r="D258" i="368"/>
  <c r="D257" i="368"/>
  <c r="D256" i="368"/>
  <c r="D255" i="368"/>
  <c r="D254" i="368"/>
  <c r="D253" i="368"/>
  <c r="D252" i="368"/>
  <c r="D251" i="368"/>
  <c r="D250" i="368"/>
  <c r="D249" i="368"/>
  <c r="D248" i="368"/>
  <c r="D247" i="368"/>
  <c r="D246" i="368"/>
  <c r="D245" i="368"/>
  <c r="D244" i="368"/>
  <c r="D243" i="368"/>
  <c r="D242" i="368"/>
  <c r="D241" i="368"/>
  <c r="D240" i="368"/>
  <c r="D239" i="368"/>
  <c r="D238" i="368"/>
  <c r="D237" i="368"/>
  <c r="D236" i="368"/>
  <c r="D235" i="368"/>
  <c r="D234" i="368"/>
  <c r="D233" i="368"/>
  <c r="D232" i="368"/>
  <c r="D231" i="368"/>
  <c r="D230" i="368"/>
  <c r="D229" i="368"/>
  <c r="D228" i="368"/>
  <c r="D227" i="368"/>
  <c r="D226" i="368"/>
  <c r="D225" i="368"/>
  <c r="D224" i="368"/>
  <c r="D223" i="368"/>
  <c r="D222" i="368"/>
  <c r="D221" i="368"/>
  <c r="D220" i="368"/>
  <c r="D219" i="368"/>
  <c r="D218" i="368"/>
  <c r="D217" i="368"/>
  <c r="D216" i="368"/>
  <c r="D215" i="368"/>
  <c r="D214" i="368"/>
  <c r="D213" i="368"/>
  <c r="D212" i="368"/>
  <c r="D211" i="368"/>
  <c r="D210" i="368"/>
  <c r="D209" i="368"/>
  <c r="D208" i="368"/>
  <c r="D207" i="368"/>
  <c r="D206" i="368"/>
  <c r="D205" i="368"/>
  <c r="D204" i="368"/>
  <c r="D203" i="368"/>
  <c r="D202" i="368"/>
  <c r="D201" i="368"/>
  <c r="D200" i="368"/>
  <c r="D199" i="368"/>
  <c r="D198" i="368"/>
  <c r="D197" i="368"/>
  <c r="D196" i="368"/>
  <c r="D195" i="368"/>
  <c r="D194" i="368"/>
  <c r="D193" i="368"/>
  <c r="D192" i="368"/>
  <c r="D191" i="368"/>
  <c r="D190" i="368"/>
  <c r="D189" i="368"/>
  <c r="D188" i="368"/>
  <c r="D187" i="368"/>
  <c r="D186" i="368"/>
  <c r="D185" i="368"/>
  <c r="D184" i="368"/>
  <c r="D183" i="368"/>
  <c r="D182" i="368"/>
  <c r="D181" i="368"/>
  <c r="D180" i="368"/>
  <c r="D179" i="368"/>
  <c r="D178" i="368"/>
  <c r="D177" i="368"/>
  <c r="D176" i="368"/>
  <c r="D175" i="368"/>
  <c r="D174" i="368"/>
  <c r="D173" i="368"/>
  <c r="D172" i="368"/>
  <c r="D171" i="368"/>
  <c r="D170" i="368"/>
  <c r="D169" i="368"/>
  <c r="D168" i="368"/>
  <c r="D167" i="368"/>
  <c r="D166" i="368"/>
  <c r="D165" i="368"/>
  <c r="D164" i="368"/>
  <c r="D163" i="368"/>
  <c r="D162" i="368"/>
  <c r="D161" i="368"/>
  <c r="D160" i="368"/>
  <c r="D159" i="368"/>
  <c r="D158" i="368"/>
  <c r="D157" i="368"/>
  <c r="D156" i="368"/>
  <c r="D155" i="368"/>
  <c r="D154" i="368"/>
  <c r="D153" i="368"/>
  <c r="D152" i="368"/>
  <c r="D151" i="368"/>
  <c r="D150" i="368"/>
  <c r="D149" i="368"/>
  <c r="D148" i="368"/>
  <c r="D147" i="368"/>
  <c r="D146" i="368"/>
  <c r="D145" i="368"/>
  <c r="D144" i="368"/>
  <c r="D143" i="368"/>
  <c r="D142" i="368"/>
  <c r="D141" i="368"/>
  <c r="D140" i="368"/>
  <c r="D139" i="368"/>
  <c r="D138" i="368"/>
  <c r="D137" i="368"/>
  <c r="D136" i="368"/>
  <c r="D135" i="368"/>
  <c r="D134" i="368"/>
  <c r="D133" i="368"/>
  <c r="D132" i="368"/>
  <c r="D131" i="368"/>
  <c r="D130" i="368"/>
  <c r="D129" i="368"/>
  <c r="D128" i="368"/>
  <c r="D127" i="368"/>
  <c r="D126" i="368"/>
  <c r="D125" i="368"/>
  <c r="D124" i="368"/>
  <c r="D123" i="368"/>
  <c r="D122" i="368"/>
  <c r="D121" i="368"/>
  <c r="D120" i="368"/>
  <c r="D119" i="368"/>
  <c r="D118" i="368"/>
  <c r="D117" i="368"/>
  <c r="D116" i="368"/>
  <c r="D115" i="368"/>
  <c r="D114" i="368"/>
  <c r="D113" i="368"/>
  <c r="D112" i="368"/>
  <c r="D111" i="368"/>
  <c r="D110" i="368"/>
  <c r="D109" i="368"/>
  <c r="D108" i="368"/>
  <c r="D107" i="368"/>
  <c r="D106" i="368"/>
  <c r="D105" i="368"/>
  <c r="D104" i="368"/>
  <c r="D103" i="368"/>
  <c r="D102" i="368"/>
  <c r="D101" i="368"/>
  <c r="D100" i="368"/>
  <c r="D99" i="368"/>
  <c r="D98" i="368"/>
  <c r="D97" i="368"/>
  <c r="D96" i="368"/>
  <c r="D95" i="368"/>
  <c r="D94" i="368"/>
  <c r="D93" i="368"/>
  <c r="D92" i="368"/>
  <c r="D91" i="368"/>
  <c r="D90" i="368"/>
  <c r="D89" i="368"/>
  <c r="D88" i="368"/>
  <c r="D87" i="368"/>
  <c r="D86" i="368"/>
  <c r="D85" i="368"/>
  <c r="D84" i="368"/>
  <c r="D83" i="368"/>
  <c r="D82" i="368"/>
  <c r="D81" i="368"/>
  <c r="D80" i="368"/>
  <c r="D79" i="368"/>
  <c r="D78" i="368"/>
  <c r="D77" i="368"/>
  <c r="D76" i="368"/>
  <c r="D75" i="368"/>
  <c r="D74" i="368"/>
  <c r="D73" i="368"/>
  <c r="D72" i="368"/>
  <c r="D71" i="368"/>
  <c r="D70" i="368"/>
  <c r="D69" i="368"/>
  <c r="D68" i="368"/>
  <c r="D67" i="368"/>
  <c r="D66" i="368"/>
  <c r="D65" i="368"/>
  <c r="D64" i="368"/>
  <c r="D63" i="368"/>
  <c r="D62" i="368"/>
  <c r="D61" i="368"/>
  <c r="D60" i="368"/>
  <c r="D59" i="368"/>
  <c r="D58" i="368"/>
  <c r="D57" i="368"/>
  <c r="D56" i="368"/>
  <c r="D55" i="368"/>
  <c r="D54" i="368"/>
  <c r="D53" i="368"/>
  <c r="D52" i="368"/>
  <c r="D51" i="368"/>
  <c r="D50" i="368"/>
  <c r="D49" i="368"/>
  <c r="D48" i="368"/>
  <c r="D47" i="368"/>
  <c r="D46" i="368"/>
  <c r="D45" i="368"/>
  <c r="D44" i="368"/>
  <c r="D43" i="368"/>
  <c r="D42" i="368"/>
  <c r="D41" i="368"/>
  <c r="D40" i="368"/>
  <c r="D39" i="368"/>
  <c r="D38" i="368"/>
  <c r="D37" i="368"/>
  <c r="D36" i="368"/>
  <c r="D35" i="368"/>
  <c r="D34" i="368"/>
  <c r="D33" i="368"/>
  <c r="D32" i="368"/>
  <c r="D31" i="368"/>
  <c r="D30" i="368"/>
  <c r="D29" i="368"/>
  <c r="D28" i="368"/>
  <c r="D27" i="368"/>
  <c r="D26" i="368"/>
  <c r="D25" i="368"/>
  <c r="D24" i="368"/>
  <c r="D23" i="368"/>
  <c r="D22" i="368"/>
  <c r="D21" i="368"/>
  <c r="D20" i="368"/>
  <c r="D19" i="368"/>
  <c r="D18" i="368"/>
  <c r="D17" i="368"/>
  <c r="D16" i="368"/>
  <c r="D15" i="368"/>
  <c r="D14" i="368"/>
  <c r="D13" i="368"/>
  <c r="D12" i="368"/>
  <c r="D11" i="368"/>
  <c r="D10" i="368"/>
  <c r="D9" i="368"/>
  <c r="D8" i="368"/>
  <c r="D7" i="368"/>
  <c r="D6" i="368"/>
  <c r="D5" i="368"/>
  <c r="D4" i="368"/>
  <c r="D3" i="368"/>
  <c r="D2" i="368"/>
  <c r="D1" i="368"/>
  <c r="O18" i="367" l="1"/>
  <c r="N18" i="367"/>
  <c r="I42" i="367"/>
  <c r="I40" i="367" s="1"/>
  <c r="F11" i="367" l="1"/>
  <c r="G11" i="367"/>
  <c r="F12" i="367"/>
  <c r="G12" i="367"/>
  <c r="F13" i="367"/>
  <c r="G13" i="367"/>
  <c r="F14" i="367"/>
  <c r="G14" i="367"/>
  <c r="F15" i="367"/>
  <c r="G15" i="367"/>
  <c r="H16" i="367" l="1"/>
  <c r="R15" i="367"/>
  <c r="S15" i="367" s="1"/>
  <c r="T15" i="367" s="1"/>
  <c r="H15" i="367"/>
  <c r="R14" i="367"/>
  <c r="S14" i="367" s="1"/>
  <c r="T14" i="367" s="1"/>
  <c r="H14" i="367"/>
  <c r="R13" i="367"/>
  <c r="S13" i="367" s="1"/>
  <c r="T13" i="367" s="1"/>
  <c r="H13" i="367"/>
  <c r="R12" i="367"/>
  <c r="S12" i="367" s="1"/>
  <c r="T12" i="367" s="1"/>
  <c r="H12" i="367"/>
  <c r="R11" i="367"/>
  <c r="S11" i="367" s="1"/>
  <c r="T11" i="367" s="1"/>
  <c r="H11" i="367"/>
  <c r="J13" i="367" l="1"/>
  <c r="I13" i="367"/>
  <c r="J11" i="367"/>
  <c r="I11" i="367"/>
  <c r="I15" i="367"/>
  <c r="J15" i="367"/>
  <c r="J12" i="367"/>
  <c r="I12" i="367"/>
  <c r="J14" i="367"/>
  <c r="I14" i="367"/>
  <c r="J16" i="367"/>
  <c r="I16" i="367"/>
  <c r="D19" i="367"/>
  <c r="E19" i="367"/>
  <c r="D18" i="367"/>
  <c r="E18" i="367"/>
  <c r="U23" i="367" l="1"/>
  <c r="U12" i="367"/>
  <c r="V12" i="367"/>
  <c r="U15" i="367"/>
  <c r="V15" i="367"/>
  <c r="U11" i="367"/>
  <c r="U13" i="367"/>
  <c r="V13" i="367"/>
  <c r="U16" i="367"/>
  <c r="V16" i="367"/>
  <c r="U14" i="367"/>
  <c r="V14" i="367"/>
  <c r="V11" i="367" l="1"/>
  <c r="V23" i="367"/>
  <c r="Q1626" i="7" l="1"/>
  <c r="Q2359" i="7"/>
  <c r="AH2359" i="7" s="1"/>
  <c r="AJ2359" i="7" s="1"/>
  <c r="D2" i="366"/>
  <c r="D3" i="366"/>
  <c r="D4" i="366"/>
  <c r="D5" i="366"/>
  <c r="D6" i="366"/>
  <c r="D7" i="366"/>
  <c r="D8" i="366"/>
  <c r="D9" i="366"/>
  <c r="D10" i="366"/>
  <c r="D11" i="366"/>
  <c r="D12" i="366"/>
  <c r="D13" i="366"/>
  <c r="D14" i="366"/>
  <c r="D15" i="366"/>
  <c r="D16" i="366"/>
  <c r="D17" i="366"/>
  <c r="D18" i="366"/>
  <c r="D19" i="366"/>
  <c r="D20" i="366"/>
  <c r="D21" i="366"/>
  <c r="D22" i="366"/>
  <c r="D23" i="366"/>
  <c r="D24" i="366"/>
  <c r="D25" i="366"/>
  <c r="D26" i="366"/>
  <c r="D27" i="366"/>
  <c r="D28" i="366"/>
  <c r="D29" i="366"/>
  <c r="D30" i="366"/>
  <c r="D31" i="366"/>
  <c r="D32" i="366"/>
  <c r="D33" i="366"/>
  <c r="D34" i="366"/>
  <c r="D35" i="366"/>
  <c r="D36" i="366"/>
  <c r="D37" i="366"/>
  <c r="D38" i="366"/>
  <c r="D39" i="366"/>
  <c r="D40" i="366"/>
  <c r="D41" i="366"/>
  <c r="D42" i="366"/>
  <c r="D43" i="366"/>
  <c r="D44" i="366"/>
  <c r="D45" i="366"/>
  <c r="D46" i="366"/>
  <c r="D47" i="366"/>
  <c r="D48" i="366"/>
  <c r="D49" i="366"/>
  <c r="D50" i="366"/>
  <c r="D51" i="366"/>
  <c r="D52" i="366"/>
  <c r="D53" i="366"/>
  <c r="D54" i="366"/>
  <c r="D55" i="366"/>
  <c r="D56" i="366"/>
  <c r="D57" i="366"/>
  <c r="D58" i="366"/>
  <c r="D59" i="366"/>
  <c r="D60" i="366"/>
  <c r="D61" i="366"/>
  <c r="D62" i="366"/>
  <c r="D63" i="366"/>
  <c r="D64" i="366"/>
  <c r="D65" i="366"/>
  <c r="D66" i="366"/>
  <c r="D67" i="366"/>
  <c r="D68" i="366"/>
  <c r="D69" i="366"/>
  <c r="D70" i="366"/>
  <c r="D71" i="366"/>
  <c r="D72" i="366"/>
  <c r="D73" i="366"/>
  <c r="D74" i="366"/>
  <c r="D75" i="366"/>
  <c r="D76" i="366"/>
  <c r="D77" i="366"/>
  <c r="D78" i="366"/>
  <c r="D79" i="366"/>
  <c r="D80" i="366"/>
  <c r="D81" i="366"/>
  <c r="D82" i="366"/>
  <c r="D83" i="366"/>
  <c r="D84" i="366"/>
  <c r="D85" i="366"/>
  <c r="D86" i="366"/>
  <c r="D87" i="366"/>
  <c r="D88" i="366"/>
  <c r="D89" i="366"/>
  <c r="D90" i="366"/>
  <c r="D91" i="366"/>
  <c r="D92" i="366"/>
  <c r="D93" i="366"/>
  <c r="D94" i="366"/>
  <c r="D95" i="366"/>
  <c r="D96" i="366"/>
  <c r="D97" i="366"/>
  <c r="D98" i="366"/>
  <c r="D99" i="366"/>
  <c r="D100" i="366"/>
  <c r="D101" i="366"/>
  <c r="D102" i="366"/>
  <c r="D103" i="366"/>
  <c r="D104" i="366"/>
  <c r="D105" i="366"/>
  <c r="D106" i="366"/>
  <c r="D107" i="366"/>
  <c r="D108" i="366"/>
  <c r="D109" i="366"/>
  <c r="D110" i="366"/>
  <c r="D111" i="366"/>
  <c r="D112" i="366"/>
  <c r="D113" i="366"/>
  <c r="D114" i="366"/>
  <c r="D115" i="366"/>
  <c r="D116" i="366"/>
  <c r="D117" i="366"/>
  <c r="D118" i="366"/>
  <c r="D119" i="366"/>
  <c r="D120" i="366"/>
  <c r="D121" i="366"/>
  <c r="D122" i="366"/>
  <c r="D123" i="366"/>
  <c r="D124" i="366"/>
  <c r="D125" i="366"/>
  <c r="D126" i="366"/>
  <c r="D127" i="366"/>
  <c r="D128" i="366"/>
  <c r="D129" i="366"/>
  <c r="D130" i="366"/>
  <c r="D131" i="366"/>
  <c r="D132" i="366"/>
  <c r="D133" i="366"/>
  <c r="D134" i="366"/>
  <c r="D135" i="366"/>
  <c r="D136" i="366"/>
  <c r="D137" i="366"/>
  <c r="D138" i="366"/>
  <c r="D139" i="366"/>
  <c r="D140" i="366"/>
  <c r="D141" i="366"/>
  <c r="D142" i="366"/>
  <c r="D143" i="366"/>
  <c r="D144" i="366"/>
  <c r="D145" i="366"/>
  <c r="D146" i="366"/>
  <c r="D147" i="366"/>
  <c r="D148" i="366"/>
  <c r="D149" i="366"/>
  <c r="D150" i="366"/>
  <c r="D151" i="366"/>
  <c r="D152" i="366"/>
  <c r="D153" i="366"/>
  <c r="D154" i="366"/>
  <c r="D155" i="366"/>
  <c r="D156" i="366"/>
  <c r="D157" i="366"/>
  <c r="D158" i="366"/>
  <c r="D159" i="366"/>
  <c r="D160" i="366"/>
  <c r="D161" i="366"/>
  <c r="D162" i="366"/>
  <c r="D163" i="366"/>
  <c r="D164" i="366"/>
  <c r="D165" i="366"/>
  <c r="D166" i="366"/>
  <c r="D167" i="366"/>
  <c r="D168" i="366"/>
  <c r="D169" i="366"/>
  <c r="D170" i="366"/>
  <c r="D171" i="366"/>
  <c r="D172" i="366"/>
  <c r="D173" i="366"/>
  <c r="D174" i="366"/>
  <c r="D175" i="366"/>
  <c r="D176" i="366"/>
  <c r="D177" i="366"/>
  <c r="D178" i="366"/>
  <c r="D179" i="366"/>
  <c r="D180" i="366"/>
  <c r="D181" i="366"/>
  <c r="D182" i="366"/>
  <c r="D183" i="366"/>
  <c r="D184" i="366"/>
  <c r="D185" i="366"/>
  <c r="D186" i="366"/>
  <c r="D187" i="366"/>
  <c r="D188" i="366"/>
  <c r="D189" i="366"/>
  <c r="D190" i="366"/>
  <c r="D191" i="366"/>
  <c r="D192" i="366"/>
  <c r="D193" i="366"/>
  <c r="D194" i="366"/>
  <c r="D195" i="366"/>
  <c r="D196" i="366"/>
  <c r="D197" i="366"/>
  <c r="D198" i="366"/>
  <c r="D199" i="366"/>
  <c r="D200" i="366"/>
  <c r="D201" i="366"/>
  <c r="D202" i="366"/>
  <c r="D203" i="366"/>
  <c r="D204" i="366"/>
  <c r="D205" i="366"/>
  <c r="D206" i="366"/>
  <c r="D207" i="366"/>
  <c r="D208" i="366"/>
  <c r="D209" i="366"/>
  <c r="D210" i="366"/>
  <c r="D211" i="366"/>
  <c r="D212" i="366"/>
  <c r="D213" i="366"/>
  <c r="D214" i="366"/>
  <c r="D215" i="366"/>
  <c r="D216" i="366"/>
  <c r="D217" i="366"/>
  <c r="D218" i="366"/>
  <c r="D219" i="366"/>
  <c r="D220" i="366"/>
  <c r="D221" i="366"/>
  <c r="D222" i="366"/>
  <c r="D223" i="366"/>
  <c r="D224" i="366"/>
  <c r="D225" i="366"/>
  <c r="D226" i="366"/>
  <c r="D227" i="366"/>
  <c r="D228" i="366"/>
  <c r="D229" i="366"/>
  <c r="D230" i="366"/>
  <c r="D231" i="366"/>
  <c r="D232" i="366"/>
  <c r="D233" i="366"/>
  <c r="D234" i="366"/>
  <c r="D235" i="366"/>
  <c r="D236" i="366"/>
  <c r="D237" i="366"/>
  <c r="D238" i="366"/>
  <c r="D239" i="366"/>
  <c r="D240" i="366"/>
  <c r="D241" i="366"/>
  <c r="D242" i="366"/>
  <c r="D243" i="366"/>
  <c r="D244" i="366"/>
  <c r="D245" i="366"/>
  <c r="D246" i="366"/>
  <c r="D247" i="366"/>
  <c r="D248" i="366"/>
  <c r="D249" i="366"/>
  <c r="D250" i="366"/>
  <c r="D251" i="366"/>
  <c r="D252" i="366"/>
  <c r="D253" i="366"/>
  <c r="D254" i="366"/>
  <c r="D255" i="366"/>
  <c r="D256" i="366"/>
  <c r="D257" i="366"/>
  <c r="D258" i="366"/>
  <c r="D259" i="366"/>
  <c r="D260" i="366"/>
  <c r="D261" i="366"/>
  <c r="D262" i="366"/>
  <c r="D263" i="366"/>
  <c r="D264" i="366"/>
  <c r="D265" i="366"/>
  <c r="D266" i="366"/>
  <c r="D267" i="366"/>
  <c r="D268" i="366"/>
  <c r="D269" i="366"/>
  <c r="D270" i="366"/>
  <c r="D271" i="366"/>
  <c r="D272" i="366"/>
  <c r="D273" i="366"/>
  <c r="D274" i="366"/>
  <c r="D275" i="366"/>
  <c r="D276" i="366"/>
  <c r="D277" i="366"/>
  <c r="D278" i="366"/>
  <c r="D279" i="366"/>
  <c r="D280" i="366"/>
  <c r="D281" i="366"/>
  <c r="D282" i="366"/>
  <c r="D283" i="366"/>
  <c r="D284" i="366"/>
  <c r="D285" i="366"/>
  <c r="D286" i="366"/>
  <c r="D287" i="366"/>
  <c r="D288" i="366"/>
  <c r="D289" i="366"/>
  <c r="D290" i="366"/>
  <c r="D291" i="366"/>
  <c r="D292" i="366"/>
  <c r="D293" i="366"/>
  <c r="D294" i="366"/>
  <c r="D295" i="366"/>
  <c r="D296" i="366"/>
  <c r="D297" i="366"/>
  <c r="D298" i="366"/>
  <c r="D299" i="366"/>
  <c r="D300" i="366"/>
  <c r="D301" i="366"/>
  <c r="D302" i="366"/>
  <c r="D303" i="366"/>
  <c r="D304" i="366"/>
  <c r="D305" i="366"/>
  <c r="D306" i="366"/>
  <c r="D307" i="366"/>
  <c r="D308" i="366"/>
  <c r="D309" i="366"/>
  <c r="D310" i="366"/>
  <c r="D311" i="366"/>
  <c r="D312" i="366"/>
  <c r="D313" i="366"/>
  <c r="D314" i="366"/>
  <c r="D315" i="366"/>
  <c r="D316" i="366"/>
  <c r="D317" i="366"/>
  <c r="D318" i="366"/>
  <c r="D319" i="366"/>
  <c r="D320" i="366"/>
  <c r="D321" i="366"/>
  <c r="D322" i="366"/>
  <c r="D323" i="366"/>
  <c r="D324" i="366"/>
  <c r="D325" i="366"/>
  <c r="D326" i="366"/>
  <c r="D327" i="366"/>
  <c r="D328" i="366"/>
  <c r="D329" i="366"/>
  <c r="D330" i="366"/>
  <c r="D331" i="366"/>
  <c r="D332" i="366"/>
  <c r="D333" i="366"/>
  <c r="D334" i="366"/>
  <c r="D335" i="366"/>
  <c r="D336" i="366"/>
  <c r="D337" i="366"/>
  <c r="D338" i="366"/>
  <c r="D339" i="366"/>
  <c r="D340" i="366"/>
  <c r="D341" i="366"/>
  <c r="D342" i="366"/>
  <c r="D343" i="366"/>
  <c r="D344" i="366"/>
  <c r="D345" i="366"/>
  <c r="D346" i="366"/>
  <c r="D347" i="366"/>
  <c r="D348" i="366"/>
  <c r="D349" i="366"/>
  <c r="D350" i="366"/>
  <c r="D351" i="366"/>
  <c r="D352" i="366"/>
  <c r="D353" i="366"/>
  <c r="D354" i="366"/>
  <c r="D355" i="366"/>
  <c r="D356" i="366"/>
  <c r="D357" i="366"/>
  <c r="D358" i="366"/>
  <c r="D359" i="366"/>
  <c r="D360" i="366"/>
  <c r="D361" i="366"/>
  <c r="D362" i="366"/>
  <c r="D363" i="366"/>
  <c r="D364" i="366"/>
  <c r="D365" i="366"/>
  <c r="D366" i="366"/>
  <c r="D367" i="366"/>
  <c r="D368" i="366"/>
  <c r="D369" i="366"/>
  <c r="D370" i="366"/>
  <c r="D371" i="366"/>
  <c r="D372" i="366"/>
  <c r="D373" i="366"/>
  <c r="D374" i="366"/>
  <c r="D375" i="366"/>
  <c r="D376" i="366"/>
  <c r="D377" i="366"/>
  <c r="D378" i="366"/>
  <c r="D379" i="366"/>
  <c r="D380" i="366"/>
  <c r="D381" i="366"/>
  <c r="D382" i="366"/>
  <c r="D383" i="366"/>
  <c r="D384" i="366"/>
  <c r="D385" i="366"/>
  <c r="D386" i="366"/>
  <c r="D387" i="366"/>
  <c r="D388" i="366"/>
  <c r="D389" i="366"/>
  <c r="D390" i="366"/>
  <c r="D391" i="366"/>
  <c r="D392" i="366"/>
  <c r="D393" i="366"/>
  <c r="D394" i="366"/>
  <c r="D395" i="366"/>
  <c r="D396" i="366"/>
  <c r="D397" i="366"/>
  <c r="D398" i="366"/>
  <c r="D399" i="366"/>
  <c r="D400" i="366"/>
  <c r="D401" i="366"/>
  <c r="D402" i="366"/>
  <c r="D403" i="366"/>
  <c r="D404" i="366"/>
  <c r="D405" i="366"/>
  <c r="D406" i="366"/>
  <c r="D407" i="366"/>
  <c r="D408" i="366"/>
  <c r="D409" i="366"/>
  <c r="D410" i="366"/>
  <c r="D411" i="366"/>
  <c r="D412" i="366"/>
  <c r="D413" i="366"/>
  <c r="D414" i="366"/>
  <c r="D415" i="366"/>
  <c r="D416" i="366"/>
  <c r="D417" i="366"/>
  <c r="D418" i="366"/>
  <c r="D419" i="366"/>
  <c r="D420" i="366"/>
  <c r="D421" i="366"/>
  <c r="D422" i="366"/>
  <c r="D423" i="366"/>
  <c r="D424" i="366"/>
  <c r="D425" i="366"/>
  <c r="D426" i="366"/>
  <c r="D427" i="366"/>
  <c r="D428" i="366"/>
  <c r="D429" i="366"/>
  <c r="D430" i="366"/>
  <c r="D431" i="366"/>
  <c r="D432" i="366"/>
  <c r="D433" i="366"/>
  <c r="D434" i="366"/>
  <c r="D435" i="366"/>
  <c r="D436" i="366"/>
  <c r="D437" i="366"/>
  <c r="D438" i="366"/>
  <c r="D439" i="366"/>
  <c r="D440" i="366"/>
  <c r="D441" i="366"/>
  <c r="D442" i="366"/>
  <c r="D443" i="366"/>
  <c r="D444" i="366"/>
  <c r="D445" i="366"/>
  <c r="D446" i="366"/>
  <c r="D447" i="366"/>
  <c r="D448" i="366"/>
  <c r="D449" i="366"/>
  <c r="D450" i="366"/>
  <c r="D451" i="366"/>
  <c r="D452" i="366"/>
  <c r="D453" i="366"/>
  <c r="D454" i="366"/>
  <c r="D455" i="366"/>
  <c r="D456" i="366"/>
  <c r="D457" i="366"/>
  <c r="D458" i="366"/>
  <c r="D459" i="366"/>
  <c r="D460" i="366"/>
  <c r="D461" i="366"/>
  <c r="D462" i="366"/>
  <c r="D463" i="366"/>
  <c r="D464" i="366"/>
  <c r="D465" i="366"/>
  <c r="D466" i="366"/>
  <c r="D467" i="366"/>
  <c r="D468" i="366"/>
  <c r="D469" i="366"/>
  <c r="D470" i="366"/>
  <c r="D471" i="366"/>
  <c r="D472" i="366"/>
  <c r="D473" i="366"/>
  <c r="D474" i="366"/>
  <c r="D475" i="366"/>
  <c r="D476" i="366"/>
  <c r="D477" i="366"/>
  <c r="D478" i="366"/>
  <c r="D479" i="366"/>
  <c r="D480" i="366"/>
  <c r="D481" i="366"/>
  <c r="D482" i="366"/>
  <c r="D483" i="366"/>
  <c r="D484" i="366"/>
  <c r="D485" i="366"/>
  <c r="D486" i="366"/>
  <c r="D487" i="366"/>
  <c r="D488" i="366"/>
  <c r="D489" i="366"/>
  <c r="D490" i="366"/>
  <c r="D491" i="366"/>
  <c r="D492" i="366"/>
  <c r="D493" i="366"/>
  <c r="D494" i="366"/>
  <c r="D495" i="366"/>
  <c r="D496" i="366"/>
  <c r="D497" i="366"/>
  <c r="D498" i="366"/>
  <c r="D499" i="366"/>
  <c r="D500" i="366"/>
  <c r="D501" i="366"/>
  <c r="D502" i="366"/>
  <c r="D503" i="366"/>
  <c r="D504" i="366"/>
  <c r="D505" i="366"/>
  <c r="D506" i="366"/>
  <c r="D507" i="366"/>
  <c r="D508" i="366"/>
  <c r="D509" i="366"/>
  <c r="D510" i="366"/>
  <c r="D511" i="366"/>
  <c r="D512" i="366"/>
  <c r="D513" i="366"/>
  <c r="D514" i="366"/>
  <c r="D515" i="366"/>
  <c r="D516" i="366"/>
  <c r="D517" i="366"/>
  <c r="D518" i="366"/>
  <c r="D519" i="366"/>
  <c r="D520" i="366"/>
  <c r="D521" i="366"/>
  <c r="D522" i="366"/>
  <c r="D523" i="366"/>
  <c r="D524" i="366"/>
  <c r="D525" i="366"/>
  <c r="D526" i="366"/>
  <c r="D527" i="366"/>
  <c r="D528" i="366"/>
  <c r="D529" i="366"/>
  <c r="D530" i="366"/>
  <c r="D531" i="366"/>
  <c r="D532" i="366"/>
  <c r="D533" i="366"/>
  <c r="D534" i="366"/>
  <c r="D535" i="366"/>
  <c r="D536" i="366"/>
  <c r="D537" i="366"/>
  <c r="D538" i="366"/>
  <c r="D539" i="366"/>
  <c r="D540" i="366"/>
  <c r="D541" i="366"/>
  <c r="D542" i="366"/>
  <c r="D543" i="366"/>
  <c r="D544" i="366"/>
  <c r="D545" i="366"/>
  <c r="D546" i="366"/>
  <c r="D547" i="366"/>
  <c r="D548" i="366"/>
  <c r="D549" i="366"/>
  <c r="D550" i="366"/>
  <c r="D551" i="366"/>
  <c r="D552" i="366"/>
  <c r="D553" i="366"/>
  <c r="D554" i="366"/>
  <c r="D555" i="366"/>
  <c r="D556" i="366"/>
  <c r="D557" i="366"/>
  <c r="D558" i="366"/>
  <c r="D559" i="366"/>
  <c r="D560" i="366"/>
  <c r="D561" i="366"/>
  <c r="D562" i="366"/>
  <c r="D563" i="366"/>
  <c r="D564" i="366"/>
  <c r="D565" i="366"/>
  <c r="D566" i="366"/>
  <c r="D567" i="366"/>
  <c r="D568" i="366"/>
  <c r="D569" i="366"/>
  <c r="D570" i="366"/>
  <c r="D571" i="366"/>
  <c r="D572" i="366"/>
  <c r="D573" i="366"/>
  <c r="D574" i="366"/>
  <c r="D575" i="366"/>
  <c r="D576" i="366"/>
  <c r="D577" i="366"/>
  <c r="D578" i="366"/>
  <c r="D579" i="366"/>
  <c r="D580" i="366"/>
  <c r="D581" i="366"/>
  <c r="D582" i="366"/>
  <c r="D583" i="366"/>
  <c r="D584" i="366"/>
  <c r="D585" i="366"/>
  <c r="D586" i="366"/>
  <c r="D587" i="366"/>
  <c r="D588" i="366"/>
  <c r="D589" i="366"/>
  <c r="D590" i="366"/>
  <c r="D591" i="366"/>
  <c r="D592" i="366"/>
  <c r="D593" i="366"/>
  <c r="D594" i="366"/>
  <c r="D595" i="366"/>
  <c r="D596" i="366"/>
  <c r="D597" i="366"/>
  <c r="D598" i="366"/>
  <c r="D599" i="366"/>
  <c r="D600" i="366"/>
  <c r="D601" i="366"/>
  <c r="D602" i="366"/>
  <c r="D603" i="366"/>
  <c r="D604" i="366"/>
  <c r="D605" i="366"/>
  <c r="D606" i="366"/>
  <c r="D607" i="366"/>
  <c r="D608" i="366"/>
  <c r="D609" i="366"/>
  <c r="D610" i="366"/>
  <c r="D611" i="366"/>
  <c r="D612" i="366"/>
  <c r="D613" i="366"/>
  <c r="D614" i="366"/>
  <c r="D615" i="366"/>
  <c r="D616" i="366"/>
  <c r="D617" i="366"/>
  <c r="D618" i="366"/>
  <c r="D619" i="366"/>
  <c r="D620" i="366"/>
  <c r="D621" i="366"/>
  <c r="D622" i="366"/>
  <c r="D623" i="366"/>
  <c r="D624" i="366"/>
  <c r="D625" i="366"/>
  <c r="D626" i="366"/>
  <c r="D627" i="366"/>
  <c r="D628" i="366"/>
  <c r="D629" i="366"/>
  <c r="D630" i="366"/>
  <c r="D631" i="366"/>
  <c r="D632" i="366"/>
  <c r="D633" i="366"/>
  <c r="D634" i="366"/>
  <c r="D635" i="366"/>
  <c r="D636" i="366"/>
  <c r="D637" i="366"/>
  <c r="D638" i="366"/>
  <c r="D639" i="366"/>
  <c r="D640" i="366"/>
  <c r="D641" i="366"/>
  <c r="D642" i="366"/>
  <c r="D643" i="366"/>
  <c r="D644" i="366"/>
  <c r="D645" i="366"/>
  <c r="D646" i="366"/>
  <c r="D647" i="366"/>
  <c r="D648" i="366"/>
  <c r="D649" i="366"/>
  <c r="D650" i="366"/>
  <c r="D651" i="366"/>
  <c r="D652" i="366"/>
  <c r="D653" i="366"/>
  <c r="D654" i="366"/>
  <c r="D655" i="366"/>
  <c r="D656" i="366"/>
  <c r="D657" i="366"/>
  <c r="D658" i="366"/>
  <c r="D659" i="366"/>
  <c r="D660" i="366"/>
  <c r="D661" i="366"/>
  <c r="D662" i="366"/>
  <c r="D663" i="366"/>
  <c r="D664" i="366"/>
  <c r="D665" i="366"/>
  <c r="D666" i="366"/>
  <c r="D667" i="366"/>
  <c r="D668" i="366"/>
  <c r="D669" i="366"/>
  <c r="D670" i="366"/>
  <c r="D671" i="366"/>
  <c r="D672" i="366"/>
  <c r="D673" i="366"/>
  <c r="D674" i="366"/>
  <c r="D675" i="366"/>
  <c r="D676" i="366"/>
  <c r="D677" i="366"/>
  <c r="D678" i="366"/>
  <c r="D679" i="366"/>
  <c r="D680" i="366"/>
  <c r="D681" i="366"/>
  <c r="D682" i="366"/>
  <c r="D683" i="366"/>
  <c r="D684" i="366"/>
  <c r="D685" i="366"/>
  <c r="D686" i="366"/>
  <c r="D687" i="366"/>
  <c r="D688" i="366"/>
  <c r="D689" i="366"/>
  <c r="D690" i="366"/>
  <c r="D691" i="366"/>
  <c r="D692" i="366"/>
  <c r="D693" i="366"/>
  <c r="D694" i="366"/>
  <c r="D695" i="366"/>
  <c r="D696" i="366"/>
  <c r="D697" i="366"/>
  <c r="D698" i="366"/>
  <c r="D699" i="366"/>
  <c r="D700" i="366"/>
  <c r="D701" i="366"/>
  <c r="D702" i="366"/>
  <c r="D703" i="366"/>
  <c r="D704" i="366"/>
  <c r="D705" i="366"/>
  <c r="D706" i="366"/>
  <c r="D707" i="366"/>
  <c r="D708" i="366"/>
  <c r="D709" i="366"/>
  <c r="D710" i="366"/>
  <c r="D711" i="366"/>
  <c r="D712" i="366"/>
  <c r="D713" i="366"/>
  <c r="D714" i="366"/>
  <c r="D715" i="366"/>
  <c r="D716" i="366"/>
  <c r="D717" i="366"/>
  <c r="D718" i="366"/>
  <c r="D719" i="366"/>
  <c r="D720" i="366"/>
  <c r="D721" i="366"/>
  <c r="D722" i="366"/>
  <c r="D723" i="366"/>
  <c r="D724" i="366"/>
  <c r="D725" i="366"/>
  <c r="D726" i="366"/>
  <c r="D727" i="366"/>
  <c r="D728" i="366"/>
  <c r="D729" i="366"/>
  <c r="D730" i="366"/>
  <c r="D731" i="366"/>
  <c r="D732" i="366"/>
  <c r="D733" i="366"/>
  <c r="D734" i="366"/>
  <c r="D735" i="366"/>
  <c r="D736" i="366"/>
  <c r="D737" i="366"/>
  <c r="D738" i="366"/>
  <c r="D739" i="366"/>
  <c r="D740" i="366"/>
  <c r="D741" i="366"/>
  <c r="D742" i="366"/>
  <c r="D743" i="366"/>
  <c r="D744" i="366"/>
  <c r="D745" i="366"/>
  <c r="D746" i="366"/>
  <c r="D747" i="366"/>
  <c r="D748" i="366"/>
  <c r="D749" i="366"/>
  <c r="D750" i="366"/>
  <c r="D751" i="366"/>
  <c r="D752" i="366"/>
  <c r="D753" i="366"/>
  <c r="D754" i="366"/>
  <c r="D755" i="366"/>
  <c r="D756" i="366"/>
  <c r="D757" i="366"/>
  <c r="D758" i="366"/>
  <c r="D759" i="366"/>
  <c r="D760" i="366"/>
  <c r="D761" i="366"/>
  <c r="D762" i="366"/>
  <c r="D763" i="366"/>
  <c r="D764" i="366"/>
  <c r="D765" i="366"/>
  <c r="D766" i="366"/>
  <c r="D767" i="366"/>
  <c r="D768" i="366"/>
  <c r="D769" i="366"/>
  <c r="D770" i="366"/>
  <c r="D771" i="366"/>
  <c r="D772" i="366"/>
  <c r="D773" i="366"/>
  <c r="D774" i="366"/>
  <c r="D775" i="366"/>
  <c r="D776" i="366"/>
  <c r="D777" i="366"/>
  <c r="D778" i="366"/>
  <c r="D779" i="366"/>
  <c r="D780" i="366"/>
  <c r="D781" i="366"/>
  <c r="D782" i="366"/>
  <c r="D783" i="366"/>
  <c r="D784" i="366"/>
  <c r="D785" i="366"/>
  <c r="D786" i="366"/>
  <c r="D787" i="366"/>
  <c r="D788" i="366"/>
  <c r="D789" i="366"/>
  <c r="D790" i="366"/>
  <c r="D791" i="366"/>
  <c r="D792" i="366"/>
  <c r="D793" i="366"/>
  <c r="D794" i="366"/>
  <c r="D795" i="366"/>
  <c r="D796" i="366"/>
  <c r="D797" i="366"/>
  <c r="D798" i="366"/>
  <c r="D799" i="366"/>
  <c r="D800" i="366"/>
  <c r="D801" i="366"/>
  <c r="D802" i="366"/>
  <c r="D803" i="366"/>
  <c r="D804" i="366"/>
  <c r="D805" i="366"/>
  <c r="D806" i="366"/>
  <c r="D807" i="366"/>
  <c r="D808" i="366"/>
  <c r="D809" i="366"/>
  <c r="D810" i="366"/>
  <c r="D811" i="366"/>
  <c r="D812" i="366"/>
  <c r="D813" i="366"/>
  <c r="D814" i="366"/>
  <c r="D815" i="366"/>
  <c r="D816" i="366"/>
  <c r="D817" i="366"/>
  <c r="D818" i="366"/>
  <c r="D819" i="366"/>
  <c r="D820" i="366"/>
  <c r="D821" i="366"/>
  <c r="D822" i="366"/>
  <c r="D823" i="366"/>
  <c r="D824" i="366"/>
  <c r="D825" i="366"/>
  <c r="D826" i="366"/>
  <c r="D827" i="366"/>
  <c r="D828" i="366"/>
  <c r="D829" i="366"/>
  <c r="D830" i="366"/>
  <c r="D831" i="366"/>
  <c r="D832" i="366"/>
  <c r="D833" i="366"/>
  <c r="D834" i="366"/>
  <c r="D835" i="366"/>
  <c r="D836" i="366"/>
  <c r="D837" i="366"/>
  <c r="D838" i="366"/>
  <c r="D839" i="366"/>
  <c r="D840" i="366"/>
  <c r="D841" i="366"/>
  <c r="D842" i="366"/>
  <c r="D843" i="366"/>
  <c r="D844" i="366"/>
  <c r="D845" i="366"/>
  <c r="D846" i="366"/>
  <c r="D847" i="366"/>
  <c r="D848" i="366"/>
  <c r="D849" i="366"/>
  <c r="D850" i="366"/>
  <c r="D851" i="366"/>
  <c r="D852" i="366"/>
  <c r="D853" i="366"/>
  <c r="D854" i="366"/>
  <c r="D855" i="366"/>
  <c r="D856" i="366"/>
  <c r="D857" i="366"/>
  <c r="D858" i="366"/>
  <c r="D859" i="366"/>
  <c r="D860" i="366"/>
  <c r="D861" i="366"/>
  <c r="D862" i="366"/>
  <c r="D863" i="366"/>
  <c r="D864" i="366"/>
  <c r="D865" i="366"/>
  <c r="D866" i="366"/>
  <c r="D867" i="366"/>
  <c r="D868" i="366"/>
  <c r="D869" i="366"/>
  <c r="D870" i="366"/>
  <c r="D871" i="366"/>
  <c r="D872" i="366"/>
  <c r="D873" i="366"/>
  <c r="D874" i="366"/>
  <c r="D875" i="366"/>
  <c r="D876" i="366"/>
  <c r="D877" i="366"/>
  <c r="D878" i="366"/>
  <c r="D879" i="366"/>
  <c r="D880" i="366"/>
  <c r="D881" i="366"/>
  <c r="D882" i="366"/>
  <c r="D883" i="366"/>
  <c r="D884" i="366"/>
  <c r="D885" i="366"/>
  <c r="D886" i="366"/>
  <c r="D887" i="366"/>
  <c r="D888" i="366"/>
  <c r="D889" i="366"/>
  <c r="D890" i="366"/>
  <c r="D891" i="366"/>
  <c r="D892" i="366"/>
  <c r="D893" i="366"/>
  <c r="D894" i="366"/>
  <c r="D895" i="366"/>
  <c r="D896" i="366"/>
  <c r="D897" i="366"/>
  <c r="D898" i="366"/>
  <c r="D899" i="366"/>
  <c r="D900" i="366"/>
  <c r="D901" i="366"/>
  <c r="D902" i="366"/>
  <c r="D903" i="366"/>
  <c r="D904" i="366"/>
  <c r="D905" i="366"/>
  <c r="D906" i="366"/>
  <c r="D907" i="366"/>
  <c r="D908" i="366"/>
  <c r="D909" i="366"/>
  <c r="D910" i="366"/>
  <c r="D911" i="366"/>
  <c r="D912" i="366"/>
  <c r="D913" i="366"/>
  <c r="D914" i="366"/>
  <c r="D915" i="366"/>
  <c r="D916" i="366"/>
  <c r="D917" i="366"/>
  <c r="D918" i="366"/>
  <c r="D919" i="366"/>
  <c r="D920" i="366"/>
  <c r="D921" i="366"/>
  <c r="D922" i="366"/>
  <c r="D923" i="366"/>
  <c r="D924" i="366"/>
  <c r="D925" i="366"/>
  <c r="D926" i="366"/>
  <c r="D927" i="366"/>
  <c r="D928" i="366"/>
  <c r="D929" i="366"/>
  <c r="D930" i="366"/>
  <c r="D931" i="366"/>
  <c r="D932" i="366"/>
  <c r="D933" i="366"/>
  <c r="D934" i="366"/>
  <c r="D935" i="366"/>
  <c r="D936" i="366"/>
  <c r="D937" i="366"/>
  <c r="D938" i="366"/>
  <c r="D939" i="366"/>
  <c r="D940" i="366"/>
  <c r="D941" i="366"/>
  <c r="D942" i="366"/>
  <c r="D943" i="366"/>
  <c r="D944" i="366"/>
  <c r="D945" i="366"/>
  <c r="D1" i="366"/>
  <c r="H37" i="367"/>
  <c r="AE1626" i="7" l="1"/>
  <c r="AF1626" i="7"/>
  <c r="AG1626" i="7"/>
  <c r="AJ1626" i="7" s="1"/>
  <c r="H38" i="367"/>
  <c r="H39" i="367"/>
  <c r="H43" i="367" s="1"/>
  <c r="H41" i="367"/>
  <c r="M17" i="367"/>
  <c r="N17" i="367" l="1"/>
  <c r="D17" i="367" s="1"/>
  <c r="O17" i="367"/>
  <c r="H42" i="367"/>
  <c r="H40" i="367" s="1"/>
  <c r="E17" i="367" l="1"/>
  <c r="Q636" i="7" l="1"/>
  <c r="AH636" i="7" s="1"/>
  <c r="AJ636" i="7" s="1"/>
  <c r="Q634" i="7"/>
  <c r="AH634" i="7" s="1"/>
  <c r="AJ634" i="7" s="1"/>
  <c r="Q614" i="7"/>
  <c r="AH614" i="7" s="1"/>
  <c r="AJ614" i="7" s="1"/>
  <c r="Q612" i="7"/>
  <c r="AH612" i="7" s="1"/>
  <c r="AJ612" i="7" s="1"/>
  <c r="Q468" i="7"/>
  <c r="AH468" i="7" s="1"/>
  <c r="AJ468" i="7" s="1"/>
  <c r="D137" i="365"/>
  <c r="D138" i="365"/>
  <c r="D2" i="365"/>
  <c r="D3" i="365"/>
  <c r="D4" i="365"/>
  <c r="D5" i="365"/>
  <c r="D6" i="365"/>
  <c r="D7" i="365"/>
  <c r="D8" i="365"/>
  <c r="D9" i="365"/>
  <c r="D10" i="365"/>
  <c r="D11" i="365"/>
  <c r="D12" i="365"/>
  <c r="D13" i="365"/>
  <c r="D14" i="365"/>
  <c r="D15" i="365"/>
  <c r="D16" i="365"/>
  <c r="D17" i="365"/>
  <c r="D18" i="365"/>
  <c r="D19" i="365"/>
  <c r="D20" i="365"/>
  <c r="D21" i="365"/>
  <c r="D22" i="365"/>
  <c r="D23" i="365"/>
  <c r="D24" i="365"/>
  <c r="D25" i="365"/>
  <c r="D26" i="365"/>
  <c r="D27" i="365"/>
  <c r="D28" i="365"/>
  <c r="D29" i="365"/>
  <c r="D30" i="365"/>
  <c r="D31" i="365"/>
  <c r="D32" i="365"/>
  <c r="D33" i="365"/>
  <c r="D34" i="365"/>
  <c r="D35" i="365"/>
  <c r="D36" i="365"/>
  <c r="D37" i="365"/>
  <c r="D38" i="365"/>
  <c r="D39" i="365"/>
  <c r="D40" i="365"/>
  <c r="D41" i="365"/>
  <c r="D42" i="365"/>
  <c r="D43" i="365"/>
  <c r="D44" i="365"/>
  <c r="D45" i="365"/>
  <c r="D46" i="365"/>
  <c r="D47" i="365"/>
  <c r="D48" i="365"/>
  <c r="D49" i="365"/>
  <c r="D50" i="365"/>
  <c r="D51" i="365"/>
  <c r="D52" i="365"/>
  <c r="D53" i="365"/>
  <c r="D54" i="365"/>
  <c r="D55" i="365"/>
  <c r="D56" i="365"/>
  <c r="D57" i="365"/>
  <c r="D58" i="365"/>
  <c r="D59" i="365"/>
  <c r="D60" i="365"/>
  <c r="D61" i="365"/>
  <c r="D62" i="365"/>
  <c r="D63" i="365"/>
  <c r="D64" i="365"/>
  <c r="D65" i="365"/>
  <c r="D66" i="365"/>
  <c r="D67" i="365"/>
  <c r="D68" i="365"/>
  <c r="D69" i="365"/>
  <c r="D70" i="365"/>
  <c r="D71" i="365"/>
  <c r="D72" i="365"/>
  <c r="D73" i="365"/>
  <c r="D74" i="365"/>
  <c r="D75" i="365"/>
  <c r="D76" i="365"/>
  <c r="D77" i="365"/>
  <c r="D78" i="365"/>
  <c r="D79" i="365"/>
  <c r="D80" i="365"/>
  <c r="D81" i="365"/>
  <c r="D82" i="365"/>
  <c r="D83" i="365"/>
  <c r="D84" i="365"/>
  <c r="D85" i="365"/>
  <c r="D86" i="365"/>
  <c r="D87" i="365"/>
  <c r="D88" i="365"/>
  <c r="D89" i="365"/>
  <c r="D90" i="365"/>
  <c r="D91" i="365"/>
  <c r="D92" i="365"/>
  <c r="D93" i="365"/>
  <c r="D94" i="365"/>
  <c r="D95" i="365"/>
  <c r="D96" i="365"/>
  <c r="D97" i="365"/>
  <c r="D98" i="365"/>
  <c r="D99" i="365"/>
  <c r="D100" i="365"/>
  <c r="D101" i="365"/>
  <c r="D102" i="365"/>
  <c r="D103" i="365"/>
  <c r="D104" i="365"/>
  <c r="D105" i="365"/>
  <c r="D106" i="365"/>
  <c r="D107" i="365"/>
  <c r="D108" i="365"/>
  <c r="D109" i="365"/>
  <c r="D110" i="365"/>
  <c r="D111" i="365"/>
  <c r="D112" i="365"/>
  <c r="D113" i="365"/>
  <c r="D114" i="365"/>
  <c r="D115" i="365"/>
  <c r="D116" i="365"/>
  <c r="D117" i="365"/>
  <c r="D118" i="365"/>
  <c r="D119" i="365"/>
  <c r="D120" i="365"/>
  <c r="D121" i="365"/>
  <c r="D122" i="365"/>
  <c r="D123" i="365"/>
  <c r="D124" i="365"/>
  <c r="D125" i="365"/>
  <c r="D126" i="365"/>
  <c r="D127" i="365"/>
  <c r="D128" i="365"/>
  <c r="D129" i="365"/>
  <c r="D130" i="365"/>
  <c r="D131" i="365"/>
  <c r="D132" i="365"/>
  <c r="D133" i="365"/>
  <c r="D134" i="365"/>
  <c r="D135" i="365"/>
  <c r="D136" i="365"/>
  <c r="D139" i="365"/>
  <c r="D140" i="365"/>
  <c r="D141" i="365"/>
  <c r="D142" i="365"/>
  <c r="D143" i="365"/>
  <c r="D144" i="365"/>
  <c r="D145" i="365"/>
  <c r="D146" i="365"/>
  <c r="D147" i="365"/>
  <c r="D148" i="365"/>
  <c r="D149" i="365"/>
  <c r="D150" i="365"/>
  <c r="D151" i="365"/>
  <c r="D152" i="365"/>
  <c r="D153" i="365"/>
  <c r="D154" i="365"/>
  <c r="D155" i="365"/>
  <c r="D156" i="365"/>
  <c r="D157" i="365"/>
  <c r="D158" i="365"/>
  <c r="D159" i="365"/>
  <c r="D160" i="365"/>
  <c r="D161" i="365"/>
  <c r="D162" i="365"/>
  <c r="D163" i="365"/>
  <c r="D164" i="365"/>
  <c r="D165" i="365"/>
  <c r="D166" i="365"/>
  <c r="D167" i="365"/>
  <c r="D168" i="365"/>
  <c r="D169" i="365"/>
  <c r="D170" i="365"/>
  <c r="D171" i="365"/>
  <c r="D172" i="365"/>
  <c r="D173" i="365"/>
  <c r="D174" i="365"/>
  <c r="D175" i="365"/>
  <c r="D176" i="365"/>
  <c r="D177" i="365"/>
  <c r="D178" i="365"/>
  <c r="D179" i="365"/>
  <c r="D180" i="365"/>
  <c r="D181" i="365"/>
  <c r="D182" i="365"/>
  <c r="D183" i="365"/>
  <c r="D184" i="365"/>
  <c r="D185" i="365"/>
  <c r="D186" i="365"/>
  <c r="D187" i="365"/>
  <c r="D188" i="365"/>
  <c r="D189" i="365"/>
  <c r="D190" i="365"/>
  <c r="D191" i="365"/>
  <c r="D192" i="365"/>
  <c r="D193" i="365"/>
  <c r="D194" i="365"/>
  <c r="D195" i="365"/>
  <c r="D196" i="365"/>
  <c r="D197" i="365"/>
  <c r="D198" i="365"/>
  <c r="D199" i="365"/>
  <c r="D200" i="365"/>
  <c r="D201" i="365"/>
  <c r="D202" i="365"/>
  <c r="D203" i="365"/>
  <c r="D204" i="365"/>
  <c r="D205" i="365"/>
  <c r="D206" i="365"/>
  <c r="D207" i="365"/>
  <c r="D208" i="365"/>
  <c r="D209" i="365"/>
  <c r="D210" i="365"/>
  <c r="D211" i="365"/>
  <c r="D212" i="365"/>
  <c r="D213" i="365"/>
  <c r="D214" i="365"/>
  <c r="D215" i="365"/>
  <c r="D216" i="365"/>
  <c r="D217" i="365"/>
  <c r="D218" i="365"/>
  <c r="D219" i="365"/>
  <c r="D220" i="365"/>
  <c r="D221" i="365"/>
  <c r="D222" i="365"/>
  <c r="D223" i="365"/>
  <c r="D224" i="365"/>
  <c r="D225" i="365"/>
  <c r="D226" i="365"/>
  <c r="D227" i="365"/>
  <c r="D228" i="365"/>
  <c r="D229" i="365"/>
  <c r="D230" i="365"/>
  <c r="D231" i="365"/>
  <c r="D232" i="365"/>
  <c r="D233" i="365"/>
  <c r="D234" i="365"/>
  <c r="D235" i="365"/>
  <c r="D236" i="365"/>
  <c r="D237" i="365"/>
  <c r="D238" i="365"/>
  <c r="D239" i="365"/>
  <c r="D240" i="365"/>
  <c r="D241" i="365"/>
  <c r="D242" i="365"/>
  <c r="D243" i="365"/>
  <c r="D244" i="365"/>
  <c r="D245" i="365"/>
  <c r="D246" i="365"/>
  <c r="D247" i="365"/>
  <c r="D248" i="365"/>
  <c r="D249" i="365"/>
  <c r="D250" i="365"/>
  <c r="D251" i="365"/>
  <c r="D252" i="365"/>
  <c r="D253" i="365"/>
  <c r="D254" i="365"/>
  <c r="D255" i="365"/>
  <c r="D256" i="365"/>
  <c r="D257" i="365"/>
  <c r="D258" i="365"/>
  <c r="D259" i="365"/>
  <c r="D260" i="365"/>
  <c r="D261" i="365"/>
  <c r="D262" i="365"/>
  <c r="D263" i="365"/>
  <c r="D264" i="365"/>
  <c r="D265" i="365"/>
  <c r="D266" i="365"/>
  <c r="D267" i="365"/>
  <c r="D268" i="365"/>
  <c r="D269" i="365"/>
  <c r="D270" i="365"/>
  <c r="D271" i="365"/>
  <c r="D272" i="365"/>
  <c r="D273" i="365"/>
  <c r="D274" i="365"/>
  <c r="D275" i="365"/>
  <c r="D276" i="365"/>
  <c r="D277" i="365"/>
  <c r="D278" i="365"/>
  <c r="D279" i="365"/>
  <c r="D280" i="365"/>
  <c r="D281" i="365"/>
  <c r="D282" i="365"/>
  <c r="D283" i="365"/>
  <c r="D284" i="365"/>
  <c r="D285" i="365"/>
  <c r="D286" i="365"/>
  <c r="D287" i="365"/>
  <c r="D288" i="365"/>
  <c r="D289" i="365"/>
  <c r="D290" i="365"/>
  <c r="D291" i="365"/>
  <c r="D292" i="365"/>
  <c r="D293" i="365"/>
  <c r="D294" i="365"/>
  <c r="D295" i="365"/>
  <c r="D296" i="365"/>
  <c r="D297" i="365"/>
  <c r="D298" i="365"/>
  <c r="D299" i="365"/>
  <c r="D300" i="365"/>
  <c r="D301" i="365"/>
  <c r="D302" i="365"/>
  <c r="D303" i="365"/>
  <c r="D304" i="365"/>
  <c r="D305" i="365"/>
  <c r="D306" i="365"/>
  <c r="D307" i="365"/>
  <c r="D308" i="365"/>
  <c r="D309" i="365"/>
  <c r="D310" i="365"/>
  <c r="D311" i="365"/>
  <c r="D312" i="365"/>
  <c r="D313" i="365"/>
  <c r="D314" i="365"/>
  <c r="D315" i="365"/>
  <c r="D316" i="365"/>
  <c r="D317" i="365"/>
  <c r="D318" i="365"/>
  <c r="D319" i="365"/>
  <c r="D320" i="365"/>
  <c r="D321" i="365"/>
  <c r="D322" i="365"/>
  <c r="D323" i="365"/>
  <c r="D324" i="365"/>
  <c r="D325" i="365"/>
  <c r="D326" i="365"/>
  <c r="D327" i="365"/>
  <c r="D328" i="365"/>
  <c r="D329" i="365"/>
  <c r="D330" i="365"/>
  <c r="D331" i="365"/>
  <c r="D332" i="365"/>
  <c r="D333" i="365"/>
  <c r="D334" i="365"/>
  <c r="D335" i="365"/>
  <c r="D336" i="365"/>
  <c r="D337" i="365"/>
  <c r="D338" i="365"/>
  <c r="D339" i="365"/>
  <c r="D340" i="365"/>
  <c r="D341" i="365"/>
  <c r="D342" i="365"/>
  <c r="D343" i="365"/>
  <c r="D344" i="365"/>
  <c r="D345" i="365"/>
  <c r="D346" i="365"/>
  <c r="D347" i="365"/>
  <c r="D348" i="365"/>
  <c r="D349" i="365"/>
  <c r="D350" i="365"/>
  <c r="D351" i="365"/>
  <c r="D352" i="365"/>
  <c r="D353" i="365"/>
  <c r="D354" i="365"/>
  <c r="D355" i="365"/>
  <c r="D356" i="365"/>
  <c r="D357" i="365"/>
  <c r="D358" i="365"/>
  <c r="D359" i="365"/>
  <c r="D360" i="365"/>
  <c r="D361" i="365"/>
  <c r="D362" i="365"/>
  <c r="D363" i="365"/>
  <c r="D364" i="365"/>
  <c r="D365" i="365"/>
  <c r="D366" i="365"/>
  <c r="D367" i="365"/>
  <c r="D368" i="365"/>
  <c r="D369" i="365"/>
  <c r="D370" i="365"/>
  <c r="D371" i="365"/>
  <c r="D372" i="365"/>
  <c r="D373" i="365"/>
  <c r="D374" i="365"/>
  <c r="D375" i="365"/>
  <c r="D376" i="365"/>
  <c r="D377" i="365"/>
  <c r="D378" i="365"/>
  <c r="D379" i="365"/>
  <c r="D380" i="365"/>
  <c r="D381" i="365"/>
  <c r="D382" i="365"/>
  <c r="D383" i="365"/>
  <c r="D384" i="365"/>
  <c r="D385" i="365"/>
  <c r="D386" i="365"/>
  <c r="D387" i="365"/>
  <c r="D388" i="365"/>
  <c r="D389" i="365"/>
  <c r="D390" i="365"/>
  <c r="D391" i="365"/>
  <c r="D392" i="365"/>
  <c r="D393" i="365"/>
  <c r="D394" i="365"/>
  <c r="D395" i="365"/>
  <c r="D396" i="365"/>
  <c r="D397" i="365"/>
  <c r="D398" i="365"/>
  <c r="D399" i="365"/>
  <c r="D400" i="365"/>
  <c r="D401" i="365"/>
  <c r="D402" i="365"/>
  <c r="D403" i="365"/>
  <c r="D404" i="365"/>
  <c r="D405" i="365"/>
  <c r="D406" i="365"/>
  <c r="D407" i="365"/>
  <c r="D408" i="365"/>
  <c r="D409" i="365"/>
  <c r="D410" i="365"/>
  <c r="D411" i="365"/>
  <c r="D412" i="365"/>
  <c r="D413" i="365"/>
  <c r="D414" i="365"/>
  <c r="D415" i="365"/>
  <c r="D416" i="365"/>
  <c r="D417" i="365"/>
  <c r="D418" i="365"/>
  <c r="D419" i="365"/>
  <c r="D420" i="365"/>
  <c r="D421" i="365"/>
  <c r="D422" i="365"/>
  <c r="D423" i="365"/>
  <c r="D424" i="365"/>
  <c r="D425" i="365"/>
  <c r="D426" i="365"/>
  <c r="D427" i="365"/>
  <c r="D428" i="365"/>
  <c r="D429" i="365"/>
  <c r="D430" i="365"/>
  <c r="D431" i="365"/>
  <c r="D432" i="365"/>
  <c r="D433" i="365"/>
  <c r="D434" i="365"/>
  <c r="D435" i="365"/>
  <c r="D436" i="365"/>
  <c r="D437" i="365"/>
  <c r="D438" i="365"/>
  <c r="D439" i="365"/>
  <c r="D440" i="365"/>
  <c r="D441" i="365"/>
  <c r="D442" i="365"/>
  <c r="D443" i="365"/>
  <c r="D444" i="365"/>
  <c r="D445" i="365"/>
  <c r="D446" i="365"/>
  <c r="D447" i="365"/>
  <c r="D448" i="365"/>
  <c r="D449" i="365"/>
  <c r="D450" i="365"/>
  <c r="D451" i="365"/>
  <c r="D452" i="365"/>
  <c r="D453" i="365"/>
  <c r="D454" i="365"/>
  <c r="D455" i="365"/>
  <c r="D456" i="365"/>
  <c r="D457" i="365"/>
  <c r="D458" i="365"/>
  <c r="D459" i="365"/>
  <c r="D460" i="365"/>
  <c r="D461" i="365"/>
  <c r="D462" i="365"/>
  <c r="D463" i="365"/>
  <c r="D464" i="365"/>
  <c r="D465" i="365"/>
  <c r="D466" i="365"/>
  <c r="D467" i="365"/>
  <c r="D468" i="365"/>
  <c r="D469" i="365"/>
  <c r="D470" i="365"/>
  <c r="D471" i="365"/>
  <c r="D472" i="365"/>
  <c r="D473" i="365"/>
  <c r="D474" i="365"/>
  <c r="D475" i="365"/>
  <c r="D476" i="365"/>
  <c r="D477" i="365"/>
  <c r="D478" i="365"/>
  <c r="D479" i="365"/>
  <c r="D480" i="365"/>
  <c r="D481" i="365"/>
  <c r="D482" i="365"/>
  <c r="D483" i="365"/>
  <c r="D484" i="365"/>
  <c r="D485" i="365"/>
  <c r="D486" i="365"/>
  <c r="D487" i="365"/>
  <c r="D488" i="365"/>
  <c r="D489" i="365"/>
  <c r="D490" i="365"/>
  <c r="D491" i="365"/>
  <c r="D492" i="365"/>
  <c r="D493" i="365"/>
  <c r="D494" i="365"/>
  <c r="D495" i="365"/>
  <c r="D496" i="365"/>
  <c r="D497" i="365"/>
  <c r="D498" i="365"/>
  <c r="D499" i="365"/>
  <c r="D500" i="365"/>
  <c r="D501" i="365"/>
  <c r="D502" i="365"/>
  <c r="D503" i="365"/>
  <c r="D504" i="365"/>
  <c r="D505" i="365"/>
  <c r="D506" i="365"/>
  <c r="D507" i="365"/>
  <c r="D508" i="365"/>
  <c r="D509" i="365"/>
  <c r="D510" i="365"/>
  <c r="D511" i="365"/>
  <c r="D512" i="365"/>
  <c r="D513" i="365"/>
  <c r="D514" i="365"/>
  <c r="D515" i="365"/>
  <c r="D516" i="365"/>
  <c r="D517" i="365"/>
  <c r="D518" i="365"/>
  <c r="D519" i="365"/>
  <c r="D520" i="365"/>
  <c r="D521" i="365"/>
  <c r="D522" i="365"/>
  <c r="D523" i="365"/>
  <c r="D524" i="365"/>
  <c r="D525" i="365"/>
  <c r="D526" i="365"/>
  <c r="D527" i="365"/>
  <c r="D528" i="365"/>
  <c r="D529" i="365"/>
  <c r="D530" i="365"/>
  <c r="D531" i="365"/>
  <c r="D532" i="365"/>
  <c r="D533" i="365"/>
  <c r="D534" i="365"/>
  <c r="D535" i="365"/>
  <c r="D536" i="365"/>
  <c r="D537" i="365"/>
  <c r="D538" i="365"/>
  <c r="D539" i="365"/>
  <c r="D540" i="365"/>
  <c r="D541" i="365"/>
  <c r="D542" i="365"/>
  <c r="D543" i="365"/>
  <c r="D544" i="365"/>
  <c r="D545" i="365"/>
  <c r="D546" i="365"/>
  <c r="D547" i="365"/>
  <c r="D548" i="365"/>
  <c r="D549" i="365"/>
  <c r="D550" i="365"/>
  <c r="D551" i="365"/>
  <c r="D552" i="365"/>
  <c r="D553" i="365"/>
  <c r="D554" i="365"/>
  <c r="D555" i="365"/>
  <c r="D556" i="365"/>
  <c r="D557" i="365"/>
  <c r="D558" i="365"/>
  <c r="D559" i="365"/>
  <c r="D560" i="365"/>
  <c r="D561" i="365"/>
  <c r="D562" i="365"/>
  <c r="D563" i="365"/>
  <c r="D564" i="365"/>
  <c r="D565" i="365"/>
  <c r="D566" i="365"/>
  <c r="D567" i="365"/>
  <c r="D568" i="365"/>
  <c r="D569" i="365"/>
  <c r="D570" i="365"/>
  <c r="D571" i="365"/>
  <c r="D572" i="365"/>
  <c r="D573" i="365"/>
  <c r="D574" i="365"/>
  <c r="D575" i="365"/>
  <c r="D576" i="365"/>
  <c r="D577" i="365"/>
  <c r="D578" i="365"/>
  <c r="D579" i="365"/>
  <c r="D580" i="365"/>
  <c r="D581" i="365"/>
  <c r="D582" i="365"/>
  <c r="D583" i="365"/>
  <c r="D584" i="365"/>
  <c r="D585" i="365"/>
  <c r="D586" i="365"/>
  <c r="D587" i="365"/>
  <c r="D588" i="365"/>
  <c r="D589" i="365"/>
  <c r="D590" i="365"/>
  <c r="D591" i="365"/>
  <c r="D592" i="365"/>
  <c r="D593" i="365"/>
  <c r="D594" i="365"/>
  <c r="D595" i="365"/>
  <c r="D596" i="365"/>
  <c r="D597" i="365"/>
  <c r="D598" i="365"/>
  <c r="D599" i="365"/>
  <c r="D600" i="365"/>
  <c r="D601" i="365"/>
  <c r="D602" i="365"/>
  <c r="D603" i="365"/>
  <c r="D604" i="365"/>
  <c r="D605" i="365"/>
  <c r="D606" i="365"/>
  <c r="D607" i="365"/>
  <c r="D608" i="365"/>
  <c r="D609" i="365"/>
  <c r="D610" i="365"/>
  <c r="D611" i="365"/>
  <c r="D612" i="365"/>
  <c r="D613" i="365"/>
  <c r="D614" i="365"/>
  <c r="D615" i="365"/>
  <c r="D616" i="365"/>
  <c r="D617" i="365"/>
  <c r="D618" i="365"/>
  <c r="D619" i="365"/>
  <c r="D620" i="365"/>
  <c r="D621" i="365"/>
  <c r="D622" i="365"/>
  <c r="D623" i="365"/>
  <c r="D624" i="365"/>
  <c r="D625" i="365"/>
  <c r="D626" i="365"/>
  <c r="D627" i="365"/>
  <c r="D628" i="365"/>
  <c r="D629" i="365"/>
  <c r="D630" i="365"/>
  <c r="D631" i="365"/>
  <c r="D632" i="365"/>
  <c r="D633" i="365"/>
  <c r="D634" i="365"/>
  <c r="D635" i="365"/>
  <c r="D636" i="365"/>
  <c r="D637" i="365"/>
  <c r="D638" i="365"/>
  <c r="D639" i="365"/>
  <c r="D640" i="365"/>
  <c r="D641" i="365"/>
  <c r="D642" i="365"/>
  <c r="D643" i="365"/>
  <c r="D644" i="365"/>
  <c r="D645" i="365"/>
  <c r="D646" i="365"/>
  <c r="D647" i="365"/>
  <c r="D648" i="365"/>
  <c r="D649" i="365"/>
  <c r="D650" i="365"/>
  <c r="D651" i="365"/>
  <c r="D652" i="365"/>
  <c r="D653" i="365"/>
  <c r="D654" i="365"/>
  <c r="D655" i="365"/>
  <c r="D656" i="365"/>
  <c r="D657" i="365"/>
  <c r="D658" i="365"/>
  <c r="D659" i="365"/>
  <c r="D660" i="365"/>
  <c r="D661" i="365"/>
  <c r="D662" i="365"/>
  <c r="D663" i="365"/>
  <c r="D664" i="365"/>
  <c r="D665" i="365"/>
  <c r="D666" i="365"/>
  <c r="D667" i="365"/>
  <c r="D668" i="365"/>
  <c r="D669" i="365"/>
  <c r="D670" i="365"/>
  <c r="D671" i="365"/>
  <c r="D672" i="365"/>
  <c r="D673" i="365"/>
  <c r="D674" i="365"/>
  <c r="D675" i="365"/>
  <c r="D676" i="365"/>
  <c r="D677" i="365"/>
  <c r="D678" i="365"/>
  <c r="D679" i="365"/>
  <c r="D680" i="365"/>
  <c r="D681" i="365"/>
  <c r="D682" i="365"/>
  <c r="D683" i="365"/>
  <c r="D684" i="365"/>
  <c r="D685" i="365"/>
  <c r="D686" i="365"/>
  <c r="D687" i="365"/>
  <c r="D688" i="365"/>
  <c r="D689" i="365"/>
  <c r="D690" i="365"/>
  <c r="D691" i="365"/>
  <c r="D692" i="365"/>
  <c r="D693" i="365"/>
  <c r="D694" i="365"/>
  <c r="D695" i="365"/>
  <c r="D696" i="365"/>
  <c r="D697" i="365"/>
  <c r="D698" i="365"/>
  <c r="D699" i="365"/>
  <c r="D700" i="365"/>
  <c r="D701" i="365"/>
  <c r="D702" i="365"/>
  <c r="D703" i="365"/>
  <c r="D704" i="365"/>
  <c r="D705" i="365"/>
  <c r="D706" i="365"/>
  <c r="D707" i="365"/>
  <c r="D708" i="365"/>
  <c r="D709" i="365"/>
  <c r="D710" i="365"/>
  <c r="D711" i="365"/>
  <c r="D712" i="365"/>
  <c r="D713" i="365"/>
  <c r="D714" i="365"/>
  <c r="D715" i="365"/>
  <c r="D716" i="365"/>
  <c r="D717" i="365"/>
  <c r="D718" i="365"/>
  <c r="D719" i="365"/>
  <c r="D720" i="365"/>
  <c r="D721" i="365"/>
  <c r="D722" i="365"/>
  <c r="D723" i="365"/>
  <c r="D724" i="365"/>
  <c r="D725" i="365"/>
  <c r="D726" i="365"/>
  <c r="D727" i="365"/>
  <c r="D728" i="365"/>
  <c r="D729" i="365"/>
  <c r="D730" i="365"/>
  <c r="D731" i="365"/>
  <c r="D732" i="365"/>
  <c r="D733" i="365"/>
  <c r="D734" i="365"/>
  <c r="D735" i="365"/>
  <c r="D736" i="365"/>
  <c r="D737" i="365"/>
  <c r="D738" i="365"/>
  <c r="D739" i="365"/>
  <c r="D740" i="365"/>
  <c r="D741" i="365"/>
  <c r="D742" i="365"/>
  <c r="D743" i="365"/>
  <c r="D744" i="365"/>
  <c r="D745" i="365"/>
  <c r="D746" i="365"/>
  <c r="D747" i="365"/>
  <c r="D748" i="365"/>
  <c r="D749" i="365"/>
  <c r="D750" i="365"/>
  <c r="D751" i="365"/>
  <c r="D752" i="365"/>
  <c r="D753" i="365"/>
  <c r="D754" i="365"/>
  <c r="D755" i="365"/>
  <c r="D756" i="365"/>
  <c r="D757" i="365"/>
  <c r="D758" i="365"/>
  <c r="D759" i="365"/>
  <c r="D760" i="365"/>
  <c r="D761" i="365"/>
  <c r="D762" i="365"/>
  <c r="D763" i="365"/>
  <c r="D764" i="365"/>
  <c r="D765" i="365"/>
  <c r="D766" i="365"/>
  <c r="D767" i="365"/>
  <c r="D768" i="365"/>
  <c r="D769" i="365"/>
  <c r="D770" i="365"/>
  <c r="D771" i="365"/>
  <c r="D772" i="365"/>
  <c r="D773" i="365"/>
  <c r="D774" i="365"/>
  <c r="D775" i="365"/>
  <c r="D776" i="365"/>
  <c r="D777" i="365"/>
  <c r="D778" i="365"/>
  <c r="D779" i="365"/>
  <c r="D780" i="365"/>
  <c r="D781" i="365"/>
  <c r="D782" i="365"/>
  <c r="D783" i="365"/>
  <c r="D784" i="365"/>
  <c r="D785" i="365"/>
  <c r="D786" i="365"/>
  <c r="D787" i="365"/>
  <c r="D788" i="365"/>
  <c r="D789" i="365"/>
  <c r="D790" i="365"/>
  <c r="D791" i="365"/>
  <c r="D792" i="365"/>
  <c r="D793" i="365"/>
  <c r="D794" i="365"/>
  <c r="D795" i="365"/>
  <c r="D796" i="365"/>
  <c r="D797" i="365"/>
  <c r="D798" i="365"/>
  <c r="D799" i="365"/>
  <c r="D800" i="365"/>
  <c r="D801" i="365"/>
  <c r="D802" i="365"/>
  <c r="D803" i="365"/>
  <c r="D804" i="365"/>
  <c r="D805" i="365"/>
  <c r="D806" i="365"/>
  <c r="D807" i="365"/>
  <c r="D808" i="365"/>
  <c r="D809" i="365"/>
  <c r="D810" i="365"/>
  <c r="D811" i="365"/>
  <c r="D812" i="365"/>
  <c r="D813" i="365"/>
  <c r="D814" i="365"/>
  <c r="D815" i="365"/>
  <c r="D816" i="365"/>
  <c r="D817" i="365"/>
  <c r="D818" i="365"/>
  <c r="D819" i="365"/>
  <c r="D820" i="365"/>
  <c r="D821" i="365"/>
  <c r="D822" i="365"/>
  <c r="D823" i="365"/>
  <c r="D824" i="365"/>
  <c r="D825" i="365"/>
  <c r="D826" i="365"/>
  <c r="D827" i="365"/>
  <c r="D828" i="365"/>
  <c r="D829" i="365"/>
  <c r="D830" i="365"/>
  <c r="D831" i="365"/>
  <c r="D832" i="365"/>
  <c r="D833" i="365"/>
  <c r="D834" i="365"/>
  <c r="D835" i="365"/>
  <c r="D836" i="365"/>
  <c r="D837" i="365"/>
  <c r="D838" i="365"/>
  <c r="D839" i="365"/>
  <c r="D840" i="365"/>
  <c r="D841" i="365"/>
  <c r="D842" i="365"/>
  <c r="D843" i="365"/>
  <c r="D844" i="365"/>
  <c r="D845" i="365"/>
  <c r="D846" i="365"/>
  <c r="D847" i="365"/>
  <c r="D848" i="365"/>
  <c r="D849" i="365"/>
  <c r="D850" i="365"/>
  <c r="D851" i="365"/>
  <c r="D852" i="365"/>
  <c r="D853" i="365"/>
  <c r="D854" i="365"/>
  <c r="D855" i="365"/>
  <c r="D856" i="365"/>
  <c r="D857" i="365"/>
  <c r="D858" i="365"/>
  <c r="D859" i="365"/>
  <c r="D860" i="365"/>
  <c r="D861" i="365"/>
  <c r="D862" i="365"/>
  <c r="D863" i="365"/>
  <c r="D864" i="365"/>
  <c r="D865" i="365"/>
  <c r="D866" i="365"/>
  <c r="D867" i="365"/>
  <c r="D868" i="365"/>
  <c r="D869" i="365"/>
  <c r="D870" i="365"/>
  <c r="D871" i="365"/>
  <c r="D872" i="365"/>
  <c r="D873" i="365"/>
  <c r="D874" i="365"/>
  <c r="D875" i="365"/>
  <c r="D876" i="365"/>
  <c r="D877" i="365"/>
  <c r="D878" i="365"/>
  <c r="D879" i="365"/>
  <c r="D880" i="365"/>
  <c r="D881" i="365"/>
  <c r="D882" i="365"/>
  <c r="D883" i="365"/>
  <c r="D884" i="365"/>
  <c r="D885" i="365"/>
  <c r="D886" i="365"/>
  <c r="D887" i="365"/>
  <c r="D888" i="365"/>
  <c r="D889" i="365"/>
  <c r="D890" i="365"/>
  <c r="D891" i="365"/>
  <c r="D892" i="365"/>
  <c r="D893" i="365"/>
  <c r="D894" i="365"/>
  <c r="D895" i="365"/>
  <c r="D896" i="365"/>
  <c r="D897" i="365"/>
  <c r="D898" i="365"/>
  <c r="D899" i="365"/>
  <c r="D900" i="365"/>
  <c r="D901" i="365"/>
  <c r="D902" i="365"/>
  <c r="D903" i="365"/>
  <c r="D904" i="365"/>
  <c r="D905" i="365"/>
  <c r="D906" i="365"/>
  <c r="D907" i="365"/>
  <c r="D908" i="365"/>
  <c r="D909" i="365"/>
  <c r="D910" i="365"/>
  <c r="D911" i="365"/>
  <c r="D912" i="365"/>
  <c r="D913" i="365"/>
  <c r="D914" i="365"/>
  <c r="D915" i="365"/>
  <c r="D916" i="365"/>
  <c r="D917" i="365"/>
  <c r="D918" i="365"/>
  <c r="D919" i="365"/>
  <c r="D920" i="365"/>
  <c r="D921" i="365"/>
  <c r="D922" i="365"/>
  <c r="D923" i="365"/>
  <c r="D924" i="365"/>
  <c r="D925" i="365"/>
  <c r="D926" i="365"/>
  <c r="D927" i="365"/>
  <c r="D928" i="365"/>
  <c r="D929" i="365"/>
  <c r="D930" i="365"/>
  <c r="D931" i="365"/>
  <c r="D932" i="365"/>
  <c r="D933" i="365"/>
  <c r="D934" i="365"/>
  <c r="D935" i="365"/>
  <c r="D936" i="365"/>
  <c r="D937" i="365"/>
  <c r="D938" i="365"/>
  <c r="D939" i="365"/>
  <c r="D940" i="365"/>
  <c r="D941" i="365"/>
  <c r="D942" i="365"/>
  <c r="D943" i="365"/>
  <c r="D944" i="365"/>
  <c r="D945" i="365"/>
  <c r="D946" i="365"/>
  <c r="D947" i="365"/>
  <c r="D948" i="365"/>
  <c r="D1" i="365"/>
  <c r="M16" i="367" l="1"/>
  <c r="G37" i="367"/>
  <c r="AD952" i="7"/>
  <c r="AD951" i="7"/>
  <c r="Q951" i="7"/>
  <c r="Q952" i="7"/>
  <c r="AD463" i="7"/>
  <c r="AD464" i="7"/>
  <c r="D2" i="364"/>
  <c r="D3" i="364"/>
  <c r="D4" i="364"/>
  <c r="D5" i="364"/>
  <c r="D6" i="364"/>
  <c r="D7" i="364"/>
  <c r="D8" i="364"/>
  <c r="D9" i="364"/>
  <c r="D10" i="364"/>
  <c r="D11" i="364"/>
  <c r="D12" i="364"/>
  <c r="D13" i="364"/>
  <c r="D14" i="364"/>
  <c r="D15" i="364"/>
  <c r="D16" i="364"/>
  <c r="D17" i="364"/>
  <c r="D18" i="364"/>
  <c r="D19" i="364"/>
  <c r="D20" i="364"/>
  <c r="D21" i="364"/>
  <c r="D22" i="364"/>
  <c r="D23" i="364"/>
  <c r="D24" i="364"/>
  <c r="D25" i="364"/>
  <c r="D26" i="364"/>
  <c r="D27" i="364"/>
  <c r="D28" i="364"/>
  <c r="D29" i="364"/>
  <c r="D30" i="364"/>
  <c r="D31" i="364"/>
  <c r="D32" i="364"/>
  <c r="D33" i="364"/>
  <c r="D34" i="364"/>
  <c r="D35" i="364"/>
  <c r="D36" i="364"/>
  <c r="D37" i="364"/>
  <c r="D38" i="364"/>
  <c r="D39" i="364"/>
  <c r="D40" i="364"/>
  <c r="D41" i="364"/>
  <c r="D42" i="364"/>
  <c r="D43" i="364"/>
  <c r="D44" i="364"/>
  <c r="D45" i="364"/>
  <c r="D46" i="364"/>
  <c r="D47" i="364"/>
  <c r="D48" i="364"/>
  <c r="D49" i="364"/>
  <c r="D50" i="364"/>
  <c r="D51" i="364"/>
  <c r="D52" i="364"/>
  <c r="D53" i="364"/>
  <c r="D54" i="364"/>
  <c r="D55" i="364"/>
  <c r="D56" i="364"/>
  <c r="D57" i="364"/>
  <c r="D58" i="364"/>
  <c r="D59" i="364"/>
  <c r="D60" i="364"/>
  <c r="D61" i="364"/>
  <c r="D62" i="364"/>
  <c r="D63" i="364"/>
  <c r="D64" i="364"/>
  <c r="D65" i="364"/>
  <c r="D66" i="364"/>
  <c r="D67" i="364"/>
  <c r="D68" i="364"/>
  <c r="D69" i="364"/>
  <c r="D70" i="364"/>
  <c r="D71" i="364"/>
  <c r="D72" i="364"/>
  <c r="D73" i="364"/>
  <c r="D74" i="364"/>
  <c r="D75" i="364"/>
  <c r="D76" i="364"/>
  <c r="D77" i="364"/>
  <c r="D78" i="364"/>
  <c r="D79" i="364"/>
  <c r="D80" i="364"/>
  <c r="D81" i="364"/>
  <c r="D82" i="364"/>
  <c r="D83" i="364"/>
  <c r="D84" i="364"/>
  <c r="D85" i="364"/>
  <c r="D86" i="364"/>
  <c r="D87" i="364"/>
  <c r="D88" i="364"/>
  <c r="D89" i="364"/>
  <c r="D90" i="364"/>
  <c r="D91" i="364"/>
  <c r="D92" i="364"/>
  <c r="D93" i="364"/>
  <c r="D94" i="364"/>
  <c r="D95" i="364"/>
  <c r="D96" i="364"/>
  <c r="D97" i="364"/>
  <c r="D98" i="364"/>
  <c r="D99" i="364"/>
  <c r="D100" i="364"/>
  <c r="D101" i="364"/>
  <c r="D102" i="364"/>
  <c r="D103" i="364"/>
  <c r="D104" i="364"/>
  <c r="D105" i="364"/>
  <c r="D106" i="364"/>
  <c r="D107" i="364"/>
  <c r="D108" i="364"/>
  <c r="D109" i="364"/>
  <c r="D110" i="364"/>
  <c r="D111" i="364"/>
  <c r="D112" i="364"/>
  <c r="D113" i="364"/>
  <c r="D114" i="364"/>
  <c r="D115" i="364"/>
  <c r="D116" i="364"/>
  <c r="D117" i="364"/>
  <c r="D118" i="364"/>
  <c r="D119" i="364"/>
  <c r="D120" i="364"/>
  <c r="D121" i="364"/>
  <c r="D122" i="364"/>
  <c r="D123" i="364"/>
  <c r="D124" i="364"/>
  <c r="D125" i="364"/>
  <c r="D126" i="364"/>
  <c r="D127" i="364"/>
  <c r="D128" i="364"/>
  <c r="D129" i="364"/>
  <c r="D130" i="364"/>
  <c r="D131" i="364"/>
  <c r="D132" i="364"/>
  <c r="D133" i="364"/>
  <c r="D134" i="364"/>
  <c r="D135" i="364"/>
  <c r="D136" i="364"/>
  <c r="D137" i="364"/>
  <c r="D138" i="364"/>
  <c r="D139" i="364"/>
  <c r="D140" i="364"/>
  <c r="D141" i="364"/>
  <c r="D142" i="364"/>
  <c r="D143" i="364"/>
  <c r="D144" i="364"/>
  <c r="D145" i="364"/>
  <c r="D146" i="364"/>
  <c r="D147" i="364"/>
  <c r="D148" i="364"/>
  <c r="D149" i="364"/>
  <c r="D150" i="364"/>
  <c r="D151" i="364"/>
  <c r="D152" i="364"/>
  <c r="D153" i="364"/>
  <c r="D154" i="364"/>
  <c r="D155" i="364"/>
  <c r="D156" i="364"/>
  <c r="D157" i="364"/>
  <c r="D158" i="364"/>
  <c r="D159" i="364"/>
  <c r="D160" i="364"/>
  <c r="D161" i="364"/>
  <c r="D162" i="364"/>
  <c r="D163" i="364"/>
  <c r="D164" i="364"/>
  <c r="D165" i="364"/>
  <c r="D166" i="364"/>
  <c r="D167" i="364"/>
  <c r="D168" i="364"/>
  <c r="D169" i="364"/>
  <c r="D170" i="364"/>
  <c r="D171" i="364"/>
  <c r="D172" i="364"/>
  <c r="D173" i="364"/>
  <c r="D174" i="364"/>
  <c r="D175" i="364"/>
  <c r="D176" i="364"/>
  <c r="D177" i="364"/>
  <c r="D178" i="364"/>
  <c r="D179" i="364"/>
  <c r="D180" i="364"/>
  <c r="D181" i="364"/>
  <c r="D182" i="364"/>
  <c r="D183" i="364"/>
  <c r="D184" i="364"/>
  <c r="D185" i="364"/>
  <c r="D186" i="364"/>
  <c r="D187" i="364"/>
  <c r="D188" i="364"/>
  <c r="D189" i="364"/>
  <c r="D190" i="364"/>
  <c r="D191" i="364"/>
  <c r="D192" i="364"/>
  <c r="D193" i="364"/>
  <c r="D194" i="364"/>
  <c r="D195" i="364"/>
  <c r="D196" i="364"/>
  <c r="D197" i="364"/>
  <c r="D198" i="364"/>
  <c r="D199" i="364"/>
  <c r="D200" i="364"/>
  <c r="D201" i="364"/>
  <c r="D202" i="364"/>
  <c r="D203" i="364"/>
  <c r="D204" i="364"/>
  <c r="D205" i="364"/>
  <c r="D206" i="364"/>
  <c r="D207" i="364"/>
  <c r="D208" i="364"/>
  <c r="D209" i="364"/>
  <c r="D210" i="364"/>
  <c r="D211" i="364"/>
  <c r="D212" i="364"/>
  <c r="D213" i="364"/>
  <c r="D214" i="364"/>
  <c r="D215" i="364"/>
  <c r="D216" i="364"/>
  <c r="D217" i="364"/>
  <c r="D218" i="364"/>
  <c r="D219" i="364"/>
  <c r="D220" i="364"/>
  <c r="D221" i="364"/>
  <c r="D222" i="364"/>
  <c r="D223" i="364"/>
  <c r="D224" i="364"/>
  <c r="D225" i="364"/>
  <c r="D226" i="364"/>
  <c r="D227" i="364"/>
  <c r="D228" i="364"/>
  <c r="D229" i="364"/>
  <c r="D230" i="364"/>
  <c r="D231" i="364"/>
  <c r="D232" i="364"/>
  <c r="D233" i="364"/>
  <c r="D234" i="364"/>
  <c r="D235" i="364"/>
  <c r="D236" i="364"/>
  <c r="D237" i="364"/>
  <c r="D238" i="364"/>
  <c r="D239" i="364"/>
  <c r="D240" i="364"/>
  <c r="D241" i="364"/>
  <c r="D242" i="364"/>
  <c r="D243" i="364"/>
  <c r="D244" i="364"/>
  <c r="D245" i="364"/>
  <c r="D246" i="364"/>
  <c r="D247" i="364"/>
  <c r="D248" i="364"/>
  <c r="D249" i="364"/>
  <c r="D250" i="364"/>
  <c r="D251" i="364"/>
  <c r="D252" i="364"/>
  <c r="D253" i="364"/>
  <c r="D254" i="364"/>
  <c r="D255" i="364"/>
  <c r="D256" i="364"/>
  <c r="D257" i="364"/>
  <c r="D258" i="364"/>
  <c r="D259" i="364"/>
  <c r="D260" i="364"/>
  <c r="D261" i="364"/>
  <c r="D262" i="364"/>
  <c r="D263" i="364"/>
  <c r="D264" i="364"/>
  <c r="D265" i="364"/>
  <c r="D266" i="364"/>
  <c r="D267" i="364"/>
  <c r="D268" i="364"/>
  <c r="D269" i="364"/>
  <c r="D270" i="364"/>
  <c r="D271" i="364"/>
  <c r="D272" i="364"/>
  <c r="D273" i="364"/>
  <c r="D274" i="364"/>
  <c r="D275" i="364"/>
  <c r="D276" i="364"/>
  <c r="D277" i="364"/>
  <c r="D278" i="364"/>
  <c r="D279" i="364"/>
  <c r="D280" i="364"/>
  <c r="D281" i="364"/>
  <c r="D282" i="364"/>
  <c r="D283" i="364"/>
  <c r="D284" i="364"/>
  <c r="D285" i="364"/>
  <c r="D286" i="364"/>
  <c r="D287" i="364"/>
  <c r="D288" i="364"/>
  <c r="D289" i="364"/>
  <c r="D290" i="364"/>
  <c r="D291" i="364"/>
  <c r="D292" i="364"/>
  <c r="D293" i="364"/>
  <c r="D294" i="364"/>
  <c r="D295" i="364"/>
  <c r="D296" i="364"/>
  <c r="D297" i="364"/>
  <c r="D298" i="364"/>
  <c r="D299" i="364"/>
  <c r="D300" i="364"/>
  <c r="D301" i="364"/>
  <c r="D302" i="364"/>
  <c r="D303" i="364"/>
  <c r="D304" i="364"/>
  <c r="D305" i="364"/>
  <c r="D306" i="364"/>
  <c r="D307" i="364"/>
  <c r="D308" i="364"/>
  <c r="D309" i="364"/>
  <c r="D310" i="364"/>
  <c r="D311" i="364"/>
  <c r="D312" i="364"/>
  <c r="D313" i="364"/>
  <c r="D314" i="364"/>
  <c r="D315" i="364"/>
  <c r="D316" i="364"/>
  <c r="D317" i="364"/>
  <c r="D318" i="364"/>
  <c r="D319" i="364"/>
  <c r="D320" i="364"/>
  <c r="D321" i="364"/>
  <c r="D322" i="364"/>
  <c r="D323" i="364"/>
  <c r="D324" i="364"/>
  <c r="D325" i="364"/>
  <c r="D326" i="364"/>
  <c r="D327" i="364"/>
  <c r="D328" i="364"/>
  <c r="D329" i="364"/>
  <c r="D330" i="364"/>
  <c r="D331" i="364"/>
  <c r="D332" i="364"/>
  <c r="D333" i="364"/>
  <c r="D334" i="364"/>
  <c r="D335" i="364"/>
  <c r="D336" i="364"/>
  <c r="D337" i="364"/>
  <c r="D338" i="364"/>
  <c r="D339" i="364"/>
  <c r="D340" i="364"/>
  <c r="D341" i="364"/>
  <c r="D342" i="364"/>
  <c r="D343" i="364"/>
  <c r="D344" i="364"/>
  <c r="D345" i="364"/>
  <c r="D346" i="364"/>
  <c r="D347" i="364"/>
  <c r="D348" i="364"/>
  <c r="D349" i="364"/>
  <c r="D350" i="364"/>
  <c r="D351" i="364"/>
  <c r="D352" i="364"/>
  <c r="D353" i="364"/>
  <c r="D354" i="364"/>
  <c r="D355" i="364"/>
  <c r="D356" i="364"/>
  <c r="D357" i="364"/>
  <c r="D358" i="364"/>
  <c r="D359" i="364"/>
  <c r="D360" i="364"/>
  <c r="D361" i="364"/>
  <c r="D362" i="364"/>
  <c r="D363" i="364"/>
  <c r="D364" i="364"/>
  <c r="D365" i="364"/>
  <c r="D366" i="364"/>
  <c r="D367" i="364"/>
  <c r="D368" i="364"/>
  <c r="D369" i="364"/>
  <c r="D370" i="364"/>
  <c r="D371" i="364"/>
  <c r="D372" i="364"/>
  <c r="D373" i="364"/>
  <c r="D374" i="364"/>
  <c r="D375" i="364"/>
  <c r="D376" i="364"/>
  <c r="D377" i="364"/>
  <c r="D378" i="364"/>
  <c r="D379" i="364"/>
  <c r="D380" i="364"/>
  <c r="D381" i="364"/>
  <c r="D382" i="364"/>
  <c r="D383" i="364"/>
  <c r="D384" i="364"/>
  <c r="D385" i="364"/>
  <c r="D386" i="364"/>
  <c r="D387" i="364"/>
  <c r="D388" i="364"/>
  <c r="D389" i="364"/>
  <c r="D390" i="364"/>
  <c r="D391" i="364"/>
  <c r="D392" i="364"/>
  <c r="D393" i="364"/>
  <c r="D394" i="364"/>
  <c r="D395" i="364"/>
  <c r="D396" i="364"/>
  <c r="D397" i="364"/>
  <c r="D398" i="364"/>
  <c r="D399" i="364"/>
  <c r="D400" i="364"/>
  <c r="D401" i="364"/>
  <c r="D402" i="364"/>
  <c r="D403" i="364"/>
  <c r="D404" i="364"/>
  <c r="D405" i="364"/>
  <c r="D406" i="364"/>
  <c r="D407" i="364"/>
  <c r="D408" i="364"/>
  <c r="D409" i="364"/>
  <c r="D410" i="364"/>
  <c r="D411" i="364"/>
  <c r="D412" i="364"/>
  <c r="D413" i="364"/>
  <c r="D414" i="364"/>
  <c r="D415" i="364"/>
  <c r="D416" i="364"/>
  <c r="D417" i="364"/>
  <c r="D418" i="364"/>
  <c r="D419" i="364"/>
  <c r="D420" i="364"/>
  <c r="D421" i="364"/>
  <c r="D422" i="364"/>
  <c r="D423" i="364"/>
  <c r="D424" i="364"/>
  <c r="D425" i="364"/>
  <c r="D426" i="364"/>
  <c r="D427" i="364"/>
  <c r="D428" i="364"/>
  <c r="D429" i="364"/>
  <c r="D430" i="364"/>
  <c r="D431" i="364"/>
  <c r="D432" i="364"/>
  <c r="D433" i="364"/>
  <c r="D434" i="364"/>
  <c r="D435" i="364"/>
  <c r="D436" i="364"/>
  <c r="D437" i="364"/>
  <c r="D438" i="364"/>
  <c r="D439" i="364"/>
  <c r="D440" i="364"/>
  <c r="D441" i="364"/>
  <c r="D442" i="364"/>
  <c r="D443" i="364"/>
  <c r="D444" i="364"/>
  <c r="D445" i="364"/>
  <c r="D446" i="364"/>
  <c r="D447" i="364"/>
  <c r="D448" i="364"/>
  <c r="D449" i="364"/>
  <c r="D450" i="364"/>
  <c r="D451" i="364"/>
  <c r="D452" i="364"/>
  <c r="D453" i="364"/>
  <c r="D454" i="364"/>
  <c r="D455" i="364"/>
  <c r="D456" i="364"/>
  <c r="D457" i="364"/>
  <c r="D458" i="364"/>
  <c r="D459" i="364"/>
  <c r="D460" i="364"/>
  <c r="D461" i="364"/>
  <c r="D462" i="364"/>
  <c r="D463" i="364"/>
  <c r="D464" i="364"/>
  <c r="D465" i="364"/>
  <c r="D466" i="364"/>
  <c r="D467" i="364"/>
  <c r="D468" i="364"/>
  <c r="D469" i="364"/>
  <c r="D470" i="364"/>
  <c r="D471" i="364"/>
  <c r="D472" i="364"/>
  <c r="D473" i="364"/>
  <c r="D474" i="364"/>
  <c r="D475" i="364"/>
  <c r="D476" i="364"/>
  <c r="D477" i="364"/>
  <c r="D478" i="364"/>
  <c r="D479" i="364"/>
  <c r="D480" i="364"/>
  <c r="D481" i="364"/>
  <c r="D482" i="364"/>
  <c r="D483" i="364"/>
  <c r="D484" i="364"/>
  <c r="D485" i="364"/>
  <c r="D486" i="364"/>
  <c r="D487" i="364"/>
  <c r="D488" i="364"/>
  <c r="D489" i="364"/>
  <c r="D490" i="364"/>
  <c r="D491" i="364"/>
  <c r="D492" i="364"/>
  <c r="D493" i="364"/>
  <c r="D494" i="364"/>
  <c r="D495" i="364"/>
  <c r="D496" i="364"/>
  <c r="D497" i="364"/>
  <c r="D498" i="364"/>
  <c r="D499" i="364"/>
  <c r="D500" i="364"/>
  <c r="D501" i="364"/>
  <c r="D502" i="364"/>
  <c r="D503" i="364"/>
  <c r="D504" i="364"/>
  <c r="D505" i="364"/>
  <c r="D506" i="364"/>
  <c r="D507" i="364"/>
  <c r="D508" i="364"/>
  <c r="D509" i="364"/>
  <c r="D510" i="364"/>
  <c r="D511" i="364"/>
  <c r="D512" i="364"/>
  <c r="D513" i="364"/>
  <c r="D514" i="364"/>
  <c r="D515" i="364"/>
  <c r="D516" i="364"/>
  <c r="D517" i="364"/>
  <c r="D518" i="364"/>
  <c r="D519" i="364"/>
  <c r="D520" i="364"/>
  <c r="D521" i="364"/>
  <c r="D522" i="364"/>
  <c r="D523" i="364"/>
  <c r="D524" i="364"/>
  <c r="D525" i="364"/>
  <c r="D526" i="364"/>
  <c r="D527" i="364"/>
  <c r="D528" i="364"/>
  <c r="D529" i="364"/>
  <c r="D530" i="364"/>
  <c r="D531" i="364"/>
  <c r="D532" i="364"/>
  <c r="D533" i="364"/>
  <c r="D534" i="364"/>
  <c r="D535" i="364"/>
  <c r="D536" i="364"/>
  <c r="D537" i="364"/>
  <c r="D538" i="364"/>
  <c r="D539" i="364"/>
  <c r="D540" i="364"/>
  <c r="D541" i="364"/>
  <c r="D542" i="364"/>
  <c r="D543" i="364"/>
  <c r="D544" i="364"/>
  <c r="D545" i="364"/>
  <c r="D546" i="364"/>
  <c r="D547" i="364"/>
  <c r="D548" i="364"/>
  <c r="D549" i="364"/>
  <c r="D550" i="364"/>
  <c r="D551" i="364"/>
  <c r="D552" i="364"/>
  <c r="D553" i="364"/>
  <c r="D554" i="364"/>
  <c r="D555" i="364"/>
  <c r="D556" i="364"/>
  <c r="D557" i="364"/>
  <c r="D558" i="364"/>
  <c r="D559" i="364"/>
  <c r="D560" i="364"/>
  <c r="D561" i="364"/>
  <c r="D562" i="364"/>
  <c r="D563" i="364"/>
  <c r="D564" i="364"/>
  <c r="D565" i="364"/>
  <c r="D566" i="364"/>
  <c r="D567" i="364"/>
  <c r="D568" i="364"/>
  <c r="D569" i="364"/>
  <c r="D570" i="364"/>
  <c r="D571" i="364"/>
  <c r="D572" i="364"/>
  <c r="D573" i="364"/>
  <c r="D574" i="364"/>
  <c r="D575" i="364"/>
  <c r="D576" i="364"/>
  <c r="D577" i="364"/>
  <c r="D578" i="364"/>
  <c r="D579" i="364"/>
  <c r="D580" i="364"/>
  <c r="D581" i="364"/>
  <c r="D582" i="364"/>
  <c r="D583" i="364"/>
  <c r="D584" i="364"/>
  <c r="D585" i="364"/>
  <c r="D586" i="364"/>
  <c r="D587" i="364"/>
  <c r="D588" i="364"/>
  <c r="D589" i="364"/>
  <c r="D590" i="364"/>
  <c r="D591" i="364"/>
  <c r="D592" i="364"/>
  <c r="D593" i="364"/>
  <c r="D594" i="364"/>
  <c r="D595" i="364"/>
  <c r="D596" i="364"/>
  <c r="D597" i="364"/>
  <c r="D598" i="364"/>
  <c r="D599" i="364"/>
  <c r="D600" i="364"/>
  <c r="D601" i="364"/>
  <c r="D602" i="364"/>
  <c r="D603" i="364"/>
  <c r="D604" i="364"/>
  <c r="D605" i="364"/>
  <c r="D606" i="364"/>
  <c r="D607" i="364"/>
  <c r="D608" i="364"/>
  <c r="D609" i="364"/>
  <c r="D610" i="364"/>
  <c r="D611" i="364"/>
  <c r="D612" i="364"/>
  <c r="D613" i="364"/>
  <c r="D614" i="364"/>
  <c r="D615" i="364"/>
  <c r="D616" i="364"/>
  <c r="D617" i="364"/>
  <c r="D618" i="364"/>
  <c r="D619" i="364"/>
  <c r="D620" i="364"/>
  <c r="D621" i="364"/>
  <c r="D622" i="364"/>
  <c r="D623" i="364"/>
  <c r="D624" i="364"/>
  <c r="D625" i="364"/>
  <c r="D626" i="364"/>
  <c r="D627" i="364"/>
  <c r="D628" i="364"/>
  <c r="D629" i="364"/>
  <c r="D630" i="364"/>
  <c r="D631" i="364"/>
  <c r="D632" i="364"/>
  <c r="D633" i="364"/>
  <c r="D634" i="364"/>
  <c r="D635" i="364"/>
  <c r="D636" i="364"/>
  <c r="D637" i="364"/>
  <c r="D638" i="364"/>
  <c r="D639" i="364"/>
  <c r="D640" i="364"/>
  <c r="D641" i="364"/>
  <c r="D642" i="364"/>
  <c r="D643" i="364"/>
  <c r="D644" i="364"/>
  <c r="D645" i="364"/>
  <c r="D646" i="364"/>
  <c r="D647" i="364"/>
  <c r="D648" i="364"/>
  <c r="D649" i="364"/>
  <c r="D650" i="364"/>
  <c r="D651" i="364"/>
  <c r="D652" i="364"/>
  <c r="D653" i="364"/>
  <c r="D654" i="364"/>
  <c r="D655" i="364"/>
  <c r="D656" i="364"/>
  <c r="D657" i="364"/>
  <c r="D658" i="364"/>
  <c r="D659" i="364"/>
  <c r="D660" i="364"/>
  <c r="D661" i="364"/>
  <c r="D662" i="364"/>
  <c r="D663" i="364"/>
  <c r="D664" i="364"/>
  <c r="D665" i="364"/>
  <c r="D666" i="364"/>
  <c r="D667" i="364"/>
  <c r="D668" i="364"/>
  <c r="D669" i="364"/>
  <c r="D670" i="364"/>
  <c r="D671" i="364"/>
  <c r="D672" i="364"/>
  <c r="D673" i="364"/>
  <c r="D674" i="364"/>
  <c r="D675" i="364"/>
  <c r="D676" i="364"/>
  <c r="D677" i="364"/>
  <c r="D678" i="364"/>
  <c r="D679" i="364"/>
  <c r="D680" i="364"/>
  <c r="D681" i="364"/>
  <c r="D682" i="364"/>
  <c r="D683" i="364"/>
  <c r="D684" i="364"/>
  <c r="D685" i="364"/>
  <c r="D686" i="364"/>
  <c r="D687" i="364"/>
  <c r="D688" i="364"/>
  <c r="D689" i="364"/>
  <c r="D690" i="364"/>
  <c r="D691" i="364"/>
  <c r="D692" i="364"/>
  <c r="D693" i="364"/>
  <c r="D694" i="364"/>
  <c r="D695" i="364"/>
  <c r="D696" i="364"/>
  <c r="D697" i="364"/>
  <c r="D698" i="364"/>
  <c r="D699" i="364"/>
  <c r="D700" i="364"/>
  <c r="D701" i="364"/>
  <c r="D702" i="364"/>
  <c r="D703" i="364"/>
  <c r="D704" i="364"/>
  <c r="D705" i="364"/>
  <c r="D706" i="364"/>
  <c r="D707" i="364"/>
  <c r="D708" i="364"/>
  <c r="D709" i="364"/>
  <c r="D710" i="364"/>
  <c r="D711" i="364"/>
  <c r="D712" i="364"/>
  <c r="D713" i="364"/>
  <c r="D714" i="364"/>
  <c r="D715" i="364"/>
  <c r="D716" i="364"/>
  <c r="D717" i="364"/>
  <c r="D718" i="364"/>
  <c r="D719" i="364"/>
  <c r="D720" i="364"/>
  <c r="D721" i="364"/>
  <c r="D722" i="364"/>
  <c r="D723" i="364"/>
  <c r="D724" i="364"/>
  <c r="D725" i="364"/>
  <c r="D726" i="364"/>
  <c r="D727" i="364"/>
  <c r="D728" i="364"/>
  <c r="D729" i="364"/>
  <c r="D730" i="364"/>
  <c r="D731" i="364"/>
  <c r="D732" i="364"/>
  <c r="D733" i="364"/>
  <c r="D734" i="364"/>
  <c r="D735" i="364"/>
  <c r="D736" i="364"/>
  <c r="D737" i="364"/>
  <c r="D738" i="364"/>
  <c r="D739" i="364"/>
  <c r="D740" i="364"/>
  <c r="D741" i="364"/>
  <c r="D742" i="364"/>
  <c r="D743" i="364"/>
  <c r="D744" i="364"/>
  <c r="D745" i="364"/>
  <c r="D746" i="364"/>
  <c r="D747" i="364"/>
  <c r="D748" i="364"/>
  <c r="D749" i="364"/>
  <c r="D750" i="364"/>
  <c r="D751" i="364"/>
  <c r="D752" i="364"/>
  <c r="D753" i="364"/>
  <c r="D754" i="364"/>
  <c r="D755" i="364"/>
  <c r="D756" i="364"/>
  <c r="D757" i="364"/>
  <c r="D758" i="364"/>
  <c r="D759" i="364"/>
  <c r="D760" i="364"/>
  <c r="D761" i="364"/>
  <c r="D762" i="364"/>
  <c r="D763" i="364"/>
  <c r="D764" i="364"/>
  <c r="D765" i="364"/>
  <c r="D766" i="364"/>
  <c r="D767" i="364"/>
  <c r="D768" i="364"/>
  <c r="D769" i="364"/>
  <c r="D770" i="364"/>
  <c r="D771" i="364"/>
  <c r="D772" i="364"/>
  <c r="D773" i="364"/>
  <c r="D774" i="364"/>
  <c r="D775" i="364"/>
  <c r="D776" i="364"/>
  <c r="D777" i="364"/>
  <c r="D778" i="364"/>
  <c r="D779" i="364"/>
  <c r="D780" i="364"/>
  <c r="D781" i="364"/>
  <c r="D782" i="364"/>
  <c r="D783" i="364"/>
  <c r="D784" i="364"/>
  <c r="D785" i="364"/>
  <c r="D786" i="364"/>
  <c r="D787" i="364"/>
  <c r="D788" i="364"/>
  <c r="D789" i="364"/>
  <c r="D790" i="364"/>
  <c r="D791" i="364"/>
  <c r="D792" i="364"/>
  <c r="D793" i="364"/>
  <c r="D794" i="364"/>
  <c r="D795" i="364"/>
  <c r="D796" i="364"/>
  <c r="D797" i="364"/>
  <c r="D798" i="364"/>
  <c r="D799" i="364"/>
  <c r="D800" i="364"/>
  <c r="D801" i="364"/>
  <c r="D802" i="364"/>
  <c r="D803" i="364"/>
  <c r="D804" i="364"/>
  <c r="D805" i="364"/>
  <c r="D806" i="364"/>
  <c r="D807" i="364"/>
  <c r="D808" i="364"/>
  <c r="D809" i="364"/>
  <c r="D810" i="364"/>
  <c r="D811" i="364"/>
  <c r="D812" i="364"/>
  <c r="D813" i="364"/>
  <c r="D814" i="364"/>
  <c r="D815" i="364"/>
  <c r="D816" i="364"/>
  <c r="D817" i="364"/>
  <c r="D818" i="364"/>
  <c r="D819" i="364"/>
  <c r="D820" i="364"/>
  <c r="D821" i="364"/>
  <c r="D822" i="364"/>
  <c r="D823" i="364"/>
  <c r="D824" i="364"/>
  <c r="D825" i="364"/>
  <c r="D826" i="364"/>
  <c r="D827" i="364"/>
  <c r="D828" i="364"/>
  <c r="D829" i="364"/>
  <c r="D830" i="364"/>
  <c r="D831" i="364"/>
  <c r="D832" i="364"/>
  <c r="D833" i="364"/>
  <c r="D834" i="364"/>
  <c r="D835" i="364"/>
  <c r="D836" i="364"/>
  <c r="D837" i="364"/>
  <c r="D838" i="364"/>
  <c r="D839" i="364"/>
  <c r="D840" i="364"/>
  <c r="D841" i="364"/>
  <c r="D842" i="364"/>
  <c r="D843" i="364"/>
  <c r="D844" i="364"/>
  <c r="D845" i="364"/>
  <c r="D846" i="364"/>
  <c r="D847" i="364"/>
  <c r="D848" i="364"/>
  <c r="D849" i="364"/>
  <c r="D850" i="364"/>
  <c r="D851" i="364"/>
  <c r="D852" i="364"/>
  <c r="D853" i="364"/>
  <c r="D854" i="364"/>
  <c r="D855" i="364"/>
  <c r="D856" i="364"/>
  <c r="D857" i="364"/>
  <c r="D858" i="364"/>
  <c r="D859" i="364"/>
  <c r="D860" i="364"/>
  <c r="D861" i="364"/>
  <c r="D862" i="364"/>
  <c r="D863" i="364"/>
  <c r="D864" i="364"/>
  <c r="D865" i="364"/>
  <c r="D866" i="364"/>
  <c r="D867" i="364"/>
  <c r="D868" i="364"/>
  <c r="D869" i="364"/>
  <c r="D870" i="364"/>
  <c r="D871" i="364"/>
  <c r="D872" i="364"/>
  <c r="D873" i="364"/>
  <c r="D874" i="364"/>
  <c r="D875" i="364"/>
  <c r="D876" i="364"/>
  <c r="D877" i="364"/>
  <c r="D878" i="364"/>
  <c r="D879" i="364"/>
  <c r="D880" i="364"/>
  <c r="D881" i="364"/>
  <c r="D882" i="364"/>
  <c r="D883" i="364"/>
  <c r="D884" i="364"/>
  <c r="D885" i="364"/>
  <c r="D886" i="364"/>
  <c r="D887" i="364"/>
  <c r="D888" i="364"/>
  <c r="D889" i="364"/>
  <c r="D890" i="364"/>
  <c r="D891" i="364"/>
  <c r="D892" i="364"/>
  <c r="D893" i="364"/>
  <c r="D894" i="364"/>
  <c r="D895" i="364"/>
  <c r="D896" i="364"/>
  <c r="D897" i="364"/>
  <c r="D898" i="364"/>
  <c r="D899" i="364"/>
  <c r="D900" i="364"/>
  <c r="D901" i="364"/>
  <c r="D902" i="364"/>
  <c r="D903" i="364"/>
  <c r="D904" i="364"/>
  <c r="D905" i="364"/>
  <c r="D906" i="364"/>
  <c r="D907" i="364"/>
  <c r="D908" i="364"/>
  <c r="D909" i="364"/>
  <c r="D910" i="364"/>
  <c r="D911" i="364"/>
  <c r="D912" i="364"/>
  <c r="D913" i="364"/>
  <c r="D914" i="364"/>
  <c r="D915" i="364"/>
  <c r="D916" i="364"/>
  <c r="D917" i="364"/>
  <c r="D918" i="364"/>
  <c r="D919" i="364"/>
  <c r="D920" i="364"/>
  <c r="D921" i="364"/>
  <c r="D922" i="364"/>
  <c r="D923" i="364"/>
  <c r="D924" i="364"/>
  <c r="D925" i="364"/>
  <c r="D926" i="364"/>
  <c r="D927" i="364"/>
  <c r="D928" i="364"/>
  <c r="D929" i="364"/>
  <c r="D930" i="364"/>
  <c r="D931" i="364"/>
  <c r="D932" i="364"/>
  <c r="D933" i="364"/>
  <c r="D934" i="364"/>
  <c r="D935" i="364"/>
  <c r="D936" i="364"/>
  <c r="D937" i="364"/>
  <c r="D1" i="364"/>
  <c r="I1" i="364"/>
  <c r="F33" i="367"/>
  <c r="O16" i="367" l="1"/>
  <c r="E16" i="367" s="1"/>
  <c r="N16" i="367"/>
  <c r="D16" i="367" s="1"/>
  <c r="AG951" i="7"/>
  <c r="AJ951" i="7" s="1"/>
  <c r="AF951" i="7"/>
  <c r="AE951" i="7"/>
  <c r="Q464" i="7"/>
  <c r="AH464" i="7" s="1"/>
  <c r="AJ464" i="7" s="1"/>
  <c r="Q1141" i="7"/>
  <c r="AH1141" i="7" s="1"/>
  <c r="AJ1141" i="7" s="1"/>
  <c r="Q463" i="7"/>
  <c r="AH463" i="7" s="1"/>
  <c r="AJ463" i="7" s="1"/>
  <c r="Q1760" i="7"/>
  <c r="AH1760" i="7" s="1"/>
  <c r="AJ1760" i="7" s="1"/>
  <c r="AG952" i="7"/>
  <c r="AJ952" i="7" s="1"/>
  <c r="AE952" i="7"/>
  <c r="AF952" i="7"/>
  <c r="M15" i="367"/>
  <c r="F37" i="367"/>
  <c r="F41" i="367" s="1"/>
  <c r="F34" i="367"/>
  <c r="F35" i="367"/>
  <c r="G39" i="367"/>
  <c r="G43" i="367" s="1"/>
  <c r="G38" i="367"/>
  <c r="G41" i="367"/>
  <c r="N15" i="367" l="1"/>
  <c r="D15" i="367" s="1"/>
  <c r="O15" i="367"/>
  <c r="E15" i="367" s="1"/>
  <c r="G42" i="367"/>
  <c r="G40" i="367" s="1"/>
  <c r="F38" i="367"/>
  <c r="F39" i="367"/>
  <c r="F43" i="367" s="1"/>
  <c r="F42" i="367" l="1"/>
  <c r="F40" i="367" s="1"/>
  <c r="Q624" i="7" l="1"/>
  <c r="AH624" i="7" s="1"/>
  <c r="AJ624" i="7" s="1"/>
  <c r="Q625" i="7"/>
  <c r="AH625" i="7" s="1"/>
  <c r="AJ625" i="7" s="1"/>
  <c r="Q627" i="7"/>
  <c r="AH627" i="7" s="1"/>
  <c r="AJ627" i="7" s="1"/>
  <c r="Q628" i="7"/>
  <c r="AH628" i="7" s="1"/>
  <c r="AJ628" i="7" s="1"/>
  <c r="Q637" i="7"/>
  <c r="AH637" i="7" s="1"/>
  <c r="AJ637" i="7" s="1"/>
  <c r="Q638" i="7"/>
  <c r="AH638" i="7" s="1"/>
  <c r="AJ638" i="7" s="1"/>
  <c r="Q639" i="7"/>
  <c r="AH639" i="7" s="1"/>
  <c r="AJ639" i="7" s="1"/>
  <c r="Q640" i="7"/>
  <c r="AH640" i="7" s="1"/>
  <c r="AJ640" i="7" s="1"/>
  <c r="Q641" i="7"/>
  <c r="AH641" i="7" s="1"/>
  <c r="AJ641" i="7" s="1"/>
  <c r="Q645" i="7"/>
  <c r="AH645" i="7" s="1"/>
  <c r="AJ645" i="7" s="1"/>
  <c r="Q646" i="7"/>
  <c r="AH646" i="7" s="1"/>
  <c r="AJ646" i="7" s="1"/>
  <c r="Q648" i="7"/>
  <c r="AH648" i="7" s="1"/>
  <c r="AJ648" i="7" s="1"/>
  <c r="Q649" i="7"/>
  <c r="AH649" i="7" s="1"/>
  <c r="AJ649" i="7" s="1"/>
  <c r="Q650" i="7"/>
  <c r="AH650" i="7" s="1"/>
  <c r="AJ650" i="7" s="1"/>
  <c r="Q599" i="7"/>
  <c r="AH599" i="7" s="1"/>
  <c r="AJ599" i="7" s="1"/>
  <c r="Q607" i="7"/>
  <c r="AH607" i="7" s="1"/>
  <c r="AJ607" i="7" s="1"/>
  <c r="E33" i="367"/>
  <c r="D191" i="363"/>
  <c r="D918" i="363"/>
  <c r="D2" i="363"/>
  <c r="D3" i="363"/>
  <c r="D4" i="363"/>
  <c r="D5" i="363"/>
  <c r="D6" i="363"/>
  <c r="D7" i="363"/>
  <c r="D8" i="363"/>
  <c r="D9" i="363"/>
  <c r="D10" i="363"/>
  <c r="D11" i="363"/>
  <c r="D12" i="363"/>
  <c r="D13" i="363"/>
  <c r="D14" i="363"/>
  <c r="D15" i="363"/>
  <c r="D16" i="363"/>
  <c r="D17" i="363"/>
  <c r="D18" i="363"/>
  <c r="D19" i="363"/>
  <c r="D20" i="363"/>
  <c r="D21" i="363"/>
  <c r="D22" i="363"/>
  <c r="D23" i="363"/>
  <c r="D24" i="363"/>
  <c r="D25" i="363"/>
  <c r="D26" i="363"/>
  <c r="D27" i="363"/>
  <c r="D28" i="363"/>
  <c r="D29" i="363"/>
  <c r="D30" i="363"/>
  <c r="D31" i="363"/>
  <c r="D32" i="363"/>
  <c r="D33" i="363"/>
  <c r="D34" i="363"/>
  <c r="D35" i="363"/>
  <c r="D36" i="363"/>
  <c r="D37" i="363"/>
  <c r="D38" i="363"/>
  <c r="D39" i="363"/>
  <c r="D40" i="363"/>
  <c r="D41" i="363"/>
  <c r="D42" i="363"/>
  <c r="D43" i="363"/>
  <c r="D44" i="363"/>
  <c r="D45" i="363"/>
  <c r="D46" i="363"/>
  <c r="D47" i="363"/>
  <c r="D48" i="363"/>
  <c r="D49" i="363"/>
  <c r="D50" i="363"/>
  <c r="D51" i="363"/>
  <c r="D52" i="363"/>
  <c r="D53" i="363"/>
  <c r="D54" i="363"/>
  <c r="D55" i="363"/>
  <c r="D56" i="363"/>
  <c r="D57" i="363"/>
  <c r="D58" i="363"/>
  <c r="D59" i="363"/>
  <c r="D60" i="363"/>
  <c r="D61" i="363"/>
  <c r="D62" i="363"/>
  <c r="D63" i="363"/>
  <c r="D64" i="363"/>
  <c r="D65" i="363"/>
  <c r="D66" i="363"/>
  <c r="D67" i="363"/>
  <c r="D68" i="363"/>
  <c r="D69" i="363"/>
  <c r="D70" i="363"/>
  <c r="D71" i="363"/>
  <c r="D72" i="363"/>
  <c r="D73" i="363"/>
  <c r="D74" i="363"/>
  <c r="D75" i="363"/>
  <c r="D76" i="363"/>
  <c r="D77" i="363"/>
  <c r="D78" i="363"/>
  <c r="D79" i="363"/>
  <c r="D80" i="363"/>
  <c r="D81" i="363"/>
  <c r="D82" i="363"/>
  <c r="D83" i="363"/>
  <c r="D84" i="363"/>
  <c r="D85" i="363"/>
  <c r="D86" i="363"/>
  <c r="D87" i="363"/>
  <c r="D88" i="363"/>
  <c r="D89" i="363"/>
  <c r="D90" i="363"/>
  <c r="D91" i="363"/>
  <c r="D92" i="363"/>
  <c r="D93" i="363"/>
  <c r="D94" i="363"/>
  <c r="D95" i="363"/>
  <c r="D96" i="363"/>
  <c r="D97" i="363"/>
  <c r="D98" i="363"/>
  <c r="D99" i="363"/>
  <c r="D100" i="363"/>
  <c r="D101" i="363"/>
  <c r="D102" i="363"/>
  <c r="D103" i="363"/>
  <c r="D104" i="363"/>
  <c r="D105" i="363"/>
  <c r="D106" i="363"/>
  <c r="D107" i="363"/>
  <c r="D108" i="363"/>
  <c r="D109" i="363"/>
  <c r="D110" i="363"/>
  <c r="D111" i="363"/>
  <c r="D112" i="363"/>
  <c r="D113" i="363"/>
  <c r="D114" i="363"/>
  <c r="D115" i="363"/>
  <c r="D116" i="363"/>
  <c r="D117" i="363"/>
  <c r="D118" i="363"/>
  <c r="D119" i="363"/>
  <c r="D120" i="363"/>
  <c r="D121" i="363"/>
  <c r="D122" i="363"/>
  <c r="D123" i="363"/>
  <c r="D124" i="363"/>
  <c r="D125" i="363"/>
  <c r="D126" i="363"/>
  <c r="D127" i="363"/>
  <c r="D128" i="363"/>
  <c r="D129" i="363"/>
  <c r="D130" i="363"/>
  <c r="D131" i="363"/>
  <c r="D132" i="363"/>
  <c r="D133" i="363"/>
  <c r="D134" i="363"/>
  <c r="D135" i="363"/>
  <c r="D136" i="363"/>
  <c r="D137" i="363"/>
  <c r="D138" i="363"/>
  <c r="D139" i="363"/>
  <c r="D140" i="363"/>
  <c r="D141" i="363"/>
  <c r="D142" i="363"/>
  <c r="D143" i="363"/>
  <c r="D144" i="363"/>
  <c r="D145" i="363"/>
  <c r="D146" i="363"/>
  <c r="D147" i="363"/>
  <c r="D148" i="363"/>
  <c r="D149" i="363"/>
  <c r="D150" i="363"/>
  <c r="D151" i="363"/>
  <c r="D152" i="363"/>
  <c r="D153" i="363"/>
  <c r="D154" i="363"/>
  <c r="D155" i="363"/>
  <c r="D156" i="363"/>
  <c r="D157" i="363"/>
  <c r="D158" i="363"/>
  <c r="D159" i="363"/>
  <c r="D160" i="363"/>
  <c r="D161" i="363"/>
  <c r="D162" i="363"/>
  <c r="D163" i="363"/>
  <c r="D164" i="363"/>
  <c r="D165" i="363"/>
  <c r="D166" i="363"/>
  <c r="D167" i="363"/>
  <c r="D168" i="363"/>
  <c r="D169" i="363"/>
  <c r="D170" i="363"/>
  <c r="D171" i="363"/>
  <c r="D172" i="363"/>
  <c r="D173" i="363"/>
  <c r="D174" i="363"/>
  <c r="D175" i="363"/>
  <c r="D176" i="363"/>
  <c r="D177" i="363"/>
  <c r="D178" i="363"/>
  <c r="D179" i="363"/>
  <c r="D180" i="363"/>
  <c r="D181" i="363"/>
  <c r="D182" i="363"/>
  <c r="D183" i="363"/>
  <c r="D184" i="363"/>
  <c r="D185" i="363"/>
  <c r="D186" i="363"/>
  <c r="D187" i="363"/>
  <c r="D188" i="363"/>
  <c r="D189" i="363"/>
  <c r="D190" i="363"/>
  <c r="D192" i="363"/>
  <c r="D193" i="363"/>
  <c r="D194" i="363"/>
  <c r="D195" i="363"/>
  <c r="D196" i="363"/>
  <c r="D197" i="363"/>
  <c r="D198" i="363"/>
  <c r="D199" i="363"/>
  <c r="D200" i="363"/>
  <c r="D201" i="363"/>
  <c r="D202" i="363"/>
  <c r="D203" i="363"/>
  <c r="D204" i="363"/>
  <c r="D205" i="363"/>
  <c r="D206" i="363"/>
  <c r="D207" i="363"/>
  <c r="D208" i="363"/>
  <c r="D209" i="363"/>
  <c r="D210" i="363"/>
  <c r="D211" i="363"/>
  <c r="D212" i="363"/>
  <c r="D213" i="363"/>
  <c r="D214" i="363"/>
  <c r="D215" i="363"/>
  <c r="D216" i="363"/>
  <c r="D217" i="363"/>
  <c r="D218" i="363"/>
  <c r="D219" i="363"/>
  <c r="D220" i="363"/>
  <c r="D221" i="363"/>
  <c r="D222" i="363"/>
  <c r="D223" i="363"/>
  <c r="D224" i="363"/>
  <c r="D225" i="363"/>
  <c r="D226" i="363"/>
  <c r="D227" i="363"/>
  <c r="D228" i="363"/>
  <c r="D229" i="363"/>
  <c r="D230" i="363"/>
  <c r="D231" i="363"/>
  <c r="D232" i="363"/>
  <c r="D233" i="363"/>
  <c r="D234" i="363"/>
  <c r="D235" i="363"/>
  <c r="D236" i="363"/>
  <c r="D237" i="363"/>
  <c r="D238" i="363"/>
  <c r="D239" i="363"/>
  <c r="D240" i="363"/>
  <c r="D241" i="363"/>
  <c r="D242" i="363"/>
  <c r="D243" i="363"/>
  <c r="D244" i="363"/>
  <c r="D245" i="363"/>
  <c r="D246" i="363"/>
  <c r="D247" i="363"/>
  <c r="D248" i="363"/>
  <c r="D249" i="363"/>
  <c r="D250" i="363"/>
  <c r="D251" i="363"/>
  <c r="D252" i="363"/>
  <c r="D253" i="363"/>
  <c r="D254" i="363"/>
  <c r="D255" i="363"/>
  <c r="D256" i="363"/>
  <c r="D257" i="363"/>
  <c r="D258" i="363"/>
  <c r="D259" i="363"/>
  <c r="D260" i="363"/>
  <c r="D261" i="363"/>
  <c r="D262" i="363"/>
  <c r="D263" i="363"/>
  <c r="D264" i="363"/>
  <c r="D265" i="363"/>
  <c r="D266" i="363"/>
  <c r="D267" i="363"/>
  <c r="D268" i="363"/>
  <c r="D269" i="363"/>
  <c r="D270" i="363"/>
  <c r="D271" i="363"/>
  <c r="D272" i="363"/>
  <c r="D273" i="363"/>
  <c r="D274" i="363"/>
  <c r="D275" i="363"/>
  <c r="D276" i="363"/>
  <c r="D277" i="363"/>
  <c r="D278" i="363"/>
  <c r="D279" i="363"/>
  <c r="D280" i="363"/>
  <c r="D281" i="363"/>
  <c r="D282" i="363"/>
  <c r="D283" i="363"/>
  <c r="D284" i="363"/>
  <c r="D285" i="363"/>
  <c r="D286" i="363"/>
  <c r="D287" i="363"/>
  <c r="D288" i="363"/>
  <c r="D289" i="363"/>
  <c r="D290" i="363"/>
  <c r="D291" i="363"/>
  <c r="D292" i="363"/>
  <c r="D293" i="363"/>
  <c r="D294" i="363"/>
  <c r="D295" i="363"/>
  <c r="D296" i="363"/>
  <c r="D297" i="363"/>
  <c r="D298" i="363"/>
  <c r="D299" i="363"/>
  <c r="D300" i="363"/>
  <c r="D301" i="363"/>
  <c r="D302" i="363"/>
  <c r="D303" i="363"/>
  <c r="D304" i="363"/>
  <c r="D305" i="363"/>
  <c r="D306" i="363"/>
  <c r="D307" i="363"/>
  <c r="D308" i="363"/>
  <c r="D309" i="363"/>
  <c r="D310" i="363"/>
  <c r="D311" i="363"/>
  <c r="D312" i="363"/>
  <c r="D313" i="363"/>
  <c r="D314" i="363"/>
  <c r="D315" i="363"/>
  <c r="D316" i="363"/>
  <c r="D317" i="363"/>
  <c r="D318" i="363"/>
  <c r="D319" i="363"/>
  <c r="D320" i="363"/>
  <c r="D321" i="363"/>
  <c r="D322" i="363"/>
  <c r="D323" i="363"/>
  <c r="D324" i="363"/>
  <c r="D325" i="363"/>
  <c r="D326" i="363"/>
  <c r="D327" i="363"/>
  <c r="D328" i="363"/>
  <c r="D329" i="363"/>
  <c r="D330" i="363"/>
  <c r="D331" i="363"/>
  <c r="D332" i="363"/>
  <c r="D333" i="363"/>
  <c r="D334" i="363"/>
  <c r="D335" i="363"/>
  <c r="D336" i="363"/>
  <c r="D337" i="363"/>
  <c r="D338" i="363"/>
  <c r="D339" i="363"/>
  <c r="D340" i="363"/>
  <c r="D341" i="363"/>
  <c r="D342" i="363"/>
  <c r="D343" i="363"/>
  <c r="D344" i="363"/>
  <c r="D345" i="363"/>
  <c r="D346" i="363"/>
  <c r="D347" i="363"/>
  <c r="D348" i="363"/>
  <c r="D349" i="363"/>
  <c r="D350" i="363"/>
  <c r="D351" i="363"/>
  <c r="D352" i="363"/>
  <c r="D353" i="363"/>
  <c r="D354" i="363"/>
  <c r="D355" i="363"/>
  <c r="D356" i="363"/>
  <c r="D357" i="363"/>
  <c r="D358" i="363"/>
  <c r="D359" i="363"/>
  <c r="D360" i="363"/>
  <c r="D361" i="363"/>
  <c r="D362" i="363"/>
  <c r="D363" i="363"/>
  <c r="D364" i="363"/>
  <c r="D365" i="363"/>
  <c r="D366" i="363"/>
  <c r="D367" i="363"/>
  <c r="D368" i="363"/>
  <c r="D369" i="363"/>
  <c r="D370" i="363"/>
  <c r="D371" i="363"/>
  <c r="D372" i="363"/>
  <c r="D373" i="363"/>
  <c r="D374" i="363"/>
  <c r="D375" i="363"/>
  <c r="D376" i="363"/>
  <c r="D377" i="363"/>
  <c r="D378" i="363"/>
  <c r="D379" i="363"/>
  <c r="D380" i="363"/>
  <c r="D381" i="363"/>
  <c r="D382" i="363"/>
  <c r="D383" i="363"/>
  <c r="D384" i="363"/>
  <c r="D385" i="363"/>
  <c r="D386" i="363"/>
  <c r="D387" i="363"/>
  <c r="D388" i="363"/>
  <c r="D389" i="363"/>
  <c r="D390" i="363"/>
  <c r="D391" i="363"/>
  <c r="D392" i="363"/>
  <c r="D393" i="363"/>
  <c r="D394" i="363"/>
  <c r="D395" i="363"/>
  <c r="D396" i="363"/>
  <c r="D397" i="363"/>
  <c r="D398" i="363"/>
  <c r="D399" i="363"/>
  <c r="D400" i="363"/>
  <c r="D401" i="363"/>
  <c r="D402" i="363"/>
  <c r="D403" i="363"/>
  <c r="D404" i="363"/>
  <c r="D405" i="363"/>
  <c r="D406" i="363"/>
  <c r="D407" i="363"/>
  <c r="D408" i="363"/>
  <c r="D409" i="363"/>
  <c r="D410" i="363"/>
  <c r="D411" i="363"/>
  <c r="D412" i="363"/>
  <c r="D413" i="363"/>
  <c r="D414" i="363"/>
  <c r="D415" i="363"/>
  <c r="D416" i="363"/>
  <c r="D417" i="363"/>
  <c r="D418" i="363"/>
  <c r="D419" i="363"/>
  <c r="D420" i="363"/>
  <c r="D421" i="363"/>
  <c r="D422" i="363"/>
  <c r="D423" i="363"/>
  <c r="D424" i="363"/>
  <c r="D425" i="363"/>
  <c r="D426" i="363"/>
  <c r="D427" i="363"/>
  <c r="D428" i="363"/>
  <c r="D429" i="363"/>
  <c r="D430" i="363"/>
  <c r="D431" i="363"/>
  <c r="D432" i="363"/>
  <c r="D433" i="363"/>
  <c r="D434" i="363"/>
  <c r="D435" i="363"/>
  <c r="D436" i="363"/>
  <c r="D437" i="363"/>
  <c r="D438" i="363"/>
  <c r="D439" i="363"/>
  <c r="D440" i="363"/>
  <c r="D441" i="363"/>
  <c r="D442" i="363"/>
  <c r="D443" i="363"/>
  <c r="D444" i="363"/>
  <c r="D445" i="363"/>
  <c r="D446" i="363"/>
  <c r="D447" i="363"/>
  <c r="D448" i="363"/>
  <c r="D449" i="363"/>
  <c r="D450" i="363"/>
  <c r="D451" i="363"/>
  <c r="D452" i="363"/>
  <c r="D453" i="363"/>
  <c r="D454" i="363"/>
  <c r="D455" i="363"/>
  <c r="D456" i="363"/>
  <c r="D457" i="363"/>
  <c r="D458" i="363"/>
  <c r="D459" i="363"/>
  <c r="D460" i="363"/>
  <c r="D461" i="363"/>
  <c r="D462" i="363"/>
  <c r="D463" i="363"/>
  <c r="D464" i="363"/>
  <c r="D465" i="363"/>
  <c r="D466" i="363"/>
  <c r="D467" i="363"/>
  <c r="D468" i="363"/>
  <c r="D469" i="363"/>
  <c r="D470" i="363"/>
  <c r="D471" i="363"/>
  <c r="D472" i="363"/>
  <c r="D473" i="363"/>
  <c r="D474" i="363"/>
  <c r="D475" i="363"/>
  <c r="D476" i="363"/>
  <c r="D477" i="363"/>
  <c r="D478" i="363"/>
  <c r="D479" i="363"/>
  <c r="D480" i="363"/>
  <c r="D481" i="363"/>
  <c r="D482" i="363"/>
  <c r="D483" i="363"/>
  <c r="D484" i="363"/>
  <c r="D485" i="363"/>
  <c r="D486" i="363"/>
  <c r="D487" i="363"/>
  <c r="D488" i="363"/>
  <c r="D489" i="363"/>
  <c r="D490" i="363"/>
  <c r="D491" i="363"/>
  <c r="D492" i="363"/>
  <c r="D493" i="363"/>
  <c r="D494" i="363"/>
  <c r="D495" i="363"/>
  <c r="D496" i="363"/>
  <c r="D497" i="363"/>
  <c r="D498" i="363"/>
  <c r="D499" i="363"/>
  <c r="D500" i="363"/>
  <c r="D501" i="363"/>
  <c r="D502" i="363"/>
  <c r="D503" i="363"/>
  <c r="D504" i="363"/>
  <c r="D505" i="363"/>
  <c r="D506" i="363"/>
  <c r="D507" i="363"/>
  <c r="D508" i="363"/>
  <c r="D509" i="363"/>
  <c r="D510" i="363"/>
  <c r="D511" i="363"/>
  <c r="D512" i="363"/>
  <c r="D513" i="363"/>
  <c r="D514" i="363"/>
  <c r="D515" i="363"/>
  <c r="D516" i="363"/>
  <c r="D517" i="363"/>
  <c r="D518" i="363"/>
  <c r="D519" i="363"/>
  <c r="D520" i="363"/>
  <c r="D521" i="363"/>
  <c r="D522" i="363"/>
  <c r="D523" i="363"/>
  <c r="D524" i="363"/>
  <c r="D525" i="363"/>
  <c r="D526" i="363"/>
  <c r="D527" i="363"/>
  <c r="D528" i="363"/>
  <c r="D529" i="363"/>
  <c r="D530" i="363"/>
  <c r="D531" i="363"/>
  <c r="D532" i="363"/>
  <c r="D533" i="363"/>
  <c r="D534" i="363"/>
  <c r="D535" i="363"/>
  <c r="D536" i="363"/>
  <c r="D537" i="363"/>
  <c r="D538" i="363"/>
  <c r="D539" i="363"/>
  <c r="D540" i="363"/>
  <c r="D541" i="363"/>
  <c r="D542" i="363"/>
  <c r="D543" i="363"/>
  <c r="D544" i="363"/>
  <c r="D545" i="363"/>
  <c r="D546" i="363"/>
  <c r="D547" i="363"/>
  <c r="D548" i="363"/>
  <c r="D549" i="363"/>
  <c r="D550" i="363"/>
  <c r="D551" i="363"/>
  <c r="D552" i="363"/>
  <c r="D553" i="363"/>
  <c r="D554" i="363"/>
  <c r="D555" i="363"/>
  <c r="D556" i="363"/>
  <c r="D557" i="363"/>
  <c r="D558" i="363"/>
  <c r="D559" i="363"/>
  <c r="D560" i="363"/>
  <c r="D561" i="363"/>
  <c r="D562" i="363"/>
  <c r="D563" i="363"/>
  <c r="D564" i="363"/>
  <c r="D565" i="363"/>
  <c r="D566" i="363"/>
  <c r="D567" i="363"/>
  <c r="D568" i="363"/>
  <c r="D569" i="363"/>
  <c r="D570" i="363"/>
  <c r="D571" i="363"/>
  <c r="D572" i="363"/>
  <c r="D573" i="363"/>
  <c r="D574" i="363"/>
  <c r="D575" i="363"/>
  <c r="D576" i="363"/>
  <c r="D577" i="363"/>
  <c r="D578" i="363"/>
  <c r="D579" i="363"/>
  <c r="D580" i="363"/>
  <c r="D581" i="363"/>
  <c r="D582" i="363"/>
  <c r="D583" i="363"/>
  <c r="D584" i="363"/>
  <c r="D585" i="363"/>
  <c r="D586" i="363"/>
  <c r="D587" i="363"/>
  <c r="D588" i="363"/>
  <c r="D589" i="363"/>
  <c r="D590" i="363"/>
  <c r="D591" i="363"/>
  <c r="D592" i="363"/>
  <c r="D593" i="363"/>
  <c r="D594" i="363"/>
  <c r="D595" i="363"/>
  <c r="D596" i="363"/>
  <c r="D597" i="363"/>
  <c r="D598" i="363"/>
  <c r="D599" i="363"/>
  <c r="D600" i="363"/>
  <c r="D601" i="363"/>
  <c r="D602" i="363"/>
  <c r="D603" i="363"/>
  <c r="D604" i="363"/>
  <c r="D605" i="363"/>
  <c r="D606" i="363"/>
  <c r="D607" i="363"/>
  <c r="D608" i="363"/>
  <c r="D609" i="363"/>
  <c r="D610" i="363"/>
  <c r="D611" i="363"/>
  <c r="D612" i="363"/>
  <c r="D613" i="363"/>
  <c r="D614" i="363"/>
  <c r="D615" i="363"/>
  <c r="D616" i="363"/>
  <c r="D617" i="363"/>
  <c r="D618" i="363"/>
  <c r="D619" i="363"/>
  <c r="D620" i="363"/>
  <c r="D621" i="363"/>
  <c r="D622" i="363"/>
  <c r="D623" i="363"/>
  <c r="D624" i="363"/>
  <c r="D625" i="363"/>
  <c r="D626" i="363"/>
  <c r="D627" i="363"/>
  <c r="D628" i="363"/>
  <c r="D629" i="363"/>
  <c r="D630" i="363"/>
  <c r="D631" i="363"/>
  <c r="D632" i="363"/>
  <c r="D633" i="363"/>
  <c r="D634" i="363"/>
  <c r="D635" i="363"/>
  <c r="D636" i="363"/>
  <c r="D637" i="363"/>
  <c r="D638" i="363"/>
  <c r="D639" i="363"/>
  <c r="D640" i="363"/>
  <c r="D641" i="363"/>
  <c r="D642" i="363"/>
  <c r="D643" i="363"/>
  <c r="D644" i="363"/>
  <c r="D645" i="363"/>
  <c r="D646" i="363"/>
  <c r="D647" i="363"/>
  <c r="D648" i="363"/>
  <c r="D649" i="363"/>
  <c r="D650" i="363"/>
  <c r="D651" i="363"/>
  <c r="D652" i="363"/>
  <c r="D653" i="363"/>
  <c r="D654" i="363"/>
  <c r="D655" i="363"/>
  <c r="D656" i="363"/>
  <c r="D657" i="363"/>
  <c r="D658" i="363"/>
  <c r="D659" i="363"/>
  <c r="D660" i="363"/>
  <c r="D661" i="363"/>
  <c r="D662" i="363"/>
  <c r="D663" i="363"/>
  <c r="D664" i="363"/>
  <c r="D665" i="363"/>
  <c r="D666" i="363"/>
  <c r="D667" i="363"/>
  <c r="D668" i="363"/>
  <c r="D669" i="363"/>
  <c r="D670" i="363"/>
  <c r="D671" i="363"/>
  <c r="D672" i="363"/>
  <c r="D673" i="363"/>
  <c r="D674" i="363"/>
  <c r="D675" i="363"/>
  <c r="D676" i="363"/>
  <c r="D677" i="363"/>
  <c r="D678" i="363"/>
  <c r="D679" i="363"/>
  <c r="D680" i="363"/>
  <c r="D681" i="363"/>
  <c r="D682" i="363"/>
  <c r="D683" i="363"/>
  <c r="D684" i="363"/>
  <c r="D685" i="363"/>
  <c r="D686" i="363"/>
  <c r="D687" i="363"/>
  <c r="D688" i="363"/>
  <c r="D689" i="363"/>
  <c r="D690" i="363"/>
  <c r="D691" i="363"/>
  <c r="D692" i="363"/>
  <c r="D693" i="363"/>
  <c r="D694" i="363"/>
  <c r="D695" i="363"/>
  <c r="D696" i="363"/>
  <c r="D697" i="363"/>
  <c r="D698" i="363"/>
  <c r="D699" i="363"/>
  <c r="D700" i="363"/>
  <c r="D701" i="363"/>
  <c r="D702" i="363"/>
  <c r="D703" i="363"/>
  <c r="D704" i="363"/>
  <c r="D705" i="363"/>
  <c r="D706" i="363"/>
  <c r="D707" i="363"/>
  <c r="D708" i="363"/>
  <c r="D709" i="363"/>
  <c r="D710" i="363"/>
  <c r="D711" i="363"/>
  <c r="D712" i="363"/>
  <c r="D713" i="363"/>
  <c r="D714" i="363"/>
  <c r="D715" i="363"/>
  <c r="D716" i="363"/>
  <c r="D717" i="363"/>
  <c r="D718" i="363"/>
  <c r="D719" i="363"/>
  <c r="D720" i="363"/>
  <c r="D721" i="363"/>
  <c r="D722" i="363"/>
  <c r="D723" i="363"/>
  <c r="D724" i="363"/>
  <c r="D725" i="363"/>
  <c r="D726" i="363"/>
  <c r="D727" i="363"/>
  <c r="D728" i="363"/>
  <c r="D729" i="363"/>
  <c r="D730" i="363"/>
  <c r="D731" i="363"/>
  <c r="D732" i="363"/>
  <c r="D733" i="363"/>
  <c r="D734" i="363"/>
  <c r="D735" i="363"/>
  <c r="D736" i="363"/>
  <c r="D737" i="363"/>
  <c r="D738" i="363"/>
  <c r="D739" i="363"/>
  <c r="D740" i="363"/>
  <c r="D741" i="363"/>
  <c r="D742" i="363"/>
  <c r="D743" i="363"/>
  <c r="D744" i="363"/>
  <c r="D745" i="363"/>
  <c r="D746" i="363"/>
  <c r="D747" i="363"/>
  <c r="D748" i="363"/>
  <c r="D749" i="363"/>
  <c r="D750" i="363"/>
  <c r="D751" i="363"/>
  <c r="D752" i="363"/>
  <c r="D753" i="363"/>
  <c r="D754" i="363"/>
  <c r="D755" i="363"/>
  <c r="D756" i="363"/>
  <c r="D757" i="363"/>
  <c r="D758" i="363"/>
  <c r="D759" i="363"/>
  <c r="D760" i="363"/>
  <c r="D761" i="363"/>
  <c r="D762" i="363"/>
  <c r="D763" i="363"/>
  <c r="D764" i="363"/>
  <c r="D765" i="363"/>
  <c r="D766" i="363"/>
  <c r="D767" i="363"/>
  <c r="D768" i="363"/>
  <c r="D769" i="363"/>
  <c r="D770" i="363"/>
  <c r="D771" i="363"/>
  <c r="D772" i="363"/>
  <c r="D773" i="363"/>
  <c r="D774" i="363"/>
  <c r="D775" i="363"/>
  <c r="D776" i="363"/>
  <c r="D777" i="363"/>
  <c r="D778" i="363"/>
  <c r="D779" i="363"/>
  <c r="D780" i="363"/>
  <c r="D781" i="363"/>
  <c r="D782" i="363"/>
  <c r="D783" i="363"/>
  <c r="D784" i="363"/>
  <c r="D785" i="363"/>
  <c r="D786" i="363"/>
  <c r="D787" i="363"/>
  <c r="D788" i="363"/>
  <c r="D789" i="363"/>
  <c r="D790" i="363"/>
  <c r="D791" i="363"/>
  <c r="D792" i="363"/>
  <c r="D793" i="363"/>
  <c r="D794" i="363"/>
  <c r="D795" i="363"/>
  <c r="D796" i="363"/>
  <c r="D797" i="363"/>
  <c r="D798" i="363"/>
  <c r="D799" i="363"/>
  <c r="D800" i="363"/>
  <c r="D801" i="363"/>
  <c r="D802" i="363"/>
  <c r="D803" i="363"/>
  <c r="D804" i="363"/>
  <c r="D805" i="363"/>
  <c r="D806" i="363"/>
  <c r="D807" i="363"/>
  <c r="D808" i="363"/>
  <c r="D809" i="363"/>
  <c r="D810" i="363"/>
  <c r="D811" i="363"/>
  <c r="D812" i="363"/>
  <c r="D813" i="363"/>
  <c r="D814" i="363"/>
  <c r="D815" i="363"/>
  <c r="D816" i="363"/>
  <c r="D817" i="363"/>
  <c r="D818" i="363"/>
  <c r="D819" i="363"/>
  <c r="D820" i="363"/>
  <c r="D821" i="363"/>
  <c r="D822" i="363"/>
  <c r="D823" i="363"/>
  <c r="D824" i="363"/>
  <c r="D825" i="363"/>
  <c r="D826" i="363"/>
  <c r="D827" i="363"/>
  <c r="D828" i="363"/>
  <c r="D829" i="363"/>
  <c r="D830" i="363"/>
  <c r="D831" i="363"/>
  <c r="D832" i="363"/>
  <c r="D833" i="363"/>
  <c r="D834" i="363"/>
  <c r="D835" i="363"/>
  <c r="D836" i="363"/>
  <c r="D837" i="363"/>
  <c r="D838" i="363"/>
  <c r="D839" i="363"/>
  <c r="D840" i="363"/>
  <c r="D841" i="363"/>
  <c r="D842" i="363"/>
  <c r="D843" i="363"/>
  <c r="D844" i="363"/>
  <c r="D845" i="363"/>
  <c r="D846" i="363"/>
  <c r="D847" i="363"/>
  <c r="D848" i="363"/>
  <c r="D849" i="363"/>
  <c r="D850" i="363"/>
  <c r="D851" i="363"/>
  <c r="D852" i="363"/>
  <c r="D853" i="363"/>
  <c r="D854" i="363"/>
  <c r="D855" i="363"/>
  <c r="D856" i="363"/>
  <c r="D857" i="363"/>
  <c r="D858" i="363"/>
  <c r="D859" i="363"/>
  <c r="D860" i="363"/>
  <c r="D861" i="363"/>
  <c r="D862" i="363"/>
  <c r="D863" i="363"/>
  <c r="D864" i="363"/>
  <c r="D865" i="363"/>
  <c r="D866" i="363"/>
  <c r="D867" i="363"/>
  <c r="D868" i="363"/>
  <c r="D869" i="363"/>
  <c r="D870" i="363"/>
  <c r="D871" i="363"/>
  <c r="D872" i="363"/>
  <c r="D873" i="363"/>
  <c r="D874" i="363"/>
  <c r="D875" i="363"/>
  <c r="D876" i="363"/>
  <c r="D877" i="363"/>
  <c r="D878" i="363"/>
  <c r="D879" i="363"/>
  <c r="D880" i="363"/>
  <c r="D881" i="363"/>
  <c r="D882" i="363"/>
  <c r="D883" i="363"/>
  <c r="D884" i="363"/>
  <c r="D885" i="363"/>
  <c r="D886" i="363"/>
  <c r="D887" i="363"/>
  <c r="D888" i="363"/>
  <c r="D889" i="363"/>
  <c r="D890" i="363"/>
  <c r="D891" i="363"/>
  <c r="D892" i="363"/>
  <c r="D893" i="363"/>
  <c r="D894" i="363"/>
  <c r="D895" i="363"/>
  <c r="D896" i="363"/>
  <c r="D897" i="363"/>
  <c r="D898" i="363"/>
  <c r="D899" i="363"/>
  <c r="D900" i="363"/>
  <c r="D901" i="363"/>
  <c r="D902" i="363"/>
  <c r="D903" i="363"/>
  <c r="D904" i="363"/>
  <c r="D905" i="363"/>
  <c r="D906" i="363"/>
  <c r="D907" i="363"/>
  <c r="D908" i="363"/>
  <c r="D909" i="363"/>
  <c r="D910" i="363"/>
  <c r="D911" i="363"/>
  <c r="D912" i="363"/>
  <c r="D913" i="363"/>
  <c r="D914" i="363"/>
  <c r="D915" i="363"/>
  <c r="D916" i="363"/>
  <c r="D917" i="363"/>
  <c r="D1" i="363"/>
  <c r="Q611" i="7" l="1"/>
  <c r="AH611" i="7" s="1"/>
  <c r="AJ611" i="7" s="1"/>
  <c r="Q605" i="7"/>
  <c r="AH605" i="7" s="1"/>
  <c r="AJ605" i="7" s="1"/>
  <c r="Q598" i="7"/>
  <c r="AH598" i="7" s="1"/>
  <c r="AJ598" i="7" s="1"/>
  <c r="Q594" i="7"/>
  <c r="AH594" i="7" s="1"/>
  <c r="AJ594" i="7" s="1"/>
  <c r="Q610" i="7"/>
  <c r="AH610" i="7" s="1"/>
  <c r="AJ610" i="7" s="1"/>
  <c r="Q601" i="7"/>
  <c r="AH601" i="7" s="1"/>
  <c r="AJ601" i="7" s="1"/>
  <c r="Q597" i="7"/>
  <c r="AH597" i="7" s="1"/>
  <c r="AJ597" i="7" s="1"/>
  <c r="Q623" i="7"/>
  <c r="AH623" i="7" s="1"/>
  <c r="AJ623" i="7" s="1"/>
  <c r="Q647" i="7"/>
  <c r="AH647" i="7" s="1"/>
  <c r="AJ647" i="7" s="1"/>
  <c r="Q635" i="7"/>
  <c r="AH635" i="7" s="1"/>
  <c r="AJ635" i="7" s="1"/>
  <c r="Q626" i="7"/>
  <c r="AH626" i="7" s="1"/>
  <c r="AJ626" i="7" s="1"/>
  <c r="Q609" i="7"/>
  <c r="AH609" i="7" s="1"/>
  <c r="AJ609" i="7" s="1"/>
  <c r="Q600" i="7"/>
  <c r="AH600" i="7" s="1"/>
  <c r="AJ600" i="7" s="1"/>
  <c r="Q596" i="7"/>
  <c r="AH596" i="7" s="1"/>
  <c r="AJ596" i="7" s="1"/>
  <c r="Q633" i="7"/>
  <c r="AH633" i="7" s="1"/>
  <c r="AJ633" i="7" s="1"/>
  <c r="Q595" i="7"/>
  <c r="AH595" i="7" s="1"/>
  <c r="AJ595" i="7" s="1"/>
  <c r="M14" i="367"/>
  <c r="E37" i="367"/>
  <c r="E41" i="367" s="1"/>
  <c r="E34" i="367"/>
  <c r="E35" i="367"/>
  <c r="O14" i="367" l="1"/>
  <c r="E14" i="367" s="1"/>
  <c r="N14" i="367"/>
  <c r="D14" i="367" s="1"/>
  <c r="E38" i="367"/>
  <c r="E42" i="367" s="1"/>
  <c r="E39" i="367"/>
  <c r="E43" i="367" l="1"/>
  <c r="E40" i="367" s="1"/>
  <c r="D1022" i="362" l="1"/>
  <c r="D1021" i="362"/>
  <c r="D2" i="362"/>
  <c r="D3" i="362"/>
  <c r="D4" i="362"/>
  <c r="D5" i="362"/>
  <c r="D6" i="362"/>
  <c r="D7" i="362"/>
  <c r="D8" i="362"/>
  <c r="D9" i="362"/>
  <c r="D10" i="362"/>
  <c r="D11" i="362"/>
  <c r="D12" i="362"/>
  <c r="D13" i="362"/>
  <c r="D14" i="362"/>
  <c r="D15" i="362"/>
  <c r="D16" i="362"/>
  <c r="D17" i="362"/>
  <c r="D18" i="362"/>
  <c r="D19" i="362"/>
  <c r="D20" i="362"/>
  <c r="D21" i="362"/>
  <c r="D22" i="362"/>
  <c r="D23" i="362"/>
  <c r="D24" i="362"/>
  <c r="D25" i="362"/>
  <c r="D26" i="362"/>
  <c r="D27" i="362"/>
  <c r="D28" i="362"/>
  <c r="D29" i="362"/>
  <c r="D30" i="362"/>
  <c r="D31" i="362"/>
  <c r="D32" i="362"/>
  <c r="D33" i="362"/>
  <c r="D34" i="362"/>
  <c r="D35" i="362"/>
  <c r="D36" i="362"/>
  <c r="D37" i="362"/>
  <c r="D38" i="362"/>
  <c r="D39" i="362"/>
  <c r="D40" i="362"/>
  <c r="D41" i="362"/>
  <c r="D42" i="362"/>
  <c r="D43" i="362"/>
  <c r="D44" i="362"/>
  <c r="D45" i="362"/>
  <c r="D46" i="362"/>
  <c r="D47" i="362"/>
  <c r="D48" i="362"/>
  <c r="D49" i="362"/>
  <c r="D50" i="362"/>
  <c r="D51" i="362"/>
  <c r="D52" i="362"/>
  <c r="D53" i="362"/>
  <c r="D54" i="362"/>
  <c r="D55" i="362"/>
  <c r="D56" i="362"/>
  <c r="D57" i="362"/>
  <c r="D58" i="362"/>
  <c r="D59" i="362"/>
  <c r="D60" i="362"/>
  <c r="D61" i="362"/>
  <c r="D62" i="362"/>
  <c r="D63" i="362"/>
  <c r="D64" i="362"/>
  <c r="D65" i="362"/>
  <c r="D66" i="362"/>
  <c r="D67" i="362"/>
  <c r="D68" i="362"/>
  <c r="D69" i="362"/>
  <c r="D70" i="362"/>
  <c r="D71" i="362"/>
  <c r="D72" i="362"/>
  <c r="D73" i="362"/>
  <c r="D74" i="362"/>
  <c r="D75" i="362"/>
  <c r="D76" i="362"/>
  <c r="D77" i="362"/>
  <c r="D78" i="362"/>
  <c r="D79" i="362"/>
  <c r="D80" i="362"/>
  <c r="D81" i="362"/>
  <c r="D82" i="362"/>
  <c r="D83" i="362"/>
  <c r="D84" i="362"/>
  <c r="D85" i="362"/>
  <c r="D86" i="362"/>
  <c r="D87" i="362"/>
  <c r="D88" i="362"/>
  <c r="D89" i="362"/>
  <c r="D90" i="362"/>
  <c r="D91" i="362"/>
  <c r="D92" i="362"/>
  <c r="D93" i="362"/>
  <c r="D94" i="362"/>
  <c r="D95" i="362"/>
  <c r="D96" i="362"/>
  <c r="D97" i="362"/>
  <c r="D98" i="362"/>
  <c r="D99" i="362"/>
  <c r="D100" i="362"/>
  <c r="D101" i="362"/>
  <c r="D102" i="362"/>
  <c r="D103" i="362"/>
  <c r="D104" i="362"/>
  <c r="D105" i="362"/>
  <c r="D106" i="362"/>
  <c r="D107" i="362"/>
  <c r="D108" i="362"/>
  <c r="D109" i="362"/>
  <c r="D110" i="362"/>
  <c r="D111" i="362"/>
  <c r="D112" i="362"/>
  <c r="D113" i="362"/>
  <c r="D114" i="362"/>
  <c r="D115" i="362"/>
  <c r="D116" i="362"/>
  <c r="D117" i="362"/>
  <c r="D118" i="362"/>
  <c r="D119" i="362"/>
  <c r="D120" i="362"/>
  <c r="D121" i="362"/>
  <c r="D122" i="362"/>
  <c r="D123" i="362"/>
  <c r="D124" i="362"/>
  <c r="D125" i="362"/>
  <c r="D126" i="362"/>
  <c r="D127" i="362"/>
  <c r="D128" i="362"/>
  <c r="D129" i="362"/>
  <c r="D130" i="362"/>
  <c r="D131" i="362"/>
  <c r="D132" i="362"/>
  <c r="D133" i="362"/>
  <c r="D134" i="362"/>
  <c r="D135" i="362"/>
  <c r="D136" i="362"/>
  <c r="D137" i="362"/>
  <c r="D138" i="362"/>
  <c r="D139" i="362"/>
  <c r="D140" i="362"/>
  <c r="D141" i="362"/>
  <c r="D142" i="362"/>
  <c r="D143" i="362"/>
  <c r="D144" i="362"/>
  <c r="D145" i="362"/>
  <c r="D146" i="362"/>
  <c r="D147" i="362"/>
  <c r="D148" i="362"/>
  <c r="D149" i="362"/>
  <c r="D150" i="362"/>
  <c r="D151" i="362"/>
  <c r="D152" i="362"/>
  <c r="D153" i="362"/>
  <c r="D154" i="362"/>
  <c r="D155" i="362"/>
  <c r="D156" i="362"/>
  <c r="D157" i="362"/>
  <c r="D158" i="362"/>
  <c r="D159" i="362"/>
  <c r="D160" i="362"/>
  <c r="D161" i="362"/>
  <c r="D162" i="362"/>
  <c r="D163" i="362"/>
  <c r="D164" i="362"/>
  <c r="D165" i="362"/>
  <c r="D166" i="362"/>
  <c r="D167" i="362"/>
  <c r="D168" i="362"/>
  <c r="D169" i="362"/>
  <c r="D170" i="362"/>
  <c r="D171" i="362"/>
  <c r="D172" i="362"/>
  <c r="D173" i="362"/>
  <c r="D174" i="362"/>
  <c r="D175" i="362"/>
  <c r="D176" i="362"/>
  <c r="D177" i="362"/>
  <c r="D178" i="362"/>
  <c r="D179" i="362"/>
  <c r="D180" i="362"/>
  <c r="D181" i="362"/>
  <c r="D182" i="362"/>
  <c r="D183" i="362"/>
  <c r="D184" i="362"/>
  <c r="D185" i="362"/>
  <c r="D186" i="362"/>
  <c r="D187" i="362"/>
  <c r="D188" i="362"/>
  <c r="D189" i="362"/>
  <c r="D190" i="362"/>
  <c r="D191" i="362"/>
  <c r="D192" i="362"/>
  <c r="D193" i="362"/>
  <c r="D194" i="362"/>
  <c r="D195" i="362"/>
  <c r="D196" i="362"/>
  <c r="D197" i="362"/>
  <c r="D198" i="362"/>
  <c r="D199" i="362"/>
  <c r="D200" i="362"/>
  <c r="D201" i="362"/>
  <c r="D202" i="362"/>
  <c r="D203" i="362"/>
  <c r="D204" i="362"/>
  <c r="D205" i="362"/>
  <c r="D206" i="362"/>
  <c r="D207" i="362"/>
  <c r="D208" i="362"/>
  <c r="D209" i="362"/>
  <c r="D210" i="362"/>
  <c r="D211" i="362"/>
  <c r="D212" i="362"/>
  <c r="D213" i="362"/>
  <c r="D214" i="362"/>
  <c r="D215" i="362"/>
  <c r="D216" i="362"/>
  <c r="D217" i="362"/>
  <c r="D218" i="362"/>
  <c r="D219" i="362"/>
  <c r="D220" i="362"/>
  <c r="D221" i="362"/>
  <c r="D222" i="362"/>
  <c r="D223" i="362"/>
  <c r="D224" i="362"/>
  <c r="D225" i="362"/>
  <c r="D226" i="362"/>
  <c r="D227" i="362"/>
  <c r="D228" i="362"/>
  <c r="D229" i="362"/>
  <c r="D230" i="362"/>
  <c r="D231" i="362"/>
  <c r="D232" i="362"/>
  <c r="D233" i="362"/>
  <c r="D234" i="362"/>
  <c r="D235" i="362"/>
  <c r="D236" i="362"/>
  <c r="D237" i="362"/>
  <c r="D238" i="362"/>
  <c r="D239" i="362"/>
  <c r="D240" i="362"/>
  <c r="D241" i="362"/>
  <c r="D242" i="362"/>
  <c r="D243" i="362"/>
  <c r="D244" i="362"/>
  <c r="D245" i="362"/>
  <c r="D246" i="362"/>
  <c r="D247" i="362"/>
  <c r="D248" i="362"/>
  <c r="D249" i="362"/>
  <c r="D250" i="362"/>
  <c r="D251" i="362"/>
  <c r="D252" i="362"/>
  <c r="D253" i="362"/>
  <c r="D254" i="362"/>
  <c r="D255" i="362"/>
  <c r="D256" i="362"/>
  <c r="D257" i="362"/>
  <c r="D258" i="362"/>
  <c r="D259" i="362"/>
  <c r="D260" i="362"/>
  <c r="D261" i="362"/>
  <c r="D262" i="362"/>
  <c r="D263" i="362"/>
  <c r="D264" i="362"/>
  <c r="D265" i="362"/>
  <c r="D266" i="362"/>
  <c r="D267" i="362"/>
  <c r="D268" i="362"/>
  <c r="D269" i="362"/>
  <c r="D270" i="362"/>
  <c r="D271" i="362"/>
  <c r="D272" i="362"/>
  <c r="D273" i="362"/>
  <c r="D274" i="362"/>
  <c r="D275" i="362"/>
  <c r="D276" i="362"/>
  <c r="D277" i="362"/>
  <c r="D278" i="362"/>
  <c r="D279" i="362"/>
  <c r="D280" i="362"/>
  <c r="D281" i="362"/>
  <c r="D282" i="362"/>
  <c r="D283" i="362"/>
  <c r="D284" i="362"/>
  <c r="D285" i="362"/>
  <c r="D286" i="362"/>
  <c r="D287" i="362"/>
  <c r="D288" i="362"/>
  <c r="D289" i="362"/>
  <c r="D290" i="362"/>
  <c r="D291" i="362"/>
  <c r="D292" i="362"/>
  <c r="D293" i="362"/>
  <c r="D294" i="362"/>
  <c r="D295" i="362"/>
  <c r="D296" i="362"/>
  <c r="D297" i="362"/>
  <c r="D298" i="362"/>
  <c r="D299" i="362"/>
  <c r="D300" i="362"/>
  <c r="D301" i="362"/>
  <c r="D302" i="362"/>
  <c r="D303" i="362"/>
  <c r="D304" i="362"/>
  <c r="D305" i="362"/>
  <c r="D306" i="362"/>
  <c r="D307" i="362"/>
  <c r="D308" i="362"/>
  <c r="D309" i="362"/>
  <c r="D310" i="362"/>
  <c r="D311" i="362"/>
  <c r="D312" i="362"/>
  <c r="D313" i="362"/>
  <c r="D314" i="362"/>
  <c r="D315" i="362"/>
  <c r="D316" i="362"/>
  <c r="D317" i="362"/>
  <c r="D318" i="362"/>
  <c r="D319" i="362"/>
  <c r="D320" i="362"/>
  <c r="D321" i="362"/>
  <c r="D322" i="362"/>
  <c r="D323" i="362"/>
  <c r="D324" i="362"/>
  <c r="D325" i="362"/>
  <c r="D326" i="362"/>
  <c r="D327" i="362"/>
  <c r="D328" i="362"/>
  <c r="D329" i="362"/>
  <c r="D330" i="362"/>
  <c r="D331" i="362"/>
  <c r="D332" i="362"/>
  <c r="D333" i="362"/>
  <c r="D334" i="362"/>
  <c r="D335" i="362"/>
  <c r="D336" i="362"/>
  <c r="D337" i="362"/>
  <c r="D338" i="362"/>
  <c r="D339" i="362"/>
  <c r="D340" i="362"/>
  <c r="D341" i="362"/>
  <c r="D342" i="362"/>
  <c r="D343" i="362"/>
  <c r="D344" i="362"/>
  <c r="D345" i="362"/>
  <c r="D346" i="362"/>
  <c r="D347" i="362"/>
  <c r="D348" i="362"/>
  <c r="D349" i="362"/>
  <c r="D350" i="362"/>
  <c r="D351" i="362"/>
  <c r="D352" i="362"/>
  <c r="D353" i="362"/>
  <c r="D354" i="362"/>
  <c r="D355" i="362"/>
  <c r="D356" i="362"/>
  <c r="D357" i="362"/>
  <c r="D358" i="362"/>
  <c r="D359" i="362"/>
  <c r="D360" i="362"/>
  <c r="D361" i="362"/>
  <c r="D362" i="362"/>
  <c r="D363" i="362"/>
  <c r="D364" i="362"/>
  <c r="D365" i="362"/>
  <c r="D366" i="362"/>
  <c r="D367" i="362"/>
  <c r="D368" i="362"/>
  <c r="D369" i="362"/>
  <c r="D370" i="362"/>
  <c r="D371" i="362"/>
  <c r="D372" i="362"/>
  <c r="D373" i="362"/>
  <c r="D374" i="362"/>
  <c r="D375" i="362"/>
  <c r="D376" i="362"/>
  <c r="D377" i="362"/>
  <c r="D378" i="362"/>
  <c r="D379" i="362"/>
  <c r="D380" i="362"/>
  <c r="D381" i="362"/>
  <c r="D382" i="362"/>
  <c r="D383" i="362"/>
  <c r="D384" i="362"/>
  <c r="D385" i="362"/>
  <c r="D386" i="362"/>
  <c r="D387" i="362"/>
  <c r="D388" i="362"/>
  <c r="D389" i="362"/>
  <c r="D390" i="362"/>
  <c r="D391" i="362"/>
  <c r="D392" i="362"/>
  <c r="D393" i="362"/>
  <c r="D394" i="362"/>
  <c r="D395" i="362"/>
  <c r="D396" i="362"/>
  <c r="D397" i="362"/>
  <c r="D398" i="362"/>
  <c r="D399" i="362"/>
  <c r="D400" i="362"/>
  <c r="D401" i="362"/>
  <c r="D402" i="362"/>
  <c r="D403" i="362"/>
  <c r="D404" i="362"/>
  <c r="D405" i="362"/>
  <c r="D406" i="362"/>
  <c r="D407" i="362"/>
  <c r="D408" i="362"/>
  <c r="D409" i="362"/>
  <c r="D410" i="362"/>
  <c r="D411" i="362"/>
  <c r="D412" i="362"/>
  <c r="D413" i="362"/>
  <c r="D414" i="362"/>
  <c r="D415" i="362"/>
  <c r="D416" i="362"/>
  <c r="D417" i="362"/>
  <c r="D418" i="362"/>
  <c r="D419" i="362"/>
  <c r="D420" i="362"/>
  <c r="D421" i="362"/>
  <c r="D422" i="362"/>
  <c r="D423" i="362"/>
  <c r="D424" i="362"/>
  <c r="D425" i="362"/>
  <c r="D426" i="362"/>
  <c r="D427" i="362"/>
  <c r="D428" i="362"/>
  <c r="D429" i="362"/>
  <c r="D430" i="362"/>
  <c r="D431" i="362"/>
  <c r="D432" i="362"/>
  <c r="D433" i="362"/>
  <c r="D434" i="362"/>
  <c r="D435" i="362"/>
  <c r="D436" i="362"/>
  <c r="D437" i="362"/>
  <c r="D438" i="362"/>
  <c r="D439" i="362"/>
  <c r="D440" i="362"/>
  <c r="D441" i="362"/>
  <c r="D442" i="362"/>
  <c r="D443" i="362"/>
  <c r="D444" i="362"/>
  <c r="D445" i="362"/>
  <c r="D446" i="362"/>
  <c r="D447" i="362"/>
  <c r="D448" i="362"/>
  <c r="D449" i="362"/>
  <c r="D450" i="362"/>
  <c r="D451" i="362"/>
  <c r="D452" i="362"/>
  <c r="D453" i="362"/>
  <c r="D454" i="362"/>
  <c r="D455" i="362"/>
  <c r="D456" i="362"/>
  <c r="D457" i="362"/>
  <c r="D458" i="362"/>
  <c r="D459" i="362"/>
  <c r="D460" i="362"/>
  <c r="D461" i="362"/>
  <c r="D462" i="362"/>
  <c r="D463" i="362"/>
  <c r="D464" i="362"/>
  <c r="D465" i="362"/>
  <c r="D466" i="362"/>
  <c r="D467" i="362"/>
  <c r="D468" i="362"/>
  <c r="D469" i="362"/>
  <c r="D470" i="362"/>
  <c r="D471" i="362"/>
  <c r="D472" i="362"/>
  <c r="D473" i="362"/>
  <c r="D474" i="362"/>
  <c r="D475" i="362"/>
  <c r="D476" i="362"/>
  <c r="D477" i="362"/>
  <c r="D478" i="362"/>
  <c r="D479" i="362"/>
  <c r="D480" i="362"/>
  <c r="D481" i="362"/>
  <c r="D482" i="362"/>
  <c r="D483" i="362"/>
  <c r="D484" i="362"/>
  <c r="D485" i="362"/>
  <c r="D486" i="362"/>
  <c r="D487" i="362"/>
  <c r="D488" i="362"/>
  <c r="D489" i="362"/>
  <c r="D490" i="362"/>
  <c r="D491" i="362"/>
  <c r="D492" i="362"/>
  <c r="D493" i="362"/>
  <c r="D494" i="362"/>
  <c r="D495" i="362"/>
  <c r="D496" i="362"/>
  <c r="D497" i="362"/>
  <c r="D498" i="362"/>
  <c r="D499" i="362"/>
  <c r="D500" i="362"/>
  <c r="D501" i="362"/>
  <c r="D502" i="362"/>
  <c r="D503" i="362"/>
  <c r="D504" i="362"/>
  <c r="D505" i="362"/>
  <c r="D506" i="362"/>
  <c r="D507" i="362"/>
  <c r="D508" i="362"/>
  <c r="D509" i="362"/>
  <c r="D510" i="362"/>
  <c r="D511" i="362"/>
  <c r="D512" i="362"/>
  <c r="D513" i="362"/>
  <c r="D514" i="362"/>
  <c r="D515" i="362"/>
  <c r="D516" i="362"/>
  <c r="D517" i="362"/>
  <c r="D518" i="362"/>
  <c r="D519" i="362"/>
  <c r="D520" i="362"/>
  <c r="D521" i="362"/>
  <c r="D522" i="362"/>
  <c r="D523" i="362"/>
  <c r="D524" i="362"/>
  <c r="D525" i="362"/>
  <c r="D526" i="362"/>
  <c r="D527" i="362"/>
  <c r="D528" i="362"/>
  <c r="D529" i="362"/>
  <c r="D530" i="362"/>
  <c r="D531" i="362"/>
  <c r="D532" i="362"/>
  <c r="D533" i="362"/>
  <c r="D534" i="362"/>
  <c r="D535" i="362"/>
  <c r="D536" i="362"/>
  <c r="D537" i="362"/>
  <c r="D538" i="362"/>
  <c r="D539" i="362"/>
  <c r="D540" i="362"/>
  <c r="D541" i="362"/>
  <c r="D542" i="362"/>
  <c r="D543" i="362"/>
  <c r="D544" i="362"/>
  <c r="D545" i="362"/>
  <c r="D546" i="362"/>
  <c r="D547" i="362"/>
  <c r="D548" i="362"/>
  <c r="D549" i="362"/>
  <c r="D550" i="362"/>
  <c r="D551" i="362"/>
  <c r="D552" i="362"/>
  <c r="D553" i="362"/>
  <c r="D554" i="362"/>
  <c r="D555" i="362"/>
  <c r="D556" i="362"/>
  <c r="D557" i="362"/>
  <c r="D558" i="362"/>
  <c r="D559" i="362"/>
  <c r="D560" i="362"/>
  <c r="D561" i="362"/>
  <c r="D562" i="362"/>
  <c r="D563" i="362"/>
  <c r="D564" i="362"/>
  <c r="D565" i="362"/>
  <c r="D566" i="362"/>
  <c r="D567" i="362"/>
  <c r="D568" i="362"/>
  <c r="D569" i="362"/>
  <c r="D570" i="362"/>
  <c r="D571" i="362"/>
  <c r="D572" i="362"/>
  <c r="D573" i="362"/>
  <c r="D574" i="362"/>
  <c r="D575" i="362"/>
  <c r="D576" i="362"/>
  <c r="D577" i="362"/>
  <c r="D578" i="362"/>
  <c r="D579" i="362"/>
  <c r="D580" i="362"/>
  <c r="D581" i="362"/>
  <c r="D582" i="362"/>
  <c r="D583" i="362"/>
  <c r="D584" i="362"/>
  <c r="D585" i="362"/>
  <c r="D586" i="362"/>
  <c r="D587" i="362"/>
  <c r="D588" i="362"/>
  <c r="D589" i="362"/>
  <c r="D590" i="362"/>
  <c r="D591" i="362"/>
  <c r="D592" i="362"/>
  <c r="D593" i="362"/>
  <c r="D594" i="362"/>
  <c r="D595" i="362"/>
  <c r="D596" i="362"/>
  <c r="D597" i="362"/>
  <c r="D598" i="362"/>
  <c r="D599" i="362"/>
  <c r="D600" i="362"/>
  <c r="D601" i="362"/>
  <c r="D602" i="362"/>
  <c r="D603" i="362"/>
  <c r="D604" i="362"/>
  <c r="D605" i="362"/>
  <c r="D606" i="362"/>
  <c r="D607" i="362"/>
  <c r="D608" i="362"/>
  <c r="D609" i="362"/>
  <c r="D610" i="362"/>
  <c r="D611" i="362"/>
  <c r="D612" i="362"/>
  <c r="D613" i="362"/>
  <c r="D614" i="362"/>
  <c r="D615" i="362"/>
  <c r="D616" i="362"/>
  <c r="D617" i="362"/>
  <c r="D618" i="362"/>
  <c r="D619" i="362"/>
  <c r="D620" i="362"/>
  <c r="D621" i="362"/>
  <c r="D622" i="362"/>
  <c r="D623" i="362"/>
  <c r="D624" i="362"/>
  <c r="D625" i="362"/>
  <c r="D626" i="362"/>
  <c r="D627" i="362"/>
  <c r="D628" i="362"/>
  <c r="D629" i="362"/>
  <c r="D630" i="362"/>
  <c r="D631" i="362"/>
  <c r="D632" i="362"/>
  <c r="D633" i="362"/>
  <c r="D634" i="362"/>
  <c r="D635" i="362"/>
  <c r="D636" i="362"/>
  <c r="D637" i="362"/>
  <c r="D638" i="362"/>
  <c r="D639" i="362"/>
  <c r="D640" i="362"/>
  <c r="D641" i="362"/>
  <c r="D642" i="362"/>
  <c r="D643" i="362"/>
  <c r="D644" i="362"/>
  <c r="D645" i="362"/>
  <c r="D646" i="362"/>
  <c r="D647" i="362"/>
  <c r="D648" i="362"/>
  <c r="D649" i="362"/>
  <c r="D650" i="362"/>
  <c r="D651" i="362"/>
  <c r="D652" i="362"/>
  <c r="D653" i="362"/>
  <c r="D654" i="362"/>
  <c r="D655" i="362"/>
  <c r="D656" i="362"/>
  <c r="D657" i="362"/>
  <c r="D658" i="362"/>
  <c r="D659" i="362"/>
  <c r="D660" i="362"/>
  <c r="D661" i="362"/>
  <c r="D662" i="362"/>
  <c r="D663" i="362"/>
  <c r="D664" i="362"/>
  <c r="D665" i="362"/>
  <c r="D666" i="362"/>
  <c r="D667" i="362"/>
  <c r="D668" i="362"/>
  <c r="D669" i="362"/>
  <c r="D670" i="362"/>
  <c r="D671" i="362"/>
  <c r="D672" i="362"/>
  <c r="D673" i="362"/>
  <c r="D674" i="362"/>
  <c r="D675" i="362"/>
  <c r="D676" i="362"/>
  <c r="D677" i="362"/>
  <c r="D678" i="362"/>
  <c r="D679" i="362"/>
  <c r="D680" i="362"/>
  <c r="D681" i="362"/>
  <c r="D682" i="362"/>
  <c r="D683" i="362"/>
  <c r="D684" i="362"/>
  <c r="D685" i="362"/>
  <c r="D686" i="362"/>
  <c r="D687" i="362"/>
  <c r="D688" i="362"/>
  <c r="D689" i="362"/>
  <c r="D690" i="362"/>
  <c r="D691" i="362"/>
  <c r="D692" i="362"/>
  <c r="D693" i="362"/>
  <c r="D694" i="362"/>
  <c r="D695" i="362"/>
  <c r="D696" i="362"/>
  <c r="D697" i="362"/>
  <c r="D698" i="362"/>
  <c r="D699" i="362"/>
  <c r="D700" i="362"/>
  <c r="D701" i="362"/>
  <c r="D702" i="362"/>
  <c r="D703" i="362"/>
  <c r="D704" i="362"/>
  <c r="D705" i="362"/>
  <c r="D706" i="362"/>
  <c r="D707" i="362"/>
  <c r="D708" i="362"/>
  <c r="D709" i="362"/>
  <c r="D710" i="362"/>
  <c r="D711" i="362"/>
  <c r="D712" i="362"/>
  <c r="D713" i="362"/>
  <c r="D714" i="362"/>
  <c r="D715" i="362"/>
  <c r="D716" i="362"/>
  <c r="D717" i="362"/>
  <c r="D718" i="362"/>
  <c r="D719" i="362"/>
  <c r="D720" i="362"/>
  <c r="D721" i="362"/>
  <c r="D722" i="362"/>
  <c r="D723" i="362"/>
  <c r="D724" i="362"/>
  <c r="D725" i="362"/>
  <c r="D726" i="362"/>
  <c r="D727" i="362"/>
  <c r="D728" i="362"/>
  <c r="D729" i="362"/>
  <c r="D730" i="362"/>
  <c r="D731" i="362"/>
  <c r="D732" i="362"/>
  <c r="D733" i="362"/>
  <c r="D734" i="362"/>
  <c r="D735" i="362"/>
  <c r="D736" i="362"/>
  <c r="D737" i="362"/>
  <c r="D738" i="362"/>
  <c r="D739" i="362"/>
  <c r="D740" i="362"/>
  <c r="D741" i="362"/>
  <c r="D742" i="362"/>
  <c r="D743" i="362"/>
  <c r="D744" i="362"/>
  <c r="D745" i="362"/>
  <c r="D746" i="362"/>
  <c r="D747" i="362"/>
  <c r="D748" i="362"/>
  <c r="D749" i="362"/>
  <c r="D750" i="362"/>
  <c r="D751" i="362"/>
  <c r="D752" i="362"/>
  <c r="D753" i="362"/>
  <c r="D754" i="362"/>
  <c r="D755" i="362"/>
  <c r="D756" i="362"/>
  <c r="D757" i="362"/>
  <c r="D758" i="362"/>
  <c r="D759" i="362"/>
  <c r="D760" i="362"/>
  <c r="D761" i="362"/>
  <c r="D762" i="362"/>
  <c r="D763" i="362"/>
  <c r="D764" i="362"/>
  <c r="D765" i="362"/>
  <c r="D766" i="362"/>
  <c r="D767" i="362"/>
  <c r="D768" i="362"/>
  <c r="D769" i="362"/>
  <c r="D770" i="362"/>
  <c r="D771" i="362"/>
  <c r="D772" i="362"/>
  <c r="D773" i="362"/>
  <c r="D774" i="362"/>
  <c r="D775" i="362"/>
  <c r="D776" i="362"/>
  <c r="D777" i="362"/>
  <c r="D778" i="362"/>
  <c r="D779" i="362"/>
  <c r="D780" i="362"/>
  <c r="D781" i="362"/>
  <c r="D782" i="362"/>
  <c r="D783" i="362"/>
  <c r="D784" i="362"/>
  <c r="D785" i="362"/>
  <c r="D786" i="362"/>
  <c r="D787" i="362"/>
  <c r="D788" i="362"/>
  <c r="D789" i="362"/>
  <c r="D790" i="362"/>
  <c r="D791" i="362"/>
  <c r="D792" i="362"/>
  <c r="D793" i="362"/>
  <c r="D794" i="362"/>
  <c r="D795" i="362"/>
  <c r="D796" i="362"/>
  <c r="D797" i="362"/>
  <c r="D798" i="362"/>
  <c r="D799" i="362"/>
  <c r="D800" i="362"/>
  <c r="D801" i="362"/>
  <c r="D802" i="362"/>
  <c r="D803" i="362"/>
  <c r="D804" i="362"/>
  <c r="D805" i="362"/>
  <c r="D806" i="362"/>
  <c r="D807" i="362"/>
  <c r="D808" i="362"/>
  <c r="D809" i="362"/>
  <c r="D810" i="362"/>
  <c r="D811" i="362"/>
  <c r="D812" i="362"/>
  <c r="D813" i="362"/>
  <c r="D814" i="362"/>
  <c r="D815" i="362"/>
  <c r="D816" i="362"/>
  <c r="D817" i="362"/>
  <c r="D818" i="362"/>
  <c r="D819" i="362"/>
  <c r="D820" i="362"/>
  <c r="D821" i="362"/>
  <c r="D822" i="362"/>
  <c r="D823" i="362"/>
  <c r="D824" i="362"/>
  <c r="D825" i="362"/>
  <c r="D826" i="362"/>
  <c r="D827" i="362"/>
  <c r="D828" i="362"/>
  <c r="D829" i="362"/>
  <c r="D830" i="362"/>
  <c r="D831" i="362"/>
  <c r="D832" i="362"/>
  <c r="D833" i="362"/>
  <c r="D834" i="362"/>
  <c r="D835" i="362"/>
  <c r="D836" i="362"/>
  <c r="D837" i="362"/>
  <c r="D838" i="362"/>
  <c r="D839" i="362"/>
  <c r="D840" i="362"/>
  <c r="D841" i="362"/>
  <c r="D842" i="362"/>
  <c r="D843" i="362"/>
  <c r="D844" i="362"/>
  <c r="D845" i="362"/>
  <c r="D846" i="362"/>
  <c r="D847" i="362"/>
  <c r="D848" i="362"/>
  <c r="D849" i="362"/>
  <c r="D850" i="362"/>
  <c r="D851" i="362"/>
  <c r="D852" i="362"/>
  <c r="D853" i="362"/>
  <c r="D854" i="362"/>
  <c r="D855" i="362"/>
  <c r="D856" i="362"/>
  <c r="D857" i="362"/>
  <c r="D858" i="362"/>
  <c r="D859" i="362"/>
  <c r="D860" i="362"/>
  <c r="D861" i="362"/>
  <c r="D862" i="362"/>
  <c r="D863" i="362"/>
  <c r="D864" i="362"/>
  <c r="D865" i="362"/>
  <c r="D866" i="362"/>
  <c r="D867" i="362"/>
  <c r="D868" i="362"/>
  <c r="D869" i="362"/>
  <c r="D870" i="362"/>
  <c r="D871" i="362"/>
  <c r="D872" i="362"/>
  <c r="D873" i="362"/>
  <c r="D874" i="362"/>
  <c r="D875" i="362"/>
  <c r="D876" i="362"/>
  <c r="D877" i="362"/>
  <c r="D878" i="362"/>
  <c r="D879" i="362"/>
  <c r="D880" i="362"/>
  <c r="D881" i="362"/>
  <c r="D882" i="362"/>
  <c r="D883" i="362"/>
  <c r="D884" i="362"/>
  <c r="D885" i="362"/>
  <c r="D886" i="362"/>
  <c r="D887" i="362"/>
  <c r="D888" i="362"/>
  <c r="D889" i="362"/>
  <c r="D890" i="362"/>
  <c r="D891" i="362"/>
  <c r="D892" i="362"/>
  <c r="D893" i="362"/>
  <c r="D894" i="362"/>
  <c r="D895" i="362"/>
  <c r="D896" i="362"/>
  <c r="D897" i="362"/>
  <c r="D898" i="362"/>
  <c r="D899" i="362"/>
  <c r="D900" i="362"/>
  <c r="D901" i="362"/>
  <c r="D902" i="362"/>
  <c r="D903" i="362"/>
  <c r="D904" i="362"/>
  <c r="D905" i="362"/>
  <c r="D906" i="362"/>
  <c r="D907" i="362"/>
  <c r="D908" i="362"/>
  <c r="D909" i="362"/>
  <c r="D910" i="362"/>
  <c r="D911" i="362"/>
  <c r="D912" i="362"/>
  <c r="D913" i="362"/>
  <c r="D914" i="362"/>
  <c r="D915" i="362"/>
  <c r="D916" i="362"/>
  <c r="D917" i="362"/>
  <c r="D918" i="362"/>
  <c r="D919" i="362"/>
  <c r="D920" i="362"/>
  <c r="D921" i="362"/>
  <c r="D922" i="362"/>
  <c r="D923" i="362"/>
  <c r="D924" i="362"/>
  <c r="D925" i="362"/>
  <c r="D926" i="362"/>
  <c r="D927" i="362"/>
  <c r="D928" i="362"/>
  <c r="D929" i="362"/>
  <c r="D930" i="362"/>
  <c r="D931" i="362"/>
  <c r="D932" i="362"/>
  <c r="D933" i="362"/>
  <c r="D934" i="362"/>
  <c r="D935" i="362"/>
  <c r="D936" i="362"/>
  <c r="D937" i="362"/>
  <c r="D938" i="362"/>
  <c r="D939" i="362"/>
  <c r="D940" i="362"/>
  <c r="D941" i="362"/>
  <c r="D942" i="362"/>
  <c r="D943" i="362"/>
  <c r="D944" i="362"/>
  <c r="D945" i="362"/>
  <c r="D946" i="362"/>
  <c r="D947" i="362"/>
  <c r="D948" i="362"/>
  <c r="D949" i="362"/>
  <c r="D950" i="362"/>
  <c r="D951" i="362"/>
  <c r="D952" i="362"/>
  <c r="D953" i="362"/>
  <c r="D954" i="362"/>
  <c r="D955" i="362"/>
  <c r="D956" i="362"/>
  <c r="D957" i="362"/>
  <c r="D958" i="362"/>
  <c r="D959" i="362"/>
  <c r="D960" i="362"/>
  <c r="D961" i="362"/>
  <c r="D962" i="362"/>
  <c r="D963" i="362"/>
  <c r="D964" i="362"/>
  <c r="D965" i="362"/>
  <c r="D966" i="362"/>
  <c r="D967" i="362"/>
  <c r="D968" i="362"/>
  <c r="D969" i="362"/>
  <c r="D970" i="362"/>
  <c r="D971" i="362"/>
  <c r="D972" i="362"/>
  <c r="D973" i="362"/>
  <c r="D974" i="362"/>
  <c r="D975" i="362"/>
  <c r="D976" i="362"/>
  <c r="D977" i="362"/>
  <c r="D978" i="362"/>
  <c r="D979" i="362"/>
  <c r="D980" i="362"/>
  <c r="D981" i="362"/>
  <c r="D982" i="362"/>
  <c r="D983" i="362"/>
  <c r="D984" i="362"/>
  <c r="D985" i="362"/>
  <c r="D986" i="362"/>
  <c r="D987" i="362"/>
  <c r="D988" i="362"/>
  <c r="D989" i="362"/>
  <c r="D990" i="362"/>
  <c r="D991" i="362"/>
  <c r="D992" i="362"/>
  <c r="D993" i="362"/>
  <c r="D994" i="362"/>
  <c r="D995" i="362"/>
  <c r="D996" i="362"/>
  <c r="D997" i="362"/>
  <c r="D998" i="362"/>
  <c r="D999" i="362"/>
  <c r="D1000" i="362"/>
  <c r="D1001" i="362"/>
  <c r="D1002" i="362"/>
  <c r="D1003" i="362"/>
  <c r="D1004" i="362"/>
  <c r="D1005" i="362"/>
  <c r="D1006" i="362"/>
  <c r="D1007" i="362"/>
  <c r="D1008" i="362"/>
  <c r="D1009" i="362"/>
  <c r="D1010" i="362"/>
  <c r="D1011" i="362"/>
  <c r="D1012" i="362"/>
  <c r="D1013" i="362"/>
  <c r="D1014" i="362"/>
  <c r="D1015" i="362"/>
  <c r="D1016" i="362"/>
  <c r="D1017" i="362"/>
  <c r="D1018" i="362"/>
  <c r="D1019" i="362"/>
  <c r="D1020" i="362"/>
  <c r="D1" i="362"/>
  <c r="D33" i="367"/>
  <c r="Q391" i="7" l="1"/>
  <c r="AH391" i="7" s="1"/>
  <c r="AJ391" i="7" s="1"/>
  <c r="M13" i="367"/>
  <c r="D37" i="367"/>
  <c r="D35" i="367"/>
  <c r="D34" i="367"/>
  <c r="O13" i="367" l="1"/>
  <c r="E13" i="367" s="1"/>
  <c r="N13" i="367"/>
  <c r="D13" i="367" s="1"/>
  <c r="D39" i="367"/>
  <c r="D43" i="367" s="1"/>
  <c r="D38" i="367"/>
  <c r="D41" i="367"/>
  <c r="D42" i="367" l="1"/>
  <c r="D40" i="367" s="1"/>
  <c r="Q1188" i="7" l="1"/>
  <c r="Q593" i="7"/>
  <c r="AH593" i="7" s="1"/>
  <c r="AJ593" i="7" s="1"/>
  <c r="C33" i="367"/>
  <c r="AF1188" i="7" l="1"/>
  <c r="AE1188" i="7"/>
  <c r="AG1188" i="7"/>
  <c r="AJ1188" i="7" s="1"/>
  <c r="C35" i="367"/>
  <c r="C34" i="367"/>
  <c r="M12" i="367"/>
  <c r="C37" i="367"/>
  <c r="C41" i="367" s="1"/>
  <c r="O12" i="367" l="1"/>
  <c r="E12" i="367" s="1"/>
  <c r="N12" i="367"/>
  <c r="D12" i="367" s="1"/>
  <c r="C38" i="367"/>
  <c r="C39" i="367"/>
  <c r="C43" i="367" s="1"/>
  <c r="C42" i="367" l="1"/>
  <c r="C40" i="367" s="1"/>
  <c r="AD1126" i="7"/>
  <c r="Q1428" i="7"/>
  <c r="AB1428" i="7" s="1"/>
  <c r="Q127" i="7"/>
  <c r="Q2406" i="7"/>
  <c r="AB2406" i="7" s="1"/>
  <c r="Q2405" i="7"/>
  <c r="Q2404" i="7"/>
  <c r="AH2404" i="7" s="1"/>
  <c r="AJ2404" i="7" s="1"/>
  <c r="Q2403" i="7"/>
  <c r="AC2403" i="7" s="1"/>
  <c r="Q2402" i="7"/>
  <c r="AH2402" i="7" s="1"/>
  <c r="AJ2402" i="7" s="1"/>
  <c r="Q2401" i="7"/>
  <c r="AC2401" i="7" s="1"/>
  <c r="Q2400" i="7"/>
  <c r="AB2400" i="7" s="1"/>
  <c r="Q2399" i="7"/>
  <c r="AC2399" i="7" s="1"/>
  <c r="Q2398" i="7"/>
  <c r="AB2398" i="7" s="1"/>
  <c r="Q2397" i="7"/>
  <c r="AC2397" i="7" s="1"/>
  <c r="Q2396" i="7"/>
  <c r="AB2396" i="7" s="1"/>
  <c r="Q2395" i="7"/>
  <c r="AC2395" i="7" s="1"/>
  <c r="Q2394" i="7"/>
  <c r="AB2394" i="7" s="1"/>
  <c r="Q2393" i="7"/>
  <c r="Q2392" i="7"/>
  <c r="AB2392" i="7" s="1"/>
  <c r="Q2391" i="7"/>
  <c r="Q2390" i="7"/>
  <c r="Q2389" i="7"/>
  <c r="Q2388" i="7"/>
  <c r="Q2387" i="7"/>
  <c r="AB2387" i="7" s="1"/>
  <c r="Q2386" i="7"/>
  <c r="AB2386" i="7" s="1"/>
  <c r="Q2385" i="7"/>
  <c r="Q2384" i="7"/>
  <c r="Q2383" i="7"/>
  <c r="Q2382" i="7"/>
  <c r="Q2381" i="7"/>
  <c r="Q2380" i="7"/>
  <c r="AH2380" i="7" s="1"/>
  <c r="Q2379" i="7"/>
  <c r="Q2378" i="7"/>
  <c r="Q2377" i="7"/>
  <c r="AH2377" i="7" s="1"/>
  <c r="AJ2377" i="7" s="1"/>
  <c r="Q2376" i="7"/>
  <c r="Q2375" i="7"/>
  <c r="Q2374" i="7"/>
  <c r="Q2373" i="7"/>
  <c r="Q2372" i="7"/>
  <c r="Q2371" i="7"/>
  <c r="AH2371" i="7" s="1"/>
  <c r="Q2370" i="7"/>
  <c r="Q2369" i="7"/>
  <c r="AB2369" i="7" s="1"/>
  <c r="Q2368" i="7"/>
  <c r="Q2367" i="7"/>
  <c r="Q2366" i="7"/>
  <c r="Q2365" i="7"/>
  <c r="AH2365" i="7" s="1"/>
  <c r="Q2364" i="7"/>
  <c r="AH2364" i="7" s="1"/>
  <c r="Q2363" i="7"/>
  <c r="Q2362" i="7"/>
  <c r="Q2361" i="7"/>
  <c r="Q2360" i="7"/>
  <c r="Q2358" i="7"/>
  <c r="Q2357" i="7"/>
  <c r="AH2357" i="7" s="1"/>
  <c r="Q2356" i="7"/>
  <c r="AH2356" i="7" s="1"/>
  <c r="Q2355" i="7"/>
  <c r="Q2354" i="7"/>
  <c r="Q2353" i="7"/>
  <c r="Q2352" i="7"/>
  <c r="Q2351" i="7"/>
  <c r="Q2350" i="7"/>
  <c r="Q2349" i="7"/>
  <c r="AH2349" i="7" s="1"/>
  <c r="AJ2349" i="7" s="1"/>
  <c r="Q2348" i="7"/>
  <c r="AH2348" i="7" s="1"/>
  <c r="Q2347" i="7"/>
  <c r="Q2346" i="7"/>
  <c r="Q2345" i="7"/>
  <c r="Q2344" i="7"/>
  <c r="AH2344" i="7" s="1"/>
  <c r="Q2343" i="7"/>
  <c r="AH2343" i="7" s="1"/>
  <c r="Q2342" i="7"/>
  <c r="AH2342" i="7" s="1"/>
  <c r="Q2341" i="7"/>
  <c r="Q2340" i="7"/>
  <c r="AB2340" i="7" s="1"/>
  <c r="Q2339" i="7"/>
  <c r="AH2339" i="7" s="1"/>
  <c r="Q2338" i="7"/>
  <c r="AH2338" i="7" s="1"/>
  <c r="Q2337" i="7"/>
  <c r="Q2336" i="7"/>
  <c r="Q2335" i="7"/>
  <c r="Q2334" i="7"/>
  <c r="AH2334" i="7" s="1"/>
  <c r="Q2333" i="7"/>
  <c r="Q2332" i="7"/>
  <c r="Q2331" i="7"/>
  <c r="AH2331" i="7" s="1"/>
  <c r="Q2330" i="7"/>
  <c r="Q2329" i="7"/>
  <c r="Q2328" i="7"/>
  <c r="Q2327" i="7"/>
  <c r="Q2326" i="7"/>
  <c r="Q2325" i="7"/>
  <c r="Q2324" i="7"/>
  <c r="Q2323" i="7"/>
  <c r="Q2322" i="7"/>
  <c r="Q2321" i="7"/>
  <c r="Q2320" i="7"/>
  <c r="Q2319" i="7"/>
  <c r="Q2318" i="7"/>
  <c r="Q2317" i="7"/>
  <c r="Q2316" i="7"/>
  <c r="Q2315" i="7"/>
  <c r="Q2314" i="7"/>
  <c r="Q2313" i="7"/>
  <c r="Q2312" i="7"/>
  <c r="Q2311" i="7"/>
  <c r="Q2310" i="7"/>
  <c r="Q2309" i="7"/>
  <c r="Q2308" i="7"/>
  <c r="Q2307" i="7"/>
  <c r="Q2306" i="7"/>
  <c r="Q2305" i="7"/>
  <c r="Q2304" i="7"/>
  <c r="Q2303" i="7"/>
  <c r="Q2302" i="7"/>
  <c r="AH2302" i="7" s="1"/>
  <c r="Q2301" i="7"/>
  <c r="Q2300" i="7"/>
  <c r="Q2299" i="7"/>
  <c r="Q2298" i="7"/>
  <c r="Q2297" i="7"/>
  <c r="Q2296" i="7"/>
  <c r="AC2296" i="7" s="1"/>
  <c r="Q2295" i="7"/>
  <c r="AB2295" i="7" s="1"/>
  <c r="Q2294" i="7"/>
  <c r="Q2293" i="7"/>
  <c r="Q2292" i="7"/>
  <c r="Q2291" i="7"/>
  <c r="Q2290" i="7"/>
  <c r="Q2289" i="7"/>
  <c r="Q2288" i="7"/>
  <c r="Q2287" i="7"/>
  <c r="Q2286" i="7"/>
  <c r="Q2284" i="7"/>
  <c r="Q2283" i="7"/>
  <c r="Q2282" i="7"/>
  <c r="Q2281" i="7"/>
  <c r="AH2281" i="7" s="1"/>
  <c r="Q2280" i="7"/>
  <c r="AH2280" i="7" s="1"/>
  <c r="Q2279" i="7"/>
  <c r="AH2279" i="7" s="1"/>
  <c r="Q2278" i="7"/>
  <c r="AH2278" i="7" s="1"/>
  <c r="Q2277" i="7"/>
  <c r="AH2277" i="7" s="1"/>
  <c r="Q2276" i="7"/>
  <c r="AH2276" i="7" s="1"/>
  <c r="Q2275" i="7"/>
  <c r="AH2275" i="7" s="1"/>
  <c r="Q2274" i="7"/>
  <c r="AH2274" i="7" s="1"/>
  <c r="Q2273" i="7"/>
  <c r="AH2273" i="7" s="1"/>
  <c r="Q2272" i="7"/>
  <c r="AH2272" i="7" s="1"/>
  <c r="Q2271" i="7"/>
  <c r="AH2271" i="7" s="1"/>
  <c r="Q2270" i="7"/>
  <c r="Q2269" i="7"/>
  <c r="Q2268" i="7"/>
  <c r="AB2268" i="7" s="1"/>
  <c r="Q2267" i="7"/>
  <c r="Q2266" i="7"/>
  <c r="Q2265" i="7"/>
  <c r="Q2264" i="7"/>
  <c r="AB2264" i="7" s="1"/>
  <c r="Q2263" i="7"/>
  <c r="AB2263" i="7" s="1"/>
  <c r="Q2262" i="7"/>
  <c r="AB2262" i="7" s="1"/>
  <c r="Q2261" i="7"/>
  <c r="AB2261" i="7" s="1"/>
  <c r="Q2260" i="7"/>
  <c r="Q2259" i="7"/>
  <c r="Q2258" i="7"/>
  <c r="AB2258" i="7" s="1"/>
  <c r="Q2257" i="7"/>
  <c r="AC2257" i="7" s="1"/>
  <c r="Q2256" i="7"/>
  <c r="AB2256" i="7" s="1"/>
  <c r="Q2255" i="7"/>
  <c r="AC2255" i="7" s="1"/>
  <c r="Q2254" i="7"/>
  <c r="AB2254" i="7" s="1"/>
  <c r="Q2253" i="7"/>
  <c r="AB2253" i="7" s="1"/>
  <c r="Q2252" i="7"/>
  <c r="AC2252" i="7" s="1"/>
  <c r="Q2251" i="7"/>
  <c r="AB2251" i="7" s="1"/>
  <c r="Q2250" i="7"/>
  <c r="AC2250" i="7" s="1"/>
  <c r="Q2249" i="7"/>
  <c r="AB2249" i="7" s="1"/>
  <c r="Q2248" i="7"/>
  <c r="AC2248" i="7" s="1"/>
  <c r="Q2247" i="7"/>
  <c r="AB2247" i="7" s="1"/>
  <c r="Q2246" i="7"/>
  <c r="AC2246" i="7" s="1"/>
  <c r="Q2245" i="7"/>
  <c r="AB2245" i="7" s="1"/>
  <c r="Q2244" i="7"/>
  <c r="Q2243" i="7"/>
  <c r="Q2242" i="7"/>
  <c r="AB2242" i="7" s="1"/>
  <c r="Q2241" i="7"/>
  <c r="AB2241" i="7" s="1"/>
  <c r="Q2240" i="7"/>
  <c r="AB2240" i="7" s="1"/>
  <c r="Q2239" i="7"/>
  <c r="AB2239" i="7" s="1"/>
  <c r="Q2238" i="7"/>
  <c r="AB2238" i="7" s="1"/>
  <c r="Q2237" i="7"/>
  <c r="AB2237" i="7" s="1"/>
  <c r="Q2236" i="7"/>
  <c r="AB2236" i="7" s="1"/>
  <c r="Q2235" i="7"/>
  <c r="AB2235" i="7" s="1"/>
  <c r="Q2234" i="7"/>
  <c r="AH2234" i="7" s="1"/>
  <c r="Q2233" i="7"/>
  <c r="AB2233" i="7" s="1"/>
  <c r="Q2232" i="7"/>
  <c r="AH2232" i="7" s="1"/>
  <c r="Q2231" i="7"/>
  <c r="AB2231" i="7" s="1"/>
  <c r="Q2230" i="7"/>
  <c r="AH2230" i="7" s="1"/>
  <c r="Q2229" i="7"/>
  <c r="AB2229" i="7" s="1"/>
  <c r="Q2228" i="7"/>
  <c r="AH2228" i="7" s="1"/>
  <c r="Q2227" i="7"/>
  <c r="Y2227" i="7" s="1"/>
  <c r="Q2226" i="7"/>
  <c r="Y2226" i="7" s="1"/>
  <c r="Q2225" i="7"/>
  <c r="AH2225" i="7" s="1"/>
  <c r="Q2224" i="7"/>
  <c r="AH2224" i="7" s="1"/>
  <c r="Q2223" i="7"/>
  <c r="Q2222" i="7"/>
  <c r="AH2222" i="7" s="1"/>
  <c r="Q2221" i="7"/>
  <c r="AH2221" i="7" s="1"/>
  <c r="Q2220" i="7"/>
  <c r="AH2220" i="7" s="1"/>
  <c r="Q2219" i="7"/>
  <c r="AH2219" i="7" s="1"/>
  <c r="Q2218" i="7"/>
  <c r="AH2218" i="7" s="1"/>
  <c r="Q2217" i="7"/>
  <c r="Q2216" i="7"/>
  <c r="AH2216" i="7" s="1"/>
  <c r="Q2215" i="7"/>
  <c r="AH2215" i="7" s="1"/>
  <c r="Q2214" i="7"/>
  <c r="Q2213" i="7"/>
  <c r="AH2213" i="7" s="1"/>
  <c r="Q2212" i="7"/>
  <c r="AH2212" i="7" s="1"/>
  <c r="Q2211" i="7"/>
  <c r="AH2211" i="7" s="1"/>
  <c r="Q2210" i="7"/>
  <c r="AH2210" i="7" s="1"/>
  <c r="Q2209" i="7"/>
  <c r="Q2208" i="7"/>
  <c r="Q2207" i="7"/>
  <c r="AB2207" i="7" s="1"/>
  <c r="Q2206" i="7"/>
  <c r="AB2206" i="7" s="1"/>
  <c r="Q2205" i="7"/>
  <c r="Q2204" i="7"/>
  <c r="Q2203" i="7"/>
  <c r="AH2203" i="7" s="1"/>
  <c r="Q2202" i="7"/>
  <c r="AH2202" i="7" s="1"/>
  <c r="Q2201" i="7"/>
  <c r="Q2200" i="7"/>
  <c r="AH2200" i="7" s="1"/>
  <c r="Q2199" i="7"/>
  <c r="AH2199" i="7" s="1"/>
  <c r="Q2198" i="7"/>
  <c r="AH2198" i="7" s="1"/>
  <c r="Q2197" i="7"/>
  <c r="Q2196" i="7"/>
  <c r="Y2196" i="7" s="1"/>
  <c r="Q2195" i="7"/>
  <c r="AH2195" i="7" s="1"/>
  <c r="Q2194" i="7"/>
  <c r="Q2193" i="7"/>
  <c r="AH2193" i="7" s="1"/>
  <c r="Q2192" i="7"/>
  <c r="Q2191" i="7"/>
  <c r="AH2191" i="7" s="1"/>
  <c r="Q2190" i="7"/>
  <c r="AH2190" i="7" s="1"/>
  <c r="Q2189" i="7"/>
  <c r="AH2189" i="7" s="1"/>
  <c r="Q2188" i="7"/>
  <c r="AH2188" i="7" s="1"/>
  <c r="Q2187" i="7"/>
  <c r="AH2187" i="7" s="1"/>
  <c r="Q2186" i="7"/>
  <c r="AH2186" i="7" s="1"/>
  <c r="Q2185" i="7"/>
  <c r="AH2185" i="7" s="1"/>
  <c r="Q2184" i="7"/>
  <c r="Q2183" i="7"/>
  <c r="Q2182" i="7"/>
  <c r="Q2181" i="7"/>
  <c r="Q2180" i="7"/>
  <c r="AB2180" i="7" s="1"/>
  <c r="Q2179" i="7"/>
  <c r="Q2178" i="7"/>
  <c r="AH2178" i="7" s="1"/>
  <c r="Q2177" i="7"/>
  <c r="Q2176" i="7"/>
  <c r="AH2176" i="7" s="1"/>
  <c r="Q2175" i="7"/>
  <c r="AH2175" i="7" s="1"/>
  <c r="Q2174" i="7"/>
  <c r="AH2174" i="7" s="1"/>
  <c r="Q2173" i="7"/>
  <c r="Q2172" i="7"/>
  <c r="AH2172" i="7" s="1"/>
  <c r="Q2171" i="7"/>
  <c r="AH2171" i="7" s="1"/>
  <c r="Q2170" i="7"/>
  <c r="AH2170" i="7" s="1"/>
  <c r="Q2169" i="7"/>
  <c r="AH2169" i="7" s="1"/>
  <c r="Q2168" i="7"/>
  <c r="AH2168" i="7" s="1"/>
  <c r="Q2167" i="7"/>
  <c r="AH2167" i="7" s="1"/>
  <c r="Q2166" i="7"/>
  <c r="AB2166" i="7" s="1"/>
  <c r="Q2165" i="7"/>
  <c r="AB2165" i="7" s="1"/>
  <c r="Q2164" i="7"/>
  <c r="AB2164" i="7" s="1"/>
  <c r="Q2163" i="7"/>
  <c r="Q2162" i="7"/>
  <c r="AH2162" i="7" s="1"/>
  <c r="Q2161" i="7"/>
  <c r="Q2160" i="7"/>
  <c r="Q2159" i="7"/>
  <c r="AB2159" i="7" s="1"/>
  <c r="Q2158" i="7"/>
  <c r="AB2158" i="7" s="1"/>
  <c r="Q2157" i="7"/>
  <c r="AB2157" i="7" s="1"/>
  <c r="Q2156" i="7"/>
  <c r="AH2156" i="7" s="1"/>
  <c r="Q2155" i="7"/>
  <c r="Q2154" i="7"/>
  <c r="Q2153" i="7"/>
  <c r="AH2153" i="7" s="1"/>
  <c r="Q2152" i="7"/>
  <c r="Q2151" i="7"/>
  <c r="AH2151" i="7" s="1"/>
  <c r="Q2150" i="7"/>
  <c r="AH2150" i="7" s="1"/>
  <c r="Q2149" i="7"/>
  <c r="Q2148" i="7"/>
  <c r="Q2147" i="7"/>
  <c r="AB2147" i="7" s="1"/>
  <c r="Q2146" i="7"/>
  <c r="Q2145" i="7"/>
  <c r="Q2144" i="7"/>
  <c r="Q2143" i="7"/>
  <c r="Q2142" i="7"/>
  <c r="Q2141" i="7"/>
  <c r="Q2140" i="7"/>
  <c r="Q2139" i="7"/>
  <c r="Q2138" i="7"/>
  <c r="Q2137" i="7"/>
  <c r="Q2136" i="7"/>
  <c r="AH2136" i="7" s="1"/>
  <c r="Q2135" i="7"/>
  <c r="AH2135" i="7" s="1"/>
  <c r="Q2134" i="7"/>
  <c r="AH2134" i="7" s="1"/>
  <c r="Q2133" i="7"/>
  <c r="AH2133" i="7" s="1"/>
  <c r="Q2132" i="7"/>
  <c r="AH2132" i="7" s="1"/>
  <c r="Q2131" i="7"/>
  <c r="Q2130" i="7"/>
  <c r="AH2130" i="7" s="1"/>
  <c r="Q2129" i="7"/>
  <c r="AH2129" i="7" s="1"/>
  <c r="Q2128" i="7"/>
  <c r="Q2127" i="7"/>
  <c r="AH2127" i="7" s="1"/>
  <c r="Q2126" i="7"/>
  <c r="Q2125" i="7"/>
  <c r="AH2125" i="7" s="1"/>
  <c r="Q2124" i="7"/>
  <c r="AB2124" i="7" s="1"/>
  <c r="Q2123" i="7"/>
  <c r="Q2122" i="7"/>
  <c r="AH2122" i="7" s="1"/>
  <c r="Q2121" i="7"/>
  <c r="Q2120" i="7"/>
  <c r="Q2119" i="7"/>
  <c r="Q2118" i="7"/>
  <c r="Q2117" i="7"/>
  <c r="Q2116" i="7"/>
  <c r="AH2116" i="7" s="1"/>
  <c r="Q2115" i="7"/>
  <c r="AH2115" i="7" s="1"/>
  <c r="Q2114" i="7"/>
  <c r="Q2113" i="7"/>
  <c r="Q2112" i="7"/>
  <c r="AH2112" i="7" s="1"/>
  <c r="Q2111" i="7"/>
  <c r="Q2110" i="7"/>
  <c r="AH2110" i="7" s="1"/>
  <c r="Q2109" i="7"/>
  <c r="Q2108" i="7"/>
  <c r="Q2107" i="7"/>
  <c r="AH2107" i="7" s="1"/>
  <c r="Q2106" i="7"/>
  <c r="AH2106" i="7" s="1"/>
  <c r="Q2105" i="7"/>
  <c r="Q2104" i="7"/>
  <c r="AH2104" i="7" s="1"/>
  <c r="Q2103" i="7"/>
  <c r="AH2103" i="7" s="1"/>
  <c r="Q2102" i="7"/>
  <c r="Q2101" i="7"/>
  <c r="AB2101" i="7" s="1"/>
  <c r="Q2100" i="7"/>
  <c r="Q2099" i="7"/>
  <c r="Q2098" i="7"/>
  <c r="Q2097" i="7"/>
  <c r="Q2096" i="7"/>
  <c r="Q2095" i="7"/>
  <c r="Q2094" i="7"/>
  <c r="Q2093" i="7"/>
  <c r="Q2092" i="7"/>
  <c r="Z2092" i="7" s="1"/>
  <c r="Q2091" i="7"/>
  <c r="Q2090" i="7"/>
  <c r="Q2089" i="7"/>
  <c r="Q2088" i="7"/>
  <c r="AB2088" i="7" s="1"/>
  <c r="Q2087" i="7"/>
  <c r="Q2086" i="7"/>
  <c r="Q2085" i="7"/>
  <c r="AH2085" i="7" s="1"/>
  <c r="Q2084" i="7"/>
  <c r="AH2084" i="7" s="1"/>
  <c r="Q2083" i="7"/>
  <c r="AH2083" i="7" s="1"/>
  <c r="Q2082" i="7"/>
  <c r="AH2082" i="7" s="1"/>
  <c r="Q2081" i="7"/>
  <c r="AH2081" i="7" s="1"/>
  <c r="Q2080" i="7"/>
  <c r="AH2080" i="7" s="1"/>
  <c r="Q2079" i="7"/>
  <c r="Q2078" i="7"/>
  <c r="Q2077" i="7"/>
  <c r="Q2076" i="7"/>
  <c r="AB2076" i="7" s="1"/>
  <c r="Q2075" i="7"/>
  <c r="Q2074" i="7"/>
  <c r="Q2073" i="7"/>
  <c r="Q2072" i="7"/>
  <c r="AH2072" i="7" s="1"/>
  <c r="Q2071" i="7"/>
  <c r="AH2071" i="7" s="1"/>
  <c r="Q2070" i="7"/>
  <c r="AH2070" i="7" s="1"/>
  <c r="Q2069" i="7"/>
  <c r="AH2069" i="7" s="1"/>
  <c r="Q2068" i="7"/>
  <c r="AC2068" i="7" s="1"/>
  <c r="Q2067" i="7"/>
  <c r="Q2066" i="7"/>
  <c r="Q2065" i="7"/>
  <c r="Q2064" i="7"/>
  <c r="AC2064" i="7" s="1"/>
  <c r="Q2063" i="7"/>
  <c r="Q2062" i="7"/>
  <c r="Q2061" i="7"/>
  <c r="Q2060" i="7"/>
  <c r="Q2059" i="7"/>
  <c r="Q2058" i="7"/>
  <c r="Q2057" i="7"/>
  <c r="Q2056" i="7"/>
  <c r="Q2055" i="7"/>
  <c r="Q2054" i="7"/>
  <c r="Q2053" i="7"/>
  <c r="Q2052" i="7"/>
  <c r="Q2051" i="7"/>
  <c r="Q2050" i="7"/>
  <c r="Q2049" i="7"/>
  <c r="Q2048" i="7"/>
  <c r="Q2047" i="7"/>
  <c r="Q2046" i="7"/>
  <c r="Q2045" i="7"/>
  <c r="Q2044" i="7"/>
  <c r="Q2043" i="7"/>
  <c r="Q2042" i="7"/>
  <c r="Q2041" i="7"/>
  <c r="Q2040" i="7"/>
  <c r="Q2039" i="7"/>
  <c r="Q2038" i="7"/>
  <c r="Q2037" i="7"/>
  <c r="Q2036" i="7"/>
  <c r="Q2035" i="7"/>
  <c r="Q2034" i="7"/>
  <c r="Q2033" i="7"/>
  <c r="Q2032" i="7"/>
  <c r="Q2031" i="7"/>
  <c r="Q2030" i="7"/>
  <c r="Q2029" i="7"/>
  <c r="Q2028" i="7"/>
  <c r="Q2027" i="7"/>
  <c r="Q2026" i="7"/>
  <c r="Q2025" i="7"/>
  <c r="Q2024" i="7"/>
  <c r="Q2023" i="7"/>
  <c r="Q2022" i="7"/>
  <c r="Q2021" i="7"/>
  <c r="Q2020" i="7"/>
  <c r="Q2019" i="7"/>
  <c r="Q2018" i="7"/>
  <c r="Q2017" i="7"/>
  <c r="Q2016" i="7"/>
  <c r="Q2015" i="7"/>
  <c r="Q2014" i="7"/>
  <c r="Q2013" i="7"/>
  <c r="Q2012" i="7"/>
  <c r="Q2011" i="7"/>
  <c r="Q2010" i="7"/>
  <c r="AH2010" i="7" s="1"/>
  <c r="Q2009" i="7"/>
  <c r="AH2009" i="7" s="1"/>
  <c r="Q2008" i="7"/>
  <c r="Q2007" i="7"/>
  <c r="Q2006" i="7"/>
  <c r="Q2005" i="7"/>
  <c r="AH2005" i="7" s="1"/>
  <c r="Q2004" i="7"/>
  <c r="AH2004" i="7" s="1"/>
  <c r="Q2003" i="7"/>
  <c r="AH2003" i="7" s="1"/>
  <c r="Q2002" i="7"/>
  <c r="AH2002" i="7" s="1"/>
  <c r="Q2001" i="7"/>
  <c r="AH2001" i="7" s="1"/>
  <c r="Q2000" i="7"/>
  <c r="AH2000" i="7" s="1"/>
  <c r="Q1999" i="7"/>
  <c r="Q1998" i="7"/>
  <c r="AH1998" i="7" s="1"/>
  <c r="Q1997" i="7"/>
  <c r="AH1997" i="7" s="1"/>
  <c r="Q1996" i="7"/>
  <c r="AH1996" i="7" s="1"/>
  <c r="Q1995" i="7"/>
  <c r="AH1995" i="7" s="1"/>
  <c r="Q1994" i="7"/>
  <c r="AH1994" i="7" s="1"/>
  <c r="Q1993" i="7"/>
  <c r="AH1993" i="7" s="1"/>
  <c r="Q1992" i="7"/>
  <c r="Q1991" i="7"/>
  <c r="Q1990" i="7"/>
  <c r="Q1989" i="7"/>
  <c r="AH1989" i="7" s="1"/>
  <c r="Q1988" i="7"/>
  <c r="AH1988" i="7" s="1"/>
  <c r="Q1987" i="7"/>
  <c r="AH1987" i="7" s="1"/>
  <c r="Q1986" i="7"/>
  <c r="Q1985" i="7"/>
  <c r="AH1985" i="7" s="1"/>
  <c r="Q1984" i="7"/>
  <c r="Q1983" i="7"/>
  <c r="Q1982" i="7"/>
  <c r="AH1982" i="7" s="1"/>
  <c r="Q1981" i="7"/>
  <c r="Q1980" i="7"/>
  <c r="Q1979" i="7"/>
  <c r="Q1978" i="7"/>
  <c r="Q1977" i="7"/>
  <c r="Q1976" i="7"/>
  <c r="AH1976" i="7" s="1"/>
  <c r="Q1975" i="7"/>
  <c r="AH1975" i="7" s="1"/>
  <c r="Q1974" i="7"/>
  <c r="AH1974" i="7" s="1"/>
  <c r="Q1973" i="7"/>
  <c r="Q1972" i="7"/>
  <c r="AH1972" i="7" s="1"/>
  <c r="Q1971" i="7"/>
  <c r="Q1970" i="7"/>
  <c r="AH1970" i="7" s="1"/>
  <c r="Q1969" i="7"/>
  <c r="Q1968" i="7"/>
  <c r="Q1967" i="7"/>
  <c r="AH1967" i="7" s="1"/>
  <c r="Q1966" i="7"/>
  <c r="AH1966" i="7" s="1"/>
  <c r="Q1965" i="7"/>
  <c r="Q1964" i="7"/>
  <c r="AH1964" i="7" s="1"/>
  <c r="Q1963" i="7"/>
  <c r="AH1963" i="7" s="1"/>
  <c r="Q1962" i="7"/>
  <c r="AH1962" i="7" s="1"/>
  <c r="Q1961" i="7"/>
  <c r="AH1961" i="7" s="1"/>
  <c r="Q1960" i="7"/>
  <c r="AH1960" i="7" s="1"/>
  <c r="Q1959" i="7"/>
  <c r="AH1959" i="7" s="1"/>
  <c r="Q1958" i="7"/>
  <c r="AH1958" i="7" s="1"/>
  <c r="Q1957" i="7"/>
  <c r="AH1957" i="7" s="1"/>
  <c r="Q1956" i="7"/>
  <c r="Q1955" i="7"/>
  <c r="Q1954" i="7"/>
  <c r="AH1954" i="7" s="1"/>
  <c r="Q1953" i="7"/>
  <c r="Q1952" i="7"/>
  <c r="AH1952" i="7" s="1"/>
  <c r="Q1951" i="7"/>
  <c r="Q1950" i="7"/>
  <c r="Q1949" i="7"/>
  <c r="Q1948" i="7"/>
  <c r="AH1948" i="7" s="1"/>
  <c r="Q1947" i="7"/>
  <c r="AH1947" i="7" s="1"/>
  <c r="Q1946" i="7"/>
  <c r="Q1945" i="7"/>
  <c r="AH1945" i="7" s="1"/>
  <c r="Q1944" i="7"/>
  <c r="AH1944" i="7" s="1"/>
  <c r="Q1943" i="7"/>
  <c r="AH1943" i="7" s="1"/>
  <c r="Q1942" i="7"/>
  <c r="Q1941" i="7"/>
  <c r="Q1939" i="7"/>
  <c r="AH1939" i="7" s="1"/>
  <c r="Q1938" i="7"/>
  <c r="Q1937" i="7"/>
  <c r="AH1937" i="7" s="1"/>
  <c r="Q1936" i="7"/>
  <c r="Q1935" i="7"/>
  <c r="AH1935" i="7" s="1"/>
  <c r="Q1934" i="7"/>
  <c r="Q1933" i="7"/>
  <c r="AH1933" i="7" s="1"/>
  <c r="Q1932" i="7"/>
  <c r="AH1932" i="7" s="1"/>
  <c r="Q1931" i="7"/>
  <c r="AH1931" i="7" s="1"/>
  <c r="Q1930" i="7"/>
  <c r="AH1930" i="7" s="1"/>
  <c r="Q1929" i="7"/>
  <c r="AH1929" i="7" s="1"/>
  <c r="Q1928" i="7"/>
  <c r="Q1927" i="7"/>
  <c r="Q1926" i="7"/>
  <c r="AH1926" i="7" s="1"/>
  <c r="Q1925" i="7"/>
  <c r="AH1925" i="7" s="1"/>
  <c r="Q1924" i="7"/>
  <c r="AH1924" i="7" s="1"/>
  <c r="Q1923" i="7"/>
  <c r="AH1923" i="7" s="1"/>
  <c r="Q1922" i="7"/>
  <c r="AH1922" i="7" s="1"/>
  <c r="AJ1922" i="7" s="1"/>
  <c r="Q1921" i="7"/>
  <c r="Q1920" i="7"/>
  <c r="Q1919" i="7"/>
  <c r="AH1919" i="7" s="1"/>
  <c r="Q1918" i="7"/>
  <c r="AH1918" i="7" s="1"/>
  <c r="Q1917" i="7"/>
  <c r="Q1916" i="7"/>
  <c r="AH1916" i="7" s="1"/>
  <c r="Q1915" i="7"/>
  <c r="AH1915" i="7" s="1"/>
  <c r="Q1914" i="7"/>
  <c r="AH1914" i="7" s="1"/>
  <c r="Q1913" i="7"/>
  <c r="AH1913" i="7" s="1"/>
  <c r="Q1912" i="7"/>
  <c r="Q1911" i="7"/>
  <c r="Q1910" i="7"/>
  <c r="AH1910" i="7" s="1"/>
  <c r="Q1909" i="7"/>
  <c r="Q1908" i="7"/>
  <c r="AH1908" i="7" s="1"/>
  <c r="Q1907" i="7"/>
  <c r="AH1907" i="7" s="1"/>
  <c r="Q1906" i="7"/>
  <c r="AH1906" i="7" s="1"/>
  <c r="Q1905" i="7"/>
  <c r="AH1905" i="7" s="1"/>
  <c r="Q1904" i="7"/>
  <c r="Q1903" i="7"/>
  <c r="AH1903" i="7" s="1"/>
  <c r="Q1902" i="7"/>
  <c r="AH1902" i="7" s="1"/>
  <c r="Q1901" i="7"/>
  <c r="Q1900" i="7"/>
  <c r="AH1900" i="7" s="1"/>
  <c r="Q1899" i="7"/>
  <c r="Q1898" i="7"/>
  <c r="AH1898" i="7" s="1"/>
  <c r="Q1897" i="7"/>
  <c r="AH1897" i="7" s="1"/>
  <c r="Q1896" i="7"/>
  <c r="AH1896" i="7" s="1"/>
  <c r="Q1895" i="7"/>
  <c r="AH1895" i="7" s="1"/>
  <c r="Q1894" i="7"/>
  <c r="AH1894" i="7" s="1"/>
  <c r="Q1893" i="7"/>
  <c r="AH1893" i="7" s="1"/>
  <c r="Q1892" i="7"/>
  <c r="AH1892" i="7" s="1"/>
  <c r="Q1891" i="7"/>
  <c r="AH1891" i="7" s="1"/>
  <c r="Q1890" i="7"/>
  <c r="AH1890" i="7" s="1"/>
  <c r="Q1889" i="7"/>
  <c r="AH1889" i="7" s="1"/>
  <c r="Q1888" i="7"/>
  <c r="AH1888" i="7" s="1"/>
  <c r="Q1887" i="7"/>
  <c r="AB1887" i="7" s="1"/>
  <c r="Q1886" i="7"/>
  <c r="AH1886" i="7" s="1"/>
  <c r="Q1885" i="7"/>
  <c r="AH1885" i="7" s="1"/>
  <c r="Q1884" i="7"/>
  <c r="AH1884" i="7" s="1"/>
  <c r="Q1883" i="7"/>
  <c r="Q1882" i="7"/>
  <c r="AH1882" i="7" s="1"/>
  <c r="Q1881" i="7"/>
  <c r="AH1881" i="7" s="1"/>
  <c r="Q1880" i="7"/>
  <c r="Q1879" i="7"/>
  <c r="Q1878" i="7"/>
  <c r="AH1878" i="7" s="1"/>
  <c r="Q1877" i="7"/>
  <c r="AH1877" i="7" s="1"/>
  <c r="Q1876" i="7"/>
  <c r="AH1876" i="7" s="1"/>
  <c r="Q1875" i="7"/>
  <c r="AH1875" i="7" s="1"/>
  <c r="Q1874" i="7"/>
  <c r="AH1874" i="7" s="1"/>
  <c r="Q1873" i="7"/>
  <c r="AH1873" i="7" s="1"/>
  <c r="Q1872" i="7"/>
  <c r="AH1872" i="7" s="1"/>
  <c r="Q1871" i="7"/>
  <c r="AH1871" i="7" s="1"/>
  <c r="Q1870" i="7"/>
  <c r="AH1870" i="7" s="1"/>
  <c r="Q1869" i="7"/>
  <c r="AH1869" i="7" s="1"/>
  <c r="Q1868" i="7"/>
  <c r="AH1868" i="7" s="1"/>
  <c r="Q1867" i="7"/>
  <c r="AH1867" i="7" s="1"/>
  <c r="Q1866" i="7"/>
  <c r="AH1866" i="7" s="1"/>
  <c r="Q1865" i="7"/>
  <c r="AH1865" i="7" s="1"/>
  <c r="Q1864" i="7"/>
  <c r="AH1864" i="7" s="1"/>
  <c r="Q1863" i="7"/>
  <c r="Q1862" i="7"/>
  <c r="AH1862" i="7" s="1"/>
  <c r="Q1861" i="7"/>
  <c r="AH1861" i="7" s="1"/>
  <c r="Q1860" i="7"/>
  <c r="AH1860" i="7" s="1"/>
  <c r="Q1859" i="7"/>
  <c r="AH1859" i="7" s="1"/>
  <c r="Q1858" i="7"/>
  <c r="AH1858" i="7" s="1"/>
  <c r="Q1857" i="7"/>
  <c r="AH1857" i="7" s="1"/>
  <c r="Q1856" i="7"/>
  <c r="AH1856" i="7" s="1"/>
  <c r="Q1855" i="7"/>
  <c r="AH1855" i="7" s="1"/>
  <c r="Q1854" i="7"/>
  <c r="AH1854" i="7" s="1"/>
  <c r="Q1853" i="7"/>
  <c r="AH1853" i="7" s="1"/>
  <c r="Q1852" i="7"/>
  <c r="AH1852" i="7" s="1"/>
  <c r="Q1851" i="7"/>
  <c r="AH1851" i="7" s="1"/>
  <c r="Q1850" i="7"/>
  <c r="AH1850" i="7" s="1"/>
  <c r="Q1849" i="7"/>
  <c r="AH1849" i="7" s="1"/>
  <c r="Q1848" i="7"/>
  <c r="AH1848" i="7" s="1"/>
  <c r="Q1847" i="7"/>
  <c r="Q1846" i="7"/>
  <c r="AH1846" i="7" s="1"/>
  <c r="Q1845" i="7"/>
  <c r="AH1845" i="7" s="1"/>
  <c r="Q1844" i="7"/>
  <c r="AH1844" i="7" s="1"/>
  <c r="Q1843" i="7"/>
  <c r="AH1843" i="7" s="1"/>
  <c r="Q1842" i="7"/>
  <c r="AH1842" i="7" s="1"/>
  <c r="Q1841" i="7"/>
  <c r="AH1841" i="7" s="1"/>
  <c r="Q1840" i="7"/>
  <c r="AH1840" i="7" s="1"/>
  <c r="Q1839" i="7"/>
  <c r="AH1839" i="7" s="1"/>
  <c r="Q1838" i="7"/>
  <c r="AH1838" i="7" s="1"/>
  <c r="Q1837" i="7"/>
  <c r="AH1837" i="7" s="1"/>
  <c r="Q1836" i="7"/>
  <c r="AH1836" i="7" s="1"/>
  <c r="Q1835" i="7"/>
  <c r="AH1835" i="7" s="1"/>
  <c r="Q1834" i="7"/>
  <c r="AH1834" i="7" s="1"/>
  <c r="Q1833" i="7"/>
  <c r="AH1833" i="7" s="1"/>
  <c r="Q1832" i="7"/>
  <c r="AH1832" i="7" s="1"/>
  <c r="Q1831" i="7"/>
  <c r="Q1830" i="7"/>
  <c r="AH1830" i="7" s="1"/>
  <c r="Q1829" i="7"/>
  <c r="AH1829" i="7" s="1"/>
  <c r="Q1828" i="7"/>
  <c r="AH1828" i="7" s="1"/>
  <c r="Q1827" i="7"/>
  <c r="AH1827" i="7" s="1"/>
  <c r="Q1826" i="7"/>
  <c r="Q1825" i="7"/>
  <c r="AH1825" i="7" s="1"/>
  <c r="Q1824" i="7"/>
  <c r="AH1824" i="7" s="1"/>
  <c r="Q1823" i="7"/>
  <c r="AH1823" i="7" s="1"/>
  <c r="Q1822" i="7"/>
  <c r="Q1821" i="7"/>
  <c r="AH1821" i="7" s="1"/>
  <c r="Q1820" i="7"/>
  <c r="AH1820" i="7" s="1"/>
  <c r="Q1819" i="7"/>
  <c r="AH1819" i="7" s="1"/>
  <c r="AJ1819" i="7" s="1"/>
  <c r="Q1818" i="7"/>
  <c r="Q1817" i="7"/>
  <c r="Q1816" i="7"/>
  <c r="AH1816" i="7" s="1"/>
  <c r="Q1815" i="7"/>
  <c r="Q1814" i="7"/>
  <c r="Q1813" i="7"/>
  <c r="AH1813" i="7" s="1"/>
  <c r="Q1812" i="7"/>
  <c r="Q1811" i="7"/>
  <c r="AH1811" i="7" s="1"/>
  <c r="Q1810" i="7"/>
  <c r="AH1810" i="7" s="1"/>
  <c r="Q1809" i="7"/>
  <c r="AH1809" i="7" s="1"/>
  <c r="Q1808" i="7"/>
  <c r="AH1808" i="7" s="1"/>
  <c r="Q1807" i="7"/>
  <c r="AH1807" i="7" s="1"/>
  <c r="Q1806" i="7"/>
  <c r="AH1806" i="7" s="1"/>
  <c r="Q1805" i="7"/>
  <c r="AH1805" i="7" s="1"/>
  <c r="Q1804" i="7"/>
  <c r="Q1803" i="7"/>
  <c r="Q1802" i="7"/>
  <c r="Q1801" i="7"/>
  <c r="AH1801" i="7" s="1"/>
  <c r="Q1800" i="7"/>
  <c r="Q1799" i="7"/>
  <c r="AH1799" i="7" s="1"/>
  <c r="Q1798" i="7"/>
  <c r="Q1797" i="7"/>
  <c r="Q1796" i="7"/>
  <c r="Q1795" i="7"/>
  <c r="Q1794" i="7"/>
  <c r="Q1793" i="7"/>
  <c r="Q1792" i="7"/>
  <c r="AH1792" i="7" s="1"/>
  <c r="AJ1792" i="7" s="1"/>
  <c r="Q1791" i="7"/>
  <c r="AH1791" i="7" s="1"/>
  <c r="AJ1791" i="7" s="1"/>
  <c r="Q1790" i="7"/>
  <c r="AH1790" i="7" s="1"/>
  <c r="Q1789" i="7"/>
  <c r="Q1788" i="7"/>
  <c r="AH1788" i="7" s="1"/>
  <c r="Q1787" i="7"/>
  <c r="AH1787" i="7" s="1"/>
  <c r="Q1786" i="7"/>
  <c r="AH1786" i="7" s="1"/>
  <c r="Q1785" i="7"/>
  <c r="AH1785" i="7" s="1"/>
  <c r="Q1784" i="7"/>
  <c r="AH1784" i="7" s="1"/>
  <c r="Q1783" i="7"/>
  <c r="AH1783" i="7" s="1"/>
  <c r="Q1782" i="7"/>
  <c r="AH1782" i="7" s="1"/>
  <c r="Q1781" i="7"/>
  <c r="AH1781" i="7" s="1"/>
  <c r="Q1780" i="7"/>
  <c r="AH1780" i="7" s="1"/>
  <c r="Q1779" i="7"/>
  <c r="AH1779" i="7" s="1"/>
  <c r="Q1778" i="7"/>
  <c r="AH1778" i="7" s="1"/>
  <c r="Q1777" i="7"/>
  <c r="AH1777" i="7" s="1"/>
  <c r="Q1776" i="7"/>
  <c r="AH1776" i="7" s="1"/>
  <c r="Q1775" i="7"/>
  <c r="AH1775" i="7" s="1"/>
  <c r="Q1774" i="7"/>
  <c r="AH1774" i="7" s="1"/>
  <c r="Q1773" i="7"/>
  <c r="AH1773" i="7" s="1"/>
  <c r="Q1772" i="7"/>
  <c r="AH1772" i="7" s="1"/>
  <c r="Q1771" i="7"/>
  <c r="AH1771" i="7" s="1"/>
  <c r="Q1770" i="7"/>
  <c r="AH1770" i="7" s="1"/>
  <c r="Q1769" i="7"/>
  <c r="AH1769" i="7" s="1"/>
  <c r="Q1768" i="7"/>
  <c r="AH1768" i="7" s="1"/>
  <c r="Q1767" i="7"/>
  <c r="AH1767" i="7" s="1"/>
  <c r="Q1766" i="7"/>
  <c r="AH1766" i="7" s="1"/>
  <c r="Q1765" i="7"/>
  <c r="AH1765" i="7" s="1"/>
  <c r="Q1764" i="7"/>
  <c r="AH1764" i="7" s="1"/>
  <c r="Q1763" i="7"/>
  <c r="AH1763" i="7" s="1"/>
  <c r="Q1762" i="7"/>
  <c r="AH1762" i="7" s="1"/>
  <c r="Q1761" i="7"/>
  <c r="Q1759" i="7"/>
  <c r="AH1759" i="7" s="1"/>
  <c r="AJ1759" i="7" s="1"/>
  <c r="Q1758" i="7"/>
  <c r="AH1758" i="7" s="1"/>
  <c r="Q1757" i="7"/>
  <c r="AH1757" i="7" s="1"/>
  <c r="Q1756" i="7"/>
  <c r="AH1756" i="7" s="1"/>
  <c r="Q1755" i="7"/>
  <c r="AH1755" i="7" s="1"/>
  <c r="Q1754" i="7"/>
  <c r="AH1754" i="7" s="1"/>
  <c r="Q1753" i="7"/>
  <c r="AH1753" i="7" s="1"/>
  <c r="Q1752" i="7"/>
  <c r="AH1752" i="7" s="1"/>
  <c r="Q1751" i="7"/>
  <c r="AH1751" i="7" s="1"/>
  <c r="Q1750" i="7"/>
  <c r="AH1750" i="7" s="1"/>
  <c r="Q1749" i="7"/>
  <c r="AH1749" i="7" s="1"/>
  <c r="Q1748" i="7"/>
  <c r="AH1748" i="7" s="1"/>
  <c r="Q1747" i="7"/>
  <c r="AH1747" i="7" s="1"/>
  <c r="Q1746" i="7"/>
  <c r="AH1746" i="7" s="1"/>
  <c r="Q1745" i="7"/>
  <c r="AH1745" i="7" s="1"/>
  <c r="Q1744" i="7"/>
  <c r="AH1744" i="7" s="1"/>
  <c r="Q1743" i="7"/>
  <c r="AH1743" i="7" s="1"/>
  <c r="Q1742" i="7"/>
  <c r="AH1742" i="7" s="1"/>
  <c r="Q1741" i="7"/>
  <c r="AH1741" i="7" s="1"/>
  <c r="Q1740" i="7"/>
  <c r="AH1740" i="7" s="1"/>
  <c r="Q1739" i="7"/>
  <c r="AH1739" i="7" s="1"/>
  <c r="Q1738" i="7"/>
  <c r="AH1738" i="7" s="1"/>
  <c r="Q1737" i="7"/>
  <c r="AH1737" i="7" s="1"/>
  <c r="Q1736" i="7"/>
  <c r="AH1736" i="7" s="1"/>
  <c r="Q1735" i="7"/>
  <c r="AH1735" i="7" s="1"/>
  <c r="Q1734" i="7"/>
  <c r="AH1734" i="7" s="1"/>
  <c r="Q1733" i="7"/>
  <c r="AH1733" i="7" s="1"/>
  <c r="Q1732" i="7"/>
  <c r="AH1732" i="7" s="1"/>
  <c r="Q1731" i="7"/>
  <c r="AH1731" i="7" s="1"/>
  <c r="Q1730" i="7"/>
  <c r="AH1730" i="7" s="1"/>
  <c r="Q1729" i="7"/>
  <c r="Q1728" i="7"/>
  <c r="Q1727" i="7"/>
  <c r="AH1727" i="7" s="1"/>
  <c r="Q1726" i="7"/>
  <c r="AH1726" i="7" s="1"/>
  <c r="Q1725" i="7"/>
  <c r="AH1725" i="7" s="1"/>
  <c r="Q1724" i="7"/>
  <c r="AH1724" i="7" s="1"/>
  <c r="Q1723" i="7"/>
  <c r="AH1723" i="7" s="1"/>
  <c r="Q1722" i="7"/>
  <c r="AH1722" i="7" s="1"/>
  <c r="Q1721" i="7"/>
  <c r="AH1721" i="7" s="1"/>
  <c r="Q1720" i="7"/>
  <c r="AH1720" i="7" s="1"/>
  <c r="Q1719" i="7"/>
  <c r="AH1719" i="7" s="1"/>
  <c r="Q1718" i="7"/>
  <c r="AH1718" i="7" s="1"/>
  <c r="Q1717" i="7"/>
  <c r="AH1717" i="7" s="1"/>
  <c r="Q1716" i="7"/>
  <c r="AH1716" i="7" s="1"/>
  <c r="Q1715" i="7"/>
  <c r="AH1715" i="7" s="1"/>
  <c r="Q1714" i="7"/>
  <c r="AH1714" i="7" s="1"/>
  <c r="Q1713" i="7"/>
  <c r="AH1713" i="7" s="1"/>
  <c r="AJ1713" i="7" s="1"/>
  <c r="Q1712" i="7"/>
  <c r="AH1712" i="7" s="1"/>
  <c r="Q1711" i="7"/>
  <c r="AH1711" i="7" s="1"/>
  <c r="Q1710" i="7"/>
  <c r="AH1710" i="7" s="1"/>
  <c r="Q1709" i="7"/>
  <c r="AH1709" i="7" s="1"/>
  <c r="Q1708" i="7"/>
  <c r="AH1708" i="7" s="1"/>
  <c r="Q1707" i="7"/>
  <c r="AH1707" i="7" s="1"/>
  <c r="Q1706" i="7"/>
  <c r="Q1705" i="7"/>
  <c r="AH1705" i="7" s="1"/>
  <c r="Q1704" i="7"/>
  <c r="AH1704" i="7" s="1"/>
  <c r="Q1703" i="7"/>
  <c r="AH1703" i="7" s="1"/>
  <c r="Q1702" i="7"/>
  <c r="AH1702" i="7" s="1"/>
  <c r="Q1701" i="7"/>
  <c r="AH1701" i="7" s="1"/>
  <c r="Q1700" i="7"/>
  <c r="AH1700" i="7" s="1"/>
  <c r="Q1699" i="7"/>
  <c r="AH1699" i="7" s="1"/>
  <c r="Q1698" i="7"/>
  <c r="AH1698" i="7" s="1"/>
  <c r="Q1697" i="7"/>
  <c r="AH1697" i="7" s="1"/>
  <c r="Q1696" i="7"/>
  <c r="AH1696" i="7" s="1"/>
  <c r="Q1695" i="7"/>
  <c r="AH1695" i="7" s="1"/>
  <c r="Q1694" i="7"/>
  <c r="AH1694" i="7" s="1"/>
  <c r="Q1693" i="7"/>
  <c r="AH1693" i="7" s="1"/>
  <c r="Q1692" i="7"/>
  <c r="AH1692" i="7" s="1"/>
  <c r="Q1691" i="7"/>
  <c r="AH1691" i="7" s="1"/>
  <c r="Q1690" i="7"/>
  <c r="AH1690" i="7" s="1"/>
  <c r="Q1689" i="7"/>
  <c r="AH1689" i="7" s="1"/>
  <c r="Q1688" i="7"/>
  <c r="Q1687" i="7"/>
  <c r="Q1686" i="7"/>
  <c r="Q1685" i="7"/>
  <c r="Q1684" i="7"/>
  <c r="Q1683" i="7"/>
  <c r="Q1682" i="7"/>
  <c r="Q1681" i="7"/>
  <c r="Q1680" i="7"/>
  <c r="Q1679" i="7"/>
  <c r="Q1678" i="7"/>
  <c r="Q1677" i="7"/>
  <c r="Q1676" i="7"/>
  <c r="Q1675" i="7"/>
  <c r="Q1674" i="7"/>
  <c r="Q1673" i="7"/>
  <c r="Q1672" i="7"/>
  <c r="Q1671" i="7"/>
  <c r="Q1670" i="7"/>
  <c r="AB1670" i="7" s="1"/>
  <c r="Q1669" i="7"/>
  <c r="Q1668" i="7"/>
  <c r="Q1667" i="7"/>
  <c r="Q1666" i="7"/>
  <c r="Q1665" i="7"/>
  <c r="Q1664" i="7"/>
  <c r="Q1663" i="7"/>
  <c r="Q1662" i="7"/>
  <c r="AB1662" i="7" s="1"/>
  <c r="Q1661" i="7"/>
  <c r="Q1660" i="7"/>
  <c r="Q1659" i="7"/>
  <c r="Q1658" i="7"/>
  <c r="Q1657" i="7"/>
  <c r="AB1657" i="7" s="1"/>
  <c r="Q1656" i="7"/>
  <c r="Q1655" i="7"/>
  <c r="Q1654" i="7"/>
  <c r="Q1653" i="7"/>
  <c r="Q1652" i="7"/>
  <c r="Q1651" i="7"/>
  <c r="Q1650" i="7"/>
  <c r="Q1649" i="7"/>
  <c r="Q1648" i="7"/>
  <c r="Q1647" i="7"/>
  <c r="Q1646" i="7"/>
  <c r="Q1645" i="7"/>
  <c r="Q1644" i="7"/>
  <c r="AB1644" i="7" s="1"/>
  <c r="Q1643" i="7"/>
  <c r="Q1642" i="7"/>
  <c r="Q1641" i="7"/>
  <c r="Q1640" i="7"/>
  <c r="Q1639" i="7"/>
  <c r="Q1638" i="7"/>
  <c r="AB1638" i="7" s="1"/>
  <c r="Q1637" i="7"/>
  <c r="Q1636" i="7"/>
  <c r="Q1635" i="7"/>
  <c r="Q1634" i="7"/>
  <c r="Q1633" i="7"/>
  <c r="Q1632" i="7"/>
  <c r="Q1631" i="7"/>
  <c r="AB1631" i="7" s="1"/>
  <c r="Q1630" i="7"/>
  <c r="Q1629" i="7"/>
  <c r="AH1629" i="7" s="1"/>
  <c r="Q1628" i="7"/>
  <c r="AH1628" i="7" s="1"/>
  <c r="Q1627" i="7"/>
  <c r="AH1627" i="7" s="1"/>
  <c r="Q1625" i="7"/>
  <c r="Q1624" i="7"/>
  <c r="Q1623" i="7"/>
  <c r="Q1622" i="7"/>
  <c r="Q1621" i="7"/>
  <c r="Q1620" i="7"/>
  <c r="Q1619" i="7"/>
  <c r="Q1618" i="7"/>
  <c r="Q1617" i="7"/>
  <c r="Q1616" i="7"/>
  <c r="Q1615" i="7"/>
  <c r="Q1614" i="7"/>
  <c r="Q1613" i="7"/>
  <c r="Q1612" i="7"/>
  <c r="AH1612" i="7" s="1"/>
  <c r="Q1611" i="7"/>
  <c r="AH1611" i="7" s="1"/>
  <c r="Q1610" i="7"/>
  <c r="Q1609" i="7"/>
  <c r="Q1608" i="7"/>
  <c r="AH1608" i="7" s="1"/>
  <c r="Q1607" i="7"/>
  <c r="Q1606" i="7"/>
  <c r="Q1605" i="7"/>
  <c r="AH1605" i="7" s="1"/>
  <c r="Q1604" i="7"/>
  <c r="AH1604" i="7" s="1"/>
  <c r="Q1603" i="7"/>
  <c r="Q1602" i="7"/>
  <c r="Q1601" i="7"/>
  <c r="Q1600" i="7"/>
  <c r="AH1600" i="7" s="1"/>
  <c r="Q1599" i="7"/>
  <c r="Q1598" i="7"/>
  <c r="AH1598" i="7" s="1"/>
  <c r="Q1597" i="7"/>
  <c r="Q1596" i="7"/>
  <c r="AH1596" i="7" s="1"/>
  <c r="Q1595" i="7"/>
  <c r="Q1594" i="7"/>
  <c r="AH1594" i="7" s="1"/>
  <c r="Q1593" i="7"/>
  <c r="Q1592" i="7"/>
  <c r="AH1592" i="7" s="1"/>
  <c r="Q1591" i="7"/>
  <c r="Q1590" i="7"/>
  <c r="AH1590" i="7" s="1"/>
  <c r="Q1589" i="7"/>
  <c r="Q1588" i="7"/>
  <c r="Q1587" i="7"/>
  <c r="Q1586" i="7"/>
  <c r="Q1585" i="7"/>
  <c r="Q1584" i="7"/>
  <c r="AH1584" i="7" s="1"/>
  <c r="Q1583" i="7"/>
  <c r="Q1582" i="7"/>
  <c r="AH1582" i="7" s="1"/>
  <c r="Q1581" i="7"/>
  <c r="Q1580" i="7"/>
  <c r="Q1579" i="7"/>
  <c r="Q1578" i="7"/>
  <c r="AH1578" i="7" s="1"/>
  <c r="Q1577" i="7"/>
  <c r="Q1576" i="7"/>
  <c r="AH1576" i="7" s="1"/>
  <c r="Q1575" i="7"/>
  <c r="AH1575" i="7" s="1"/>
  <c r="Q1574" i="7"/>
  <c r="AH1574" i="7" s="1"/>
  <c r="Q1573" i="7"/>
  <c r="AH1573" i="7" s="1"/>
  <c r="Q1572" i="7"/>
  <c r="AH1572" i="7" s="1"/>
  <c r="Q1571" i="7"/>
  <c r="Q1570" i="7"/>
  <c r="Q1569" i="7"/>
  <c r="Q1568" i="7"/>
  <c r="AH1568" i="7" s="1"/>
  <c r="Q1567" i="7"/>
  <c r="AH1567" i="7" s="1"/>
  <c r="Q1566" i="7"/>
  <c r="Q1565" i="7"/>
  <c r="Q1564" i="7"/>
  <c r="Q1563" i="7"/>
  <c r="Q1562" i="7"/>
  <c r="Q1561" i="7"/>
  <c r="Q1560" i="7"/>
  <c r="Q1559" i="7"/>
  <c r="Q1558" i="7"/>
  <c r="Q1557" i="7"/>
  <c r="Q1556" i="7"/>
  <c r="Q1555" i="7"/>
  <c r="Q1554" i="7"/>
  <c r="Q1553" i="7"/>
  <c r="Q1552" i="7"/>
  <c r="Q1551" i="7"/>
  <c r="Q1550" i="7"/>
  <c r="Q1549" i="7"/>
  <c r="Q1548" i="7"/>
  <c r="Q1547" i="7"/>
  <c r="Q1546" i="7"/>
  <c r="Q1545" i="7"/>
  <c r="Q1544" i="7"/>
  <c r="Q1543" i="7"/>
  <c r="Q1542" i="7"/>
  <c r="Q1541" i="7"/>
  <c r="Q1540" i="7"/>
  <c r="Q1539" i="7"/>
  <c r="Q1538" i="7"/>
  <c r="Q1537" i="7"/>
  <c r="Q1536" i="7"/>
  <c r="Q1535" i="7"/>
  <c r="Q1534" i="7"/>
  <c r="Q1533" i="7"/>
  <c r="Q1532" i="7"/>
  <c r="Q1531" i="7"/>
  <c r="Q1530" i="7"/>
  <c r="Q1529" i="7"/>
  <c r="Q1528" i="7"/>
  <c r="Q1527" i="7"/>
  <c r="Q1526" i="7"/>
  <c r="Q1525" i="7"/>
  <c r="Q1524" i="7"/>
  <c r="Q1523" i="7"/>
  <c r="Q1522" i="7"/>
  <c r="Q1521" i="7"/>
  <c r="Q1520" i="7"/>
  <c r="Q1519" i="7"/>
  <c r="Q1518" i="7"/>
  <c r="Q1517" i="7"/>
  <c r="Q1516" i="7"/>
  <c r="Q1515" i="7"/>
  <c r="Q1514" i="7"/>
  <c r="Q1513" i="7"/>
  <c r="Q1512" i="7"/>
  <c r="Q1511" i="7"/>
  <c r="Q1510" i="7"/>
  <c r="Q1509" i="7"/>
  <c r="Q1508" i="7"/>
  <c r="Q1507" i="7"/>
  <c r="Q1506" i="7"/>
  <c r="Q1505" i="7"/>
  <c r="Q1504" i="7"/>
  <c r="Q1503" i="7"/>
  <c r="Q1502" i="7"/>
  <c r="Q1501" i="7"/>
  <c r="Q1500" i="7"/>
  <c r="Q1499" i="7"/>
  <c r="Q1498" i="7"/>
  <c r="Q1497" i="7"/>
  <c r="Q1496" i="7"/>
  <c r="Q1495" i="7"/>
  <c r="Q1494" i="7"/>
  <c r="Q1493" i="7"/>
  <c r="Q1492" i="7"/>
  <c r="Q1491" i="7"/>
  <c r="Q1490" i="7"/>
  <c r="Q1489" i="7"/>
  <c r="Q1488" i="7"/>
  <c r="Q1487" i="7"/>
  <c r="Q1486" i="7"/>
  <c r="Q1485" i="7"/>
  <c r="Q1484" i="7"/>
  <c r="Q1483" i="7"/>
  <c r="Q1482" i="7"/>
  <c r="Q1481" i="7"/>
  <c r="Q1480" i="7"/>
  <c r="Q1479" i="7"/>
  <c r="Q1478" i="7"/>
  <c r="Q1477" i="7"/>
  <c r="Q1476" i="7"/>
  <c r="Q1475" i="7"/>
  <c r="Q1474" i="7"/>
  <c r="Q1473" i="7"/>
  <c r="Q1472" i="7"/>
  <c r="Q1471" i="7"/>
  <c r="Q1470" i="7"/>
  <c r="Q1469" i="7"/>
  <c r="Q1468" i="7"/>
  <c r="Q1467" i="7"/>
  <c r="Q1466" i="7"/>
  <c r="Q1465" i="7"/>
  <c r="Q1464" i="7"/>
  <c r="Q1463" i="7"/>
  <c r="Q1462" i="7"/>
  <c r="Q1461" i="7"/>
  <c r="Q1460" i="7"/>
  <c r="Q1459" i="7"/>
  <c r="Q1458" i="7"/>
  <c r="Q1457" i="7"/>
  <c r="Q1456" i="7"/>
  <c r="Q1455" i="7"/>
  <c r="Q1454" i="7"/>
  <c r="Q1453" i="7"/>
  <c r="Q1452" i="7"/>
  <c r="Q1451" i="7"/>
  <c r="Q1450" i="7"/>
  <c r="Q1449" i="7"/>
  <c r="Q1448" i="7"/>
  <c r="Q1447" i="7"/>
  <c r="Q1446" i="7"/>
  <c r="Q1445" i="7"/>
  <c r="Q1444" i="7"/>
  <c r="Q1443" i="7"/>
  <c r="Q1442" i="7"/>
  <c r="Q1441" i="7"/>
  <c r="Q1440" i="7"/>
  <c r="Q1439" i="7"/>
  <c r="Q1437" i="7"/>
  <c r="AC1437" i="7" s="1"/>
  <c r="Q1436" i="7"/>
  <c r="AC1436" i="7" s="1"/>
  <c r="Q1435" i="7"/>
  <c r="AC1435" i="7" s="1"/>
  <c r="Q1434" i="7"/>
  <c r="AC1434" i="7" s="1"/>
  <c r="Q1433" i="7"/>
  <c r="AC1433" i="7" s="1"/>
  <c r="Q1432" i="7"/>
  <c r="AC1432" i="7" s="1"/>
  <c r="Q1431" i="7"/>
  <c r="AC1431" i="7" s="1"/>
  <c r="Q1430" i="7"/>
  <c r="Q1429" i="7"/>
  <c r="AC1429" i="7" s="1"/>
  <c r="Q1427" i="7"/>
  <c r="Q1426" i="7"/>
  <c r="Q1425" i="7"/>
  <c r="Q1424" i="7"/>
  <c r="Q1423" i="7"/>
  <c r="AB1423" i="7" s="1"/>
  <c r="Q1422" i="7"/>
  <c r="Q1421" i="7"/>
  <c r="Q1420" i="7"/>
  <c r="Q1419" i="7"/>
  <c r="Q1418" i="7"/>
  <c r="Q1417" i="7"/>
  <c r="Q1416" i="7"/>
  <c r="Q1415" i="7"/>
  <c r="AB1415" i="7" s="1"/>
  <c r="Q1414" i="7"/>
  <c r="AB1414" i="7" s="1"/>
  <c r="Q1413" i="7"/>
  <c r="AB1413" i="7" s="1"/>
  <c r="Q1412" i="7"/>
  <c r="AH1412" i="7" s="1"/>
  <c r="Q1411" i="7"/>
  <c r="Q1410" i="7"/>
  <c r="Q1409" i="7"/>
  <c r="AH1409" i="7" s="1"/>
  <c r="Q1408" i="7"/>
  <c r="AH1408" i="7" s="1"/>
  <c r="Q1407" i="7"/>
  <c r="AB1407" i="7" s="1"/>
  <c r="Q1406" i="7"/>
  <c r="Q1405" i="7"/>
  <c r="Q1404" i="7"/>
  <c r="Q1403" i="7"/>
  <c r="Q1402" i="7"/>
  <c r="Q1401" i="7"/>
  <c r="Q1400" i="7"/>
  <c r="AH1400" i="7" s="1"/>
  <c r="Q1399" i="7"/>
  <c r="Q1398" i="7"/>
  <c r="AC1398" i="7" s="1"/>
  <c r="Q1397" i="7"/>
  <c r="Q1396" i="7"/>
  <c r="AB1396" i="7" s="1"/>
  <c r="Q1395" i="7"/>
  <c r="Z1395" i="7" s="1"/>
  <c r="Q1394" i="7"/>
  <c r="Q1393" i="7"/>
  <c r="Q1392" i="7"/>
  <c r="AB1392" i="7" s="1"/>
  <c r="Q1391" i="7"/>
  <c r="Q1390" i="7"/>
  <c r="AB1390" i="7" s="1"/>
  <c r="Q1389" i="7"/>
  <c r="AC1389" i="7" s="1"/>
  <c r="Q1388" i="7"/>
  <c r="AB1388" i="7" s="1"/>
  <c r="Q1387" i="7"/>
  <c r="Q1386" i="7"/>
  <c r="AB1386" i="7" s="1"/>
  <c r="Q1385" i="7"/>
  <c r="AC1385" i="7" s="1"/>
  <c r="Q1384" i="7"/>
  <c r="Q1383" i="7"/>
  <c r="Q1382" i="7"/>
  <c r="Q1381" i="7"/>
  <c r="AB1381" i="7" s="1"/>
  <c r="Q1380" i="7"/>
  <c r="Q1379" i="7"/>
  <c r="Q1378" i="7"/>
  <c r="AH1378" i="7" s="1"/>
  <c r="Q1377" i="7"/>
  <c r="Q1376" i="7"/>
  <c r="Q1375" i="7"/>
  <c r="AH1375" i="7" s="1"/>
  <c r="Q1374" i="7"/>
  <c r="AH1374" i="7" s="1"/>
  <c r="AJ1374" i="7" s="1"/>
  <c r="Q1373" i="7"/>
  <c r="AH1373" i="7" s="1"/>
  <c r="Q1372" i="7"/>
  <c r="AH1372" i="7" s="1"/>
  <c r="Q1371" i="7"/>
  <c r="Q1370" i="7"/>
  <c r="Q1369" i="7"/>
  <c r="AH1369" i="7" s="1"/>
  <c r="AJ1369" i="7" s="1"/>
  <c r="Q1368" i="7"/>
  <c r="AB1368" i="7" s="1"/>
  <c r="Q1367" i="7"/>
  <c r="Q1366" i="7"/>
  <c r="AH1366" i="7" s="1"/>
  <c r="Q1365" i="7"/>
  <c r="Q1364" i="7"/>
  <c r="Q1363" i="7"/>
  <c r="AH1363" i="7" s="1"/>
  <c r="Q1362" i="7"/>
  <c r="Q1361" i="7"/>
  <c r="AA1361" i="7" s="1"/>
  <c r="Q1360" i="7"/>
  <c r="Q1359" i="7"/>
  <c r="AH1359" i="7" s="1"/>
  <c r="Q1358" i="7"/>
  <c r="Q1357" i="7"/>
  <c r="Q1356" i="7"/>
  <c r="Q1355" i="7"/>
  <c r="Q1354" i="7"/>
  <c r="Q1353" i="7"/>
  <c r="Q1352" i="7"/>
  <c r="Q1350" i="7"/>
  <c r="AH1350" i="7" s="1"/>
  <c r="Q1349" i="7"/>
  <c r="Q1348" i="7"/>
  <c r="Q1347" i="7"/>
  <c r="Q1346" i="7"/>
  <c r="Q1345" i="7"/>
  <c r="Q1344" i="7"/>
  <c r="AH1344" i="7" s="1"/>
  <c r="Q1343" i="7"/>
  <c r="AH1343" i="7" s="1"/>
  <c r="Q1342" i="7"/>
  <c r="AH1342" i="7" s="1"/>
  <c r="Q1341" i="7"/>
  <c r="AH1341" i="7" s="1"/>
  <c r="Q1340" i="7"/>
  <c r="Q1339" i="7"/>
  <c r="Q1338" i="7"/>
  <c r="Q1337" i="7"/>
  <c r="Q1336" i="7"/>
  <c r="Q1335" i="7"/>
  <c r="AH1335" i="7" s="1"/>
  <c r="Q1334" i="7"/>
  <c r="Q1333" i="7"/>
  <c r="AC1333" i="7" s="1"/>
  <c r="Q1332" i="7"/>
  <c r="AH1332" i="7" s="1"/>
  <c r="Q1331" i="7"/>
  <c r="AH1331" i="7" s="1"/>
  <c r="Q1330" i="7"/>
  <c r="AB1330" i="7" s="1"/>
  <c r="Q1329" i="7"/>
  <c r="AH1329" i="7" s="1"/>
  <c r="Q1328" i="7"/>
  <c r="Q1327" i="7"/>
  <c r="Q1326" i="7"/>
  <c r="Q1325" i="7"/>
  <c r="AH1325" i="7" s="1"/>
  <c r="Q1324" i="7"/>
  <c r="AH1324" i="7" s="1"/>
  <c r="Q1323" i="7"/>
  <c r="Q1322" i="7"/>
  <c r="AH1322" i="7" s="1"/>
  <c r="Q1321" i="7"/>
  <c r="Q1320" i="7"/>
  <c r="Q1319" i="7"/>
  <c r="AH1319" i="7" s="1"/>
  <c r="Q1318" i="7"/>
  <c r="Q1317" i="7"/>
  <c r="Q1316" i="7"/>
  <c r="AH1316" i="7" s="1"/>
  <c r="Q1315" i="7"/>
  <c r="Q1314" i="7"/>
  <c r="Q1313" i="7"/>
  <c r="AH1313" i="7" s="1"/>
  <c r="Q1312" i="7"/>
  <c r="AH1312" i="7" s="1"/>
  <c r="Q1311" i="7"/>
  <c r="AH1311" i="7" s="1"/>
  <c r="Q1310" i="7"/>
  <c r="Q1309" i="7"/>
  <c r="Z1309" i="7" s="1"/>
  <c r="Q1308" i="7"/>
  <c r="AH1308" i="7" s="1"/>
  <c r="Q1307" i="7"/>
  <c r="AH1307" i="7" s="1"/>
  <c r="Q1306" i="7"/>
  <c r="AH1306" i="7" s="1"/>
  <c r="Q1305" i="7"/>
  <c r="Q1304" i="7"/>
  <c r="Q1303" i="7"/>
  <c r="Q1302" i="7"/>
  <c r="Q1301" i="7"/>
  <c r="Q1300" i="7"/>
  <c r="AH1300" i="7" s="1"/>
  <c r="Q1299" i="7"/>
  <c r="Q1298" i="7"/>
  <c r="AH1298" i="7" s="1"/>
  <c r="Q1297" i="7"/>
  <c r="Q1296" i="7"/>
  <c r="Q1295" i="7"/>
  <c r="Q1294" i="7"/>
  <c r="Q1293" i="7"/>
  <c r="Q1292" i="7"/>
  <c r="Q1291" i="7"/>
  <c r="Q1290" i="7"/>
  <c r="Q1289" i="7"/>
  <c r="Q1288" i="7"/>
  <c r="AH1288" i="7" s="1"/>
  <c r="Q1287" i="7"/>
  <c r="Q1286" i="7"/>
  <c r="Q1285" i="7"/>
  <c r="Q1284" i="7"/>
  <c r="Q1283" i="7"/>
  <c r="Q1282" i="7"/>
  <c r="AH1282" i="7" s="1"/>
  <c r="Q1281" i="7"/>
  <c r="Q1280" i="7"/>
  <c r="Q1279" i="7"/>
  <c r="Q1278" i="7"/>
  <c r="Q1277" i="7"/>
  <c r="Q1276" i="7"/>
  <c r="Q1275" i="7"/>
  <c r="Q1274" i="7"/>
  <c r="Q1273" i="7"/>
  <c r="Q1272" i="7"/>
  <c r="Q1271" i="7"/>
  <c r="Q1270" i="7"/>
  <c r="Q1269" i="7"/>
  <c r="Q1268" i="7"/>
  <c r="Q1267" i="7"/>
  <c r="Q1266" i="7"/>
  <c r="Q1265" i="7"/>
  <c r="Q1264" i="7"/>
  <c r="Q1263" i="7"/>
  <c r="Q1262" i="7"/>
  <c r="Q1261" i="7"/>
  <c r="Q1260" i="7"/>
  <c r="Q1259" i="7"/>
  <c r="Q1258" i="7"/>
  <c r="Q1257" i="7"/>
  <c r="Q1256" i="7"/>
  <c r="Q1255" i="7"/>
  <c r="Q1254" i="7"/>
  <c r="Q1253" i="7"/>
  <c r="Q1252" i="7"/>
  <c r="Q1251" i="7"/>
  <c r="Q1250" i="7"/>
  <c r="Q1249" i="7"/>
  <c r="Q1248" i="7"/>
  <c r="Q1247" i="7"/>
  <c r="AH1247" i="7" s="1"/>
  <c r="Q1246" i="7"/>
  <c r="AH1246" i="7" s="1"/>
  <c r="Q1245" i="7"/>
  <c r="AH1245" i="7" s="1"/>
  <c r="Q1244" i="7"/>
  <c r="AH1244" i="7" s="1"/>
  <c r="Q1243" i="7"/>
  <c r="AH1243" i="7" s="1"/>
  <c r="Q1242" i="7"/>
  <c r="AH1242" i="7" s="1"/>
  <c r="Q1241" i="7"/>
  <c r="Q1240" i="7"/>
  <c r="AH1240" i="7" s="1"/>
  <c r="Q1239" i="7"/>
  <c r="AH1239" i="7" s="1"/>
  <c r="Q1238" i="7"/>
  <c r="AH1238" i="7" s="1"/>
  <c r="Q1237" i="7"/>
  <c r="Q1236" i="7"/>
  <c r="AH1236" i="7" s="1"/>
  <c r="Q1235" i="7"/>
  <c r="AH1235" i="7" s="1"/>
  <c r="Q1234" i="7"/>
  <c r="AH1234" i="7" s="1"/>
  <c r="Q1233" i="7"/>
  <c r="AH1233" i="7" s="1"/>
  <c r="Q1232" i="7"/>
  <c r="Q1231" i="7"/>
  <c r="AH1231" i="7" s="1"/>
  <c r="Q1230" i="7"/>
  <c r="Q1229" i="7"/>
  <c r="AH1229" i="7" s="1"/>
  <c r="Q1228" i="7"/>
  <c r="AH1228" i="7" s="1"/>
  <c r="Q1227" i="7"/>
  <c r="AH1227" i="7" s="1"/>
  <c r="Q1226" i="7"/>
  <c r="Q1225" i="7"/>
  <c r="Q1224" i="7"/>
  <c r="Q1223" i="7"/>
  <c r="Q1222" i="7"/>
  <c r="Q1221" i="7"/>
  <c r="Q1220" i="7"/>
  <c r="Q1219" i="7"/>
  <c r="Q1218" i="7"/>
  <c r="Q1217" i="7"/>
  <c r="Q1216" i="7"/>
  <c r="Q1215" i="7"/>
  <c r="Q1214" i="7"/>
  <c r="Q1213" i="7"/>
  <c r="Q1212" i="7"/>
  <c r="Q1211" i="7"/>
  <c r="Q1210" i="7"/>
  <c r="Q1209" i="7"/>
  <c r="Q1208" i="7"/>
  <c r="Q1207" i="7"/>
  <c r="Q1206" i="7"/>
  <c r="Q1205" i="7"/>
  <c r="Q1204" i="7"/>
  <c r="Q1203" i="7"/>
  <c r="Q1202" i="7"/>
  <c r="Q1201" i="7"/>
  <c r="Q1200" i="7"/>
  <c r="Q1199" i="7"/>
  <c r="Q1198" i="7"/>
  <c r="Q1197" i="7"/>
  <c r="Q1196" i="7"/>
  <c r="Q1195" i="7"/>
  <c r="Q1194" i="7"/>
  <c r="Q1193" i="7"/>
  <c r="Q1192" i="7"/>
  <c r="Q1191" i="7"/>
  <c r="AH1191" i="7" s="1"/>
  <c r="Q1190" i="7"/>
  <c r="AH1190" i="7" s="1"/>
  <c r="Q1189" i="7"/>
  <c r="Q1187" i="7"/>
  <c r="Q1186" i="7"/>
  <c r="Q1185" i="7"/>
  <c r="Q1184" i="7"/>
  <c r="Q1183" i="7"/>
  <c r="Q1182" i="7"/>
  <c r="Q1181" i="7"/>
  <c r="Q1180" i="7"/>
  <c r="Q1179" i="7"/>
  <c r="Q1178" i="7"/>
  <c r="AH1178" i="7" s="1"/>
  <c r="AJ1178" i="7" s="1"/>
  <c r="Q1177" i="7"/>
  <c r="Q1176" i="7"/>
  <c r="Q1175" i="7"/>
  <c r="AH1175" i="7" s="1"/>
  <c r="Q1174" i="7"/>
  <c r="Q1173" i="7"/>
  <c r="Q1172" i="7"/>
  <c r="Q1171" i="7"/>
  <c r="Q1170" i="7"/>
  <c r="AH1170" i="7" s="1"/>
  <c r="Q1169" i="7"/>
  <c r="Q1168" i="7"/>
  <c r="AH1168" i="7" s="1"/>
  <c r="Q1167" i="7"/>
  <c r="Q1166" i="7"/>
  <c r="Q1165" i="7"/>
  <c r="Q1164" i="7"/>
  <c r="Q1163" i="7"/>
  <c r="AH1163" i="7" s="1"/>
  <c r="Q1162" i="7"/>
  <c r="AH1162" i="7" s="1"/>
  <c r="Q1161" i="7"/>
  <c r="AH1161" i="7" s="1"/>
  <c r="Q1160" i="7"/>
  <c r="Q1159" i="7"/>
  <c r="Q1158" i="7"/>
  <c r="AH1158" i="7" s="1"/>
  <c r="Q1157" i="7"/>
  <c r="AH1157" i="7" s="1"/>
  <c r="Q1156" i="7"/>
  <c r="AH1156" i="7" s="1"/>
  <c r="Q1155" i="7"/>
  <c r="AH1155" i="7" s="1"/>
  <c r="Q1154" i="7"/>
  <c r="Q1153" i="7"/>
  <c r="AH1153" i="7" s="1"/>
  <c r="Q1152" i="7"/>
  <c r="Q1151" i="7"/>
  <c r="AH1151" i="7" s="1"/>
  <c r="Q1150" i="7"/>
  <c r="Q1149" i="7"/>
  <c r="Q1148" i="7"/>
  <c r="AH1148" i="7" s="1"/>
  <c r="Q1147" i="7"/>
  <c r="Q1146" i="7"/>
  <c r="Q1145" i="7"/>
  <c r="Q1144" i="7"/>
  <c r="AH1144" i="7" s="1"/>
  <c r="Q1140" i="7"/>
  <c r="AH1140" i="7" s="1"/>
  <c r="AJ1140" i="7" s="1"/>
  <c r="Q1139" i="7"/>
  <c r="AH1139" i="7" s="1"/>
  <c r="Q1138" i="7"/>
  <c r="AH1138" i="7" s="1"/>
  <c r="AJ1138" i="7" s="1"/>
  <c r="Q1137" i="7"/>
  <c r="AH1137" i="7" s="1"/>
  <c r="Q1136" i="7"/>
  <c r="AB1136" i="7" s="1"/>
  <c r="Q1135" i="7"/>
  <c r="AH1135" i="7" s="1"/>
  <c r="AJ1135" i="7" s="1"/>
  <c r="Q1134" i="7"/>
  <c r="AH1134" i="7" s="1"/>
  <c r="AJ1134" i="7" s="1"/>
  <c r="Q1133" i="7"/>
  <c r="AH1133" i="7" s="1"/>
  <c r="AJ1133" i="7" s="1"/>
  <c r="Q1132" i="7"/>
  <c r="AH1132" i="7" s="1"/>
  <c r="AJ1132" i="7" s="1"/>
  <c r="Q1131" i="7"/>
  <c r="AH1131" i="7" s="1"/>
  <c r="AJ1131" i="7" s="1"/>
  <c r="Q1130" i="7"/>
  <c r="AH1130" i="7" s="1"/>
  <c r="Q1129" i="7"/>
  <c r="AH1129" i="7" s="1"/>
  <c r="Q1128" i="7"/>
  <c r="AH1128" i="7" s="1"/>
  <c r="Q1127" i="7"/>
  <c r="AH1127" i="7" s="1"/>
  <c r="Q1125" i="7"/>
  <c r="AH1125" i="7" s="1"/>
  <c r="Q1124" i="7"/>
  <c r="AH1124" i="7" s="1"/>
  <c r="Q1123" i="7"/>
  <c r="Q1122" i="7"/>
  <c r="Q1121" i="7"/>
  <c r="AB1121" i="7" s="1"/>
  <c r="Q1120" i="7"/>
  <c r="Q1119" i="7"/>
  <c r="Q1118" i="7"/>
  <c r="Q1117" i="7"/>
  <c r="Q1116" i="7"/>
  <c r="Q1115" i="7"/>
  <c r="Q1114" i="7"/>
  <c r="Q1113" i="7"/>
  <c r="Q1112" i="7"/>
  <c r="Q1111" i="7"/>
  <c r="Q1110" i="7"/>
  <c r="AH1110" i="7" s="1"/>
  <c r="AJ1110" i="7" s="1"/>
  <c r="Q1109" i="7"/>
  <c r="Q1108" i="7"/>
  <c r="Q1107" i="7"/>
  <c r="Q1106" i="7"/>
  <c r="Q1105" i="7"/>
  <c r="Q1104" i="7"/>
  <c r="AH1104" i="7" s="1"/>
  <c r="Q1103" i="7"/>
  <c r="Q1102" i="7"/>
  <c r="Q1101" i="7"/>
  <c r="Q1100" i="7"/>
  <c r="Q1099" i="7"/>
  <c r="Q1098" i="7"/>
  <c r="Y1098" i="7" s="1"/>
  <c r="Q1097" i="7"/>
  <c r="Y1097" i="7" s="1"/>
  <c r="Q1096" i="7"/>
  <c r="Q1095" i="7"/>
  <c r="Q1094" i="7"/>
  <c r="Y1094" i="7" s="1"/>
  <c r="Q1093" i="7"/>
  <c r="Y1093" i="7" s="1"/>
  <c r="Q1092" i="7"/>
  <c r="Y1092" i="7" s="1"/>
  <c r="Q1091" i="7"/>
  <c r="Y1091" i="7" s="1"/>
  <c r="Q1090" i="7"/>
  <c r="AH1090" i="7" s="1"/>
  <c r="Q1089" i="7"/>
  <c r="AH1089" i="7" s="1"/>
  <c r="Q1088" i="7"/>
  <c r="AH1088" i="7" s="1"/>
  <c r="Q1087" i="7"/>
  <c r="AH1087" i="7" s="1"/>
  <c r="Q1086" i="7"/>
  <c r="Q1085" i="7"/>
  <c r="Q1084" i="7"/>
  <c r="Q1083" i="7"/>
  <c r="Q1082" i="7"/>
  <c r="Q1081" i="7"/>
  <c r="Q1080" i="7"/>
  <c r="Q1079" i="7"/>
  <c r="Y1079" i="7" s="1"/>
  <c r="Q1078" i="7"/>
  <c r="Q1077" i="7"/>
  <c r="Y1077" i="7" s="1"/>
  <c r="Q1076" i="7"/>
  <c r="Q1075" i="7"/>
  <c r="AB1075" i="7" s="1"/>
  <c r="Q1074" i="7"/>
  <c r="Q1073" i="7"/>
  <c r="Q1072" i="7"/>
  <c r="Q1071" i="7"/>
  <c r="Q1070" i="7"/>
  <c r="Q1069" i="7"/>
  <c r="Y1069" i="7" s="1"/>
  <c r="Q1068" i="7"/>
  <c r="Y1068" i="7" s="1"/>
  <c r="Q1067" i="7"/>
  <c r="Q1066" i="7"/>
  <c r="Y1066" i="7" s="1"/>
  <c r="Q1065" i="7"/>
  <c r="Q1064" i="7"/>
  <c r="Q1063" i="7"/>
  <c r="Q1062" i="7"/>
  <c r="Q1061" i="7"/>
  <c r="Q1060" i="7"/>
  <c r="Q1059" i="7"/>
  <c r="Q1058" i="7"/>
  <c r="AH1058" i="7" s="1"/>
  <c r="Q1057" i="7"/>
  <c r="Q1056" i="7"/>
  <c r="Y1056" i="7" s="1"/>
  <c r="Q1055" i="7"/>
  <c r="Y1055" i="7" s="1"/>
  <c r="Q1054" i="7"/>
  <c r="Q1053" i="7"/>
  <c r="Q1052" i="7"/>
  <c r="Q1051" i="7"/>
  <c r="Q1050" i="7"/>
  <c r="Q1049" i="7"/>
  <c r="Q1048" i="7"/>
  <c r="Q1047" i="7"/>
  <c r="Q1046" i="7"/>
  <c r="AH1046" i="7" s="1"/>
  <c r="Q1045" i="7"/>
  <c r="Q1044" i="7"/>
  <c r="Q1043" i="7"/>
  <c r="Q1042" i="7"/>
  <c r="Q1041" i="7"/>
  <c r="Q1040" i="7"/>
  <c r="Q1039" i="7"/>
  <c r="Y1039" i="7" s="1"/>
  <c r="Q1038" i="7"/>
  <c r="Q1037" i="7"/>
  <c r="Y1037" i="7" s="1"/>
  <c r="Q1036" i="7"/>
  <c r="Q1035" i="7"/>
  <c r="Y1035" i="7" s="1"/>
  <c r="Q1034" i="7"/>
  <c r="Q1033" i="7"/>
  <c r="Q1032" i="7"/>
  <c r="Q1031" i="7"/>
  <c r="Q1030" i="7"/>
  <c r="Q1029" i="7"/>
  <c r="Q1028" i="7"/>
  <c r="Q1027" i="7"/>
  <c r="Q1026" i="7"/>
  <c r="Q1025" i="7"/>
  <c r="AH1025" i="7" s="1"/>
  <c r="Q1024" i="7"/>
  <c r="Q1023" i="7"/>
  <c r="Q1022" i="7"/>
  <c r="Q1021" i="7"/>
  <c r="Q1020" i="7"/>
  <c r="Q1019" i="7"/>
  <c r="Q1018" i="7"/>
  <c r="Q1017" i="7"/>
  <c r="Q1016" i="7"/>
  <c r="Q1015" i="7"/>
  <c r="Q1014" i="7"/>
  <c r="Q1013" i="7"/>
  <c r="Q1012" i="7"/>
  <c r="Q1011" i="7"/>
  <c r="Q1010" i="7"/>
  <c r="Q1009" i="7"/>
  <c r="Q1008" i="7"/>
  <c r="Q1007" i="7"/>
  <c r="Q1006" i="7"/>
  <c r="AH1006" i="7" s="1"/>
  <c r="Q1005" i="7"/>
  <c r="Q1004" i="7"/>
  <c r="Q1003" i="7"/>
  <c r="Q1002" i="7"/>
  <c r="Q1001" i="7"/>
  <c r="Q1000" i="7"/>
  <c r="Q999" i="7"/>
  <c r="AH999" i="7" s="1"/>
  <c r="Q998" i="7"/>
  <c r="AH998" i="7" s="1"/>
  <c r="Q997" i="7"/>
  <c r="AH997" i="7" s="1"/>
  <c r="Q996" i="7"/>
  <c r="AH996" i="7" s="1"/>
  <c r="Q995" i="7"/>
  <c r="AH995" i="7" s="1"/>
  <c r="Q994" i="7"/>
  <c r="AH994" i="7" s="1"/>
  <c r="Q993" i="7"/>
  <c r="AH993" i="7" s="1"/>
  <c r="Q992" i="7"/>
  <c r="AH992" i="7" s="1"/>
  <c r="Q991" i="7"/>
  <c r="Q990" i="7"/>
  <c r="AH990" i="7" s="1"/>
  <c r="Q989" i="7"/>
  <c r="AH989" i="7" s="1"/>
  <c r="Q988" i="7"/>
  <c r="AH988" i="7" s="1"/>
  <c r="Q987" i="7"/>
  <c r="AH987" i="7" s="1"/>
  <c r="Q986" i="7"/>
  <c r="AH986" i="7" s="1"/>
  <c r="Q985" i="7"/>
  <c r="Q984" i="7"/>
  <c r="AH984" i="7" s="1"/>
  <c r="Q983" i="7"/>
  <c r="AH983" i="7" s="1"/>
  <c r="Q982" i="7"/>
  <c r="AH982" i="7" s="1"/>
  <c r="Q981" i="7"/>
  <c r="AH981" i="7" s="1"/>
  <c r="Q980" i="7"/>
  <c r="AH980" i="7" s="1"/>
  <c r="Q979" i="7"/>
  <c r="AH979" i="7" s="1"/>
  <c r="Q978" i="7"/>
  <c r="AH978" i="7" s="1"/>
  <c r="Q977" i="7"/>
  <c r="AH977" i="7" s="1"/>
  <c r="Q976" i="7"/>
  <c r="AH976" i="7" s="1"/>
  <c r="Q975" i="7"/>
  <c r="AH975" i="7" s="1"/>
  <c r="Q974" i="7"/>
  <c r="AH974" i="7" s="1"/>
  <c r="AJ974" i="7" s="1"/>
  <c r="Q973" i="7"/>
  <c r="AH973" i="7" s="1"/>
  <c r="AJ973" i="7" s="1"/>
  <c r="Q972" i="7"/>
  <c r="AH972" i="7" s="1"/>
  <c r="AJ972" i="7" s="1"/>
  <c r="Q971" i="7"/>
  <c r="AH971" i="7" s="1"/>
  <c r="Q970" i="7"/>
  <c r="AH970" i="7" s="1"/>
  <c r="Q969" i="7"/>
  <c r="AH969" i="7" s="1"/>
  <c r="Q968" i="7"/>
  <c r="AH968" i="7" s="1"/>
  <c r="Q967" i="7"/>
  <c r="AH967" i="7" s="1"/>
  <c r="Q966" i="7"/>
  <c r="Q965" i="7"/>
  <c r="AH965" i="7" s="1"/>
  <c r="Q964" i="7"/>
  <c r="AH964" i="7" s="1"/>
  <c r="Q963" i="7"/>
  <c r="AH963" i="7" s="1"/>
  <c r="Q962" i="7"/>
  <c r="AH962" i="7" s="1"/>
  <c r="Q961" i="7"/>
  <c r="AH961" i="7" s="1"/>
  <c r="Q960" i="7"/>
  <c r="AH960" i="7" s="1"/>
  <c r="Q959" i="7"/>
  <c r="AH959" i="7" s="1"/>
  <c r="Q958" i="7"/>
  <c r="AH958" i="7" s="1"/>
  <c r="Q957" i="7"/>
  <c r="AH957" i="7" s="1"/>
  <c r="Q956" i="7"/>
  <c r="AH956" i="7" s="1"/>
  <c r="Q955" i="7"/>
  <c r="Q954" i="7"/>
  <c r="Q953" i="7"/>
  <c r="Q949" i="7"/>
  <c r="AB949" i="7" s="1"/>
  <c r="Q948" i="7"/>
  <c r="AC948" i="7" s="1"/>
  <c r="Q947" i="7"/>
  <c r="AB947" i="7" s="1"/>
  <c r="Q946" i="7"/>
  <c r="AC946" i="7" s="1"/>
  <c r="Q945" i="7"/>
  <c r="AB945" i="7" s="1"/>
  <c r="Q944" i="7"/>
  <c r="Q943" i="7"/>
  <c r="AB943" i="7" s="1"/>
  <c r="Q942" i="7"/>
  <c r="AH942" i="7" s="1"/>
  <c r="Q940" i="7"/>
  <c r="AH940" i="7" s="1"/>
  <c r="Q939" i="7"/>
  <c r="AH939" i="7" s="1"/>
  <c r="Q938" i="7"/>
  <c r="AH938" i="7" s="1"/>
  <c r="Q937" i="7"/>
  <c r="AH937" i="7" s="1"/>
  <c r="Q936" i="7"/>
  <c r="AH936" i="7" s="1"/>
  <c r="Q935" i="7"/>
  <c r="AH935" i="7" s="1"/>
  <c r="Q934" i="7"/>
  <c r="AH934" i="7" s="1"/>
  <c r="Q933" i="7"/>
  <c r="AH933" i="7" s="1"/>
  <c r="Q932" i="7"/>
  <c r="AH932" i="7" s="1"/>
  <c r="Q931" i="7"/>
  <c r="AH931" i="7" s="1"/>
  <c r="Q930" i="7"/>
  <c r="AH930" i="7" s="1"/>
  <c r="Q929" i="7"/>
  <c r="Q928" i="7"/>
  <c r="Q927" i="7"/>
  <c r="Q926" i="7"/>
  <c r="AC926" i="7" s="1"/>
  <c r="Q925" i="7"/>
  <c r="AB925" i="7" s="1"/>
  <c r="Q924" i="7"/>
  <c r="AB924" i="7" s="1"/>
  <c r="Q923" i="7"/>
  <c r="Q922" i="7"/>
  <c r="Q921" i="7"/>
  <c r="AB921" i="7" s="1"/>
  <c r="Q920" i="7"/>
  <c r="AB920" i="7" s="1"/>
  <c r="Q919" i="7"/>
  <c r="AC919" i="7" s="1"/>
  <c r="Q918" i="7"/>
  <c r="AB918" i="7" s="1"/>
  <c r="Q917" i="7"/>
  <c r="AC917" i="7" s="1"/>
  <c r="Q916" i="7"/>
  <c r="AB916" i="7" s="1"/>
  <c r="Q915" i="7"/>
  <c r="AC915" i="7" s="1"/>
  <c r="Q914" i="7"/>
  <c r="AB914" i="7" s="1"/>
  <c r="Q913" i="7"/>
  <c r="AC913" i="7" s="1"/>
  <c r="Q912" i="7"/>
  <c r="AB912" i="7" s="1"/>
  <c r="Q911" i="7"/>
  <c r="AC911" i="7" s="1"/>
  <c r="Q910" i="7"/>
  <c r="AB910" i="7" s="1"/>
  <c r="Q909" i="7"/>
  <c r="AC909" i="7" s="1"/>
  <c r="Q908" i="7"/>
  <c r="AB908" i="7" s="1"/>
  <c r="Q907" i="7"/>
  <c r="AH907" i="7" s="1"/>
  <c r="Q906" i="7"/>
  <c r="AH906" i="7" s="1"/>
  <c r="Q905" i="7"/>
  <c r="Q904" i="7"/>
  <c r="Q903" i="7"/>
  <c r="Q902" i="7"/>
  <c r="Q901" i="7"/>
  <c r="Q900" i="7"/>
  <c r="Q899" i="7"/>
  <c r="Q898" i="7"/>
  <c r="Q897" i="7"/>
  <c r="Q896" i="7"/>
  <c r="Q895" i="7"/>
  <c r="Q894" i="7"/>
  <c r="Q893" i="7"/>
  <c r="Q892" i="7"/>
  <c r="Q891" i="7"/>
  <c r="Q890" i="7"/>
  <c r="Q889" i="7"/>
  <c r="Q888" i="7"/>
  <c r="Q887" i="7"/>
  <c r="Q886" i="7"/>
  <c r="Q885" i="7"/>
  <c r="Q884" i="7"/>
  <c r="Q883" i="7"/>
  <c r="Q882" i="7"/>
  <c r="AH882" i="7" s="1"/>
  <c r="Q881" i="7"/>
  <c r="AH881" i="7" s="1"/>
  <c r="Q880" i="7"/>
  <c r="AH880" i="7" s="1"/>
  <c r="Q879" i="7"/>
  <c r="AH879" i="7" s="1"/>
  <c r="Q878" i="7"/>
  <c r="AH878" i="7" s="1"/>
  <c r="Q877" i="7"/>
  <c r="Q876" i="7"/>
  <c r="Q875" i="7"/>
  <c r="AH875" i="7" s="1"/>
  <c r="Q874" i="7"/>
  <c r="AH874" i="7" s="1"/>
  <c r="Q873" i="7"/>
  <c r="AH873" i="7" s="1"/>
  <c r="Q872" i="7"/>
  <c r="AH872" i="7" s="1"/>
  <c r="Q871" i="7"/>
  <c r="AH871" i="7" s="1"/>
  <c r="Q870" i="7"/>
  <c r="AH870" i="7" s="1"/>
  <c r="Q869" i="7"/>
  <c r="AH869" i="7" s="1"/>
  <c r="Q868" i="7"/>
  <c r="AH868" i="7" s="1"/>
  <c r="Q867" i="7"/>
  <c r="Q866" i="7"/>
  <c r="Q865" i="7"/>
  <c r="Q864" i="7"/>
  <c r="Q863" i="7"/>
  <c r="Q862" i="7"/>
  <c r="Q861" i="7"/>
  <c r="AH861" i="7" s="1"/>
  <c r="Q860" i="7"/>
  <c r="AH860" i="7" s="1"/>
  <c r="Q859" i="7"/>
  <c r="AH859" i="7" s="1"/>
  <c r="Q858" i="7"/>
  <c r="Q857" i="7"/>
  <c r="AH857" i="7" s="1"/>
  <c r="Q856" i="7"/>
  <c r="AH856" i="7" s="1"/>
  <c r="Q855" i="7"/>
  <c r="Q852" i="7"/>
  <c r="Q851" i="7"/>
  <c r="Q850" i="7"/>
  <c r="Q849" i="7"/>
  <c r="Q848" i="7"/>
  <c r="Q847" i="7"/>
  <c r="Q846" i="7"/>
  <c r="Q845" i="7"/>
  <c r="Q844" i="7"/>
  <c r="AH844" i="7" s="1"/>
  <c r="Q843" i="7"/>
  <c r="Q842" i="7"/>
  <c r="Q841" i="7"/>
  <c r="Y841" i="7" s="1"/>
  <c r="Q840" i="7"/>
  <c r="AH840" i="7" s="1"/>
  <c r="Q839" i="7"/>
  <c r="Q838" i="7"/>
  <c r="AH838" i="7" s="1"/>
  <c r="Q837" i="7"/>
  <c r="AH837" i="7" s="1"/>
  <c r="Q836" i="7"/>
  <c r="Q835" i="7"/>
  <c r="Q834" i="7"/>
  <c r="Q833" i="7"/>
  <c r="Q832" i="7"/>
  <c r="Q831" i="7"/>
  <c r="AH831" i="7" s="1"/>
  <c r="Q830" i="7"/>
  <c r="Q829" i="7"/>
  <c r="Q828" i="7"/>
  <c r="Q827" i="7"/>
  <c r="Q826" i="7"/>
  <c r="Q825" i="7"/>
  <c r="Q824" i="7"/>
  <c r="Q823" i="7"/>
  <c r="Q822" i="7"/>
  <c r="Q821" i="7"/>
  <c r="Q820" i="7"/>
  <c r="AB820" i="7" s="1"/>
  <c r="Q819" i="7"/>
  <c r="AB819" i="7" s="1"/>
  <c r="Q818" i="7"/>
  <c r="Q817" i="7"/>
  <c r="Q816" i="7"/>
  <c r="Q815" i="7"/>
  <c r="Q814" i="7"/>
  <c r="Q813" i="7"/>
  <c r="Q812" i="7"/>
  <c r="Q811" i="7"/>
  <c r="Q810" i="7"/>
  <c r="Q809" i="7"/>
  <c r="Q808" i="7"/>
  <c r="Q807" i="7"/>
  <c r="Q806" i="7"/>
  <c r="AH806" i="7" s="1"/>
  <c r="Q805" i="7"/>
  <c r="AB805" i="7" s="1"/>
  <c r="Q804" i="7"/>
  <c r="Q803" i="7"/>
  <c r="Q802" i="7"/>
  <c r="Q801" i="7"/>
  <c r="Q800" i="7"/>
  <c r="Q799" i="7"/>
  <c r="Q798" i="7"/>
  <c r="Q797" i="7"/>
  <c r="Q796" i="7"/>
  <c r="AB796" i="7" s="1"/>
  <c r="Q795" i="7"/>
  <c r="Q794" i="7"/>
  <c r="AH794" i="7" s="1"/>
  <c r="Q793" i="7"/>
  <c r="Q792" i="7"/>
  <c r="Q791" i="7"/>
  <c r="AB791" i="7" s="1"/>
  <c r="Q790" i="7"/>
  <c r="Q789" i="7"/>
  <c r="Q788" i="7"/>
  <c r="AH788" i="7" s="1"/>
  <c r="Q787" i="7"/>
  <c r="Q786" i="7"/>
  <c r="Q785" i="7"/>
  <c r="Q784" i="7"/>
  <c r="AB784" i="7" s="1"/>
  <c r="Q783" i="7"/>
  <c r="Q782" i="7"/>
  <c r="Q781" i="7"/>
  <c r="AH781" i="7" s="1"/>
  <c r="Q780" i="7"/>
  <c r="Q779" i="7"/>
  <c r="Q778" i="7"/>
  <c r="Q777" i="7"/>
  <c r="Q776" i="7"/>
  <c r="Q775" i="7"/>
  <c r="Q774" i="7"/>
  <c r="Q773" i="7"/>
  <c r="Q772" i="7"/>
  <c r="Q771" i="7"/>
  <c r="Q770" i="7"/>
  <c r="Q769" i="7"/>
  <c r="Q768" i="7"/>
  <c r="Q767" i="7"/>
  <c r="Q766" i="7"/>
  <c r="Q765" i="7"/>
  <c r="Q764" i="7"/>
  <c r="Q763" i="7"/>
  <c r="Q762" i="7"/>
  <c r="Q761" i="7"/>
  <c r="Q759" i="7"/>
  <c r="AH759" i="7" s="1"/>
  <c r="AJ759" i="7" s="1"/>
  <c r="Q758" i="7"/>
  <c r="AH758" i="7" s="1"/>
  <c r="AJ758" i="7" s="1"/>
  <c r="Q757" i="7"/>
  <c r="Q756" i="7"/>
  <c r="Q755" i="7"/>
  <c r="Q754" i="7"/>
  <c r="AH754" i="7" s="1"/>
  <c r="AJ754" i="7" s="1"/>
  <c r="Q753" i="7"/>
  <c r="Q752" i="7"/>
  <c r="Q751" i="7"/>
  <c r="AH751" i="7" s="1"/>
  <c r="AJ751" i="7" s="1"/>
  <c r="Q750" i="7"/>
  <c r="Q749" i="7"/>
  <c r="Q748" i="7"/>
  <c r="Q747" i="7"/>
  <c r="Q746" i="7"/>
  <c r="AH746" i="7" s="1"/>
  <c r="AJ746" i="7" s="1"/>
  <c r="Q745" i="7"/>
  <c r="AH745" i="7" s="1"/>
  <c r="AJ745" i="7" s="1"/>
  <c r="Q744" i="7"/>
  <c r="Q743" i="7"/>
  <c r="Q742" i="7"/>
  <c r="Q741" i="7"/>
  <c r="Q740" i="7"/>
  <c r="Q739" i="7"/>
  <c r="Q738" i="7"/>
  <c r="Q737" i="7"/>
  <c r="Q736" i="7"/>
  <c r="Q735" i="7"/>
  <c r="Q734" i="7"/>
  <c r="Q733" i="7"/>
  <c r="Q732" i="7"/>
  <c r="Q731" i="7"/>
  <c r="Q730" i="7"/>
  <c r="Q729" i="7"/>
  <c r="Q728" i="7"/>
  <c r="Q727" i="7"/>
  <c r="Q726" i="7"/>
  <c r="Q725" i="7"/>
  <c r="Q724" i="7"/>
  <c r="Q723" i="7"/>
  <c r="Q722" i="7"/>
  <c r="Q721" i="7"/>
  <c r="Q720" i="7"/>
  <c r="Q719" i="7"/>
  <c r="Q718" i="7"/>
  <c r="Q717" i="7"/>
  <c r="Q716" i="7"/>
  <c r="Q715" i="7"/>
  <c r="Q714" i="7"/>
  <c r="Q713" i="7"/>
  <c r="Q712" i="7"/>
  <c r="Q711" i="7"/>
  <c r="Q710" i="7"/>
  <c r="Q709" i="7"/>
  <c r="Q708" i="7"/>
  <c r="Q707" i="7"/>
  <c r="Q706" i="7"/>
  <c r="Q705" i="7"/>
  <c r="Q704" i="7"/>
  <c r="Q703" i="7"/>
  <c r="Q702" i="7"/>
  <c r="Q701" i="7"/>
  <c r="Q700" i="7"/>
  <c r="Q699" i="7"/>
  <c r="Q698" i="7"/>
  <c r="Q697" i="7"/>
  <c r="Q696" i="7"/>
  <c r="Q695" i="7"/>
  <c r="Q694" i="7"/>
  <c r="Q693" i="7"/>
  <c r="Q692" i="7"/>
  <c r="Q691" i="7"/>
  <c r="Q690" i="7"/>
  <c r="Q689" i="7"/>
  <c r="Q688" i="7"/>
  <c r="Q687" i="7"/>
  <c r="Q686" i="7"/>
  <c r="Q685" i="7"/>
  <c r="Q684" i="7"/>
  <c r="Q683" i="7"/>
  <c r="Q682" i="7"/>
  <c r="Q681" i="7"/>
  <c r="Q680" i="7"/>
  <c r="Q679" i="7"/>
  <c r="Q678" i="7"/>
  <c r="Q677" i="7"/>
  <c r="Q676" i="7"/>
  <c r="Q675" i="7"/>
  <c r="Q674" i="7"/>
  <c r="Q673" i="7"/>
  <c r="Q672" i="7"/>
  <c r="Q671" i="7"/>
  <c r="Q670" i="7"/>
  <c r="Q669" i="7"/>
  <c r="Q668" i="7"/>
  <c r="Q667" i="7"/>
  <c r="Q666" i="7"/>
  <c r="Q665" i="7"/>
  <c r="Q664" i="7"/>
  <c r="Q663" i="7"/>
  <c r="Q662" i="7"/>
  <c r="AH662" i="7" s="1"/>
  <c r="Q661" i="7"/>
  <c r="Q660" i="7"/>
  <c r="Q659" i="7"/>
  <c r="Q658" i="7"/>
  <c r="AH658" i="7" s="1"/>
  <c r="Q657" i="7"/>
  <c r="AH657" i="7" s="1"/>
  <c r="Q656" i="7"/>
  <c r="Q655" i="7"/>
  <c r="Q654" i="7"/>
  <c r="Q653" i="7"/>
  <c r="Q652" i="7"/>
  <c r="Q651" i="7"/>
  <c r="Q622" i="7"/>
  <c r="AH622" i="7" s="1"/>
  <c r="AJ622" i="7" s="1"/>
  <c r="Q621" i="7"/>
  <c r="AH621" i="7" s="1"/>
  <c r="Q620" i="7"/>
  <c r="AH620" i="7" s="1"/>
  <c r="Q618" i="7"/>
  <c r="AH618" i="7" s="1"/>
  <c r="Q617" i="7"/>
  <c r="AH617" i="7" s="1"/>
  <c r="Q591" i="7"/>
  <c r="AH591" i="7" s="1"/>
  <c r="AJ591" i="7" s="1"/>
  <c r="Q590" i="7"/>
  <c r="AH590" i="7" s="1"/>
  <c r="AJ590" i="7" s="1"/>
  <c r="Q589" i="7"/>
  <c r="AH589" i="7" s="1"/>
  <c r="Q588" i="7"/>
  <c r="AH588" i="7" s="1"/>
  <c r="Q587" i="7"/>
  <c r="AH587" i="7" s="1"/>
  <c r="Q586" i="7"/>
  <c r="AH586" i="7" s="1"/>
  <c r="Q585" i="7"/>
  <c r="AH585" i="7" s="1"/>
  <c r="Q584" i="7"/>
  <c r="AH584" i="7" s="1"/>
  <c r="Q583" i="7"/>
  <c r="AH583" i="7" s="1"/>
  <c r="Q582" i="7"/>
  <c r="AH582" i="7" s="1"/>
  <c r="Q581" i="7"/>
  <c r="AH581" i="7" s="1"/>
  <c r="Q580" i="7"/>
  <c r="AH580" i="7" s="1"/>
  <c r="Q579" i="7"/>
  <c r="AH579" i="7" s="1"/>
  <c r="Q578" i="7"/>
  <c r="AH578" i="7" s="1"/>
  <c r="Q577" i="7"/>
  <c r="Q576" i="7"/>
  <c r="Q575" i="7"/>
  <c r="AH575" i="7" s="1"/>
  <c r="Q574" i="7"/>
  <c r="Q572" i="7"/>
  <c r="AH572" i="7" s="1"/>
  <c r="Q570" i="7"/>
  <c r="AH570" i="7" s="1"/>
  <c r="Q569" i="7"/>
  <c r="AH569" i="7" s="1"/>
  <c r="Q568" i="7"/>
  <c r="AH568" i="7" s="1"/>
  <c r="Q567" i="7"/>
  <c r="AH567" i="7" s="1"/>
  <c r="Q566" i="7"/>
  <c r="AH566" i="7" s="1"/>
  <c r="Q565" i="7"/>
  <c r="AH565" i="7" s="1"/>
  <c r="Q564" i="7"/>
  <c r="AH564" i="7" s="1"/>
  <c r="Q563" i="7"/>
  <c r="AH563" i="7" s="1"/>
  <c r="Q562" i="7"/>
  <c r="Q561" i="7"/>
  <c r="AH561" i="7" s="1"/>
  <c r="Q560" i="7"/>
  <c r="Q559" i="7"/>
  <c r="AH559" i="7" s="1"/>
  <c r="Q558" i="7"/>
  <c r="AH558" i="7" s="1"/>
  <c r="Q557" i="7"/>
  <c r="AH557" i="7" s="1"/>
  <c r="Q556" i="7"/>
  <c r="AH556" i="7" s="1"/>
  <c r="Q555" i="7"/>
  <c r="AH555" i="7" s="1"/>
  <c r="Q554" i="7"/>
  <c r="AH554" i="7" s="1"/>
  <c r="Q553" i="7"/>
  <c r="AH553" i="7" s="1"/>
  <c r="Q552" i="7"/>
  <c r="AH552" i="7" s="1"/>
  <c r="Q551" i="7"/>
  <c r="AH551" i="7" s="1"/>
  <c r="Q550" i="7"/>
  <c r="AH550" i="7" s="1"/>
  <c r="Q549" i="7"/>
  <c r="AB549" i="7" s="1"/>
  <c r="Q548" i="7"/>
  <c r="AH548" i="7" s="1"/>
  <c r="Q547" i="7"/>
  <c r="AH547" i="7" s="1"/>
  <c r="Q546" i="7"/>
  <c r="AH546" i="7" s="1"/>
  <c r="Q545" i="7"/>
  <c r="AH545" i="7" s="1"/>
  <c r="Q544" i="7"/>
  <c r="Q543" i="7"/>
  <c r="AB543" i="7" s="1"/>
  <c r="Q542" i="7"/>
  <c r="AH542" i="7" s="1"/>
  <c r="Q541" i="7"/>
  <c r="AH541" i="7" s="1"/>
  <c r="Q540" i="7"/>
  <c r="AH540" i="7" s="1"/>
  <c r="Q539" i="7"/>
  <c r="AH539" i="7" s="1"/>
  <c r="Q538" i="7"/>
  <c r="AH538" i="7" s="1"/>
  <c r="Q537" i="7"/>
  <c r="AH537" i="7" s="1"/>
  <c r="Q536" i="7"/>
  <c r="AH536" i="7" s="1"/>
  <c r="Q535" i="7"/>
  <c r="AH535" i="7" s="1"/>
  <c r="Q534" i="7"/>
  <c r="AH534" i="7" s="1"/>
  <c r="Q533" i="7"/>
  <c r="AH533" i="7" s="1"/>
  <c r="Q532" i="7"/>
  <c r="AH532" i="7" s="1"/>
  <c r="Q531" i="7"/>
  <c r="AH531" i="7" s="1"/>
  <c r="Q530" i="7"/>
  <c r="AH530" i="7" s="1"/>
  <c r="Q529" i="7"/>
  <c r="AH529" i="7" s="1"/>
  <c r="Q528" i="7"/>
  <c r="AH528" i="7" s="1"/>
  <c r="Q527" i="7"/>
  <c r="AH527" i="7" s="1"/>
  <c r="Q526" i="7"/>
  <c r="AH526" i="7" s="1"/>
  <c r="Q525" i="7"/>
  <c r="AH525" i="7" s="1"/>
  <c r="Q524" i="7"/>
  <c r="AH524" i="7" s="1"/>
  <c r="Q523" i="7"/>
  <c r="AH523" i="7" s="1"/>
  <c r="Q522" i="7"/>
  <c r="AH522" i="7" s="1"/>
  <c r="Q521" i="7"/>
  <c r="AH521" i="7" s="1"/>
  <c r="Q520" i="7"/>
  <c r="AH520" i="7" s="1"/>
  <c r="Q519" i="7"/>
  <c r="AH519" i="7" s="1"/>
  <c r="Q518" i="7"/>
  <c r="AH518" i="7" s="1"/>
  <c r="Q517" i="7"/>
  <c r="AH517" i="7" s="1"/>
  <c r="Q516" i="7"/>
  <c r="AH516" i="7" s="1"/>
  <c r="Q515" i="7"/>
  <c r="AH515" i="7" s="1"/>
  <c r="Q514" i="7"/>
  <c r="AH514" i="7" s="1"/>
  <c r="Q513" i="7"/>
  <c r="AH513" i="7" s="1"/>
  <c r="Q512" i="7"/>
  <c r="AH512" i="7" s="1"/>
  <c r="Q511" i="7"/>
  <c r="AH511" i="7" s="1"/>
  <c r="Q510" i="7"/>
  <c r="AH510" i="7" s="1"/>
  <c r="Q509" i="7"/>
  <c r="AH509" i="7" s="1"/>
  <c r="Q508" i="7"/>
  <c r="AH508" i="7" s="1"/>
  <c r="Q507" i="7"/>
  <c r="AH507" i="7" s="1"/>
  <c r="Q506" i="7"/>
  <c r="AH506" i="7" s="1"/>
  <c r="Q505" i="7"/>
  <c r="AH505" i="7" s="1"/>
  <c r="Q504" i="7"/>
  <c r="AH504" i="7" s="1"/>
  <c r="Q503" i="7"/>
  <c r="AH503" i="7" s="1"/>
  <c r="Q502" i="7"/>
  <c r="AH502" i="7" s="1"/>
  <c r="Q501" i="7"/>
  <c r="AH501" i="7" s="1"/>
  <c r="Q500" i="7"/>
  <c r="AH500" i="7" s="1"/>
  <c r="Q499" i="7"/>
  <c r="AH499" i="7" s="1"/>
  <c r="Q498" i="7"/>
  <c r="AB498" i="7" s="1"/>
  <c r="Q497" i="7"/>
  <c r="AH497" i="7" s="1"/>
  <c r="Q496" i="7"/>
  <c r="AH496" i="7" s="1"/>
  <c r="Q495" i="7"/>
  <c r="AH495" i="7" s="1"/>
  <c r="AJ495" i="7" s="1"/>
  <c r="Q494" i="7"/>
  <c r="AH494" i="7" s="1"/>
  <c r="Q493" i="7"/>
  <c r="AH493" i="7" s="1"/>
  <c r="Q492" i="7"/>
  <c r="AH492" i="7" s="1"/>
  <c r="Q491" i="7"/>
  <c r="AH491" i="7" s="1"/>
  <c r="Q490" i="7"/>
  <c r="AH490" i="7" s="1"/>
  <c r="Q489" i="7"/>
  <c r="AH489" i="7" s="1"/>
  <c r="Q488" i="7"/>
  <c r="AH488" i="7" s="1"/>
  <c r="Q487" i="7"/>
  <c r="AH487" i="7" s="1"/>
  <c r="Q486" i="7"/>
  <c r="AH486" i="7" s="1"/>
  <c r="Q485" i="7"/>
  <c r="AH485" i="7" s="1"/>
  <c r="Q484" i="7"/>
  <c r="AH484" i="7" s="1"/>
  <c r="Q482" i="7"/>
  <c r="AH482" i="7" s="1"/>
  <c r="Q481" i="7"/>
  <c r="AH481" i="7" s="1"/>
  <c r="Q480" i="7"/>
  <c r="AH480" i="7" s="1"/>
  <c r="Q479" i="7"/>
  <c r="AH479" i="7" s="1"/>
  <c r="Q478" i="7"/>
  <c r="AH478" i="7" s="1"/>
  <c r="Q477" i="7"/>
  <c r="AH477" i="7" s="1"/>
  <c r="Q476" i="7"/>
  <c r="AH476" i="7" s="1"/>
  <c r="Q475" i="7"/>
  <c r="AH475" i="7" s="1"/>
  <c r="Q474" i="7"/>
  <c r="AH474" i="7" s="1"/>
  <c r="Q473" i="7"/>
  <c r="AH473" i="7" s="1"/>
  <c r="Q472" i="7"/>
  <c r="AH472" i="7" s="1"/>
  <c r="Q471" i="7"/>
  <c r="AH471" i="7" s="1"/>
  <c r="Q470" i="7"/>
  <c r="AH470" i="7" s="1"/>
  <c r="Q469" i="7"/>
  <c r="AH469" i="7" s="1"/>
  <c r="Q467" i="7"/>
  <c r="AH467" i="7" s="1"/>
  <c r="Q466" i="7"/>
  <c r="AH466" i="7" s="1"/>
  <c r="Q465" i="7"/>
  <c r="AH465" i="7" s="1"/>
  <c r="Q462" i="7"/>
  <c r="AH462" i="7" s="1"/>
  <c r="Q461" i="7"/>
  <c r="AH461" i="7" s="1"/>
  <c r="Q460" i="7"/>
  <c r="AH460" i="7" s="1"/>
  <c r="Q459" i="7"/>
  <c r="AH459" i="7" s="1"/>
  <c r="Q458" i="7"/>
  <c r="AH458" i="7" s="1"/>
  <c r="Q457" i="7"/>
  <c r="AH457" i="7" s="1"/>
  <c r="Q456" i="7"/>
  <c r="AH456" i="7" s="1"/>
  <c r="Q455" i="7"/>
  <c r="AH455" i="7" s="1"/>
  <c r="Q454" i="7"/>
  <c r="AH454" i="7" s="1"/>
  <c r="Q453" i="7"/>
  <c r="AH453" i="7" s="1"/>
  <c r="Q452" i="7"/>
  <c r="AH452" i="7" s="1"/>
  <c r="Q451" i="7"/>
  <c r="AH451" i="7" s="1"/>
  <c r="Q450" i="7"/>
  <c r="AH450" i="7" s="1"/>
  <c r="Q449" i="7"/>
  <c r="AH449" i="7" s="1"/>
  <c r="Q448" i="7"/>
  <c r="AH448" i="7" s="1"/>
  <c r="Q447" i="7"/>
  <c r="AH447" i="7" s="1"/>
  <c r="Q446" i="7"/>
  <c r="AH446" i="7" s="1"/>
  <c r="Q445" i="7"/>
  <c r="AH445" i="7" s="1"/>
  <c r="Q444" i="7"/>
  <c r="AH444" i="7" s="1"/>
  <c r="Q443" i="7"/>
  <c r="AH443" i="7" s="1"/>
  <c r="Q442" i="7"/>
  <c r="AH442" i="7" s="1"/>
  <c r="Q441" i="7"/>
  <c r="AH441" i="7" s="1"/>
  <c r="Q440" i="7"/>
  <c r="AH440" i="7" s="1"/>
  <c r="Q439" i="7"/>
  <c r="AH439" i="7" s="1"/>
  <c r="Q438" i="7"/>
  <c r="AH438" i="7" s="1"/>
  <c r="Q437" i="7"/>
  <c r="AH437" i="7" s="1"/>
  <c r="Q436" i="7"/>
  <c r="AH436" i="7" s="1"/>
  <c r="Q435" i="7"/>
  <c r="AH435" i="7" s="1"/>
  <c r="Q434" i="7"/>
  <c r="AH434" i="7" s="1"/>
  <c r="Q433" i="7"/>
  <c r="AH433" i="7" s="1"/>
  <c r="Q432" i="7"/>
  <c r="AH432" i="7" s="1"/>
  <c r="Q431" i="7"/>
  <c r="AH431" i="7" s="1"/>
  <c r="Q430" i="7"/>
  <c r="AH430" i="7" s="1"/>
  <c r="Q429" i="7"/>
  <c r="AH429" i="7" s="1"/>
  <c r="Q428" i="7"/>
  <c r="AH428" i="7" s="1"/>
  <c r="Q427" i="7"/>
  <c r="AH427" i="7" s="1"/>
  <c r="Q426" i="7"/>
  <c r="AH426" i="7" s="1"/>
  <c r="Q425" i="7"/>
  <c r="AH425" i="7" s="1"/>
  <c r="Q424" i="7"/>
  <c r="AH424" i="7" s="1"/>
  <c r="Q423" i="7"/>
  <c r="AH423" i="7" s="1"/>
  <c r="Q422" i="7"/>
  <c r="AH422" i="7" s="1"/>
  <c r="Q421" i="7"/>
  <c r="AH421" i="7" s="1"/>
  <c r="Q420" i="7"/>
  <c r="AH420" i="7" s="1"/>
  <c r="Q419" i="7"/>
  <c r="Q418" i="7"/>
  <c r="AH418" i="7" s="1"/>
  <c r="Q417" i="7"/>
  <c r="AH417" i="7" s="1"/>
  <c r="Q416" i="7"/>
  <c r="AH416" i="7" s="1"/>
  <c r="Q415" i="7"/>
  <c r="AH415" i="7" s="1"/>
  <c r="Q414" i="7"/>
  <c r="AH414" i="7" s="1"/>
  <c r="Q413" i="7"/>
  <c r="AH413" i="7" s="1"/>
  <c r="Q412" i="7"/>
  <c r="AH412" i="7" s="1"/>
  <c r="Q411" i="7"/>
  <c r="AH411" i="7" s="1"/>
  <c r="AJ411" i="7" s="1"/>
  <c r="Q410" i="7"/>
  <c r="AH410" i="7" s="1"/>
  <c r="Q409" i="7"/>
  <c r="AH409" i="7" s="1"/>
  <c r="Q408" i="7"/>
  <c r="AH408" i="7" s="1"/>
  <c r="Q407" i="7"/>
  <c r="AH407" i="7" s="1"/>
  <c r="Q406" i="7"/>
  <c r="AH406" i="7" s="1"/>
  <c r="Q405" i="7"/>
  <c r="AH405" i="7" s="1"/>
  <c r="Q404" i="7"/>
  <c r="AH404" i="7" s="1"/>
  <c r="Q403" i="7"/>
  <c r="AH403" i="7" s="1"/>
  <c r="Q402" i="7"/>
  <c r="AH402" i="7" s="1"/>
  <c r="Q401" i="7"/>
  <c r="AH401" i="7" s="1"/>
  <c r="Q400" i="7"/>
  <c r="AH400" i="7" s="1"/>
  <c r="Q399" i="7"/>
  <c r="AH399" i="7" s="1"/>
  <c r="Q398" i="7"/>
  <c r="AH398" i="7" s="1"/>
  <c r="Q397" i="7"/>
  <c r="AH397" i="7" s="1"/>
  <c r="Q396" i="7"/>
  <c r="AH396" i="7" s="1"/>
  <c r="Q395" i="7"/>
  <c r="AH395" i="7" s="1"/>
  <c r="Q394" i="7"/>
  <c r="AH394" i="7" s="1"/>
  <c r="Q393" i="7"/>
  <c r="AH393" i="7" s="1"/>
  <c r="Q392" i="7"/>
  <c r="AH392" i="7" s="1"/>
  <c r="Q390" i="7"/>
  <c r="AH390" i="7" s="1"/>
  <c r="Q389" i="7"/>
  <c r="AH389" i="7" s="1"/>
  <c r="Q388" i="7"/>
  <c r="AH388" i="7" s="1"/>
  <c r="Q387" i="7"/>
  <c r="AH387" i="7" s="1"/>
  <c r="Q386" i="7"/>
  <c r="AH386" i="7" s="1"/>
  <c r="Q385" i="7"/>
  <c r="AH385" i="7" s="1"/>
  <c r="Q384" i="7"/>
  <c r="AH384" i="7" s="1"/>
  <c r="Q383" i="7"/>
  <c r="AH383" i="7" s="1"/>
  <c r="Q382" i="7"/>
  <c r="AH382" i="7" s="1"/>
  <c r="Q381" i="7"/>
  <c r="AH381" i="7" s="1"/>
  <c r="Q380" i="7"/>
  <c r="AH380" i="7" s="1"/>
  <c r="Q379" i="7"/>
  <c r="AH379" i="7" s="1"/>
  <c r="Q378" i="7"/>
  <c r="AH378" i="7" s="1"/>
  <c r="Q377" i="7"/>
  <c r="AH377" i="7" s="1"/>
  <c r="Q376" i="7"/>
  <c r="AH376" i="7" s="1"/>
  <c r="Q375" i="7"/>
  <c r="AH375" i="7" s="1"/>
  <c r="Q374" i="7"/>
  <c r="AH374" i="7" s="1"/>
  <c r="Q373" i="7"/>
  <c r="AH373" i="7" s="1"/>
  <c r="Q372" i="7"/>
  <c r="AH372" i="7" s="1"/>
  <c r="Q371" i="7"/>
  <c r="AH371" i="7" s="1"/>
  <c r="Q370" i="7"/>
  <c r="AH370" i="7" s="1"/>
  <c r="Q369" i="7"/>
  <c r="AH369" i="7" s="1"/>
  <c r="Q368" i="7"/>
  <c r="Q367" i="7"/>
  <c r="Q366" i="7"/>
  <c r="AH366" i="7" s="1"/>
  <c r="Q365" i="7"/>
  <c r="AH365" i="7" s="1"/>
  <c r="Q364" i="7"/>
  <c r="AH364" i="7" s="1"/>
  <c r="Q363" i="7"/>
  <c r="AH363" i="7" s="1"/>
  <c r="Q362" i="7"/>
  <c r="AH362" i="7" s="1"/>
  <c r="Q361" i="7"/>
  <c r="AH361" i="7" s="1"/>
  <c r="Q360" i="7"/>
  <c r="AH360" i="7" s="1"/>
  <c r="Q359" i="7"/>
  <c r="AH359" i="7" s="1"/>
  <c r="Q358" i="7"/>
  <c r="AH358" i="7" s="1"/>
  <c r="Q357" i="7"/>
  <c r="AH357" i="7" s="1"/>
  <c r="Q356" i="7"/>
  <c r="AH356" i="7" s="1"/>
  <c r="Q355" i="7"/>
  <c r="AH355" i="7" s="1"/>
  <c r="Q354" i="7"/>
  <c r="AH354" i="7" s="1"/>
  <c r="Q353" i="7"/>
  <c r="AH353" i="7" s="1"/>
  <c r="Q352" i="7"/>
  <c r="AH352" i="7" s="1"/>
  <c r="Q351" i="7"/>
  <c r="AH351" i="7" s="1"/>
  <c r="Q350" i="7"/>
  <c r="AH350" i="7" s="1"/>
  <c r="Q349" i="7"/>
  <c r="Q348" i="7"/>
  <c r="Q347" i="7"/>
  <c r="Q346" i="7"/>
  <c r="AH346" i="7" s="1"/>
  <c r="Q345" i="7"/>
  <c r="AH345" i="7" s="1"/>
  <c r="Q344" i="7"/>
  <c r="Q343" i="7"/>
  <c r="AH343" i="7" s="1"/>
  <c r="Q342" i="7"/>
  <c r="AH342" i="7" s="1"/>
  <c r="Q341" i="7"/>
  <c r="AH341" i="7" s="1"/>
  <c r="Q340" i="7"/>
  <c r="AH340" i="7" s="1"/>
  <c r="Q339" i="7"/>
  <c r="AH339" i="7" s="1"/>
  <c r="Q338" i="7"/>
  <c r="AH338" i="7" s="1"/>
  <c r="Q337" i="7"/>
  <c r="AB337" i="7" s="1"/>
  <c r="Q336" i="7"/>
  <c r="AH336" i="7" s="1"/>
  <c r="Q335" i="7"/>
  <c r="AH335" i="7" s="1"/>
  <c r="Q333" i="7"/>
  <c r="AH333" i="7" s="1"/>
  <c r="Q332" i="7"/>
  <c r="AH332" i="7" s="1"/>
  <c r="Q331" i="7"/>
  <c r="AH331" i="7" s="1"/>
  <c r="Q330" i="7"/>
  <c r="AH330" i="7" s="1"/>
  <c r="Q329" i="7"/>
  <c r="AH329" i="7" s="1"/>
  <c r="Q327" i="7"/>
  <c r="AH327" i="7" s="1"/>
  <c r="Q326" i="7"/>
  <c r="AH326" i="7" s="1"/>
  <c r="Q325" i="7"/>
  <c r="AH325" i="7" s="1"/>
  <c r="Q324" i="7"/>
  <c r="AH324" i="7" s="1"/>
  <c r="Q323" i="7"/>
  <c r="AH323" i="7" s="1"/>
  <c r="Q322" i="7"/>
  <c r="AH322" i="7" s="1"/>
  <c r="Q321" i="7"/>
  <c r="AH321" i="7" s="1"/>
  <c r="Q320" i="7"/>
  <c r="AH320" i="7" s="1"/>
  <c r="Q319" i="7"/>
  <c r="AH319" i="7" s="1"/>
  <c r="Q318" i="7"/>
  <c r="AH318" i="7" s="1"/>
  <c r="Q317" i="7"/>
  <c r="AH317" i="7" s="1"/>
  <c r="Q316" i="7"/>
  <c r="AH316" i="7" s="1"/>
  <c r="Q315" i="7"/>
  <c r="AH315" i="7" s="1"/>
  <c r="Q314" i="7"/>
  <c r="Q313" i="7"/>
  <c r="AH313" i="7" s="1"/>
  <c r="Q312" i="7"/>
  <c r="AH312" i="7" s="1"/>
  <c r="Q311" i="7"/>
  <c r="AH311" i="7" s="1"/>
  <c r="Q310" i="7"/>
  <c r="AH310" i="7" s="1"/>
  <c r="Q309" i="7"/>
  <c r="AH309" i="7" s="1"/>
  <c r="Q308" i="7"/>
  <c r="AB308" i="7" s="1"/>
  <c r="Q307" i="7"/>
  <c r="AH307" i="7" s="1"/>
  <c r="Q306" i="7"/>
  <c r="Q305" i="7"/>
  <c r="AH305" i="7" s="1"/>
  <c r="Q304" i="7"/>
  <c r="AH304" i="7" s="1"/>
  <c r="Q303" i="7"/>
  <c r="AH303" i="7" s="1"/>
  <c r="Q302" i="7"/>
  <c r="AB302" i="7" s="1"/>
  <c r="Q301" i="7"/>
  <c r="AH301" i="7" s="1"/>
  <c r="Q300" i="7"/>
  <c r="AH300" i="7" s="1"/>
  <c r="Q299" i="7"/>
  <c r="AH299" i="7" s="1"/>
  <c r="Q298" i="7"/>
  <c r="Q297" i="7"/>
  <c r="AB297" i="7" s="1"/>
  <c r="Q296" i="7"/>
  <c r="AH296" i="7" s="1"/>
  <c r="Q295" i="7"/>
  <c r="AH295" i="7" s="1"/>
  <c r="Q294" i="7"/>
  <c r="Q293" i="7"/>
  <c r="Q292" i="7"/>
  <c r="AH292" i="7" s="1"/>
  <c r="Q291" i="7"/>
  <c r="AH291" i="7" s="1"/>
  <c r="Q290" i="7"/>
  <c r="Q289" i="7"/>
  <c r="AH289" i="7" s="1"/>
  <c r="Q288" i="7"/>
  <c r="AH288" i="7" s="1"/>
  <c r="Q287" i="7"/>
  <c r="AH287" i="7" s="1"/>
  <c r="Q286" i="7"/>
  <c r="Q285" i="7"/>
  <c r="AH285" i="7" s="1"/>
  <c r="Q284" i="7"/>
  <c r="AB284" i="7" s="1"/>
  <c r="Q283" i="7"/>
  <c r="AH283" i="7" s="1"/>
  <c r="Q282" i="7"/>
  <c r="Q281" i="7"/>
  <c r="AH281" i="7" s="1"/>
  <c r="Q280" i="7"/>
  <c r="AH280" i="7" s="1"/>
  <c r="Q279" i="7"/>
  <c r="AB279" i="7" s="1"/>
  <c r="Q278" i="7"/>
  <c r="AH278" i="7" s="1"/>
  <c r="Q277" i="7"/>
  <c r="Q276" i="7"/>
  <c r="AH276" i="7" s="1"/>
  <c r="Q275" i="7"/>
  <c r="AH275" i="7" s="1"/>
  <c r="Q274" i="7"/>
  <c r="AH274" i="7" s="1"/>
  <c r="Q273" i="7"/>
  <c r="AH273" i="7" s="1"/>
  <c r="Q272" i="7"/>
  <c r="AH272" i="7" s="1"/>
  <c r="Q271" i="7"/>
  <c r="AH271" i="7" s="1"/>
  <c r="Q270" i="7"/>
  <c r="AH270" i="7" s="1"/>
  <c r="Q269" i="7"/>
  <c r="AH269" i="7" s="1"/>
  <c r="Q268" i="7"/>
  <c r="AH268" i="7" s="1"/>
  <c r="Q267" i="7"/>
  <c r="AH267" i="7" s="1"/>
  <c r="Q266" i="7"/>
  <c r="Q265" i="7"/>
  <c r="Q264" i="7"/>
  <c r="Q263" i="7"/>
  <c r="Q262" i="7"/>
  <c r="Q261" i="7"/>
  <c r="Q260" i="7"/>
  <c r="AH260" i="7" s="1"/>
  <c r="Q259" i="7"/>
  <c r="Q258" i="7"/>
  <c r="Q257" i="7"/>
  <c r="Q256" i="7"/>
  <c r="AH256" i="7" s="1"/>
  <c r="Q255" i="7"/>
  <c r="AH255" i="7" s="1"/>
  <c r="Q254" i="7"/>
  <c r="Q253" i="7"/>
  <c r="AH253" i="7" s="1"/>
  <c r="Q252" i="7"/>
  <c r="Q251" i="7"/>
  <c r="Q250" i="7"/>
  <c r="Q249" i="7"/>
  <c r="Q248" i="7"/>
  <c r="Q245" i="7"/>
  <c r="Q244" i="7"/>
  <c r="Q243" i="7"/>
  <c r="AH243" i="7" s="1"/>
  <c r="Q242" i="7"/>
  <c r="AH242" i="7" s="1"/>
  <c r="Q241" i="7"/>
  <c r="AH241" i="7" s="1"/>
  <c r="Q240" i="7"/>
  <c r="AH240" i="7" s="1"/>
  <c r="Q239" i="7"/>
  <c r="AH239" i="7" s="1"/>
  <c r="Q238" i="7"/>
  <c r="AH238" i="7" s="1"/>
  <c r="Q237" i="7"/>
  <c r="AH237" i="7" s="1"/>
  <c r="Q236" i="7"/>
  <c r="AH236" i="7" s="1"/>
  <c r="Q235" i="7"/>
  <c r="AH235" i="7" s="1"/>
  <c r="Q234" i="7"/>
  <c r="AH234" i="7" s="1"/>
  <c r="Q233" i="7"/>
  <c r="AH233" i="7" s="1"/>
  <c r="Q232" i="7"/>
  <c r="AH232" i="7" s="1"/>
  <c r="Q231" i="7"/>
  <c r="AH231" i="7" s="1"/>
  <c r="Q230" i="7"/>
  <c r="AH230" i="7" s="1"/>
  <c r="Q229" i="7"/>
  <c r="AH229" i="7" s="1"/>
  <c r="Q228" i="7"/>
  <c r="AH228" i="7" s="1"/>
  <c r="Q227" i="7"/>
  <c r="AH227" i="7" s="1"/>
  <c r="Q226" i="7"/>
  <c r="AH226" i="7" s="1"/>
  <c r="Q225" i="7"/>
  <c r="AH225" i="7" s="1"/>
  <c r="AJ225" i="7" s="1"/>
  <c r="Q224" i="7"/>
  <c r="AH224" i="7" s="1"/>
  <c r="Q223" i="7"/>
  <c r="Q222" i="7"/>
  <c r="AH222" i="7" s="1"/>
  <c r="Q221" i="7"/>
  <c r="AH221" i="7" s="1"/>
  <c r="Q220" i="7"/>
  <c r="Q219" i="7"/>
  <c r="AH219" i="7" s="1"/>
  <c r="Q218" i="7"/>
  <c r="AH218" i="7" s="1"/>
  <c r="Q217" i="7"/>
  <c r="AH217" i="7" s="1"/>
  <c r="Q216" i="7"/>
  <c r="Q215" i="7"/>
  <c r="AB215" i="7" s="1"/>
  <c r="Q214" i="7"/>
  <c r="Q213" i="7"/>
  <c r="Q212" i="7"/>
  <c r="Q211" i="7"/>
  <c r="Q210" i="7"/>
  <c r="Q209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AH195" i="7" s="1"/>
  <c r="Q194" i="7"/>
  <c r="Q193" i="7"/>
  <c r="Q192" i="7"/>
  <c r="Q191" i="7"/>
  <c r="AH191" i="7" s="1"/>
  <c r="Q190" i="7"/>
  <c r="Q189" i="7"/>
  <c r="Q188" i="7"/>
  <c r="Q187" i="7"/>
  <c r="Q186" i="7"/>
  <c r="Q185" i="7"/>
  <c r="AH185" i="7" s="1"/>
  <c r="Q184" i="7"/>
  <c r="Q183" i="7"/>
  <c r="AH183" i="7" s="1"/>
  <c r="Q182" i="7"/>
  <c r="Q181" i="7"/>
  <c r="AH181" i="7" s="1"/>
  <c r="Q180" i="7"/>
  <c r="Q179" i="7"/>
  <c r="AH179" i="7" s="1"/>
  <c r="Q178" i="7"/>
  <c r="AH178" i="7" s="1"/>
  <c r="Q177" i="7"/>
  <c r="AH177" i="7" s="1"/>
  <c r="Q176" i="7"/>
  <c r="Q175" i="7"/>
  <c r="AH175" i="7" s="1"/>
  <c r="Q174" i="7"/>
  <c r="Q173" i="7"/>
  <c r="AH173" i="7" s="1"/>
  <c r="Q172" i="7"/>
  <c r="Q171" i="7"/>
  <c r="AH171" i="7" s="1"/>
  <c r="Q170" i="7"/>
  <c r="AH170" i="7" s="1"/>
  <c r="Q169" i="7"/>
  <c r="AH169" i="7" s="1"/>
  <c r="Q168" i="7"/>
  <c r="Q167" i="7"/>
  <c r="AH167" i="7" s="1"/>
  <c r="Q166" i="7"/>
  <c r="AH166" i="7" s="1"/>
  <c r="Q165" i="7"/>
  <c r="AH165" i="7" s="1"/>
  <c r="Q164" i="7"/>
  <c r="Q163" i="7"/>
  <c r="Q162" i="7"/>
  <c r="AH162" i="7" s="1"/>
  <c r="Q161" i="7"/>
  <c r="AH161" i="7" s="1"/>
  <c r="Q160" i="7"/>
  <c r="Q159" i="7"/>
  <c r="AH159" i="7" s="1"/>
  <c r="Q158" i="7"/>
  <c r="AH158" i="7" s="1"/>
  <c r="Q157" i="7"/>
  <c r="AH157" i="7" s="1"/>
  <c r="Q156" i="7"/>
  <c r="Q155" i="7"/>
  <c r="AH155" i="7" s="1"/>
  <c r="Q154" i="7"/>
  <c r="AH154" i="7" s="1"/>
  <c r="Q153" i="7"/>
  <c r="AH153" i="7" s="1"/>
  <c r="Q152" i="7"/>
  <c r="AH152" i="7" s="1"/>
  <c r="Q151" i="7"/>
  <c r="Q150" i="7"/>
  <c r="AH150" i="7" s="1"/>
  <c r="Q149" i="7"/>
  <c r="AH149" i="7" s="1"/>
  <c r="Q148" i="7"/>
  <c r="AH148" i="7" s="1"/>
  <c r="Q147" i="7"/>
  <c r="AH147" i="7" s="1"/>
  <c r="Q146" i="7"/>
  <c r="AH146" i="7" s="1"/>
  <c r="Q145" i="7"/>
  <c r="AH145" i="7" s="1"/>
  <c r="Q144" i="7"/>
  <c r="Q143" i="7"/>
  <c r="AB143" i="7" s="1"/>
  <c r="Q142" i="7"/>
  <c r="Q141" i="7"/>
  <c r="Q140" i="7"/>
  <c r="Q139" i="7"/>
  <c r="Q138" i="7"/>
  <c r="Q137" i="7"/>
  <c r="Q136" i="7"/>
  <c r="Q135" i="7"/>
  <c r="Q134" i="7"/>
  <c r="Q133" i="7"/>
  <c r="Q132" i="7"/>
  <c r="Q131" i="7"/>
  <c r="Q130" i="7"/>
  <c r="Q129" i="7"/>
  <c r="Q125" i="7"/>
  <c r="Q124" i="7"/>
  <c r="Q123" i="7"/>
  <c r="Q122" i="7"/>
  <c r="Q121" i="7"/>
  <c r="Q120" i="7"/>
  <c r="Q119" i="7"/>
  <c r="Q118" i="7"/>
  <c r="Q117" i="7"/>
  <c r="Q116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19" i="7"/>
  <c r="Q18" i="7"/>
  <c r="Q17" i="7"/>
  <c r="Q16" i="7"/>
  <c r="Q15" i="7"/>
  <c r="Q14" i="7"/>
  <c r="Q13" i="7"/>
  <c r="Q12" i="7"/>
  <c r="Q11" i="7"/>
  <c r="Q10" i="7"/>
  <c r="Q9" i="7"/>
  <c r="Q8" i="7"/>
  <c r="AB9" i="7" l="1"/>
  <c r="AB59" i="7"/>
  <c r="Y99" i="7"/>
  <c r="Y107" i="7"/>
  <c r="Y100" i="7"/>
  <c r="Y108" i="7"/>
  <c r="Y1656" i="7"/>
  <c r="Y101" i="7"/>
  <c r="Y1637" i="7"/>
  <c r="Y1661" i="7"/>
  <c r="Y1673" i="7"/>
  <c r="Y98" i="7"/>
  <c r="Y106" i="7"/>
  <c r="AF25" i="7"/>
  <c r="AE25" i="7"/>
  <c r="AG25" i="7"/>
  <c r="AA29" i="7"/>
  <c r="AB29" i="7"/>
  <c r="Y29" i="7"/>
  <c r="Y33" i="7"/>
  <c r="AA33" i="7"/>
  <c r="Z37" i="7"/>
  <c r="AA37" i="7"/>
  <c r="AA41" i="7"/>
  <c r="AG45" i="7"/>
  <c r="AF45" i="7"/>
  <c r="AE45" i="7"/>
  <c r="AF49" i="7"/>
  <c r="AG49" i="7"/>
  <c r="AE49" i="7"/>
  <c r="AE53" i="7"/>
  <c r="AG53" i="7"/>
  <c r="AF53" i="7"/>
  <c r="AG57" i="7"/>
  <c r="AF57" i="7"/>
  <c r="AE57" i="7"/>
  <c r="AA61" i="7"/>
  <c r="AA65" i="7"/>
  <c r="AA69" i="7"/>
  <c r="Z69" i="7"/>
  <c r="AA73" i="7"/>
  <c r="Z73" i="7"/>
  <c r="AA77" i="7"/>
  <c r="AA81" i="7"/>
  <c r="Y81" i="7"/>
  <c r="AA85" i="7"/>
  <c r="D42" i="6"/>
  <c r="Y85" i="7"/>
  <c r="AA89" i="7"/>
  <c r="AC89" i="7"/>
  <c r="Z89" i="7"/>
  <c r="Y93" i="7"/>
  <c r="D12" i="6"/>
  <c r="AA93" i="7"/>
  <c r="AA97" i="7"/>
  <c r="AB97" i="7"/>
  <c r="Y97" i="7"/>
  <c r="AA105" i="7"/>
  <c r="Y105" i="7"/>
  <c r="Y109" i="7"/>
  <c r="AB109" i="7"/>
  <c r="AA109" i="7"/>
  <c r="AF113" i="7"/>
  <c r="AG113" i="7"/>
  <c r="AE113" i="7"/>
  <c r="AF117" i="7"/>
  <c r="AE117" i="7"/>
  <c r="AG117" i="7"/>
  <c r="AF121" i="7"/>
  <c r="AG121" i="7"/>
  <c r="AE121" i="7"/>
  <c r="AE125" i="7"/>
  <c r="AG125" i="7"/>
  <c r="AF125" i="7"/>
  <c r="AG132" i="7"/>
  <c r="AE132" i="7"/>
  <c r="AF132" i="7"/>
  <c r="AG136" i="7"/>
  <c r="AE136" i="7"/>
  <c r="AF136" i="7"/>
  <c r="AG140" i="7"/>
  <c r="AE140" i="7"/>
  <c r="AF140" i="7"/>
  <c r="AH144" i="7"/>
  <c r="AG156" i="7"/>
  <c r="AF156" i="7"/>
  <c r="AE156" i="7"/>
  <c r="AH160" i="7"/>
  <c r="AH164" i="7"/>
  <c r="AH168" i="7"/>
  <c r="AH172" i="7"/>
  <c r="AH176" i="7"/>
  <c r="AH180" i="7"/>
  <c r="AH184" i="7"/>
  <c r="Y188" i="7"/>
  <c r="AA188" i="7"/>
  <c r="AA192" i="7"/>
  <c r="Y192" i="7"/>
  <c r="AA196" i="7"/>
  <c r="Y196" i="7"/>
  <c r="AA200" i="7"/>
  <c r="Y200" i="7"/>
  <c r="AA204" i="7"/>
  <c r="Y204" i="7"/>
  <c r="Y208" i="7"/>
  <c r="AA208" i="7"/>
  <c r="AH212" i="7"/>
  <c r="AA216" i="7"/>
  <c r="Y216" i="7"/>
  <c r="AE220" i="7"/>
  <c r="AG220" i="7"/>
  <c r="AF220" i="7"/>
  <c r="AF252" i="7"/>
  <c r="AG252" i="7"/>
  <c r="AE252" i="7"/>
  <c r="D25" i="14"/>
  <c r="AF419" i="7"/>
  <c r="AG419" i="7"/>
  <c r="AE419" i="7"/>
  <c r="AE577" i="7"/>
  <c r="AF577" i="7"/>
  <c r="Y651" i="7"/>
  <c r="AA651" i="7"/>
  <c r="AF655" i="7"/>
  <c r="AG655" i="7"/>
  <c r="AE655" i="7"/>
  <c r="AH659" i="7"/>
  <c r="AE663" i="7"/>
  <c r="AF663" i="7"/>
  <c r="AG663" i="7"/>
  <c r="AE667" i="7"/>
  <c r="AF667" i="7"/>
  <c r="AG667" i="7"/>
  <c r="AG671" i="7"/>
  <c r="AE671" i="7"/>
  <c r="AF671" i="7"/>
  <c r="AF675" i="7"/>
  <c r="AE675" i="7"/>
  <c r="AG675" i="7"/>
  <c r="AG679" i="7"/>
  <c r="AE679" i="7"/>
  <c r="AF679" i="7"/>
  <c r="AE683" i="7"/>
  <c r="AF683" i="7"/>
  <c r="AG683" i="7"/>
  <c r="AG687" i="7"/>
  <c r="AE687" i="7"/>
  <c r="AF687" i="7"/>
  <c r="X691" i="7"/>
  <c r="W691" i="7"/>
  <c r="V691" i="7"/>
  <c r="V695" i="7"/>
  <c r="X695" i="7"/>
  <c r="W695" i="7"/>
  <c r="W699" i="7"/>
  <c r="X699" i="7"/>
  <c r="V699" i="7"/>
  <c r="X703" i="7"/>
  <c r="V703" i="7"/>
  <c r="W703" i="7"/>
  <c r="W707" i="7"/>
  <c r="X707" i="7"/>
  <c r="V707" i="7"/>
  <c r="X711" i="7"/>
  <c r="V711" i="7"/>
  <c r="W711" i="7"/>
  <c r="V715" i="7"/>
  <c r="X715" i="7"/>
  <c r="W715" i="7"/>
  <c r="X719" i="7"/>
  <c r="V719" i="7"/>
  <c r="W719" i="7"/>
  <c r="X723" i="7"/>
  <c r="V723" i="7"/>
  <c r="W723" i="7"/>
  <c r="V727" i="7"/>
  <c r="X727" i="7"/>
  <c r="W727" i="7"/>
  <c r="X731" i="7"/>
  <c r="V731" i="7"/>
  <c r="W731" i="7"/>
  <c r="X735" i="7"/>
  <c r="V735" i="7"/>
  <c r="W735" i="7"/>
  <c r="V739" i="7"/>
  <c r="X739" i="7"/>
  <c r="W739" i="7"/>
  <c r="V743" i="7"/>
  <c r="X743" i="7"/>
  <c r="W743" i="7"/>
  <c r="AH747" i="7"/>
  <c r="AJ747" i="7" s="1"/>
  <c r="AH755" i="7"/>
  <c r="AJ755" i="7" s="1"/>
  <c r="Y764" i="7"/>
  <c r="AA764" i="7"/>
  <c r="AA768" i="7"/>
  <c r="D28" i="6"/>
  <c r="Y768" i="7"/>
  <c r="AF772" i="7"/>
  <c r="AE772" i="7"/>
  <c r="AG772" i="7"/>
  <c r="AF776" i="7"/>
  <c r="AE776" i="7"/>
  <c r="AG776" i="7"/>
  <c r="AA780" i="7"/>
  <c r="Y780" i="7"/>
  <c r="AF792" i="7"/>
  <c r="AE792" i="7"/>
  <c r="AG792" i="7"/>
  <c r="AA800" i="7"/>
  <c r="Y800" i="7"/>
  <c r="Z804" i="7"/>
  <c r="AA804" i="7"/>
  <c r="AE808" i="7"/>
  <c r="AG808" i="7"/>
  <c r="AF808" i="7"/>
  <c r="AE812" i="7"/>
  <c r="AG812" i="7"/>
  <c r="AF812" i="7"/>
  <c r="AG816" i="7"/>
  <c r="AE816" i="7"/>
  <c r="AF816" i="7"/>
  <c r="AF824" i="7"/>
  <c r="AG824" i="7"/>
  <c r="AE824" i="7"/>
  <c r="AF828" i="7"/>
  <c r="AE828" i="7"/>
  <c r="AG828" i="7"/>
  <c r="AG832" i="7"/>
  <c r="AF832" i="7"/>
  <c r="AE832" i="7"/>
  <c r="AF836" i="7"/>
  <c r="AE836" i="7"/>
  <c r="AG836" i="7"/>
  <c r="AF848" i="7"/>
  <c r="AE848" i="7"/>
  <c r="AG848" i="7"/>
  <c r="AG852" i="7"/>
  <c r="AF852" i="7"/>
  <c r="AE852" i="7"/>
  <c r="AE858" i="7"/>
  <c r="AG858" i="7"/>
  <c r="AF858" i="7"/>
  <c r="D27" i="6"/>
  <c r="Y862" i="7"/>
  <c r="AA862" i="7"/>
  <c r="AG866" i="7"/>
  <c r="AF866" i="7"/>
  <c r="AE866" i="7"/>
  <c r="AF886" i="7"/>
  <c r="AE886" i="7"/>
  <c r="AG886" i="7"/>
  <c r="AA890" i="7"/>
  <c r="Y890" i="7"/>
  <c r="AA894" i="7"/>
  <c r="Y894" i="7"/>
  <c r="AG898" i="7"/>
  <c r="AF898" i="7"/>
  <c r="AE898" i="7"/>
  <c r="AG902" i="7"/>
  <c r="AE902" i="7"/>
  <c r="AF902" i="7"/>
  <c r="AE922" i="7"/>
  <c r="AG922" i="7"/>
  <c r="AF922" i="7"/>
  <c r="AE954" i="7"/>
  <c r="AG954" i="7"/>
  <c r="AF954" i="7"/>
  <c r="AH966" i="7"/>
  <c r="AE1002" i="7"/>
  <c r="AG1002" i="7"/>
  <c r="AF1002" i="7"/>
  <c r="AG1010" i="7"/>
  <c r="AE1010" i="7"/>
  <c r="AF1010" i="7"/>
  <c r="AE1014" i="7"/>
  <c r="AG1014" i="7"/>
  <c r="AF1014" i="7"/>
  <c r="AG1018" i="7"/>
  <c r="AE1018" i="7"/>
  <c r="AF1018" i="7"/>
  <c r="AF1022" i="7"/>
  <c r="AE1022" i="7"/>
  <c r="AG1022" i="7"/>
  <c r="AF1026" i="7"/>
  <c r="AE1026" i="7"/>
  <c r="AG1026" i="7"/>
  <c r="W1030" i="7"/>
  <c r="V1030" i="7"/>
  <c r="AE1030" i="7"/>
  <c r="AF1030" i="7"/>
  <c r="X1030" i="7"/>
  <c r="AG1030" i="7"/>
  <c r="X1034" i="7"/>
  <c r="W1034" i="7"/>
  <c r="V1034" i="7"/>
  <c r="W1038" i="7"/>
  <c r="V1038" i="7"/>
  <c r="X1038" i="7"/>
  <c r="W1042" i="7"/>
  <c r="X1042" i="7"/>
  <c r="V1042" i="7"/>
  <c r="AA1050" i="7"/>
  <c r="Y1050" i="7"/>
  <c r="AE1054" i="7"/>
  <c r="AG1054" i="7"/>
  <c r="AF1054" i="7"/>
  <c r="AA1062" i="7"/>
  <c r="Y1062" i="7"/>
  <c r="X1070" i="7"/>
  <c r="W1070" i="7"/>
  <c r="V1070" i="7"/>
  <c r="W1074" i="7"/>
  <c r="X1074" i="7"/>
  <c r="V1074" i="7"/>
  <c r="AG1078" i="7"/>
  <c r="AF1078" i="7"/>
  <c r="AE1078" i="7"/>
  <c r="AG1082" i="7"/>
  <c r="AE1082" i="7"/>
  <c r="AF1082" i="7"/>
  <c r="AE1086" i="7"/>
  <c r="AG1086" i="7"/>
  <c r="AF1086" i="7"/>
  <c r="W1102" i="7"/>
  <c r="X1102" i="7"/>
  <c r="V1102" i="7"/>
  <c r="AG1106" i="7"/>
  <c r="AF1106" i="7"/>
  <c r="AE1106" i="7"/>
  <c r="V1106" i="7"/>
  <c r="X1106" i="7"/>
  <c r="W1106" i="7"/>
  <c r="AG1114" i="7"/>
  <c r="AE1114" i="7"/>
  <c r="AF1114" i="7"/>
  <c r="V1118" i="7"/>
  <c r="W1118" i="7"/>
  <c r="X1118" i="7"/>
  <c r="AE1122" i="7"/>
  <c r="AG1122" i="7"/>
  <c r="AF1122" i="7"/>
  <c r="AG1146" i="7"/>
  <c r="AF1146" i="7"/>
  <c r="AE1146" i="7"/>
  <c r="AH1150" i="7"/>
  <c r="AG1154" i="7"/>
  <c r="AE1154" i="7"/>
  <c r="AF1154" i="7"/>
  <c r="AE1166" i="7"/>
  <c r="AF1166" i="7"/>
  <c r="AG1166" i="7"/>
  <c r="AE1174" i="7"/>
  <c r="AF1174" i="7"/>
  <c r="AG1174" i="7"/>
  <c r="AE1182" i="7"/>
  <c r="AG1182" i="7"/>
  <c r="AF1182" i="7"/>
  <c r="AG1186" i="7"/>
  <c r="AF1186" i="7"/>
  <c r="AE1186" i="7"/>
  <c r="AE1195" i="7"/>
  <c r="AF1195" i="7"/>
  <c r="AG1195" i="7"/>
  <c r="AF1199" i="7"/>
  <c r="AG1199" i="7"/>
  <c r="AE1199" i="7"/>
  <c r="AF1203" i="7"/>
  <c r="AG1203" i="7"/>
  <c r="AE1203" i="7"/>
  <c r="AG1207" i="7"/>
  <c r="AE1207" i="7"/>
  <c r="AF1207" i="7"/>
  <c r="AE1211" i="7"/>
  <c r="AF1211" i="7"/>
  <c r="AG1211" i="7"/>
  <c r="AF1215" i="7"/>
  <c r="AG1215" i="7"/>
  <c r="AJ1215" i="7" s="1"/>
  <c r="AE1215" i="7"/>
  <c r="AF1219" i="7"/>
  <c r="AG1219" i="7"/>
  <c r="AJ1219" i="7" s="1"/>
  <c r="AE1219" i="7"/>
  <c r="AG1223" i="7"/>
  <c r="AJ1223" i="7" s="1"/>
  <c r="AE1223" i="7"/>
  <c r="AF1223" i="7"/>
  <c r="W1251" i="7"/>
  <c r="X1251" i="7"/>
  <c r="V1251" i="7"/>
  <c r="X1255" i="7"/>
  <c r="AJ1255" i="7" s="1"/>
  <c r="V1255" i="7"/>
  <c r="W1255" i="7"/>
  <c r="X1259" i="7"/>
  <c r="V1259" i="7"/>
  <c r="W1259" i="7"/>
  <c r="V1263" i="7"/>
  <c r="W1263" i="7"/>
  <c r="X1263" i="7"/>
  <c r="W1267" i="7"/>
  <c r="X1267" i="7"/>
  <c r="V1267" i="7"/>
  <c r="X1271" i="7"/>
  <c r="V1271" i="7"/>
  <c r="W1271" i="7"/>
  <c r="X1275" i="7"/>
  <c r="V1275" i="7"/>
  <c r="W1275" i="7"/>
  <c r="V1279" i="7"/>
  <c r="W1279" i="7"/>
  <c r="X1279" i="7"/>
  <c r="AE1283" i="7"/>
  <c r="AG1283" i="7"/>
  <c r="AF1283" i="7"/>
  <c r="AE1287" i="7"/>
  <c r="AG1287" i="7"/>
  <c r="AF1287" i="7"/>
  <c r="AA1291" i="7"/>
  <c r="Y1291" i="7"/>
  <c r="AE1295" i="7"/>
  <c r="AF1295" i="7"/>
  <c r="AG1295" i="7"/>
  <c r="AG1299" i="7"/>
  <c r="AF1299" i="7"/>
  <c r="AE1299" i="7"/>
  <c r="AG1303" i="7"/>
  <c r="AE1303" i="7"/>
  <c r="AF1303" i="7"/>
  <c r="AF1315" i="7"/>
  <c r="AE1315" i="7"/>
  <c r="AG1315" i="7"/>
  <c r="AE1323" i="7"/>
  <c r="AF1323" i="7"/>
  <c r="AG1323" i="7"/>
  <c r="AH1327" i="7"/>
  <c r="AF1339" i="7"/>
  <c r="AE1339" i="7"/>
  <c r="AH1339" i="7"/>
  <c r="AG1339" i="7"/>
  <c r="V1347" i="7"/>
  <c r="W1347" i="7"/>
  <c r="X1347" i="7"/>
  <c r="B33" i="367"/>
  <c r="B35" i="367" s="1"/>
  <c r="Q1351" i="7"/>
  <c r="AG1355" i="7"/>
  <c r="AF1355" i="7"/>
  <c r="AE1355" i="7"/>
  <c r="AH1367" i="7"/>
  <c r="D77" i="6"/>
  <c r="Y1371" i="7"/>
  <c r="AA1371" i="7"/>
  <c r="Z1379" i="7"/>
  <c r="AA1379" i="7"/>
  <c r="AC1383" i="7"/>
  <c r="AH1383" i="7"/>
  <c r="D24" i="19"/>
  <c r="Z1387" i="7"/>
  <c r="AA1387" i="7"/>
  <c r="AG1391" i="7"/>
  <c r="AJ1391" i="7" s="1"/>
  <c r="AF1391" i="7"/>
  <c r="AE1391" i="7"/>
  <c r="AH1399" i="7"/>
  <c r="Y1403" i="7"/>
  <c r="D52" i="6"/>
  <c r="AE1411" i="7"/>
  <c r="AG1411" i="7"/>
  <c r="AF1411" i="7"/>
  <c r="AG1419" i="7"/>
  <c r="AE1419" i="7"/>
  <c r="AF1419" i="7"/>
  <c r="AG1427" i="7"/>
  <c r="AJ1427" i="7" s="1"/>
  <c r="AF1427" i="7"/>
  <c r="AE1427" i="7"/>
  <c r="AG1441" i="7"/>
  <c r="AE1441" i="7"/>
  <c r="AF1441" i="7"/>
  <c r="V1445" i="7"/>
  <c r="X1445" i="7"/>
  <c r="W1445" i="7"/>
  <c r="AG1449" i="7"/>
  <c r="AE1449" i="7"/>
  <c r="AF1449" i="7"/>
  <c r="V1453" i="7"/>
  <c r="X1453" i="7"/>
  <c r="W1453" i="7"/>
  <c r="V1457" i="7"/>
  <c r="X1457" i="7"/>
  <c r="W1457" i="7"/>
  <c r="W1461" i="7"/>
  <c r="V1461" i="7"/>
  <c r="X1461" i="7"/>
  <c r="V1465" i="7"/>
  <c r="W1465" i="7"/>
  <c r="X1465" i="7"/>
  <c r="W1469" i="7"/>
  <c r="X1469" i="7"/>
  <c r="V1469" i="7"/>
  <c r="W1473" i="7"/>
  <c r="X1473" i="7"/>
  <c r="V1473" i="7"/>
  <c r="AG1477" i="7"/>
  <c r="AF1477" i="7"/>
  <c r="AE1477" i="7"/>
  <c r="AF1481" i="7"/>
  <c r="AG1481" i="7"/>
  <c r="AE1481" i="7"/>
  <c r="X1485" i="7"/>
  <c r="V1485" i="7"/>
  <c r="W1485" i="7"/>
  <c r="AG1489" i="7"/>
  <c r="AE1489" i="7"/>
  <c r="AF1489" i="7"/>
  <c r="AE1493" i="7"/>
  <c r="AF1493" i="7"/>
  <c r="AG1493" i="7"/>
  <c r="V1497" i="7"/>
  <c r="X1497" i="7"/>
  <c r="W1497" i="7"/>
  <c r="X1501" i="7"/>
  <c r="V1501" i="7"/>
  <c r="W1501" i="7"/>
  <c r="X1505" i="7"/>
  <c r="V1505" i="7"/>
  <c r="W1505" i="7"/>
  <c r="W1509" i="7"/>
  <c r="X1509" i="7"/>
  <c r="V1509" i="7"/>
  <c r="W1513" i="7"/>
  <c r="X1513" i="7"/>
  <c r="V1513" i="7"/>
  <c r="X1517" i="7"/>
  <c r="V1517" i="7"/>
  <c r="W1517" i="7"/>
  <c r="V1521" i="7"/>
  <c r="W1521" i="7"/>
  <c r="X1521" i="7"/>
  <c r="X1525" i="7"/>
  <c r="W1525" i="7"/>
  <c r="V1525" i="7"/>
  <c r="W1529" i="7"/>
  <c r="V1529" i="7"/>
  <c r="X1529" i="7"/>
  <c r="X1533" i="7"/>
  <c r="W1533" i="7"/>
  <c r="V1533" i="7"/>
  <c r="X1537" i="7"/>
  <c r="V1537" i="7"/>
  <c r="W1537" i="7"/>
  <c r="V1541" i="7"/>
  <c r="X1541" i="7"/>
  <c r="W1541" i="7"/>
  <c r="V1545" i="7"/>
  <c r="X1545" i="7"/>
  <c r="W1545" i="7"/>
  <c r="W1549" i="7"/>
  <c r="V1549" i="7"/>
  <c r="X1549" i="7"/>
  <c r="V1553" i="7"/>
  <c r="W1553" i="7"/>
  <c r="X1553" i="7"/>
  <c r="V1557" i="7"/>
  <c r="W1557" i="7"/>
  <c r="X1557" i="7"/>
  <c r="V1561" i="7"/>
  <c r="X1561" i="7"/>
  <c r="W1561" i="7"/>
  <c r="AF1565" i="7"/>
  <c r="AE1565" i="7"/>
  <c r="AG1565" i="7"/>
  <c r="AG1569" i="7"/>
  <c r="AF1569" i="7"/>
  <c r="AE1569" i="7"/>
  <c r="AE1577" i="7"/>
  <c r="AG1577" i="7"/>
  <c r="AF1577" i="7"/>
  <c r="AE1581" i="7"/>
  <c r="AG1581" i="7"/>
  <c r="AF1581" i="7"/>
  <c r="AF1585" i="7"/>
  <c r="AE1585" i="7"/>
  <c r="AG1585" i="7"/>
  <c r="AF1589" i="7"/>
  <c r="AE1589" i="7"/>
  <c r="AG1589" i="7"/>
  <c r="AE1593" i="7"/>
  <c r="AF1593" i="7"/>
  <c r="AG1593" i="7"/>
  <c r="AF1597" i="7"/>
  <c r="AG1597" i="7"/>
  <c r="AE1597" i="7"/>
  <c r="AF1601" i="7"/>
  <c r="AE1601" i="7"/>
  <c r="AG1601" i="7"/>
  <c r="AG1609" i="7"/>
  <c r="AE1609" i="7"/>
  <c r="AF1609" i="7"/>
  <c r="AF1613" i="7"/>
  <c r="AG1613" i="7"/>
  <c r="AE1613" i="7"/>
  <c r="AF1617" i="7"/>
  <c r="AG1617" i="7"/>
  <c r="AE1617" i="7"/>
  <c r="AE1621" i="7"/>
  <c r="AG1621" i="7"/>
  <c r="AF1621" i="7"/>
  <c r="Y1625" i="7"/>
  <c r="AA1625" i="7"/>
  <c r="Y1630" i="7"/>
  <c r="AA1630" i="7"/>
  <c r="Y1634" i="7"/>
  <c r="AA1634" i="7"/>
  <c r="Y1642" i="7"/>
  <c r="AA1642" i="7"/>
  <c r="Y1646" i="7"/>
  <c r="AA1646" i="7"/>
  <c r="AJ1646" i="7" s="1"/>
  <c r="AA1650" i="7"/>
  <c r="AJ1650" i="7" s="1"/>
  <c r="Y1650" i="7"/>
  <c r="Y1654" i="7"/>
  <c r="AA1654" i="7"/>
  <c r="Z1658" i="7"/>
  <c r="AA1658" i="7"/>
  <c r="Y1666" i="7"/>
  <c r="AA1666" i="7"/>
  <c r="X1678" i="7"/>
  <c r="W1678" i="7"/>
  <c r="V1678" i="7"/>
  <c r="W1682" i="7"/>
  <c r="V1682" i="7"/>
  <c r="X1682" i="7"/>
  <c r="X1686" i="7"/>
  <c r="V1686" i="7"/>
  <c r="W1686" i="7"/>
  <c r="AG1706" i="7"/>
  <c r="AF1706" i="7"/>
  <c r="AE1706" i="7"/>
  <c r="AG1795" i="7"/>
  <c r="AE1795" i="7"/>
  <c r="AF1795" i="7"/>
  <c r="AA1803" i="7"/>
  <c r="Y1803" i="7"/>
  <c r="AH1815" i="7"/>
  <c r="AH1831" i="7"/>
  <c r="AH1847" i="7"/>
  <c r="AH1863" i="7"/>
  <c r="AG1879" i="7"/>
  <c r="AF1879" i="7"/>
  <c r="AE1879" i="7"/>
  <c r="AH1883" i="7"/>
  <c r="AH1899" i="7"/>
  <c r="AH1911" i="7"/>
  <c r="AH1927" i="7"/>
  <c r="AH1956" i="7"/>
  <c r="AE1968" i="7"/>
  <c r="AF1968" i="7"/>
  <c r="AG1968" i="7"/>
  <c r="AH1980" i="7"/>
  <c r="AF1984" i="7"/>
  <c r="AG1984" i="7"/>
  <c r="AE1984" i="7"/>
  <c r="AH1992" i="7"/>
  <c r="AH2008" i="7"/>
  <c r="AG2012" i="7"/>
  <c r="AE2012" i="7"/>
  <c r="AF2012" i="7"/>
  <c r="AG2016" i="7"/>
  <c r="AE2016" i="7"/>
  <c r="AF2016" i="7"/>
  <c r="AE2020" i="7"/>
  <c r="AF2020" i="7"/>
  <c r="AG2020" i="7"/>
  <c r="AF2024" i="7"/>
  <c r="AG2024" i="7"/>
  <c r="AE2024" i="7"/>
  <c r="AG2028" i="7"/>
  <c r="AJ2028" i="7" s="1"/>
  <c r="AE2028" i="7"/>
  <c r="AF2028" i="7"/>
  <c r="AG2032" i="7"/>
  <c r="AE2032" i="7"/>
  <c r="AF2032" i="7"/>
  <c r="AE2036" i="7"/>
  <c r="AF2036" i="7"/>
  <c r="AG2036" i="7"/>
  <c r="AF2040" i="7"/>
  <c r="AG2040" i="7"/>
  <c r="AE2040" i="7"/>
  <c r="D54" i="14"/>
  <c r="AA2044" i="7"/>
  <c r="AC2044" i="7"/>
  <c r="Z2044" i="7"/>
  <c r="D23" i="19"/>
  <c r="Y2048" i="7"/>
  <c r="AA2048" i="7"/>
  <c r="Z2052" i="7"/>
  <c r="AA2052" i="7"/>
  <c r="AA2056" i="7"/>
  <c r="Y2056" i="7"/>
  <c r="Z2060" i="7"/>
  <c r="AA2060" i="7"/>
  <c r="AE2096" i="7"/>
  <c r="AG2096" i="7"/>
  <c r="AF2096" i="7"/>
  <c r="AE2100" i="7"/>
  <c r="AG2100" i="7"/>
  <c r="AF2100" i="7"/>
  <c r="AA2108" i="7"/>
  <c r="AH2120" i="7"/>
  <c r="AF2128" i="7"/>
  <c r="AE2128" i="7"/>
  <c r="AG2128" i="7"/>
  <c r="AG2140" i="7"/>
  <c r="AE2140" i="7"/>
  <c r="AF2140" i="7"/>
  <c r="AE2144" i="7"/>
  <c r="AF2144" i="7"/>
  <c r="AG2144" i="7"/>
  <c r="AJ2144" i="7" s="1"/>
  <c r="AA2148" i="7"/>
  <c r="AH2152" i="7"/>
  <c r="AF2160" i="7"/>
  <c r="AG2160" i="7"/>
  <c r="AJ2160" i="7" s="1"/>
  <c r="AE2160" i="7"/>
  <c r="AA2184" i="7"/>
  <c r="AH2192" i="7"/>
  <c r="AF2204" i="7"/>
  <c r="AE2204" i="7"/>
  <c r="AG2204" i="7"/>
  <c r="Y2208" i="7"/>
  <c r="AA2208" i="7"/>
  <c r="AE2244" i="7"/>
  <c r="AF2244" i="7"/>
  <c r="AG2244" i="7"/>
  <c r="AE2260" i="7"/>
  <c r="AF2260" i="7"/>
  <c r="AG2260" i="7"/>
  <c r="W2284" i="7"/>
  <c r="X2284" i="7"/>
  <c r="V2284" i="7"/>
  <c r="Y2289" i="7"/>
  <c r="AA2289" i="7"/>
  <c r="Y2293" i="7"/>
  <c r="AA2293" i="7"/>
  <c r="Y2297" i="7"/>
  <c r="AA2297" i="7"/>
  <c r="AA2301" i="7"/>
  <c r="AG2305" i="7"/>
  <c r="AF2305" i="7"/>
  <c r="AE2305" i="7"/>
  <c r="AG2309" i="7"/>
  <c r="AE2309" i="7"/>
  <c r="AF2309" i="7"/>
  <c r="V2313" i="7"/>
  <c r="X2313" i="7"/>
  <c r="W2313" i="7"/>
  <c r="AE2317" i="7"/>
  <c r="AF2317" i="7"/>
  <c r="AG2317" i="7"/>
  <c r="AF2321" i="7"/>
  <c r="AG2321" i="7"/>
  <c r="AE2321" i="7"/>
  <c r="AF2325" i="7"/>
  <c r="AE2325" i="7"/>
  <c r="AG2325" i="7"/>
  <c r="AE2329" i="7"/>
  <c r="AG2329" i="7"/>
  <c r="AF2329" i="7"/>
  <c r="AG2333" i="7"/>
  <c r="AF2333" i="7"/>
  <c r="AE2333" i="7"/>
  <c r="AG2337" i="7"/>
  <c r="AF2337" i="7"/>
  <c r="AE2337" i="7"/>
  <c r="AF2341" i="7"/>
  <c r="AG2341" i="7"/>
  <c r="AE2341" i="7"/>
  <c r="AE2345" i="7"/>
  <c r="AG2345" i="7"/>
  <c r="AF2345" i="7"/>
  <c r="AE2353" i="7"/>
  <c r="AG2353" i="7"/>
  <c r="AF2353" i="7"/>
  <c r="AH2362" i="7"/>
  <c r="AG2366" i="7"/>
  <c r="AF2366" i="7"/>
  <c r="AE2366" i="7"/>
  <c r="AA2370" i="7"/>
  <c r="AJ2370" i="7" s="1"/>
  <c r="AA2374" i="7"/>
  <c r="AJ2374" i="7" s="1"/>
  <c r="Y2374" i="7"/>
  <c r="D81" i="6"/>
  <c r="Y2378" i="7"/>
  <c r="AA2378" i="7"/>
  <c r="AJ2378" i="7" s="1"/>
  <c r="AA2382" i="7"/>
  <c r="AJ2382" i="7" s="1"/>
  <c r="Y2382" i="7"/>
  <c r="AA2390" i="7"/>
  <c r="AJ2390" i="7" s="1"/>
  <c r="Y2390" i="7"/>
  <c r="Q592" i="7"/>
  <c r="AH592" i="7" s="1"/>
  <c r="AJ592" i="7" s="1"/>
  <c r="Y15" i="7"/>
  <c r="AA15" i="7"/>
  <c r="AA12" i="7"/>
  <c r="AC12" i="7"/>
  <c r="Z12" i="7"/>
  <c r="AG26" i="7"/>
  <c r="AE26" i="7"/>
  <c r="AF26" i="7"/>
  <c r="AA38" i="7"/>
  <c r="AE50" i="7"/>
  <c r="AF50" i="7"/>
  <c r="AG50" i="7"/>
  <c r="AE54" i="7"/>
  <c r="AF54" i="7"/>
  <c r="AG54" i="7"/>
  <c r="Y58" i="7"/>
  <c r="D40" i="14"/>
  <c r="D40" i="6"/>
  <c r="AA58" i="7"/>
  <c r="Y66" i="7"/>
  <c r="AA66" i="7"/>
  <c r="AA70" i="7"/>
  <c r="Y70" i="7"/>
  <c r="AA74" i="7"/>
  <c r="AA78" i="7"/>
  <c r="Y78" i="7"/>
  <c r="AA82" i="7"/>
  <c r="Z82" i="7"/>
  <c r="AA86" i="7"/>
  <c r="Z86" i="7"/>
  <c r="Y90" i="7"/>
  <c r="AA90" i="7"/>
  <c r="AA94" i="7"/>
  <c r="Z94" i="7"/>
  <c r="AC94" i="7"/>
  <c r="Y102" i="7"/>
  <c r="AA102" i="7"/>
  <c r="D44" i="6"/>
  <c r="AA110" i="7"/>
  <c r="D18" i="19"/>
  <c r="Z110" i="7"/>
  <c r="D52" i="14"/>
  <c r="AG114" i="7"/>
  <c r="AE114" i="7"/>
  <c r="AF114" i="7"/>
  <c r="AE118" i="7"/>
  <c r="AG118" i="7"/>
  <c r="AF118" i="7"/>
  <c r="AE122" i="7"/>
  <c r="AF122" i="7"/>
  <c r="AG122" i="7"/>
  <c r="AG129" i="7"/>
  <c r="AE129" i="7"/>
  <c r="AF129" i="7"/>
  <c r="AG133" i="7"/>
  <c r="AE133" i="7"/>
  <c r="AF133" i="7"/>
  <c r="AF137" i="7"/>
  <c r="AG137" i="7"/>
  <c r="AE137" i="7"/>
  <c r="Y141" i="7"/>
  <c r="AA141" i="7"/>
  <c r="D25" i="6"/>
  <c r="Y189" i="7"/>
  <c r="AA189" i="7"/>
  <c r="AG193" i="7"/>
  <c r="D81" i="14"/>
  <c r="AF193" i="7"/>
  <c r="AE193" i="7"/>
  <c r="AH197" i="7"/>
  <c r="AA201" i="7"/>
  <c r="Y201" i="7"/>
  <c r="AA205" i="7"/>
  <c r="Y205" i="7"/>
  <c r="AE209" i="7"/>
  <c r="AG209" i="7"/>
  <c r="AF209" i="7"/>
  <c r="Y213" i="7"/>
  <c r="AA213" i="7"/>
  <c r="AG257" i="7"/>
  <c r="AF257" i="7"/>
  <c r="AE257" i="7"/>
  <c r="AE261" i="7"/>
  <c r="AF261" i="7"/>
  <c r="AG261" i="7"/>
  <c r="AF265" i="7"/>
  <c r="AE265" i="7"/>
  <c r="AG265" i="7"/>
  <c r="AA277" i="7"/>
  <c r="Y277" i="7"/>
  <c r="AB277" i="7"/>
  <c r="D17" i="6"/>
  <c r="AH293" i="7"/>
  <c r="AE347" i="7"/>
  <c r="AG347" i="7"/>
  <c r="AF347" i="7"/>
  <c r="AF367" i="7"/>
  <c r="AE367" i="7"/>
  <c r="AG367" i="7"/>
  <c r="AG544" i="7"/>
  <c r="AF544" i="7"/>
  <c r="AE544" i="7"/>
  <c r="AF560" i="7"/>
  <c r="AG560" i="7"/>
  <c r="AE560" i="7"/>
  <c r="AE574" i="7"/>
  <c r="AF574" i="7"/>
  <c r="AF652" i="7"/>
  <c r="AG652" i="7"/>
  <c r="AE652" i="7"/>
  <c r="AG656" i="7"/>
  <c r="AF656" i="7"/>
  <c r="AE656" i="7"/>
  <c r="AE660" i="7"/>
  <c r="AF660" i="7"/>
  <c r="AG660" i="7"/>
  <c r="AF664" i="7"/>
  <c r="AG664" i="7"/>
  <c r="AE664" i="7"/>
  <c r="AF668" i="7"/>
  <c r="AG668" i="7"/>
  <c r="AE668" i="7"/>
  <c r="AF672" i="7"/>
  <c r="AE672" i="7"/>
  <c r="AG672" i="7"/>
  <c r="AF676" i="7"/>
  <c r="AE676" i="7"/>
  <c r="AG676" i="7"/>
  <c r="AE680" i="7"/>
  <c r="AG680" i="7"/>
  <c r="AF680" i="7"/>
  <c r="AE684" i="7"/>
  <c r="AG684" i="7"/>
  <c r="AF684" i="7"/>
  <c r="AE688" i="7"/>
  <c r="AG688" i="7"/>
  <c r="AF688" i="7"/>
  <c r="V692" i="7"/>
  <c r="X692" i="7"/>
  <c r="W692" i="7"/>
  <c r="W696" i="7"/>
  <c r="X696" i="7"/>
  <c r="V696" i="7"/>
  <c r="X700" i="7"/>
  <c r="W700" i="7"/>
  <c r="V700" i="7"/>
  <c r="V704" i="7"/>
  <c r="X704" i="7"/>
  <c r="W704" i="7"/>
  <c r="X708" i="7"/>
  <c r="V708" i="7"/>
  <c r="W708" i="7"/>
  <c r="X712" i="7"/>
  <c r="W712" i="7"/>
  <c r="V712" i="7"/>
  <c r="X716" i="7"/>
  <c r="V716" i="7"/>
  <c r="W716" i="7"/>
  <c r="W720" i="7"/>
  <c r="V720" i="7"/>
  <c r="X720" i="7"/>
  <c r="V724" i="7"/>
  <c r="X724" i="7"/>
  <c r="W724" i="7"/>
  <c r="X728" i="7"/>
  <c r="W728" i="7"/>
  <c r="V728" i="7"/>
  <c r="W732" i="7"/>
  <c r="X732" i="7"/>
  <c r="V732" i="7"/>
  <c r="V736" i="7"/>
  <c r="X736" i="7"/>
  <c r="W736" i="7"/>
  <c r="X740" i="7"/>
  <c r="V740" i="7"/>
  <c r="W740" i="7"/>
  <c r="AH744" i="7"/>
  <c r="AH748" i="7"/>
  <c r="AJ748" i="7" s="1"/>
  <c r="AH752" i="7"/>
  <c r="AJ752" i="7" s="1"/>
  <c r="AH756" i="7"/>
  <c r="AJ756" i="7" s="1"/>
  <c r="D15" i="6"/>
  <c r="Y761" i="7"/>
  <c r="AA761" i="7"/>
  <c r="Y765" i="7"/>
  <c r="AA765" i="7"/>
  <c r="Y769" i="7"/>
  <c r="D13" i="6"/>
  <c r="AA769" i="7"/>
  <c r="Y773" i="7"/>
  <c r="D30" i="6"/>
  <c r="Y777" i="7"/>
  <c r="AA777" i="7"/>
  <c r="AC785" i="7"/>
  <c r="AF789" i="7"/>
  <c r="AE789" i="7"/>
  <c r="AG789" i="7"/>
  <c r="AE793" i="7"/>
  <c r="AF793" i="7"/>
  <c r="AG793" i="7"/>
  <c r="Y797" i="7"/>
  <c r="AA797" i="7"/>
  <c r="AG801" i="7"/>
  <c r="AF801" i="7"/>
  <c r="AE801" i="7"/>
  <c r="AA809" i="7"/>
  <c r="Y809" i="7"/>
  <c r="AB809" i="7"/>
  <c r="AE813" i="7"/>
  <c r="AG813" i="7"/>
  <c r="AF813" i="7"/>
  <c r="AG817" i="7"/>
  <c r="AF817" i="7"/>
  <c r="AE817" i="7"/>
  <c r="AE821" i="7"/>
  <c r="AF821" i="7"/>
  <c r="AG821" i="7"/>
  <c r="AE825" i="7"/>
  <c r="AG825" i="7"/>
  <c r="AF825" i="7"/>
  <c r="AF829" i="7"/>
  <c r="AG829" i="7"/>
  <c r="AE829" i="7"/>
  <c r="AF833" i="7"/>
  <c r="AG833" i="7"/>
  <c r="AE833" i="7"/>
  <c r="AG845" i="7"/>
  <c r="AE845" i="7"/>
  <c r="AF845" i="7"/>
  <c r="AG849" i="7"/>
  <c r="AF849" i="7"/>
  <c r="AE849" i="7"/>
  <c r="AE855" i="7"/>
  <c r="AG855" i="7"/>
  <c r="AF855" i="7"/>
  <c r="Y863" i="7"/>
  <c r="AA863" i="7"/>
  <c r="AF867" i="7"/>
  <c r="AE867" i="7"/>
  <c r="AG867" i="7"/>
  <c r="Y883" i="7"/>
  <c r="D21" i="6"/>
  <c r="Y887" i="7"/>
  <c r="AA887" i="7"/>
  <c r="AA891" i="7"/>
  <c r="Y891" i="7"/>
  <c r="Y895" i="7"/>
  <c r="AA895" i="7"/>
  <c r="AF899" i="7"/>
  <c r="AE899" i="7"/>
  <c r="AG899" i="7"/>
  <c r="AE903" i="7"/>
  <c r="AF903" i="7"/>
  <c r="AG903" i="7"/>
  <c r="AG923" i="7"/>
  <c r="AE923" i="7"/>
  <c r="AF923" i="7"/>
  <c r="AA927" i="7"/>
  <c r="Y927" i="7"/>
  <c r="AE944" i="7"/>
  <c r="AG944" i="7"/>
  <c r="AF944" i="7"/>
  <c r="AG955" i="7"/>
  <c r="AF955" i="7"/>
  <c r="AE955" i="7"/>
  <c r="D70" i="14"/>
  <c r="AG991" i="7"/>
  <c r="AF991" i="7"/>
  <c r="AE991" i="7"/>
  <c r="AF1003" i="7"/>
  <c r="AE1003" i="7"/>
  <c r="AG1003" i="7"/>
  <c r="AG1007" i="7"/>
  <c r="AF1007" i="7"/>
  <c r="AE1007" i="7"/>
  <c r="AG1011" i="7"/>
  <c r="AE1011" i="7"/>
  <c r="AF1011" i="7"/>
  <c r="AG1015" i="7"/>
  <c r="AE1015" i="7"/>
  <c r="AF1015" i="7"/>
  <c r="AF1019" i="7"/>
  <c r="AG1019" i="7"/>
  <c r="AE1019" i="7"/>
  <c r="V1023" i="7"/>
  <c r="X1023" i="7"/>
  <c r="W1023" i="7"/>
  <c r="AE1027" i="7"/>
  <c r="AG1027" i="7"/>
  <c r="AF1027" i="7"/>
  <c r="AA1031" i="7"/>
  <c r="Y1031" i="7"/>
  <c r="Y1043" i="7"/>
  <c r="AA1043" i="7"/>
  <c r="AG1047" i="7"/>
  <c r="AF1047" i="7"/>
  <c r="AE1047" i="7"/>
  <c r="Y1051" i="7"/>
  <c r="AA1051" i="7"/>
  <c r="AF1059" i="7"/>
  <c r="AG1059" i="7"/>
  <c r="AE1059" i="7"/>
  <c r="AA1063" i="7"/>
  <c r="Y1063" i="7"/>
  <c r="V1067" i="7"/>
  <c r="X1067" i="7"/>
  <c r="AE1067" i="7"/>
  <c r="AG1067" i="7"/>
  <c r="W1067" i="7"/>
  <c r="AF1067" i="7"/>
  <c r="AG1071" i="7"/>
  <c r="AF1071" i="7"/>
  <c r="AE1071" i="7"/>
  <c r="D20" i="14"/>
  <c r="AG1083" i="7"/>
  <c r="AE1083" i="7"/>
  <c r="W1083" i="7"/>
  <c r="X1083" i="7"/>
  <c r="AF1083" i="7"/>
  <c r="V1083" i="7"/>
  <c r="V1095" i="7"/>
  <c r="AG1095" i="7"/>
  <c r="AE1095" i="7"/>
  <c r="X1095" i="7"/>
  <c r="AF1095" i="7"/>
  <c r="W1095" i="7"/>
  <c r="AG1099" i="7"/>
  <c r="AF1099" i="7"/>
  <c r="AE1099" i="7"/>
  <c r="X1103" i="7"/>
  <c r="W1103" i="7"/>
  <c r="V1103" i="7"/>
  <c r="AF1107" i="7"/>
  <c r="V1107" i="7"/>
  <c r="AG1107" i="7"/>
  <c r="X1107" i="7"/>
  <c r="W1107" i="7"/>
  <c r="AE1107" i="7"/>
  <c r="AH1111" i="7"/>
  <c r="X1115" i="7"/>
  <c r="W1115" i="7"/>
  <c r="V1115" i="7"/>
  <c r="W1119" i="7"/>
  <c r="X1119" i="7"/>
  <c r="V1119" i="7"/>
  <c r="AG1123" i="7"/>
  <c r="AE1123" i="7"/>
  <c r="AF1123" i="7"/>
  <c r="AF1147" i="7"/>
  <c r="AG1147" i="7"/>
  <c r="AE1147" i="7"/>
  <c r="AE1159" i="7"/>
  <c r="AF1159" i="7"/>
  <c r="AG1159" i="7"/>
  <c r="AF1167" i="7"/>
  <c r="AG1167" i="7"/>
  <c r="AE1167" i="7"/>
  <c r="AE1171" i="7"/>
  <c r="AG1171" i="7"/>
  <c r="AF1171" i="7"/>
  <c r="AF1179" i="7"/>
  <c r="AG1179" i="7"/>
  <c r="AE1179" i="7"/>
  <c r="AG1183" i="7"/>
  <c r="AE1183" i="7"/>
  <c r="AF1183" i="7"/>
  <c r="AG1187" i="7"/>
  <c r="AF1187" i="7"/>
  <c r="AE1187" i="7"/>
  <c r="AG1192" i="7"/>
  <c r="AE1192" i="7"/>
  <c r="AF1192" i="7"/>
  <c r="AF1196" i="7"/>
  <c r="AG1196" i="7"/>
  <c r="AE1196" i="7"/>
  <c r="AG1200" i="7"/>
  <c r="AF1200" i="7"/>
  <c r="AE1200" i="7"/>
  <c r="AE1204" i="7"/>
  <c r="AF1204" i="7"/>
  <c r="AG1204" i="7"/>
  <c r="AF1208" i="7"/>
  <c r="AG1208" i="7"/>
  <c r="AJ1208" i="7" s="1"/>
  <c r="AE1208" i="7"/>
  <c r="AF1212" i="7"/>
  <c r="AE1212" i="7"/>
  <c r="AG1212" i="7"/>
  <c r="AJ1212" i="7" s="1"/>
  <c r="AG1216" i="7"/>
  <c r="AJ1216" i="7" s="1"/>
  <c r="AF1216" i="7"/>
  <c r="AE1216" i="7"/>
  <c r="AE1220" i="7"/>
  <c r="AG1220" i="7"/>
  <c r="AJ1220" i="7" s="1"/>
  <c r="AF1220" i="7"/>
  <c r="AF1224" i="7"/>
  <c r="AG1224" i="7"/>
  <c r="AJ1224" i="7" s="1"/>
  <c r="AE1224" i="7"/>
  <c r="AF1232" i="7"/>
  <c r="AE1232" i="7"/>
  <c r="AG1232" i="7"/>
  <c r="X1248" i="7"/>
  <c r="W1248" i="7"/>
  <c r="V1248" i="7"/>
  <c r="D29" i="14"/>
  <c r="X1252" i="7"/>
  <c r="W1252" i="7"/>
  <c r="V1252" i="7"/>
  <c r="V1256" i="7"/>
  <c r="W1256" i="7"/>
  <c r="X1256" i="7"/>
  <c r="W1260" i="7"/>
  <c r="X1260" i="7"/>
  <c r="V1260" i="7"/>
  <c r="X1264" i="7"/>
  <c r="V1264" i="7"/>
  <c r="W1264" i="7"/>
  <c r="X1268" i="7"/>
  <c r="W1268" i="7"/>
  <c r="V1268" i="7"/>
  <c r="X1272" i="7"/>
  <c r="V1272" i="7"/>
  <c r="W1272" i="7"/>
  <c r="W1276" i="7"/>
  <c r="X1276" i="7"/>
  <c r="V1276" i="7"/>
  <c r="X1280" i="7"/>
  <c r="W1280" i="7"/>
  <c r="V1280" i="7"/>
  <c r="AC1284" i="7"/>
  <c r="AA1284" i="7"/>
  <c r="Z1284" i="7"/>
  <c r="D56" i="14"/>
  <c r="AF1292" i="7"/>
  <c r="AE1292" i="7"/>
  <c r="AG1292" i="7"/>
  <c r="AE1296" i="7"/>
  <c r="AG1296" i="7"/>
  <c r="AF1296" i="7"/>
  <c r="AG1304" i="7"/>
  <c r="AF1304" i="7"/>
  <c r="AE1304" i="7"/>
  <c r="AF1320" i="7"/>
  <c r="AE1320" i="7"/>
  <c r="AG1320" i="7"/>
  <c r="AG1328" i="7"/>
  <c r="AE1328" i="7"/>
  <c r="AF1328" i="7"/>
  <c r="AE1336" i="7"/>
  <c r="AF1336" i="7"/>
  <c r="AG1336" i="7"/>
  <c r="AG1340" i="7"/>
  <c r="AH1340" i="7"/>
  <c r="AE1340" i="7"/>
  <c r="AF1340" i="7"/>
  <c r="AG1348" i="7"/>
  <c r="AF1348" i="7"/>
  <c r="AH1348" i="7"/>
  <c r="AE1348" i="7"/>
  <c r="Y1352" i="7"/>
  <c r="D75" i="6"/>
  <c r="AH1356" i="7"/>
  <c r="AF1360" i="7"/>
  <c r="AE1360" i="7"/>
  <c r="AG1360" i="7"/>
  <c r="Y1364" i="7"/>
  <c r="AA1376" i="7"/>
  <c r="AF1380" i="7"/>
  <c r="AG1380" i="7"/>
  <c r="AJ1380" i="7" s="1"/>
  <c r="AE1380" i="7"/>
  <c r="AG1384" i="7"/>
  <c r="AJ1384" i="7" s="1"/>
  <c r="AE1384" i="7"/>
  <c r="AF1384" i="7"/>
  <c r="AH1404" i="7"/>
  <c r="AG1416" i="7"/>
  <c r="AE1416" i="7"/>
  <c r="AF1416" i="7"/>
  <c r="AF1420" i="7"/>
  <c r="AE1420" i="7"/>
  <c r="AG1420" i="7"/>
  <c r="AA1424" i="7"/>
  <c r="Y1424" i="7"/>
  <c r="W1442" i="7"/>
  <c r="X1442" i="7"/>
  <c r="V1442" i="7"/>
  <c r="X1446" i="7"/>
  <c r="W1446" i="7"/>
  <c r="V1446" i="7"/>
  <c r="AE1450" i="7"/>
  <c r="AF1450" i="7"/>
  <c r="AG1450" i="7"/>
  <c r="X1454" i="7"/>
  <c r="V1454" i="7"/>
  <c r="W1454" i="7"/>
  <c r="W1458" i="7"/>
  <c r="X1458" i="7"/>
  <c r="V1458" i="7"/>
  <c r="W1466" i="7"/>
  <c r="X1466" i="7"/>
  <c r="V1466" i="7"/>
  <c r="X1470" i="7"/>
  <c r="V1470" i="7"/>
  <c r="W1470" i="7"/>
  <c r="W1474" i="7"/>
  <c r="X1474" i="7"/>
  <c r="V1474" i="7"/>
  <c r="AE1478" i="7"/>
  <c r="AG1478" i="7"/>
  <c r="AF1478" i="7"/>
  <c r="AF1482" i="7"/>
  <c r="AG1482" i="7"/>
  <c r="AE1482" i="7"/>
  <c r="X1486" i="7"/>
  <c r="V1486" i="7"/>
  <c r="W1486" i="7"/>
  <c r="AF1490" i="7"/>
  <c r="AE1490" i="7"/>
  <c r="AG1490" i="7"/>
  <c r="AF1494" i="7"/>
  <c r="AG1494" i="7"/>
  <c r="AE1494" i="7"/>
  <c r="V1498" i="7"/>
  <c r="X1498" i="7"/>
  <c r="W1498" i="7"/>
  <c r="W1502" i="7"/>
  <c r="X1502" i="7"/>
  <c r="V1502" i="7"/>
  <c r="X1506" i="7"/>
  <c r="V1506" i="7"/>
  <c r="W1506" i="7"/>
  <c r="X1510" i="7"/>
  <c r="V1510" i="7"/>
  <c r="W1510" i="7"/>
  <c r="W1514" i="7"/>
  <c r="X1514" i="7"/>
  <c r="V1514" i="7"/>
  <c r="V1518" i="7"/>
  <c r="X1518" i="7"/>
  <c r="W1518" i="7"/>
  <c r="W1522" i="7"/>
  <c r="X1522" i="7"/>
  <c r="V1522" i="7"/>
  <c r="V1526" i="7"/>
  <c r="X1526" i="7"/>
  <c r="W1526" i="7"/>
  <c r="V1530" i="7"/>
  <c r="X1530" i="7"/>
  <c r="W1530" i="7"/>
  <c r="V1534" i="7"/>
  <c r="W1534" i="7"/>
  <c r="X1534" i="7"/>
  <c r="V1538" i="7"/>
  <c r="W1538" i="7"/>
  <c r="X1538" i="7"/>
  <c r="W1542" i="7"/>
  <c r="V1542" i="7"/>
  <c r="X1542" i="7"/>
  <c r="V1546" i="7"/>
  <c r="W1546" i="7"/>
  <c r="X1546" i="7"/>
  <c r="V1550" i="7"/>
  <c r="W1550" i="7"/>
  <c r="X1550" i="7"/>
  <c r="W1554" i="7"/>
  <c r="X1554" i="7"/>
  <c r="V1554" i="7"/>
  <c r="X1558" i="7"/>
  <c r="V1558" i="7"/>
  <c r="W1558" i="7"/>
  <c r="W1562" i="7"/>
  <c r="V1562" i="7"/>
  <c r="X1562" i="7"/>
  <c r="AE1566" i="7"/>
  <c r="AG1566" i="7"/>
  <c r="AF1566" i="7"/>
  <c r="AF1570" i="7"/>
  <c r="AG1570" i="7"/>
  <c r="AE1570" i="7"/>
  <c r="AG1586" i="7"/>
  <c r="AE1586" i="7"/>
  <c r="AF1586" i="7"/>
  <c r="AF1602" i="7"/>
  <c r="AG1602" i="7"/>
  <c r="AE1602" i="7"/>
  <c r="AE1606" i="7"/>
  <c r="AG1606" i="7"/>
  <c r="AF1606" i="7"/>
  <c r="AG1610" i="7"/>
  <c r="AE1610" i="7"/>
  <c r="AF1610" i="7"/>
  <c r="AG1614" i="7"/>
  <c r="AE1614" i="7"/>
  <c r="AF1614" i="7"/>
  <c r="AF1618" i="7"/>
  <c r="AE1618" i="7"/>
  <c r="AG1618" i="7"/>
  <c r="AG1622" i="7"/>
  <c r="AE1622" i="7"/>
  <c r="AF1622" i="7"/>
  <c r="Y1643" i="7"/>
  <c r="AA1643" i="7"/>
  <c r="AJ1643" i="7" s="1"/>
  <c r="AA1647" i="7"/>
  <c r="AJ1647" i="7" s="1"/>
  <c r="Y1647" i="7"/>
  <c r="AA1651" i="7"/>
  <c r="AJ1651" i="7" s="1"/>
  <c r="Y1651" i="7"/>
  <c r="Z1655" i="7"/>
  <c r="AA1655" i="7"/>
  <c r="AA1659" i="7"/>
  <c r="Z1659" i="7"/>
  <c r="AA1663" i="7"/>
  <c r="Y1663" i="7"/>
  <c r="Z1667" i="7"/>
  <c r="AA1667" i="7"/>
  <c r="AA1671" i="7"/>
  <c r="Z1671" i="7"/>
  <c r="V1675" i="7"/>
  <c r="X1675" i="7"/>
  <c r="W1675" i="7"/>
  <c r="X1679" i="7"/>
  <c r="W1679" i="7"/>
  <c r="V1679" i="7"/>
  <c r="X1683" i="7"/>
  <c r="W1683" i="7"/>
  <c r="V1683" i="7"/>
  <c r="X1687" i="7"/>
  <c r="W1687" i="7"/>
  <c r="V1687" i="7"/>
  <c r="AF1796" i="7"/>
  <c r="AG1796" i="7"/>
  <c r="AE1796" i="7"/>
  <c r="AB1800" i="7"/>
  <c r="AA1800" i="7"/>
  <c r="Y1800" i="7"/>
  <c r="Y1804" i="7"/>
  <c r="AA1804" i="7"/>
  <c r="AE1880" i="7"/>
  <c r="AG1880" i="7"/>
  <c r="AF1880" i="7"/>
  <c r="AH1904" i="7"/>
  <c r="AH1912" i="7"/>
  <c r="AH1920" i="7"/>
  <c r="AH1928" i="7"/>
  <c r="AH1936" i="7"/>
  <c r="AE1941" i="7"/>
  <c r="AG1941" i="7"/>
  <c r="AF1941" i="7"/>
  <c r="AG1949" i="7"/>
  <c r="AF1949" i="7"/>
  <c r="AE1949" i="7"/>
  <c r="AH1953" i="7"/>
  <c r="AG1965" i="7"/>
  <c r="AE1965" i="7"/>
  <c r="AF1965" i="7"/>
  <c r="AH1969" i="7"/>
  <c r="AH1973" i="7"/>
  <c r="AH1977" i="7"/>
  <c r="AF1981" i="7"/>
  <c r="AE1981" i="7"/>
  <c r="AG1981" i="7"/>
  <c r="AE2013" i="7"/>
  <c r="AG2013" i="7"/>
  <c r="AF2013" i="7"/>
  <c r="AF2017" i="7"/>
  <c r="AG2017" i="7"/>
  <c r="AE2017" i="7"/>
  <c r="AG2021" i="7"/>
  <c r="AE2021" i="7"/>
  <c r="AF2021" i="7"/>
  <c r="AE2025" i="7"/>
  <c r="AF2025" i="7"/>
  <c r="AG2025" i="7"/>
  <c r="AF2029" i="7"/>
  <c r="AG2029" i="7"/>
  <c r="AE2029" i="7"/>
  <c r="AG2033" i="7"/>
  <c r="AE2033" i="7"/>
  <c r="AF2033" i="7"/>
  <c r="AG2037" i="7"/>
  <c r="AE2037" i="7"/>
  <c r="AF2037" i="7"/>
  <c r="AE2041" i="7"/>
  <c r="AF2041" i="7"/>
  <c r="AG2041" i="7"/>
  <c r="AA2045" i="7"/>
  <c r="AC2045" i="7"/>
  <c r="Z2045" i="7"/>
  <c r="AA2049" i="7"/>
  <c r="Z2049" i="7"/>
  <c r="Y2053" i="7"/>
  <c r="AA2053" i="7"/>
  <c r="AA2057" i="7"/>
  <c r="Y2057" i="7"/>
  <c r="Y2061" i="7"/>
  <c r="AA2061" i="7"/>
  <c r="Z2065" i="7"/>
  <c r="AA2065" i="7"/>
  <c r="AE2073" i="7"/>
  <c r="AG2073" i="7"/>
  <c r="AF2073" i="7"/>
  <c r="AH2077" i="7"/>
  <c r="AJ2077" i="7" s="1"/>
  <c r="AH2089" i="7"/>
  <c r="AG2093" i="7"/>
  <c r="AF2093" i="7"/>
  <c r="AE2093" i="7"/>
  <c r="AF2097" i="7"/>
  <c r="AE2097" i="7"/>
  <c r="AG2097" i="7"/>
  <c r="AF2105" i="7"/>
  <c r="AG2105" i="7"/>
  <c r="AE2105" i="7"/>
  <c r="AA2109" i="7"/>
  <c r="AH2113" i="7"/>
  <c r="AH2117" i="7"/>
  <c r="AH2121" i="7"/>
  <c r="AE2137" i="7"/>
  <c r="AG2137" i="7"/>
  <c r="AF2137" i="7"/>
  <c r="AG2141" i="7"/>
  <c r="AJ2141" i="7" s="1"/>
  <c r="AE2141" i="7"/>
  <c r="AF2141" i="7"/>
  <c r="AE2145" i="7"/>
  <c r="AF2145" i="7"/>
  <c r="AG2145" i="7"/>
  <c r="AJ2145" i="7" s="1"/>
  <c r="AG2149" i="7"/>
  <c r="AJ2149" i="7" s="1"/>
  <c r="AE2149" i="7"/>
  <c r="AF2149" i="7"/>
  <c r="AF2161" i="7"/>
  <c r="AE2161" i="7"/>
  <c r="AG2161" i="7"/>
  <c r="AH2173" i="7"/>
  <c r="AH2177" i="7"/>
  <c r="AF2181" i="7"/>
  <c r="AG2181" i="7"/>
  <c r="AE2181" i="7"/>
  <c r="AH2197" i="7"/>
  <c r="AF2201" i="7"/>
  <c r="AG2201" i="7"/>
  <c r="AE2201" i="7"/>
  <c r="Y2205" i="7"/>
  <c r="AA2205" i="7"/>
  <c r="AH2209" i="7"/>
  <c r="AH2217" i="7"/>
  <c r="AA2265" i="7"/>
  <c r="Y2265" i="7"/>
  <c r="V2269" i="7"/>
  <c r="D26" i="14"/>
  <c r="W2269" i="7"/>
  <c r="X2269" i="7"/>
  <c r="Z2286" i="7"/>
  <c r="AA2286" i="7"/>
  <c r="AA2290" i="7"/>
  <c r="Y2290" i="7"/>
  <c r="AC2294" i="7"/>
  <c r="AA2294" i="7"/>
  <c r="Z2294" i="7"/>
  <c r="AA2298" i="7"/>
  <c r="Y2298" i="7"/>
  <c r="AE2306" i="7"/>
  <c r="AF2306" i="7"/>
  <c r="AG2306" i="7"/>
  <c r="X2310" i="7"/>
  <c r="W2310" i="7"/>
  <c r="V2310" i="7"/>
  <c r="AE2314" i="7"/>
  <c r="AF2314" i="7"/>
  <c r="AG2314" i="7"/>
  <c r="AA2318" i="7"/>
  <c r="Y2318" i="7"/>
  <c r="D82" i="6"/>
  <c r="AF2322" i="7"/>
  <c r="AE2322" i="7"/>
  <c r="AG2322" i="7"/>
  <c r="AE2326" i="7"/>
  <c r="AF2326" i="7"/>
  <c r="AG2326" i="7"/>
  <c r="AG2330" i="7"/>
  <c r="AE2330" i="7"/>
  <c r="AF2330" i="7"/>
  <c r="Y2346" i="7"/>
  <c r="AA2346" i="7"/>
  <c r="AB2346" i="7"/>
  <c r="AE2350" i="7"/>
  <c r="AF2350" i="7"/>
  <c r="AG2350" i="7"/>
  <c r="AG2354" i="7"/>
  <c r="AE2354" i="7"/>
  <c r="AF2354" i="7"/>
  <c r="Y2358" i="7"/>
  <c r="AA2358" i="7"/>
  <c r="D74" i="6"/>
  <c r="D71" i="6"/>
  <c r="Y2363" i="7"/>
  <c r="AA2363" i="7"/>
  <c r="AA2367" i="7"/>
  <c r="Y2375" i="7"/>
  <c r="D79" i="6"/>
  <c r="AA2379" i="7"/>
  <c r="AJ2379" i="7" s="1"/>
  <c r="Y2379" i="7"/>
  <c r="Y2383" i="7"/>
  <c r="AA2383" i="7"/>
  <c r="Y2391" i="7"/>
  <c r="AA2391" i="7"/>
  <c r="AJ2391" i="7" s="1"/>
  <c r="Q126" i="7"/>
  <c r="Z19" i="7"/>
  <c r="AA19" i="7"/>
  <c r="AA16" i="7"/>
  <c r="Z16" i="7"/>
  <c r="Y30" i="7"/>
  <c r="AA30" i="7"/>
  <c r="AE42" i="7"/>
  <c r="AG42" i="7"/>
  <c r="AF42" i="7"/>
  <c r="AA13" i="7"/>
  <c r="AA27" i="7"/>
  <c r="Y27" i="7"/>
  <c r="AB27" i="7"/>
  <c r="AA35" i="7"/>
  <c r="AA39" i="7"/>
  <c r="Y39" i="7"/>
  <c r="AF43" i="7"/>
  <c r="AE43" i="7"/>
  <c r="AG43" i="7"/>
  <c r="AF47" i="7"/>
  <c r="AE47" i="7"/>
  <c r="AG47" i="7"/>
  <c r="AF51" i="7"/>
  <c r="AG51" i="7"/>
  <c r="AE51" i="7"/>
  <c r="AF55" i="7"/>
  <c r="AG55" i="7"/>
  <c r="AE55" i="7"/>
  <c r="AA63" i="7"/>
  <c r="Y63" i="7"/>
  <c r="AA67" i="7"/>
  <c r="Z67" i="7"/>
  <c r="Z71" i="7"/>
  <c r="AA71" i="7"/>
  <c r="Y75" i="7"/>
  <c r="AA75" i="7"/>
  <c r="AA79" i="7"/>
  <c r="AA83" i="7"/>
  <c r="AA87" i="7"/>
  <c r="Z91" i="7"/>
  <c r="AA91" i="7"/>
  <c r="AA95" i="7"/>
  <c r="Y95" i="7"/>
  <c r="AA103" i="7"/>
  <c r="AC103" i="7"/>
  <c r="Z103" i="7"/>
  <c r="AF111" i="7"/>
  <c r="D76" i="14"/>
  <c r="AG111" i="7"/>
  <c r="AE111" i="7"/>
  <c r="AE115" i="7"/>
  <c r="AF115" i="7"/>
  <c r="AG115" i="7"/>
  <c r="AF119" i="7"/>
  <c r="AE119" i="7"/>
  <c r="AG119" i="7"/>
  <c r="AF123" i="7"/>
  <c r="AG123" i="7"/>
  <c r="AE123" i="7"/>
  <c r="AE130" i="7"/>
  <c r="AG130" i="7"/>
  <c r="AF130" i="7"/>
  <c r="AE134" i="7"/>
  <c r="AF134" i="7"/>
  <c r="AG134" i="7"/>
  <c r="AE138" i="7"/>
  <c r="AF138" i="7"/>
  <c r="AG138" i="7"/>
  <c r="AE142" i="7"/>
  <c r="AF142" i="7"/>
  <c r="AG142" i="7"/>
  <c r="AH174" i="7"/>
  <c r="AH182" i="7"/>
  <c r="AA186" i="7"/>
  <c r="D22" i="6"/>
  <c r="Y186" i="7"/>
  <c r="Y190" i="7"/>
  <c r="AA190" i="7"/>
  <c r="AA194" i="7"/>
  <c r="Y194" i="7"/>
  <c r="AA198" i="7"/>
  <c r="Y198" i="7"/>
  <c r="AA206" i="7"/>
  <c r="Y206" i="7"/>
  <c r="AH210" i="7"/>
  <c r="AA214" i="7"/>
  <c r="Y214" i="7"/>
  <c r="AE250" i="7"/>
  <c r="AF250" i="7"/>
  <c r="AG250" i="7"/>
  <c r="AE254" i="7"/>
  <c r="AF254" i="7"/>
  <c r="AG254" i="7"/>
  <c r="AF262" i="7"/>
  <c r="AG262" i="7"/>
  <c r="AE262" i="7"/>
  <c r="AF266" i="7"/>
  <c r="AE266" i="7"/>
  <c r="AG266" i="7"/>
  <c r="AH282" i="7"/>
  <c r="AH286" i="7"/>
  <c r="AJ286" i="7" s="1"/>
  <c r="AF290" i="7"/>
  <c r="AG290" i="7"/>
  <c r="AE290" i="7"/>
  <c r="AE294" i="7"/>
  <c r="AF294" i="7"/>
  <c r="AG294" i="7"/>
  <c r="AH298" i="7"/>
  <c r="AH306" i="7"/>
  <c r="AF314" i="7"/>
  <c r="AG314" i="7"/>
  <c r="AE314" i="7"/>
  <c r="AF344" i="7"/>
  <c r="AE344" i="7"/>
  <c r="AG344" i="7"/>
  <c r="AJ344" i="7" s="1"/>
  <c r="AF348" i="7"/>
  <c r="AG348" i="7"/>
  <c r="AE348" i="7"/>
  <c r="AE368" i="7"/>
  <c r="AF368" i="7"/>
  <c r="AG368" i="7"/>
  <c r="AF653" i="7"/>
  <c r="AG653" i="7"/>
  <c r="AE653" i="7"/>
  <c r="AE661" i="7"/>
  <c r="AG661" i="7"/>
  <c r="AF661" i="7"/>
  <c r="AE665" i="7"/>
  <c r="AF665" i="7"/>
  <c r="AG665" i="7"/>
  <c r="AE669" i="7"/>
  <c r="AF669" i="7"/>
  <c r="AG669" i="7"/>
  <c r="AE673" i="7"/>
  <c r="AF673" i="7"/>
  <c r="AG673" i="7"/>
  <c r="AE677" i="7"/>
  <c r="AF677" i="7"/>
  <c r="AG677" i="7"/>
  <c r="AE681" i="7"/>
  <c r="AF681" i="7"/>
  <c r="AG681" i="7"/>
  <c r="AE685" i="7"/>
  <c r="AF685" i="7"/>
  <c r="AG685" i="7"/>
  <c r="AE689" i="7"/>
  <c r="AF689" i="7"/>
  <c r="AG689" i="7"/>
  <c r="V693" i="7"/>
  <c r="W693" i="7"/>
  <c r="X693" i="7"/>
  <c r="V697" i="7"/>
  <c r="W697" i="7"/>
  <c r="X697" i="7"/>
  <c r="V701" i="7"/>
  <c r="W701" i="7"/>
  <c r="X701" i="7"/>
  <c r="V705" i="7"/>
  <c r="W705" i="7"/>
  <c r="X705" i="7"/>
  <c r="V709" i="7"/>
  <c r="W709" i="7"/>
  <c r="X709" i="7"/>
  <c r="V713" i="7"/>
  <c r="W713" i="7"/>
  <c r="X713" i="7"/>
  <c r="V717" i="7"/>
  <c r="W717" i="7"/>
  <c r="X717" i="7"/>
  <c r="V721" i="7"/>
  <c r="W721" i="7"/>
  <c r="X721" i="7"/>
  <c r="V725" i="7"/>
  <c r="W725" i="7"/>
  <c r="X725" i="7"/>
  <c r="V729" i="7"/>
  <c r="W729" i="7"/>
  <c r="X729" i="7"/>
  <c r="V733" i="7"/>
  <c r="W733" i="7"/>
  <c r="X733" i="7"/>
  <c r="V737" i="7"/>
  <c r="W737" i="7"/>
  <c r="X737" i="7"/>
  <c r="X741" i="7"/>
  <c r="W741" i="7"/>
  <c r="V741" i="7"/>
  <c r="AH749" i="7"/>
  <c r="AJ749" i="7" s="1"/>
  <c r="AH753" i="7"/>
  <c r="AJ753" i="7" s="1"/>
  <c r="AH757" i="7"/>
  <c r="AJ757" i="7" s="1"/>
  <c r="Y762" i="7"/>
  <c r="AA762" i="7"/>
  <c r="D16" i="6"/>
  <c r="AA766" i="7"/>
  <c r="Y766" i="7"/>
  <c r="AF770" i="7"/>
  <c r="D80" i="14"/>
  <c r="AG770" i="7"/>
  <c r="AE770" i="7"/>
  <c r="AF774" i="7"/>
  <c r="AE774" i="7"/>
  <c r="AG774" i="7"/>
  <c r="D31" i="6"/>
  <c r="Y778" i="7"/>
  <c r="AA778" i="7"/>
  <c r="D14" i="6"/>
  <c r="Y782" i="7"/>
  <c r="AA782" i="7"/>
  <c r="D41" i="14"/>
  <c r="Y786" i="7"/>
  <c r="AA786" i="7"/>
  <c r="AB786" i="7"/>
  <c r="AG790" i="7"/>
  <c r="AF790" i="7"/>
  <c r="AE790" i="7"/>
  <c r="D20" i="6"/>
  <c r="AA798" i="7"/>
  <c r="AJ798" i="7" s="1"/>
  <c r="Y798" i="7"/>
  <c r="AF802" i="7"/>
  <c r="AE802" i="7"/>
  <c r="AG802" i="7"/>
  <c r="AA810" i="7"/>
  <c r="Y810" i="7"/>
  <c r="AF814" i="7"/>
  <c r="AG814" i="7"/>
  <c r="AE814" i="7"/>
  <c r="AG818" i="7"/>
  <c r="AE818" i="7"/>
  <c r="AF818" i="7"/>
  <c r="AG822" i="7"/>
  <c r="AF822" i="7"/>
  <c r="AE822" i="7"/>
  <c r="AF826" i="7"/>
  <c r="AE826" i="7"/>
  <c r="AG826" i="7"/>
  <c r="AE830" i="7"/>
  <c r="AG830" i="7"/>
  <c r="AF830" i="7"/>
  <c r="AE834" i="7"/>
  <c r="AG834" i="7"/>
  <c r="AF834" i="7"/>
  <c r="AG842" i="7"/>
  <c r="AF842" i="7"/>
  <c r="AE842" i="7"/>
  <c r="AE846" i="7"/>
  <c r="AG846" i="7"/>
  <c r="AF846" i="7"/>
  <c r="AG850" i="7"/>
  <c r="AF850" i="7"/>
  <c r="AE850" i="7"/>
  <c r="AA864" i="7"/>
  <c r="Y864" i="7"/>
  <c r="AG876" i="7"/>
  <c r="AF876" i="7"/>
  <c r="AE876" i="7"/>
  <c r="Y884" i="7"/>
  <c r="D23" i="6"/>
  <c r="AA888" i="7"/>
  <c r="Y888" i="7"/>
  <c r="AE892" i="7"/>
  <c r="AF892" i="7"/>
  <c r="AG892" i="7"/>
  <c r="AG896" i="7"/>
  <c r="AE896" i="7"/>
  <c r="AF896" i="7"/>
  <c r="AF900" i="7"/>
  <c r="AE900" i="7"/>
  <c r="AG900" i="7"/>
  <c r="AF904" i="7"/>
  <c r="AG904" i="7"/>
  <c r="AE904" i="7"/>
  <c r="AA928" i="7"/>
  <c r="Y928" i="7"/>
  <c r="Y1000" i="7"/>
  <c r="AA1000" i="7"/>
  <c r="AF1004" i="7"/>
  <c r="AE1004" i="7"/>
  <c r="AG1004" i="7"/>
  <c r="AF1008" i="7"/>
  <c r="AG1008" i="7"/>
  <c r="AE1008" i="7"/>
  <c r="AF1012" i="7"/>
  <c r="AE1012" i="7"/>
  <c r="AG1012" i="7"/>
  <c r="AF1016" i="7"/>
  <c r="AE1016" i="7"/>
  <c r="AG1016" i="7"/>
  <c r="AH1020" i="7"/>
  <c r="W1024" i="7"/>
  <c r="X1024" i="7"/>
  <c r="V1024" i="7"/>
  <c r="Y1028" i="7"/>
  <c r="AA1028" i="7"/>
  <c r="AF1032" i="7"/>
  <c r="AG1032" i="7"/>
  <c r="AE1032" i="7"/>
  <c r="X1036" i="7"/>
  <c r="W1036" i="7"/>
  <c r="V1036" i="7"/>
  <c r="W1040" i="7"/>
  <c r="V1040" i="7"/>
  <c r="X1040" i="7"/>
  <c r="AF1044" i="7"/>
  <c r="AG1044" i="7"/>
  <c r="AE1044" i="7"/>
  <c r="V1048" i="7"/>
  <c r="X1048" i="7"/>
  <c r="W1048" i="7"/>
  <c r="AG1052" i="7"/>
  <c r="AF1052" i="7"/>
  <c r="AE1052" i="7"/>
  <c r="AG1060" i="7"/>
  <c r="AF1060" i="7"/>
  <c r="AE1060" i="7"/>
  <c r="AF1064" i="7"/>
  <c r="AG1064" i="7"/>
  <c r="AE1064" i="7"/>
  <c r="W1072" i="7"/>
  <c r="X1072" i="7"/>
  <c r="V1072" i="7"/>
  <c r="X1076" i="7"/>
  <c r="W1076" i="7"/>
  <c r="V1076" i="7"/>
  <c r="AF1080" i="7"/>
  <c r="AG1080" i="7"/>
  <c r="AE1080" i="7"/>
  <c r="AG1084" i="7"/>
  <c r="AE1084" i="7"/>
  <c r="AF1084" i="7"/>
  <c r="X1096" i="7"/>
  <c r="AE1096" i="7"/>
  <c r="AG1096" i="7"/>
  <c r="W1096" i="7"/>
  <c r="AF1096" i="7"/>
  <c r="V1096" i="7"/>
  <c r="V1100" i="7"/>
  <c r="X1100" i="7"/>
  <c r="W1100" i="7"/>
  <c r="V1108" i="7"/>
  <c r="W1108" i="7"/>
  <c r="AF1108" i="7"/>
  <c r="AE1108" i="7"/>
  <c r="AG1108" i="7"/>
  <c r="X1108" i="7"/>
  <c r="W1112" i="7"/>
  <c r="AE1112" i="7"/>
  <c r="V1112" i="7"/>
  <c r="AF1112" i="7"/>
  <c r="X1112" i="7"/>
  <c r="AG1112" i="7"/>
  <c r="X1116" i="7"/>
  <c r="W1116" i="7"/>
  <c r="V1116" i="7"/>
  <c r="V1120" i="7"/>
  <c r="X1120" i="7"/>
  <c r="W1120" i="7"/>
  <c r="AE1152" i="7"/>
  <c r="AG1152" i="7"/>
  <c r="AF1152" i="7"/>
  <c r="AG1160" i="7"/>
  <c r="AE1160" i="7"/>
  <c r="AF1160" i="7"/>
  <c r="AE1164" i="7"/>
  <c r="AF1164" i="7"/>
  <c r="AG1164" i="7"/>
  <c r="AH1172" i="7"/>
  <c r="AF1176" i="7"/>
  <c r="AG1176" i="7"/>
  <c r="AE1176" i="7"/>
  <c r="AE1180" i="7"/>
  <c r="AG1180" i="7"/>
  <c r="AF1180" i="7"/>
  <c r="AG1184" i="7"/>
  <c r="AF1184" i="7"/>
  <c r="AE1184" i="7"/>
  <c r="AE1189" i="7"/>
  <c r="AG1189" i="7"/>
  <c r="AF1189" i="7"/>
  <c r="AF1193" i="7"/>
  <c r="AE1193" i="7"/>
  <c r="AG1193" i="7"/>
  <c r="AF1197" i="7"/>
  <c r="AE1197" i="7"/>
  <c r="AG1197" i="7"/>
  <c r="AG1201" i="7"/>
  <c r="AF1201" i="7"/>
  <c r="AE1201" i="7"/>
  <c r="AE1205" i="7"/>
  <c r="AF1205" i="7"/>
  <c r="AG1205" i="7"/>
  <c r="AG1209" i="7"/>
  <c r="AE1209" i="7"/>
  <c r="AF1209" i="7"/>
  <c r="AF1213" i="7"/>
  <c r="AE1213" i="7"/>
  <c r="AG1213" i="7"/>
  <c r="AJ1213" i="7" s="1"/>
  <c r="AE1217" i="7"/>
  <c r="AF1217" i="7"/>
  <c r="AG1217" i="7"/>
  <c r="AJ1217" i="7" s="1"/>
  <c r="AE1221" i="7"/>
  <c r="AF1221" i="7"/>
  <c r="AG1221" i="7"/>
  <c r="AJ1221" i="7" s="1"/>
  <c r="AE1225" i="7"/>
  <c r="AF1225" i="7"/>
  <c r="AG1225" i="7"/>
  <c r="AJ1225" i="7" s="1"/>
  <c r="AH1237" i="7"/>
  <c r="AH1241" i="7"/>
  <c r="V1249" i="7"/>
  <c r="X1249" i="7"/>
  <c r="W1249" i="7"/>
  <c r="V1253" i="7"/>
  <c r="X1253" i="7"/>
  <c r="W1253" i="7"/>
  <c r="X1257" i="7"/>
  <c r="W1257" i="7"/>
  <c r="V1257" i="7"/>
  <c r="V1261" i="7"/>
  <c r="X1261" i="7"/>
  <c r="W1261" i="7"/>
  <c r="X1265" i="7"/>
  <c r="W1265" i="7"/>
  <c r="V1265" i="7"/>
  <c r="W1269" i="7"/>
  <c r="V1269" i="7"/>
  <c r="X1269" i="7"/>
  <c r="X1273" i="7"/>
  <c r="W1273" i="7"/>
  <c r="V1273" i="7"/>
  <c r="W1277" i="7"/>
  <c r="V1277" i="7"/>
  <c r="X1277" i="7"/>
  <c r="W1281" i="7"/>
  <c r="V1281" i="7"/>
  <c r="X1281" i="7"/>
  <c r="AE1285" i="7"/>
  <c r="AG1285" i="7"/>
  <c r="AF1285" i="7"/>
  <c r="AG1289" i="7"/>
  <c r="AE1289" i="7"/>
  <c r="AF1289" i="7"/>
  <c r="V1293" i="7"/>
  <c r="W1293" i="7"/>
  <c r="X1293" i="7"/>
  <c r="AA1297" i="7"/>
  <c r="Y1297" i="7"/>
  <c r="AF1301" i="7"/>
  <c r="AG1301" i="7"/>
  <c r="AE1301" i="7"/>
  <c r="AF1305" i="7"/>
  <c r="AG1305" i="7"/>
  <c r="AE1305" i="7"/>
  <c r="Y1317" i="7"/>
  <c r="D51" i="6"/>
  <c r="AE1321" i="7"/>
  <c r="AG1321" i="7"/>
  <c r="AF1321" i="7"/>
  <c r="AE1337" i="7"/>
  <c r="AF1337" i="7"/>
  <c r="AG1337" i="7"/>
  <c r="V1345" i="7"/>
  <c r="X1345" i="7"/>
  <c r="W1345" i="7"/>
  <c r="AF1349" i="7"/>
  <c r="AG1349" i="7"/>
  <c r="AE1349" i="7"/>
  <c r="AG1353" i="7"/>
  <c r="AE1353" i="7"/>
  <c r="AF1353" i="7"/>
  <c r="AE1357" i="7"/>
  <c r="AF1357" i="7"/>
  <c r="AG1357" i="7"/>
  <c r="AH1365" i="7"/>
  <c r="AE1377" i="7"/>
  <c r="AG1377" i="7"/>
  <c r="AF1377" i="7"/>
  <c r="AF1393" i="7"/>
  <c r="AE1393" i="7"/>
  <c r="AG1393" i="7"/>
  <c r="AE1397" i="7"/>
  <c r="AG1397" i="7"/>
  <c r="AJ1397" i="7" s="1"/>
  <c r="AF1397" i="7"/>
  <c r="AG1401" i="7"/>
  <c r="AF1401" i="7"/>
  <c r="AE1401" i="7"/>
  <c r="AF1405" i="7"/>
  <c r="AG1405" i="7"/>
  <c r="AE1405" i="7"/>
  <c r="AG1417" i="7"/>
  <c r="AF1417" i="7"/>
  <c r="AE1417" i="7"/>
  <c r="AG1421" i="7"/>
  <c r="AJ1421" i="7" s="1"/>
  <c r="AE1421" i="7"/>
  <c r="AF1421" i="7"/>
  <c r="Y1425" i="7"/>
  <c r="AA1425" i="7"/>
  <c r="AC1430" i="7"/>
  <c r="D57" i="14"/>
  <c r="D18" i="14"/>
  <c r="X1439" i="7"/>
  <c r="V1439" i="7"/>
  <c r="W1439" i="7"/>
  <c r="V1443" i="7"/>
  <c r="X1443" i="7"/>
  <c r="W1443" i="7"/>
  <c r="AE1447" i="7"/>
  <c r="AF1447" i="7"/>
  <c r="AG1447" i="7"/>
  <c r="AG1451" i="7"/>
  <c r="AF1451" i="7"/>
  <c r="AE1451" i="7"/>
  <c r="X1455" i="7"/>
  <c r="V1455" i="7"/>
  <c r="W1455" i="7"/>
  <c r="V1459" i="7"/>
  <c r="X1459" i="7"/>
  <c r="W1459" i="7"/>
  <c r="X1463" i="7"/>
  <c r="V1463" i="7"/>
  <c r="W1463" i="7"/>
  <c r="AE1467" i="7"/>
  <c r="AF1467" i="7"/>
  <c r="AG1467" i="7"/>
  <c r="W1471" i="7"/>
  <c r="X1471" i="7"/>
  <c r="V1471" i="7"/>
  <c r="X1475" i="7"/>
  <c r="V1475" i="7"/>
  <c r="W1475" i="7"/>
  <c r="AG1479" i="7"/>
  <c r="AE1479" i="7"/>
  <c r="AF1479" i="7"/>
  <c r="V1483" i="7"/>
  <c r="W1483" i="7"/>
  <c r="X1483" i="7"/>
  <c r="W1487" i="7"/>
  <c r="X1487" i="7"/>
  <c r="V1487" i="7"/>
  <c r="AG1491" i="7"/>
  <c r="AE1491" i="7"/>
  <c r="AF1491" i="7"/>
  <c r="AG1495" i="7"/>
  <c r="AE1495" i="7"/>
  <c r="AF1495" i="7"/>
  <c r="D24" i="14"/>
  <c r="V1499" i="7"/>
  <c r="W1499" i="7"/>
  <c r="X1499" i="7"/>
  <c r="W1503" i="7"/>
  <c r="X1503" i="7"/>
  <c r="V1503" i="7"/>
  <c r="X1507" i="7"/>
  <c r="V1507" i="7"/>
  <c r="W1507" i="7"/>
  <c r="X1511" i="7"/>
  <c r="V1511" i="7"/>
  <c r="W1511" i="7"/>
  <c r="V1515" i="7"/>
  <c r="W1515" i="7"/>
  <c r="X1515" i="7"/>
  <c r="W1519" i="7"/>
  <c r="X1519" i="7"/>
  <c r="V1519" i="7"/>
  <c r="X1523" i="7"/>
  <c r="V1523" i="7"/>
  <c r="W1523" i="7"/>
  <c r="X1527" i="7"/>
  <c r="W1527" i="7"/>
  <c r="V1527" i="7"/>
  <c r="V1531" i="7"/>
  <c r="W1531" i="7"/>
  <c r="X1531" i="7"/>
  <c r="V1535" i="7"/>
  <c r="X1535" i="7"/>
  <c r="W1535" i="7"/>
  <c r="X1539" i="7"/>
  <c r="V1539" i="7"/>
  <c r="W1539" i="7"/>
  <c r="X1543" i="7"/>
  <c r="W1543" i="7"/>
  <c r="V1543" i="7"/>
  <c r="V1547" i="7"/>
  <c r="W1547" i="7"/>
  <c r="X1547" i="7"/>
  <c r="V1551" i="7"/>
  <c r="X1551" i="7"/>
  <c r="W1551" i="7"/>
  <c r="X1555" i="7"/>
  <c r="W1555" i="7"/>
  <c r="V1555" i="7"/>
  <c r="X1559" i="7"/>
  <c r="W1559" i="7"/>
  <c r="V1559" i="7"/>
  <c r="W1563" i="7"/>
  <c r="V1563" i="7"/>
  <c r="X1563" i="7"/>
  <c r="AJ1563" i="7" s="1"/>
  <c r="AE1571" i="7"/>
  <c r="AG1571" i="7"/>
  <c r="AF1571" i="7"/>
  <c r="AG1579" i="7"/>
  <c r="AF1579" i="7"/>
  <c r="AE1579" i="7"/>
  <c r="AF1583" i="7"/>
  <c r="AE1583" i="7"/>
  <c r="AG1583" i="7"/>
  <c r="AF1587" i="7"/>
  <c r="AE1587" i="7"/>
  <c r="AG1587" i="7"/>
  <c r="AG1591" i="7"/>
  <c r="AF1591" i="7"/>
  <c r="AE1591" i="7"/>
  <c r="AF1595" i="7"/>
  <c r="AE1595" i="7"/>
  <c r="AG1595" i="7"/>
  <c r="AF1599" i="7"/>
  <c r="AE1599" i="7"/>
  <c r="AG1599" i="7"/>
  <c r="AF1603" i="7"/>
  <c r="AE1603" i="7"/>
  <c r="AG1603" i="7"/>
  <c r="AE1607" i="7"/>
  <c r="AG1607" i="7"/>
  <c r="AF1607" i="7"/>
  <c r="AF1615" i="7"/>
  <c r="AE1615" i="7"/>
  <c r="AG1615" i="7"/>
  <c r="AF1619" i="7"/>
  <c r="AE1619" i="7"/>
  <c r="AG1619" i="7"/>
  <c r="Y1623" i="7"/>
  <c r="AA1623" i="7"/>
  <c r="AA1636" i="7"/>
  <c r="Y1636" i="7"/>
  <c r="AA1640" i="7"/>
  <c r="Y1640" i="7"/>
  <c r="AA1648" i="7"/>
  <c r="AJ1648" i="7" s="1"/>
  <c r="Y1648" i="7"/>
  <c r="AA1652" i="7"/>
  <c r="AJ1652" i="7" s="1"/>
  <c r="Y1652" i="7"/>
  <c r="Z1660" i="7"/>
  <c r="AA1660" i="7"/>
  <c r="Z1664" i="7"/>
  <c r="AA1664" i="7"/>
  <c r="AA1668" i="7"/>
  <c r="Y1668" i="7"/>
  <c r="W1676" i="7"/>
  <c r="X1676" i="7"/>
  <c r="V1676" i="7"/>
  <c r="W1680" i="7"/>
  <c r="X1680" i="7"/>
  <c r="V1680" i="7"/>
  <c r="X1684" i="7"/>
  <c r="W1684" i="7"/>
  <c r="V1684" i="7"/>
  <c r="V1688" i="7"/>
  <c r="W1688" i="7"/>
  <c r="X1688" i="7"/>
  <c r="AG1728" i="7"/>
  <c r="AF1728" i="7"/>
  <c r="AE1728" i="7"/>
  <c r="AE1761" i="7"/>
  <c r="AG1761" i="7"/>
  <c r="AJ1761" i="7" s="1"/>
  <c r="AF1761" i="7"/>
  <c r="AE1789" i="7"/>
  <c r="AG1789" i="7"/>
  <c r="AF1789" i="7"/>
  <c r="AE1793" i="7"/>
  <c r="AF1793" i="7"/>
  <c r="AG1793" i="7"/>
  <c r="AA1797" i="7"/>
  <c r="AH1817" i="7"/>
  <c r="AF1901" i="7"/>
  <c r="AG1901" i="7"/>
  <c r="AE1901" i="7"/>
  <c r="AH1909" i="7"/>
  <c r="AH1917" i="7"/>
  <c r="AH1921" i="7"/>
  <c r="AH1942" i="7"/>
  <c r="AF1946" i="7"/>
  <c r="AE1946" i="7"/>
  <c r="AG1946" i="7"/>
  <c r="AH1950" i="7"/>
  <c r="AG1978" i="7"/>
  <c r="AE1978" i="7"/>
  <c r="AF1978" i="7"/>
  <c r="AE1986" i="7"/>
  <c r="AF1986" i="7"/>
  <c r="AG1986" i="7"/>
  <c r="AH1990" i="7"/>
  <c r="AH2006" i="7"/>
  <c r="AG2014" i="7"/>
  <c r="AF2014" i="7"/>
  <c r="AE2014" i="7"/>
  <c r="AE2018" i="7"/>
  <c r="AF2018" i="7"/>
  <c r="AG2018" i="7"/>
  <c r="AE2022" i="7"/>
  <c r="AG2022" i="7"/>
  <c r="AF2022" i="7"/>
  <c r="AF2026" i="7"/>
  <c r="AG2026" i="7"/>
  <c r="AE2026" i="7"/>
  <c r="AE2030" i="7"/>
  <c r="AG2030" i="7"/>
  <c r="AF2030" i="7"/>
  <c r="AF2034" i="7"/>
  <c r="AE2034" i="7"/>
  <c r="AG2034" i="7"/>
  <c r="AG2038" i="7"/>
  <c r="AF2038" i="7"/>
  <c r="AE2038" i="7"/>
  <c r="AG2042" i="7"/>
  <c r="AE2042" i="7"/>
  <c r="AF2042" i="7"/>
  <c r="Z2046" i="7"/>
  <c r="AA2046" i="7"/>
  <c r="AA2050" i="7"/>
  <c r="Z2050" i="7"/>
  <c r="AA2054" i="7"/>
  <c r="Z2054" i="7"/>
  <c r="Y2058" i="7"/>
  <c r="AA2058" i="7"/>
  <c r="AA2062" i="7"/>
  <c r="Z2062" i="7"/>
  <c r="Z2066" i="7"/>
  <c r="AA2066" i="7"/>
  <c r="AH2074" i="7"/>
  <c r="AJ2074" i="7" s="1"/>
  <c r="AE2078" i="7"/>
  <c r="AF2078" i="7"/>
  <c r="AG2078" i="7"/>
  <c r="AF2090" i="7"/>
  <c r="AE2090" i="7"/>
  <c r="AG2090" i="7"/>
  <c r="AG2094" i="7"/>
  <c r="AE2094" i="7"/>
  <c r="AF2094" i="7"/>
  <c r="AE2098" i="7"/>
  <c r="AG2098" i="7"/>
  <c r="AF2098" i="7"/>
  <c r="AF2102" i="7"/>
  <c r="AE2102" i="7"/>
  <c r="AG2102" i="7"/>
  <c r="AA2114" i="7"/>
  <c r="AA2118" i="7"/>
  <c r="AH2126" i="7"/>
  <c r="Y2138" i="7"/>
  <c r="D58" i="6"/>
  <c r="AE2142" i="7"/>
  <c r="AF2142" i="7"/>
  <c r="AG2142" i="7"/>
  <c r="AJ2142" i="7" s="1"/>
  <c r="AE2146" i="7"/>
  <c r="AF2146" i="7"/>
  <c r="AG2146" i="7"/>
  <c r="AJ2146" i="7" s="1"/>
  <c r="AF2154" i="7"/>
  <c r="AE2154" i="7"/>
  <c r="AG2154" i="7"/>
  <c r="AJ2154" i="7" s="1"/>
  <c r="AE2182" i="7"/>
  <c r="AF2182" i="7"/>
  <c r="AG2182" i="7"/>
  <c r="AG2194" i="7"/>
  <c r="AF2194" i="7"/>
  <c r="AE2194" i="7"/>
  <c r="AH2214" i="7"/>
  <c r="Y2266" i="7"/>
  <c r="AA2266" i="7"/>
  <c r="W2270" i="7"/>
  <c r="X2270" i="7"/>
  <c r="V2270" i="7"/>
  <c r="V2282" i="7"/>
  <c r="W2282" i="7"/>
  <c r="X2282" i="7"/>
  <c r="AA2287" i="7"/>
  <c r="AA2291" i="7"/>
  <c r="Y2291" i="7"/>
  <c r="Y2299" i="7"/>
  <c r="AA2299" i="7"/>
  <c r="AG2303" i="7"/>
  <c r="AF2303" i="7"/>
  <c r="AE2303" i="7"/>
  <c r="AE2307" i="7"/>
  <c r="AF2307" i="7"/>
  <c r="AG2307" i="7"/>
  <c r="AE2311" i="7"/>
  <c r="AG2311" i="7"/>
  <c r="AF2311" i="7"/>
  <c r="AF2315" i="7"/>
  <c r="AG2315" i="7"/>
  <c r="AE2315" i="7"/>
  <c r="AG2319" i="7"/>
  <c r="AF2319" i="7"/>
  <c r="AE2319" i="7"/>
  <c r="AF2323" i="7"/>
  <c r="AG2323" i="7"/>
  <c r="AE2323" i="7"/>
  <c r="AE2327" i="7"/>
  <c r="AG2327" i="7"/>
  <c r="AF2327" i="7"/>
  <c r="AF2335" i="7"/>
  <c r="AG2335" i="7"/>
  <c r="AE2335" i="7"/>
  <c r="AG2347" i="7"/>
  <c r="AE2347" i="7"/>
  <c r="AF2347" i="7"/>
  <c r="AF2351" i="7"/>
  <c r="AE2351" i="7"/>
  <c r="AG2351" i="7"/>
  <c r="AH2355" i="7"/>
  <c r="AC2360" i="7"/>
  <c r="Z2360" i="7"/>
  <c r="AA2360" i="7"/>
  <c r="V2368" i="7"/>
  <c r="X2368" i="7"/>
  <c r="W2368" i="7"/>
  <c r="D78" i="6"/>
  <c r="AA2372" i="7"/>
  <c r="AJ2372" i="7" s="1"/>
  <c r="Y2372" i="7"/>
  <c r="AE2376" i="7"/>
  <c r="AF2376" i="7"/>
  <c r="AG2376" i="7"/>
  <c r="AJ2376" i="7" s="1"/>
  <c r="Y2384" i="7"/>
  <c r="AA2384" i="7"/>
  <c r="AJ2384" i="7" s="1"/>
  <c r="AE2388" i="7"/>
  <c r="AF2388" i="7"/>
  <c r="AG2388" i="7"/>
  <c r="AJ2388" i="7" s="1"/>
  <c r="Q128" i="7"/>
  <c r="Q1126" i="7"/>
  <c r="D21" i="14" s="1"/>
  <c r="Z11" i="7"/>
  <c r="AA11" i="7"/>
  <c r="D50" i="14"/>
  <c r="D16" i="19"/>
  <c r="Y8" i="7"/>
  <c r="AA8" i="7"/>
  <c r="D34" i="14"/>
  <c r="AG22" i="7"/>
  <c r="AF22" i="7"/>
  <c r="D77" i="14"/>
  <c r="AE22" i="7"/>
  <c r="Z34" i="7"/>
  <c r="AA34" i="7"/>
  <c r="AE46" i="7"/>
  <c r="AG46" i="7"/>
  <c r="AF46" i="7"/>
  <c r="AA17" i="7"/>
  <c r="AG23" i="7"/>
  <c r="AE23" i="7"/>
  <c r="D79" i="14"/>
  <c r="AF23" i="7"/>
  <c r="Y31" i="7"/>
  <c r="AA31" i="7"/>
  <c r="D35" i="14"/>
  <c r="AA10" i="7"/>
  <c r="AJ10" i="7" s="1"/>
  <c r="Y10" i="7"/>
  <c r="Y18" i="7"/>
  <c r="AA18" i="7"/>
  <c r="AE24" i="7"/>
  <c r="AF24" i="7"/>
  <c r="AG24" i="7"/>
  <c r="Y28" i="7"/>
  <c r="AA28" i="7"/>
  <c r="AB28" i="7"/>
  <c r="AA32" i="7"/>
  <c r="Z32" i="7"/>
  <c r="Y36" i="7"/>
  <c r="D38" i="6"/>
  <c r="AA36" i="7"/>
  <c r="AA40" i="7"/>
  <c r="Z40" i="7"/>
  <c r="AG44" i="7"/>
  <c r="AF44" i="7"/>
  <c r="AE44" i="7"/>
  <c r="AG48" i="7"/>
  <c r="AF48" i="7"/>
  <c r="AE48" i="7"/>
  <c r="AG52" i="7"/>
  <c r="AF52" i="7"/>
  <c r="AE52" i="7"/>
  <c r="AG56" i="7"/>
  <c r="AF56" i="7"/>
  <c r="AE56" i="7"/>
  <c r="Z60" i="7"/>
  <c r="D53" i="14"/>
  <c r="D21" i="19"/>
  <c r="AA60" i="7"/>
  <c r="AA64" i="7"/>
  <c r="Z64" i="7"/>
  <c r="AA68" i="7"/>
  <c r="Y68" i="7"/>
  <c r="AA72" i="7"/>
  <c r="Y72" i="7"/>
  <c r="AA76" i="7"/>
  <c r="Z76" i="7"/>
  <c r="Z80" i="7"/>
  <c r="AA80" i="7"/>
  <c r="AB84" i="7"/>
  <c r="AA84" i="7"/>
  <c r="Y84" i="7"/>
  <c r="AB88" i="7"/>
  <c r="Y88" i="7"/>
  <c r="AA88" i="7"/>
  <c r="AA92" i="7"/>
  <c r="AA96" i="7"/>
  <c r="Y96" i="7"/>
  <c r="Y104" i="7"/>
  <c r="AA104" i="7"/>
  <c r="AE112" i="7"/>
  <c r="AF112" i="7"/>
  <c r="AG112" i="7"/>
  <c r="AE116" i="7"/>
  <c r="AG116" i="7"/>
  <c r="AF116" i="7"/>
  <c r="AG120" i="7"/>
  <c r="AE120" i="7"/>
  <c r="AF120" i="7"/>
  <c r="AG124" i="7"/>
  <c r="AF124" i="7"/>
  <c r="AE124" i="7"/>
  <c r="AF131" i="7"/>
  <c r="AE131" i="7"/>
  <c r="AG131" i="7"/>
  <c r="AF135" i="7"/>
  <c r="AE135" i="7"/>
  <c r="AG135" i="7"/>
  <c r="AF139" i="7"/>
  <c r="AG139" i="7"/>
  <c r="AE139" i="7"/>
  <c r="AH151" i="7"/>
  <c r="AH163" i="7"/>
  <c r="AA187" i="7"/>
  <c r="Y187" i="7"/>
  <c r="AE199" i="7"/>
  <c r="AF199" i="7"/>
  <c r="AG199" i="7"/>
  <c r="AA203" i="7"/>
  <c r="Y203" i="7"/>
  <c r="Y207" i="7"/>
  <c r="AA207" i="7"/>
  <c r="AF211" i="7"/>
  <c r="AG211" i="7"/>
  <c r="AE211" i="7"/>
  <c r="Y223" i="7"/>
  <c r="AA223" i="7"/>
  <c r="AG251" i="7"/>
  <c r="AE251" i="7"/>
  <c r="AF251" i="7"/>
  <c r="AG263" i="7"/>
  <c r="AE263" i="7"/>
  <c r="AF263" i="7"/>
  <c r="AG349" i="7"/>
  <c r="AE349" i="7"/>
  <c r="AF349" i="7"/>
  <c r="AE562" i="7"/>
  <c r="AG562" i="7"/>
  <c r="AF562" i="7"/>
  <c r="AH576" i="7"/>
  <c r="AF654" i="7"/>
  <c r="AE654" i="7"/>
  <c r="AG654" i="7"/>
  <c r="AE666" i="7"/>
  <c r="AG666" i="7"/>
  <c r="AF666" i="7"/>
  <c r="AE670" i="7"/>
  <c r="AG670" i="7"/>
  <c r="AF670" i="7"/>
  <c r="AE674" i="7"/>
  <c r="AG674" i="7"/>
  <c r="AF674" i="7"/>
  <c r="AF678" i="7"/>
  <c r="AE678" i="7"/>
  <c r="AG678" i="7"/>
  <c r="AG682" i="7"/>
  <c r="AE682" i="7"/>
  <c r="AF682" i="7"/>
  <c r="AG686" i="7"/>
  <c r="AF686" i="7"/>
  <c r="AE686" i="7"/>
  <c r="V690" i="7"/>
  <c r="W690" i="7"/>
  <c r="X690" i="7"/>
  <c r="X694" i="7"/>
  <c r="W694" i="7"/>
  <c r="V694" i="7"/>
  <c r="V698" i="7"/>
  <c r="X698" i="7"/>
  <c r="W698" i="7"/>
  <c r="V702" i="7"/>
  <c r="X702" i="7"/>
  <c r="W702" i="7"/>
  <c r="V706" i="7"/>
  <c r="X706" i="7"/>
  <c r="W706" i="7"/>
  <c r="W710" i="7"/>
  <c r="V710" i="7"/>
  <c r="X710" i="7"/>
  <c r="V714" i="7"/>
  <c r="X714" i="7"/>
  <c r="W714" i="7"/>
  <c r="X718" i="7"/>
  <c r="W718" i="7"/>
  <c r="V718" i="7"/>
  <c r="V722" i="7"/>
  <c r="W722" i="7"/>
  <c r="X722" i="7"/>
  <c r="X726" i="7"/>
  <c r="W726" i="7"/>
  <c r="V726" i="7"/>
  <c r="V730" i="7"/>
  <c r="X730" i="7"/>
  <c r="W730" i="7"/>
  <c r="V734" i="7"/>
  <c r="X734" i="7"/>
  <c r="W734" i="7"/>
  <c r="W738" i="7"/>
  <c r="X738" i="7"/>
  <c r="V738" i="7"/>
  <c r="W742" i="7"/>
  <c r="V742" i="7"/>
  <c r="X742" i="7"/>
  <c r="AH750" i="7"/>
  <c r="AJ750" i="7" s="1"/>
  <c r="Y763" i="7"/>
  <c r="AA763" i="7"/>
  <c r="AA767" i="7"/>
  <c r="Y767" i="7"/>
  <c r="D26" i="6"/>
  <c r="AE771" i="7"/>
  <c r="AG771" i="7"/>
  <c r="AF771" i="7"/>
  <c r="Y775" i="7"/>
  <c r="AA775" i="7"/>
  <c r="D29" i="6"/>
  <c r="Y779" i="7"/>
  <c r="AA779" i="7"/>
  <c r="Y783" i="7"/>
  <c r="AA783" i="7"/>
  <c r="AB783" i="7"/>
  <c r="D84" i="6"/>
  <c r="AH783" i="7"/>
  <c r="AA787" i="7"/>
  <c r="D18" i="6"/>
  <c r="Y787" i="7"/>
  <c r="AA795" i="7"/>
  <c r="Y795" i="7"/>
  <c r="AA799" i="7"/>
  <c r="AJ799" i="7" s="1"/>
  <c r="Y799" i="7"/>
  <c r="AA803" i="7"/>
  <c r="Z803" i="7"/>
  <c r="AG807" i="7"/>
  <c r="AF807" i="7"/>
  <c r="AE807" i="7"/>
  <c r="AF811" i="7"/>
  <c r="AG811" i="7"/>
  <c r="AE811" i="7"/>
  <c r="AF815" i="7"/>
  <c r="AE815" i="7"/>
  <c r="AG815" i="7"/>
  <c r="AE823" i="7"/>
  <c r="AG823" i="7"/>
  <c r="AF823" i="7"/>
  <c r="AE827" i="7"/>
  <c r="AG827" i="7"/>
  <c r="AF827" i="7"/>
  <c r="Y835" i="7"/>
  <c r="AA835" i="7"/>
  <c r="D24" i="6"/>
  <c r="Y839" i="7"/>
  <c r="AE843" i="7"/>
  <c r="AG843" i="7"/>
  <c r="AF843" i="7"/>
  <c r="AE847" i="7"/>
  <c r="AF847" i="7"/>
  <c r="AG847" i="7"/>
  <c r="AF851" i="7"/>
  <c r="AG851" i="7"/>
  <c r="AE851" i="7"/>
  <c r="AA865" i="7"/>
  <c r="Y865" i="7"/>
  <c r="AH877" i="7"/>
  <c r="AA885" i="7"/>
  <c r="Y885" i="7"/>
  <c r="AA889" i="7"/>
  <c r="Y889" i="7"/>
  <c r="AA893" i="7"/>
  <c r="Y893" i="7"/>
  <c r="AG897" i="7"/>
  <c r="AF897" i="7"/>
  <c r="AE897" i="7"/>
  <c r="AE901" i="7"/>
  <c r="AG901" i="7"/>
  <c r="AF901" i="7"/>
  <c r="AF905" i="7"/>
  <c r="AE905" i="7"/>
  <c r="AG905" i="7"/>
  <c r="AA929" i="7"/>
  <c r="Y929" i="7"/>
  <c r="AG953" i="7"/>
  <c r="AE953" i="7"/>
  <c r="D71" i="14"/>
  <c r="AF953" i="7"/>
  <c r="AF985" i="7"/>
  <c r="AG985" i="7"/>
  <c r="AE985" i="7"/>
  <c r="D28" i="14"/>
  <c r="X1001" i="7"/>
  <c r="W1001" i="7"/>
  <c r="V1001" i="7"/>
  <c r="AF1005" i="7"/>
  <c r="AE1005" i="7"/>
  <c r="AG1005" i="7"/>
  <c r="AE1009" i="7"/>
  <c r="AG1009" i="7"/>
  <c r="AF1009" i="7"/>
  <c r="AG1013" i="7"/>
  <c r="AE1013" i="7"/>
  <c r="AF1013" i="7"/>
  <c r="AG1017" i="7"/>
  <c r="AE1017" i="7"/>
  <c r="AF1017" i="7"/>
  <c r="X1021" i="7"/>
  <c r="W1021" i="7"/>
  <c r="V1021" i="7"/>
  <c r="AG1029" i="7"/>
  <c r="AF1029" i="7"/>
  <c r="AE1029" i="7"/>
  <c r="AG1033" i="7"/>
  <c r="AF1033" i="7"/>
  <c r="AE1033" i="7"/>
  <c r="AE1041" i="7"/>
  <c r="AG1041" i="7"/>
  <c r="AF1041" i="7"/>
  <c r="AF1045" i="7"/>
  <c r="AE1045" i="7"/>
  <c r="AG1045" i="7"/>
  <c r="AH1049" i="7"/>
  <c r="AF1053" i="7"/>
  <c r="AG1053" i="7"/>
  <c r="AE1053" i="7"/>
  <c r="AG1057" i="7"/>
  <c r="AJ1057" i="7" s="1"/>
  <c r="AF1057" i="7"/>
  <c r="AE1057" i="7"/>
  <c r="AG1061" i="7"/>
  <c r="AE1061" i="7"/>
  <c r="AF1061" i="7"/>
  <c r="AG1065" i="7"/>
  <c r="AF1065" i="7"/>
  <c r="AE1065" i="7"/>
  <c r="AE1073" i="7"/>
  <c r="AG1073" i="7"/>
  <c r="AF1073" i="7"/>
  <c r="V1081" i="7"/>
  <c r="X1081" i="7"/>
  <c r="W1081" i="7"/>
  <c r="AG1085" i="7"/>
  <c r="AF1085" i="7"/>
  <c r="AE1085" i="7"/>
  <c r="V1101" i="7"/>
  <c r="X1101" i="7"/>
  <c r="W1101" i="7"/>
  <c r="AH1105" i="7"/>
  <c r="W1109" i="7"/>
  <c r="X1109" i="7"/>
  <c r="AF1109" i="7"/>
  <c r="V1109" i="7"/>
  <c r="AE1109" i="7"/>
  <c r="AG1109" i="7"/>
  <c r="AE1113" i="7"/>
  <c r="AF1113" i="7"/>
  <c r="AG1113" i="7"/>
  <c r="W1117" i="7"/>
  <c r="X1117" i="7"/>
  <c r="V1117" i="7"/>
  <c r="AG1145" i="7"/>
  <c r="AE1145" i="7"/>
  <c r="AF1145" i="7"/>
  <c r="AG1149" i="7"/>
  <c r="AE1149" i="7"/>
  <c r="AF1149" i="7"/>
  <c r="AG1165" i="7"/>
  <c r="AF1165" i="7"/>
  <c r="AE1165" i="7"/>
  <c r="AF1169" i="7"/>
  <c r="AE1169" i="7"/>
  <c r="AG1169" i="7"/>
  <c r="AF1173" i="7"/>
  <c r="AE1173" i="7"/>
  <c r="AG1173" i="7"/>
  <c r="AF1177" i="7"/>
  <c r="AG1177" i="7"/>
  <c r="AE1177" i="7"/>
  <c r="AG1181" i="7"/>
  <c r="AF1181" i="7"/>
  <c r="AE1181" i="7"/>
  <c r="AG1185" i="7"/>
  <c r="AE1185" i="7"/>
  <c r="AF1185" i="7"/>
  <c r="AF1194" i="7"/>
  <c r="AE1194" i="7"/>
  <c r="AG1194" i="7"/>
  <c r="AF1198" i="7"/>
  <c r="AE1198" i="7"/>
  <c r="AG1198" i="7"/>
  <c r="AF1202" i="7"/>
  <c r="AE1202" i="7"/>
  <c r="AG1202" i="7"/>
  <c r="AF1206" i="7"/>
  <c r="AE1206" i="7"/>
  <c r="AG1206" i="7"/>
  <c r="AF1210" i="7"/>
  <c r="AE1210" i="7"/>
  <c r="AG1210" i="7"/>
  <c r="AF1214" i="7"/>
  <c r="AE1214" i="7"/>
  <c r="AG1214" i="7"/>
  <c r="AJ1214" i="7" s="1"/>
  <c r="AF1218" i="7"/>
  <c r="AE1218" i="7"/>
  <c r="AG1218" i="7"/>
  <c r="AJ1218" i="7" s="1"/>
  <c r="AF1222" i="7"/>
  <c r="AE1222" i="7"/>
  <c r="AG1222" i="7"/>
  <c r="AJ1222" i="7" s="1"/>
  <c r="AF1226" i="7"/>
  <c r="AE1226" i="7"/>
  <c r="AG1226" i="7"/>
  <c r="AJ1226" i="7" s="1"/>
  <c r="AH1230" i="7"/>
  <c r="X1250" i="7"/>
  <c r="W1250" i="7"/>
  <c r="V1250" i="7"/>
  <c r="W1254" i="7"/>
  <c r="X1254" i="7"/>
  <c r="AJ1254" i="7" s="1"/>
  <c r="V1254" i="7"/>
  <c r="X1258" i="7"/>
  <c r="W1258" i="7"/>
  <c r="V1258" i="7"/>
  <c r="V1262" i="7"/>
  <c r="W1262" i="7"/>
  <c r="X1262" i="7"/>
  <c r="W1266" i="7"/>
  <c r="V1266" i="7"/>
  <c r="X1266" i="7"/>
  <c r="V1270" i="7"/>
  <c r="W1270" i="7"/>
  <c r="X1270" i="7"/>
  <c r="V1274" i="7"/>
  <c r="W1274" i="7"/>
  <c r="X1274" i="7"/>
  <c r="V1278" i="7"/>
  <c r="W1278" i="7"/>
  <c r="X1278" i="7"/>
  <c r="D72" i="6"/>
  <c r="AA1286" i="7"/>
  <c r="D38" i="14"/>
  <c r="Y1286" i="7"/>
  <c r="W1290" i="7"/>
  <c r="X1290" i="7"/>
  <c r="V1290" i="7"/>
  <c r="AA1294" i="7"/>
  <c r="Y1294" i="7"/>
  <c r="AE1302" i="7"/>
  <c r="AF1302" i="7"/>
  <c r="AG1302" i="7"/>
  <c r="D50" i="6"/>
  <c r="AA1310" i="7"/>
  <c r="Y1310" i="7"/>
  <c r="AG1314" i="7"/>
  <c r="AF1314" i="7"/>
  <c r="AE1314" i="7"/>
  <c r="AG1318" i="7"/>
  <c r="AF1318" i="7"/>
  <c r="AE1318" i="7"/>
  <c r="AG1326" i="7"/>
  <c r="AF1326" i="7"/>
  <c r="AE1326" i="7"/>
  <c r="AF1334" i="7"/>
  <c r="AG1334" i="7"/>
  <c r="AE1334" i="7"/>
  <c r="AF1338" i="7"/>
  <c r="AE1338" i="7"/>
  <c r="AG1338" i="7"/>
  <c r="AG1346" i="7"/>
  <c r="AE1346" i="7"/>
  <c r="AF1346" i="7"/>
  <c r="D73" i="6"/>
  <c r="AH1358" i="7"/>
  <c r="AE1362" i="7"/>
  <c r="AG1362" i="7"/>
  <c r="AF1362" i="7"/>
  <c r="AA1370" i="7"/>
  <c r="AG1382" i="7"/>
  <c r="AJ1382" i="7" s="1"/>
  <c r="AE1382" i="7"/>
  <c r="AF1382" i="7"/>
  <c r="AF1394" i="7"/>
  <c r="AG1394" i="7"/>
  <c r="AJ1394" i="7" s="1"/>
  <c r="AE1394" i="7"/>
  <c r="AE1402" i="7"/>
  <c r="AG1402" i="7"/>
  <c r="AF1402" i="7"/>
  <c r="AE1406" i="7"/>
  <c r="AF1406" i="7"/>
  <c r="AG1406" i="7"/>
  <c r="AE1410" i="7"/>
  <c r="AF1410" i="7"/>
  <c r="AG1410" i="7"/>
  <c r="AE1418" i="7"/>
  <c r="AF1418" i="7"/>
  <c r="AG1418" i="7"/>
  <c r="AA1422" i="7"/>
  <c r="N51" i="367"/>
  <c r="AG1426" i="7"/>
  <c r="AJ1426" i="7" s="1"/>
  <c r="AF1426" i="7"/>
  <c r="AE1426" i="7"/>
  <c r="W1440" i="7"/>
  <c r="V1440" i="7"/>
  <c r="X1440" i="7"/>
  <c r="W1444" i="7"/>
  <c r="X1444" i="7"/>
  <c r="V1444" i="7"/>
  <c r="AE1448" i="7"/>
  <c r="AF1448" i="7"/>
  <c r="AG1448" i="7"/>
  <c r="V1452" i="7"/>
  <c r="W1452" i="7"/>
  <c r="X1452" i="7"/>
  <c r="X1456" i="7"/>
  <c r="W1456" i="7"/>
  <c r="V1456" i="7"/>
  <c r="D22" i="14"/>
  <c r="W1460" i="7"/>
  <c r="X1460" i="7"/>
  <c r="V1460" i="7"/>
  <c r="W1464" i="7"/>
  <c r="V1464" i="7"/>
  <c r="X1464" i="7"/>
  <c r="AE1468" i="7"/>
  <c r="AG1468" i="7"/>
  <c r="AF1468" i="7"/>
  <c r="W1472" i="7"/>
  <c r="V1472" i="7"/>
  <c r="X1472" i="7"/>
  <c r="AG1476" i="7"/>
  <c r="AF1476" i="7"/>
  <c r="AE1476" i="7"/>
  <c r="AF1480" i="7"/>
  <c r="AG1480" i="7"/>
  <c r="AE1480" i="7"/>
  <c r="V1484" i="7"/>
  <c r="X1484" i="7"/>
  <c r="W1484" i="7"/>
  <c r="AG1488" i="7"/>
  <c r="AF1488" i="7"/>
  <c r="AE1488" i="7"/>
  <c r="AG1492" i="7"/>
  <c r="AE1492" i="7"/>
  <c r="AF1492" i="7"/>
  <c r="W1496" i="7"/>
  <c r="X1496" i="7"/>
  <c r="V1496" i="7"/>
  <c r="V1500" i="7"/>
  <c r="W1500" i="7"/>
  <c r="X1500" i="7"/>
  <c r="X1504" i="7"/>
  <c r="W1504" i="7"/>
  <c r="V1504" i="7"/>
  <c r="X1508" i="7"/>
  <c r="W1508" i="7"/>
  <c r="V1508" i="7"/>
  <c r="W1512" i="7"/>
  <c r="X1512" i="7"/>
  <c r="V1512" i="7"/>
  <c r="V1516" i="7"/>
  <c r="X1516" i="7"/>
  <c r="W1516" i="7"/>
  <c r="V1520" i="7"/>
  <c r="X1520" i="7"/>
  <c r="W1520" i="7"/>
  <c r="AH1524" i="7"/>
  <c r="V1524" i="7"/>
  <c r="V1528" i="7"/>
  <c r="W1528" i="7"/>
  <c r="X1528" i="7"/>
  <c r="V1532" i="7"/>
  <c r="X1532" i="7"/>
  <c r="W1532" i="7"/>
  <c r="W1536" i="7"/>
  <c r="X1536" i="7"/>
  <c r="V1536" i="7"/>
  <c r="V1540" i="7"/>
  <c r="X1540" i="7"/>
  <c r="W1540" i="7"/>
  <c r="V1544" i="7"/>
  <c r="X1544" i="7"/>
  <c r="W1544" i="7"/>
  <c r="V1548" i="7"/>
  <c r="X1548" i="7"/>
  <c r="W1548" i="7"/>
  <c r="W1552" i="7"/>
  <c r="X1552" i="7"/>
  <c r="V1552" i="7"/>
  <c r="X1556" i="7"/>
  <c r="V1556" i="7"/>
  <c r="W1556" i="7"/>
  <c r="W1560" i="7"/>
  <c r="V1560" i="7"/>
  <c r="X1560" i="7"/>
  <c r="AF1564" i="7"/>
  <c r="AE1564" i="7"/>
  <c r="AG1564" i="7"/>
  <c r="AE1580" i="7"/>
  <c r="AG1580" i="7"/>
  <c r="AF1580" i="7"/>
  <c r="AG1588" i="7"/>
  <c r="AF1588" i="7"/>
  <c r="AE1588" i="7"/>
  <c r="AE1616" i="7"/>
  <c r="AG1616" i="7"/>
  <c r="AF1616" i="7"/>
  <c r="AF1620" i="7"/>
  <c r="AE1620" i="7"/>
  <c r="AG1620" i="7"/>
  <c r="AG1624" i="7"/>
  <c r="AF1624" i="7"/>
  <c r="AE1624" i="7"/>
  <c r="AA1641" i="7"/>
  <c r="Y1641" i="7"/>
  <c r="Z1645" i="7"/>
  <c r="AA1645" i="7"/>
  <c r="AA1649" i="7"/>
  <c r="AJ1649" i="7" s="1"/>
  <c r="Y1649" i="7"/>
  <c r="AA1653" i="7"/>
  <c r="AJ1653" i="7" s="1"/>
  <c r="Y1653" i="7"/>
  <c r="Z1665" i="7"/>
  <c r="AA1665" i="7"/>
  <c r="Y1669" i="7"/>
  <c r="AA1669" i="7"/>
  <c r="W1677" i="7"/>
  <c r="V1677" i="7"/>
  <c r="X1677" i="7"/>
  <c r="X1681" i="7"/>
  <c r="W1681" i="7"/>
  <c r="V1681" i="7"/>
  <c r="X1685" i="7"/>
  <c r="W1685" i="7"/>
  <c r="V1685" i="7"/>
  <c r="AG1729" i="7"/>
  <c r="AE1729" i="7"/>
  <c r="AF1729" i="7"/>
  <c r="X1794" i="7"/>
  <c r="W1794" i="7"/>
  <c r="V1794" i="7"/>
  <c r="AA1798" i="7"/>
  <c r="Y1798" i="7"/>
  <c r="AA1802" i="7"/>
  <c r="Z1802" i="7"/>
  <c r="AH1814" i="7"/>
  <c r="AH1818" i="7"/>
  <c r="AH1822" i="7"/>
  <c r="AH1826" i="7"/>
  <c r="AE1934" i="7"/>
  <c r="AF1934" i="7"/>
  <c r="AG1934" i="7"/>
  <c r="AF1938" i="7"/>
  <c r="AE1938" i="7"/>
  <c r="AG1938" i="7"/>
  <c r="AG1951" i="7"/>
  <c r="AF1951" i="7"/>
  <c r="AE1951" i="7"/>
  <c r="AG1955" i="7"/>
  <c r="AF1955" i="7"/>
  <c r="AE1955" i="7"/>
  <c r="AE1971" i="7"/>
  <c r="AG1971" i="7"/>
  <c r="AF1971" i="7"/>
  <c r="AG1979" i="7"/>
  <c r="AE1979" i="7"/>
  <c r="AF1979" i="7"/>
  <c r="AH1983" i="7"/>
  <c r="AH1991" i="7"/>
  <c r="AH1999" i="7"/>
  <c r="AH2007" i="7"/>
  <c r="AH2011" i="7"/>
  <c r="AE2015" i="7"/>
  <c r="AG2015" i="7"/>
  <c r="AF2015" i="7"/>
  <c r="AE2019" i="7"/>
  <c r="AF2019" i="7"/>
  <c r="AG2019" i="7"/>
  <c r="AG2023" i="7"/>
  <c r="AF2023" i="7"/>
  <c r="AE2023" i="7"/>
  <c r="AF2027" i="7"/>
  <c r="AG2027" i="7"/>
  <c r="AJ2027" i="7" s="1"/>
  <c r="AE2027" i="7"/>
  <c r="AE2031" i="7"/>
  <c r="AF2031" i="7"/>
  <c r="AG2031" i="7"/>
  <c r="AG2035" i="7"/>
  <c r="AE2035" i="7"/>
  <c r="AF2035" i="7"/>
  <c r="AF2039" i="7"/>
  <c r="AG2039" i="7"/>
  <c r="AE2039" i="7"/>
  <c r="Y2043" i="7"/>
  <c r="D36" i="14"/>
  <c r="AB2047" i="7"/>
  <c r="AA2047" i="7"/>
  <c r="Y2047" i="7"/>
  <c r="AB2051" i="7"/>
  <c r="Y2051" i="7"/>
  <c r="AA2051" i="7"/>
  <c r="Y2055" i="7"/>
  <c r="AA2055" i="7"/>
  <c r="Y2059" i="7"/>
  <c r="AA2059" i="7"/>
  <c r="AA2063" i="7"/>
  <c r="Z2063" i="7"/>
  <c r="AH2067" i="7"/>
  <c r="AF2075" i="7"/>
  <c r="AG2075" i="7"/>
  <c r="AE2075" i="7"/>
  <c r="AG2079" i="7"/>
  <c r="AE2079" i="7"/>
  <c r="AF2079" i="7"/>
  <c r="AE2087" i="7"/>
  <c r="AF2087" i="7"/>
  <c r="AG2087" i="7"/>
  <c r="AE2091" i="7"/>
  <c r="AG2091" i="7"/>
  <c r="AF2091" i="7"/>
  <c r="AG2095" i="7"/>
  <c r="AF2095" i="7"/>
  <c r="AE2095" i="7"/>
  <c r="AF2099" i="7"/>
  <c r="AE2099" i="7"/>
  <c r="AG2099" i="7"/>
  <c r="AF2111" i="7"/>
  <c r="AE2111" i="7"/>
  <c r="AG2111" i="7"/>
  <c r="AH2119" i="7"/>
  <c r="AE2123" i="7"/>
  <c r="AF2123" i="7"/>
  <c r="AG2123" i="7"/>
  <c r="AH2131" i="7"/>
  <c r="AG2139" i="7"/>
  <c r="AJ2139" i="7" s="1"/>
  <c r="AF2139" i="7"/>
  <c r="AE2139" i="7"/>
  <c r="AF2143" i="7"/>
  <c r="AG2143" i="7"/>
  <c r="AJ2143" i="7" s="1"/>
  <c r="AE2143" i="7"/>
  <c r="AF2155" i="7"/>
  <c r="AG2155" i="7"/>
  <c r="AJ2155" i="7" s="1"/>
  <c r="AE2155" i="7"/>
  <c r="D19" i="6"/>
  <c r="Y2163" i="7"/>
  <c r="AA2163" i="7"/>
  <c r="AA2179" i="7"/>
  <c r="Y2179" i="7"/>
  <c r="AA2183" i="7"/>
  <c r="Y2223" i="7"/>
  <c r="AA2223" i="7"/>
  <c r="AG2243" i="7"/>
  <c r="AE2243" i="7"/>
  <c r="AF2243" i="7"/>
  <c r="AF2259" i="7"/>
  <c r="AG2259" i="7"/>
  <c r="AE2259" i="7"/>
  <c r="AF2267" i="7"/>
  <c r="AG2267" i="7"/>
  <c r="AE2267" i="7"/>
  <c r="W2283" i="7"/>
  <c r="V2283" i="7"/>
  <c r="X2283" i="7"/>
  <c r="AA2288" i="7"/>
  <c r="Z2288" i="7"/>
  <c r="Y2292" i="7"/>
  <c r="AA2292" i="7"/>
  <c r="AG2300" i="7"/>
  <c r="AE2300" i="7"/>
  <c r="AF2300" i="7"/>
  <c r="AA2304" i="7"/>
  <c r="AF2308" i="7"/>
  <c r="AG2308" i="7"/>
  <c r="AE2308" i="7"/>
  <c r="AE2312" i="7"/>
  <c r="AG2312" i="7"/>
  <c r="AF2312" i="7"/>
  <c r="AE2316" i="7"/>
  <c r="AG2316" i="7"/>
  <c r="AJ2316" i="7" s="1"/>
  <c r="AF2316" i="7"/>
  <c r="AA2320" i="7"/>
  <c r="Y2320" i="7"/>
  <c r="D70" i="6"/>
  <c r="AF2324" i="7"/>
  <c r="AG2324" i="7"/>
  <c r="AE2324" i="7"/>
  <c r="AF2328" i="7"/>
  <c r="AG2328" i="7"/>
  <c r="AE2328" i="7"/>
  <c r="AG2332" i="7"/>
  <c r="AF2332" i="7"/>
  <c r="AE2332" i="7"/>
  <c r="AA2336" i="7"/>
  <c r="AA2352" i="7"/>
  <c r="Y2352" i="7"/>
  <c r="Y2361" i="7"/>
  <c r="AA2361" i="7"/>
  <c r="AA2373" i="7"/>
  <c r="AJ2373" i="7" s="1"/>
  <c r="Y2373" i="7"/>
  <c r="D80" i="6"/>
  <c r="AA2381" i="7"/>
  <c r="AJ2381" i="7" s="1"/>
  <c r="Y2381" i="7"/>
  <c r="AA2385" i="7"/>
  <c r="AJ2385" i="7" s="1"/>
  <c r="Y2385" i="7"/>
  <c r="Y2389" i="7"/>
  <c r="AA2389" i="7"/>
  <c r="AJ2389" i="7" s="1"/>
  <c r="AE2393" i="7"/>
  <c r="AF2393" i="7"/>
  <c r="AG2393" i="7"/>
  <c r="AJ2393" i="7" s="1"/>
  <c r="Y2405" i="7"/>
  <c r="AA2405" i="7"/>
  <c r="AJ2405" i="7" s="1"/>
  <c r="AF127" i="7"/>
  <c r="AE127" i="7"/>
  <c r="AG127" i="7"/>
  <c r="M11" i="367"/>
  <c r="B37" i="367"/>
  <c r="Q2407" i="7"/>
  <c r="Q1438" i="7"/>
  <c r="D16" i="219" s="1"/>
  <c r="B41" i="367" l="1"/>
  <c r="B34" i="367"/>
  <c r="D78" i="14"/>
  <c r="D85" i="14" s="1"/>
  <c r="N11" i="367"/>
  <c r="P23" i="367" s="1"/>
  <c r="F23" i="367" s="1"/>
  <c r="O11" i="367"/>
  <c r="E11" i="367" s="1"/>
  <c r="AJ2407" i="7"/>
  <c r="D18" i="219"/>
  <c r="D101" i="14"/>
  <c r="D100" i="14"/>
  <c r="AG128" i="7"/>
  <c r="AJ128" i="7" s="1"/>
  <c r="AE128" i="7"/>
  <c r="AF128" i="7"/>
  <c r="AE126" i="7"/>
  <c r="AF126" i="7"/>
  <c r="AG126" i="7"/>
  <c r="AJ126" i="7" s="1"/>
  <c r="AA1351" i="7"/>
  <c r="N47" i="367"/>
  <c r="N53" i="367"/>
  <c r="Z1422" i="7" s="1"/>
  <c r="N52" i="367"/>
  <c r="W1126" i="7"/>
  <c r="V1126" i="7"/>
  <c r="X1126" i="7"/>
  <c r="AJ1126" i="7" s="1"/>
  <c r="D30" i="14"/>
  <c r="B39" i="367"/>
  <c r="B43" i="367" s="1"/>
  <c r="B38" i="367"/>
  <c r="AD1428" i="7"/>
  <c r="AJ1428" i="7" s="1"/>
  <c r="Q2408" i="7"/>
  <c r="D11" i="367" l="1"/>
  <c r="Q23" i="367"/>
  <c r="G23" i="367" s="1"/>
  <c r="D26" i="19" s="1"/>
  <c r="D113" i="14"/>
  <c r="D114" i="14"/>
  <c r="D45" i="14"/>
  <c r="D67" i="6"/>
  <c r="N49" i="367"/>
  <c r="N57" i="367" s="1"/>
  <c r="N48" i="367"/>
  <c r="N55" i="367"/>
  <c r="Y1422" i="7"/>
  <c r="X2415" i="7"/>
  <c r="W2415" i="7"/>
  <c r="V2415" i="7"/>
  <c r="B42" i="367"/>
  <c r="B40" i="367" s="1"/>
  <c r="D61" i="14" l="1"/>
  <c r="N56" i="367"/>
  <c r="AG574" i="7" l="1"/>
  <c r="AJ574" i="7" s="1"/>
  <c r="AG577" i="7"/>
  <c r="AJ577" i="7" s="1"/>
  <c r="M53" i="367" l="1"/>
  <c r="M52" i="367"/>
  <c r="L48" i="367"/>
  <c r="L49" i="367"/>
  <c r="L55" i="367"/>
  <c r="L52" i="367"/>
  <c r="L53" i="367"/>
  <c r="M48" i="367"/>
  <c r="M55" i="367"/>
  <c r="M49" i="367"/>
  <c r="L57" i="367" l="1"/>
  <c r="M56" i="367"/>
  <c r="L56" i="367"/>
  <c r="M57" i="367"/>
  <c r="AD1762" i="7" l="1"/>
  <c r="AJ1762" i="7" s="1"/>
  <c r="AD1429" i="7" l="1"/>
  <c r="AJ1429" i="7" s="1"/>
  <c r="K48" i="367" l="1"/>
  <c r="K55" i="367"/>
  <c r="K49" i="367"/>
  <c r="K52" i="367"/>
  <c r="K53" i="367"/>
  <c r="K57" i="367" l="1"/>
  <c r="K56" i="367"/>
  <c r="AD1540" i="7" l="1"/>
  <c r="AJ1540" i="7" s="1"/>
  <c r="AD1139" i="7"/>
  <c r="AJ1139" i="7" s="1"/>
  <c r="AD944" i="7"/>
  <c r="AJ944" i="7" s="1"/>
  <c r="X948" i="7"/>
  <c r="AD698" i="7"/>
  <c r="AJ698" i="7" s="1"/>
  <c r="J48" i="367" l="1"/>
  <c r="J49" i="367"/>
  <c r="J55" i="367"/>
  <c r="J52" i="367"/>
  <c r="J53" i="367"/>
  <c r="AD945" i="7"/>
  <c r="AD946" i="7"/>
  <c r="AD947" i="7"/>
  <c r="AD949" i="7"/>
  <c r="X947" i="7"/>
  <c r="X946" i="7"/>
  <c r="X945" i="7"/>
  <c r="X949" i="7"/>
  <c r="AJ945" i="7" l="1"/>
  <c r="AJ946" i="7"/>
  <c r="AJ947" i="7"/>
  <c r="AJ949" i="7"/>
  <c r="J56" i="367"/>
  <c r="J57" i="367"/>
  <c r="AD556" i="7" l="1"/>
  <c r="AJ556" i="7" s="1"/>
  <c r="I48" i="367" l="1"/>
  <c r="I55" i="367"/>
  <c r="I49" i="367"/>
  <c r="I52" i="367"/>
  <c r="I53" i="367"/>
  <c r="I57" i="367" l="1"/>
  <c r="I56" i="367"/>
  <c r="G48" i="367" l="1"/>
  <c r="G49" i="367"/>
  <c r="H52" i="367"/>
  <c r="H53" i="367"/>
  <c r="H49" i="367"/>
  <c r="H48" i="367"/>
  <c r="H55" i="367"/>
  <c r="F49" i="367"/>
  <c r="F48" i="367"/>
  <c r="H56" i="367" l="1"/>
  <c r="H57" i="367"/>
  <c r="AD851" i="7"/>
  <c r="AJ851" i="7" s="1"/>
  <c r="AD852" i="7"/>
  <c r="AJ852" i="7" s="1"/>
  <c r="G52" i="367" l="1"/>
  <c r="G53" i="367"/>
  <c r="G57" i="367" s="1"/>
  <c r="G55" i="367"/>
  <c r="AD1945" i="7"/>
  <c r="AJ1945" i="7" s="1"/>
  <c r="AD420" i="7"/>
  <c r="AJ420" i="7" s="1"/>
  <c r="G56" i="367" l="1"/>
  <c r="AD589" i="7"/>
  <c r="AJ589" i="7" s="1"/>
  <c r="AD2184" i="7"/>
  <c r="AJ2184" i="7" s="1"/>
  <c r="AD2152" i="7" l="1"/>
  <c r="AJ2152" i="7" s="1"/>
  <c r="AD1784" i="7" l="1"/>
  <c r="AJ1784" i="7" s="1"/>
  <c r="AD1758" i="7"/>
  <c r="AJ1758" i="7" s="1"/>
  <c r="F52" i="367" l="1"/>
  <c r="F53" i="367"/>
  <c r="F57" i="367" s="1"/>
  <c r="F55" i="367"/>
  <c r="AD2339" i="7"/>
  <c r="AJ2339" i="7" s="1"/>
  <c r="F56" i="367" l="1"/>
  <c r="AD2201" i="7"/>
  <c r="AJ2201" i="7" s="1"/>
  <c r="AD1061" i="7"/>
  <c r="AJ1061" i="7" s="1"/>
  <c r="AD2406" i="7" l="1"/>
  <c r="AJ2406" i="7" s="1"/>
  <c r="AD57" i="7"/>
  <c r="AJ57" i="7" s="1"/>
  <c r="AD2268" i="7" l="1"/>
  <c r="AJ2268" i="7" s="1"/>
  <c r="AD1425" i="7" l="1"/>
  <c r="AJ1425" i="7" s="1"/>
  <c r="AD1424" i="7"/>
  <c r="AJ1424" i="7" s="1"/>
  <c r="AD2266" i="7" l="1"/>
  <c r="AJ2266" i="7" s="1"/>
  <c r="AD2265" i="7"/>
  <c r="AJ2265" i="7" s="1"/>
  <c r="E53" i="367" l="1"/>
  <c r="E52" i="367"/>
  <c r="E48" i="367"/>
  <c r="E55" i="367"/>
  <c r="E49" i="367"/>
  <c r="E57" i="367" s="1"/>
  <c r="E56" i="367" l="1"/>
  <c r="AD768" i="7"/>
  <c r="AJ768" i="7" s="1"/>
  <c r="AD1137" i="7" l="1"/>
  <c r="AJ1137" i="7" s="1"/>
  <c r="D49" i="367" l="1"/>
  <c r="D48" i="367"/>
  <c r="D53" i="367" l="1"/>
  <c r="D57" i="367" s="1"/>
  <c r="D52" i="367"/>
  <c r="D55" i="367"/>
  <c r="D56" i="367" l="1"/>
  <c r="AD621" i="7"/>
  <c r="AJ621" i="7" s="1"/>
  <c r="AD1467" i="7" l="1"/>
  <c r="AJ1467" i="7" s="1"/>
  <c r="AD2310" i="7" l="1"/>
  <c r="AJ2310" i="7" s="1"/>
  <c r="AD216" i="7" l="1"/>
  <c r="AJ216" i="7" s="1"/>
  <c r="C53" i="367" l="1"/>
  <c r="C52" i="367"/>
  <c r="C48" i="367"/>
  <c r="C55" i="367"/>
  <c r="C49" i="367"/>
  <c r="C57" i="367" s="1"/>
  <c r="AA1352" i="7"/>
  <c r="AD1831" i="7"/>
  <c r="AJ1831" i="7" s="1"/>
  <c r="B53" i="367" l="1"/>
  <c r="B52" i="367"/>
  <c r="C56" i="367"/>
  <c r="B49" i="367"/>
  <c r="B48" i="367"/>
  <c r="B55" i="367"/>
  <c r="X2409" i="7"/>
  <c r="AH2409" i="7"/>
  <c r="AD587" i="7"/>
  <c r="AJ587" i="7" s="1"/>
  <c r="B56" i="367" l="1"/>
  <c r="B57" i="367"/>
  <c r="AG2409" i="7"/>
  <c r="AD2267" i="7"/>
  <c r="AJ2267" i="7" s="1"/>
  <c r="AD2075" i="7" l="1"/>
  <c r="AJ2075" i="7" s="1"/>
  <c r="AD588" i="7" l="1"/>
  <c r="AJ588" i="7" s="1"/>
  <c r="AD2153" i="7" l="1"/>
  <c r="AJ2153" i="7" s="1"/>
  <c r="AD1279" i="7" l="1"/>
  <c r="AJ1279" i="7" s="1"/>
  <c r="AD1278" i="7"/>
  <c r="AJ1278" i="7" s="1"/>
  <c r="AD2151" i="7" l="1"/>
  <c r="AJ2151" i="7" s="1"/>
  <c r="AD1498" i="7" l="1"/>
  <c r="AJ1498" i="7" s="1"/>
  <c r="AD1497" i="7"/>
  <c r="AJ1497" i="7" s="1"/>
  <c r="AD1496" i="7"/>
  <c r="AJ1496" i="7" s="1"/>
  <c r="AD2150" i="7" l="1"/>
  <c r="AJ2150" i="7" s="1"/>
  <c r="AD1105" i="7" l="1"/>
  <c r="AJ1105" i="7" s="1"/>
  <c r="AD1104" i="7"/>
  <c r="AJ1104" i="7" s="1"/>
  <c r="AD586" i="7" l="1"/>
  <c r="AJ586" i="7" s="1"/>
  <c r="AD1147" i="7" l="1"/>
  <c r="AJ1147" i="7" s="1"/>
  <c r="AD1607" i="7"/>
  <c r="AJ1607" i="7" s="1"/>
  <c r="AD1733" i="7" l="1"/>
  <c r="AJ1733" i="7" s="1"/>
  <c r="AD1145" i="7" l="1"/>
  <c r="AJ1145" i="7" s="1"/>
  <c r="AD585" i="7"/>
  <c r="AJ585" i="7" s="1"/>
  <c r="AD1130" i="7" l="1"/>
  <c r="AJ1130" i="7" s="1"/>
  <c r="AD1129" i="7" l="1"/>
  <c r="AJ1129" i="7" s="1"/>
  <c r="AD1127" i="7"/>
  <c r="AJ1127" i="7" s="1"/>
  <c r="AD1625" i="7" l="1"/>
  <c r="AJ1625" i="7" s="1"/>
  <c r="AD2264" i="7" l="1"/>
  <c r="AJ2264" i="7" s="1"/>
  <c r="AD2258" i="7"/>
  <c r="AJ2258" i="7" s="1"/>
  <c r="AD2256" i="7"/>
  <c r="AJ2256" i="7" s="1"/>
  <c r="AD2263" i="7"/>
  <c r="AJ2263" i="7" s="1"/>
  <c r="AD948" i="7"/>
  <c r="AJ948" i="7" s="1"/>
  <c r="AD2257" i="7" l="1"/>
  <c r="AJ2257" i="7" s="1"/>
  <c r="AD1125" i="7" l="1"/>
  <c r="AJ1125" i="7" s="1"/>
  <c r="AD1280" i="7"/>
  <c r="AJ1280" i="7" s="1"/>
  <c r="AD1277" i="7"/>
  <c r="AJ1277" i="7" s="1"/>
  <c r="AD1623" i="7" l="1"/>
  <c r="AJ1623" i="7" s="1"/>
  <c r="AD584" i="7" l="1"/>
  <c r="AJ584" i="7" s="1"/>
  <c r="AD2403" i="7" l="1"/>
  <c r="AJ2403" i="7" s="1"/>
  <c r="AD1576" i="7"/>
  <c r="AJ1576" i="7" s="1"/>
  <c r="AD1575" i="7"/>
  <c r="AJ1575" i="7" s="1"/>
  <c r="AD1128" i="7" l="1"/>
  <c r="AJ1128" i="7" s="1"/>
  <c r="AD583" i="7"/>
  <c r="AJ583" i="7" s="1"/>
  <c r="AD895" i="7"/>
  <c r="AJ895" i="7" s="1"/>
  <c r="AD242" i="7" l="1"/>
  <c r="AJ242" i="7" s="1"/>
  <c r="AD2255" i="7" l="1"/>
  <c r="AJ2255" i="7" s="1"/>
  <c r="AD2260" i="7" l="1"/>
  <c r="AJ2260" i="7" s="1"/>
  <c r="AD2259" i="7"/>
  <c r="AJ2259" i="7" s="1"/>
  <c r="AD214" i="7" l="1"/>
  <c r="AJ214" i="7" s="1"/>
  <c r="AD2053" i="7" l="1"/>
  <c r="AJ2053" i="7" s="1"/>
  <c r="AD2147" i="7" l="1"/>
  <c r="AJ2147" i="7" s="1"/>
  <c r="AD924" i="7" l="1"/>
  <c r="AJ924" i="7" s="1"/>
  <c r="AD925" i="7"/>
  <c r="AJ925" i="7" s="1"/>
  <c r="AD215" i="7" l="1"/>
  <c r="AJ215" i="7" s="1"/>
  <c r="AD308" i="7" l="1"/>
  <c r="AJ308" i="7" s="1"/>
  <c r="AD996" i="7" l="1"/>
  <c r="AJ996" i="7" s="1"/>
  <c r="AD582" i="7"/>
  <c r="AJ582" i="7" s="1"/>
  <c r="AD850" i="7" l="1"/>
  <c r="AJ850" i="7" s="1"/>
  <c r="AD849" i="7"/>
  <c r="AJ849" i="7" s="1"/>
  <c r="AD2392" i="7" l="1"/>
  <c r="AJ2392" i="7" s="1"/>
  <c r="AD2400" i="7"/>
  <c r="AJ2400" i="7" s="1"/>
  <c r="AD1136" i="7" l="1"/>
  <c r="AJ1136" i="7" s="1"/>
  <c r="AD2401" i="7"/>
  <c r="AJ2401" i="7" s="1"/>
  <c r="AD1120" i="7"/>
  <c r="AJ1120" i="7" s="1"/>
  <c r="AD921" i="7" l="1"/>
  <c r="AJ921" i="7" s="1"/>
  <c r="AD920" i="7"/>
  <c r="AJ920" i="7" s="1"/>
  <c r="AD581" i="7" l="1"/>
  <c r="AJ581" i="7" s="1"/>
  <c r="AD2261" i="7" l="1"/>
  <c r="AJ2261" i="7" s="1"/>
  <c r="AD2262" i="7"/>
  <c r="AJ2262" i="7" s="1"/>
  <c r="AD2254" i="7"/>
  <c r="AJ2254" i="7" s="1"/>
  <c r="AD2253" i="7"/>
  <c r="AJ2253" i="7" s="1"/>
  <c r="AD1574" i="7"/>
  <c r="AJ1574" i="7" s="1"/>
  <c r="AD926" i="7" l="1"/>
  <c r="AJ926" i="7" s="1"/>
  <c r="AD2205" i="7" l="1"/>
  <c r="AJ2205" i="7" s="1"/>
  <c r="AD923" i="7" l="1"/>
  <c r="AJ923" i="7" s="1"/>
  <c r="AD922" i="7"/>
  <c r="AJ922" i="7" s="1"/>
  <c r="AD419" i="7" l="1"/>
  <c r="AJ419" i="7" s="1"/>
  <c r="AD1422" i="7" l="1"/>
  <c r="AJ1422" i="7" s="1"/>
  <c r="AD1423" i="7" l="1"/>
  <c r="AJ1423" i="7" s="1"/>
  <c r="AD83" i="7" l="1"/>
  <c r="AJ83" i="7" s="1"/>
  <c r="AD81" i="7"/>
  <c r="AJ81" i="7" s="1"/>
  <c r="AD1124" i="7" l="1"/>
  <c r="AJ1124" i="7" s="1"/>
  <c r="AD140" i="7" l="1"/>
  <c r="AJ140" i="7" s="1"/>
  <c r="AD418" i="7" l="1"/>
  <c r="AJ418" i="7" s="1"/>
  <c r="AD343" i="7" l="1"/>
  <c r="AJ343" i="7" s="1"/>
  <c r="AD342" i="7"/>
  <c r="AJ342" i="7" s="1"/>
  <c r="AD618" i="7" l="1"/>
  <c r="AJ618" i="7" s="1"/>
  <c r="AD576" i="7"/>
  <c r="AJ576" i="7" s="1"/>
  <c r="AD434" i="7"/>
  <c r="AJ434" i="7" s="1"/>
  <c r="AD580" i="7" l="1"/>
  <c r="AJ580" i="7" s="1"/>
  <c r="AD786" i="7" l="1"/>
  <c r="AJ786" i="7" s="1"/>
  <c r="AD18" i="7"/>
  <c r="AJ18" i="7" s="1"/>
  <c r="AD929" i="7"/>
  <c r="AJ929" i="7" s="1"/>
  <c r="AD928" i="7" l="1"/>
  <c r="AJ928" i="7" s="1"/>
  <c r="AD927" i="7"/>
  <c r="AJ927" i="7" s="1"/>
  <c r="AD19" i="7" l="1"/>
  <c r="AJ19" i="7" s="1"/>
  <c r="AD955" i="7"/>
  <c r="AJ955" i="7" s="1"/>
  <c r="AD82" i="7"/>
  <c r="AJ82" i="7" s="1"/>
  <c r="AD620" i="7" l="1"/>
  <c r="AJ620" i="7" s="1"/>
  <c r="AD579" i="7"/>
  <c r="AJ579" i="7" s="1"/>
  <c r="AD998" i="7" l="1"/>
  <c r="AJ998" i="7" s="1"/>
  <c r="AD1194" i="7"/>
  <c r="AJ1194" i="7" s="1"/>
  <c r="AD1193" i="7"/>
  <c r="AJ1193" i="7" s="1"/>
  <c r="AD1192" i="7"/>
  <c r="AJ1192" i="7" s="1"/>
  <c r="AD1963" i="7" l="1"/>
  <c r="AJ1963" i="7" s="1"/>
  <c r="AD1570" i="7"/>
  <c r="AJ1570" i="7" s="1"/>
  <c r="AD1468" i="7"/>
  <c r="AJ1468" i="7" s="1"/>
  <c r="AD1362" i="7"/>
  <c r="AJ1362" i="7" s="1"/>
  <c r="AD1315" i="7"/>
  <c r="AJ1315" i="7" s="1"/>
  <c r="AD1285" i="7"/>
  <c r="AJ1285" i="7" s="1"/>
  <c r="AD2320" i="7"/>
  <c r="AJ2320" i="7" s="1"/>
  <c r="AD2079" i="7"/>
  <c r="AJ2079" i="7" s="1"/>
  <c r="AD2078" i="7"/>
  <c r="AJ2078" i="7" s="1"/>
  <c r="AD1094" i="7"/>
  <c r="AD1093" i="7"/>
  <c r="AD1092" i="7"/>
  <c r="AD1091" i="7"/>
  <c r="AD1079" i="7"/>
  <c r="AD1077" i="7"/>
  <c r="AD1055" i="7"/>
  <c r="AD1051" i="7"/>
  <c r="AJ1051" i="7" s="1"/>
  <c r="AD1050" i="7"/>
  <c r="AJ1050" i="7" s="1"/>
  <c r="AD1000" i="7"/>
  <c r="AJ1000" i="7" s="1"/>
  <c r="AD56" i="7" l="1"/>
  <c r="AJ56" i="7" s="1"/>
  <c r="AD55" i="7"/>
  <c r="AJ55" i="7" s="1"/>
  <c r="AD341" i="7" l="1"/>
  <c r="AJ341" i="7" s="1"/>
  <c r="AD617" i="7" l="1"/>
  <c r="AJ617" i="7" s="1"/>
  <c r="AD1111" i="7" l="1"/>
  <c r="AJ1111" i="7" s="1"/>
  <c r="AD578" i="7" l="1"/>
  <c r="AJ578" i="7" s="1"/>
  <c r="AD139" i="7" l="1"/>
  <c r="AJ139" i="7" s="1"/>
  <c r="A22" i="220" l="1"/>
  <c r="A23" i="220"/>
  <c r="A24" i="220"/>
  <c r="A25" i="220"/>
  <c r="H25" i="220"/>
  <c r="AD575" i="7" l="1"/>
  <c r="AJ575" i="7" s="1"/>
  <c r="AD2396" i="7" l="1"/>
  <c r="AJ2396" i="7" s="1"/>
  <c r="AD2394" i="7"/>
  <c r="AJ2394" i="7" s="1"/>
  <c r="AD2398" i="7"/>
  <c r="AJ2398" i="7" s="1"/>
  <c r="AD572" i="7"/>
  <c r="AJ572" i="7" s="1"/>
  <c r="AD2397" i="7" l="1"/>
  <c r="AJ2397" i="7" s="1"/>
  <c r="AD2395" i="7"/>
  <c r="AJ2395" i="7" s="1"/>
  <c r="AD2399" i="7"/>
  <c r="AJ2399" i="7" s="1"/>
  <c r="AD1420" i="7" l="1"/>
  <c r="AJ1420" i="7" s="1"/>
  <c r="AA1093" i="7" l="1"/>
  <c r="AJ1093" i="7" s="1"/>
  <c r="AA1094" i="7"/>
  <c r="AJ1094" i="7" s="1"/>
  <c r="AA1092" i="7"/>
  <c r="AJ1092" i="7" s="1"/>
  <c r="AD914" i="7" l="1"/>
  <c r="AJ914" i="7" s="1"/>
  <c r="AD2249" i="7"/>
  <c r="AJ2249" i="7" s="1"/>
  <c r="AD916" i="7"/>
  <c r="AJ916" i="7" s="1"/>
  <c r="AD2251" i="7"/>
  <c r="AJ2251" i="7" s="1"/>
  <c r="AD2245" i="7"/>
  <c r="AJ2245" i="7" s="1"/>
  <c r="AD912" i="7"/>
  <c r="AJ912" i="7" s="1"/>
  <c r="AD918" i="7"/>
  <c r="AJ918" i="7" s="1"/>
  <c r="AD2247" i="7"/>
  <c r="AJ2247" i="7" s="1"/>
  <c r="AD989" i="7"/>
  <c r="AJ989" i="7" s="1"/>
  <c r="AD1573" i="7"/>
  <c r="AJ1573" i="7" s="1"/>
  <c r="AD915" i="7" l="1"/>
  <c r="AJ915" i="7" s="1"/>
  <c r="AD917" i="7"/>
  <c r="AJ917" i="7" s="1"/>
  <c r="AD2252" i="7"/>
  <c r="AJ2252" i="7" s="1"/>
  <c r="AD919" i="7"/>
  <c r="AJ919" i="7" s="1"/>
  <c r="AD2248" i="7"/>
  <c r="AJ2248" i="7" s="1"/>
  <c r="AD2246" i="7"/>
  <c r="AJ2246" i="7" s="1"/>
  <c r="AD913" i="7"/>
  <c r="AJ913" i="7" s="1"/>
  <c r="AD2250" i="7"/>
  <c r="AJ2250" i="7" s="1"/>
  <c r="AD1281" i="7" l="1"/>
  <c r="AJ1281" i="7" s="1"/>
  <c r="AD1276" i="7"/>
  <c r="AJ1276" i="7" s="1"/>
  <c r="AD2198" i="7"/>
  <c r="AJ2198" i="7" s="1"/>
  <c r="AD224" i="7" l="1"/>
  <c r="AJ224" i="7" s="1"/>
  <c r="AD485" i="7"/>
  <c r="AJ485" i="7" s="1"/>
  <c r="AD997" i="7"/>
  <c r="AJ997" i="7" s="1"/>
  <c r="AD222" i="7"/>
  <c r="AJ222" i="7" s="1"/>
  <c r="AD701" i="7"/>
  <c r="AJ701" i="7" s="1"/>
  <c r="AD1921" i="7"/>
  <c r="AJ1921" i="7" s="1"/>
  <c r="AD1920" i="7"/>
  <c r="AJ1920" i="7" s="1"/>
  <c r="AD1539" i="7"/>
  <c r="AJ1539" i="7" s="1"/>
  <c r="AD1538" i="7"/>
  <c r="AJ1538" i="7" s="1"/>
  <c r="AD221" i="7"/>
  <c r="AJ221" i="7" s="1"/>
  <c r="AD220" i="7"/>
  <c r="AJ220" i="7" s="1"/>
  <c r="AD999" i="7"/>
  <c r="AJ999" i="7" s="1"/>
  <c r="AD219" i="7"/>
  <c r="AJ219" i="7" s="1"/>
  <c r="AD1419" i="7"/>
  <c r="AJ1419" i="7" s="1"/>
  <c r="AD699" i="7"/>
  <c r="AJ699" i="7" s="1"/>
  <c r="AD1048" i="7"/>
  <c r="AJ1048" i="7" s="1"/>
  <c r="AD396" i="7"/>
  <c r="AJ396" i="7" s="1"/>
  <c r="AD307" i="7"/>
  <c r="AJ307" i="7" s="1"/>
  <c r="AD1931" i="7"/>
  <c r="AJ1931" i="7" s="1"/>
  <c r="AD995" i="7"/>
  <c r="AJ995" i="7" s="1"/>
  <c r="AD994" i="7"/>
  <c r="AJ994" i="7" s="1"/>
  <c r="AD993" i="7"/>
  <c r="AJ993" i="7" s="1"/>
  <c r="AD992" i="7"/>
  <c r="AJ992" i="7" s="1"/>
  <c r="AD364" i="7"/>
  <c r="AJ364" i="7" s="1"/>
  <c r="AD363" i="7"/>
  <c r="AJ363" i="7" s="1"/>
  <c r="AD182" i="7"/>
  <c r="AJ182" i="7" s="1"/>
  <c r="AD181" i="7"/>
  <c r="AJ181" i="7" s="1"/>
  <c r="AD455" i="7"/>
  <c r="AJ455" i="7" s="1"/>
  <c r="AD910" i="7" l="1"/>
  <c r="AJ910" i="7" s="1"/>
  <c r="AD908" i="7"/>
  <c r="AJ908" i="7" s="1"/>
  <c r="AD911" i="7"/>
  <c r="AJ911" i="7" s="1"/>
  <c r="AD337" i="7"/>
  <c r="AJ337" i="7" s="1"/>
  <c r="AD909" i="7"/>
  <c r="AJ909" i="7" s="1"/>
  <c r="AA2043" i="7" l="1"/>
  <c r="AD2043" i="7"/>
  <c r="AA1077" i="7"/>
  <c r="AJ1077" i="7" s="1"/>
  <c r="AD2296" i="7"/>
  <c r="AJ2296" i="7" s="1"/>
  <c r="AD1407" i="7"/>
  <c r="AJ1407" i="7" s="1"/>
  <c r="AA1091" i="7"/>
  <c r="AJ1091" i="7" s="1"/>
  <c r="AA1079" i="7"/>
  <c r="AJ1079" i="7" s="1"/>
  <c r="AD143" i="7"/>
  <c r="AJ143" i="7" s="1"/>
  <c r="AD2180" i="7"/>
  <c r="AJ2180" i="7" s="1"/>
  <c r="AA1055" i="7"/>
  <c r="AJ1055" i="7" s="1"/>
  <c r="AD1797" i="7"/>
  <c r="AJ1797" i="7" s="1"/>
  <c r="AD2107" i="7"/>
  <c r="AJ2107" i="7" s="1"/>
  <c r="AD1046" i="7"/>
  <c r="AJ1046" i="7" s="1"/>
  <c r="AD1938" i="7"/>
  <c r="AJ1938" i="7" s="1"/>
  <c r="AD273" i="7"/>
  <c r="AJ273" i="7" s="1"/>
  <c r="AD272" i="7"/>
  <c r="AJ272" i="7" s="1"/>
  <c r="AD1943" i="7"/>
  <c r="AJ1943" i="7" s="1"/>
  <c r="AD1119" i="7"/>
  <c r="AJ1119" i="7" s="1"/>
  <c r="AD305" i="7"/>
  <c r="AJ305" i="7" s="1"/>
  <c r="AD303" i="7"/>
  <c r="AJ303" i="7" s="1"/>
  <c r="AD1919" i="7"/>
  <c r="AJ1919" i="7" s="1"/>
  <c r="AD271" i="7"/>
  <c r="AJ271" i="7" s="1"/>
  <c r="AD270" i="7"/>
  <c r="AJ270" i="7" s="1"/>
  <c r="AD366" i="7"/>
  <c r="AJ366" i="7" s="1"/>
  <c r="AD365" i="7"/>
  <c r="AJ365" i="7" s="1"/>
  <c r="AD362" i="7"/>
  <c r="AJ362" i="7" s="1"/>
  <c r="AD361" i="7"/>
  <c r="AJ361" i="7" s="1"/>
  <c r="AD330" i="7"/>
  <c r="AJ330" i="7" s="1"/>
  <c r="AD329" i="7"/>
  <c r="AJ329" i="7" s="1"/>
  <c r="AD327" i="7"/>
  <c r="AJ327" i="7" s="1"/>
  <c r="AD326" i="7"/>
  <c r="AJ326" i="7" s="1"/>
  <c r="AD274" i="7"/>
  <c r="AJ274" i="7" s="1"/>
  <c r="AD269" i="7"/>
  <c r="AJ269" i="7" s="1"/>
  <c r="AD268" i="7"/>
  <c r="AJ268" i="7" s="1"/>
  <c r="AD267" i="7"/>
  <c r="AJ267" i="7" s="1"/>
  <c r="AD1709" i="7"/>
  <c r="AJ1709" i="7" s="1"/>
  <c r="AD537" i="7"/>
  <c r="AJ537" i="7" s="1"/>
  <c r="AJ2043" i="7" l="1"/>
  <c r="AD723" i="7"/>
  <c r="AJ723" i="7" s="1"/>
  <c r="AD454" i="7"/>
  <c r="AJ454" i="7" s="1"/>
  <c r="AD1207" i="7"/>
  <c r="AJ1207" i="7" s="1"/>
  <c r="AD722" i="7"/>
  <c r="AJ722" i="7" s="1"/>
  <c r="AD1274" i="7"/>
  <c r="AJ1274" i="7" s="1"/>
  <c r="AD1206" i="7"/>
  <c r="AJ1206" i="7" s="1"/>
  <c r="AD1275" i="7"/>
  <c r="AJ1275" i="7" s="1"/>
  <c r="AD1273" i="7"/>
  <c r="AJ1273" i="7" s="1"/>
  <c r="AD1951" i="7"/>
  <c r="AJ1951" i="7" s="1"/>
  <c r="AD1624" i="7"/>
  <c r="AJ1624" i="7" s="1"/>
  <c r="AD332" i="7"/>
  <c r="AJ332" i="7" s="1"/>
  <c r="AD453" i="7"/>
  <c r="AJ453" i="7" s="1"/>
  <c r="AD570" i="7"/>
  <c r="AJ570" i="7" s="1"/>
  <c r="AD331" i="7"/>
  <c r="AJ331" i="7" s="1"/>
  <c r="AD1121" i="7" l="1"/>
  <c r="AJ1121" i="7" s="1"/>
  <c r="AD213" i="7"/>
  <c r="AJ213" i="7" s="1"/>
  <c r="AD848" i="7"/>
  <c r="AJ848" i="7" s="1"/>
  <c r="AD847" i="7"/>
  <c r="AJ847" i="7" s="1"/>
  <c r="AD1042" i="7"/>
  <c r="AJ1042" i="7" s="1"/>
  <c r="AD1040" i="7"/>
  <c r="AJ1040" i="7" s="1"/>
  <c r="AD1757" i="7"/>
  <c r="AJ1757" i="7" s="1"/>
  <c r="AD568" i="7"/>
  <c r="AJ568" i="7" s="1"/>
  <c r="AD1063" i="7"/>
  <c r="AJ1063" i="7" s="1"/>
  <c r="AD1062" i="7"/>
  <c r="AJ1062" i="7" s="1"/>
  <c r="AD1043" i="7"/>
  <c r="AJ1043" i="7" s="1"/>
  <c r="AD1031" i="7"/>
  <c r="AJ1031" i="7" s="1"/>
  <c r="AD1028" i="7"/>
  <c r="AJ1028" i="7" s="1"/>
  <c r="AD2318" i="7"/>
  <c r="AJ2318" i="7" s="1"/>
  <c r="AD1667" i="7"/>
  <c r="AJ1667" i="7" s="1"/>
  <c r="AD2148" i="7"/>
  <c r="AJ2148" i="7" s="1"/>
  <c r="AD1418" i="7"/>
  <c r="AJ1418" i="7" s="1"/>
  <c r="AD552" i="7"/>
  <c r="AJ552" i="7" s="1"/>
  <c r="AD389" i="7"/>
  <c r="AJ389" i="7" s="1"/>
  <c r="AD1785" i="7"/>
  <c r="AJ1785" i="7" s="1"/>
  <c r="AD2182" i="7"/>
  <c r="AJ2182" i="7" s="1"/>
  <c r="AD1199" i="7"/>
  <c r="AJ1199" i="7" s="1"/>
  <c r="AD563" i="7"/>
  <c r="AJ563" i="7" s="1"/>
  <c r="AD390" i="7"/>
  <c r="AJ390" i="7" s="1"/>
  <c r="AD457" i="7"/>
  <c r="AJ457" i="7" s="1"/>
  <c r="AD553" i="7"/>
  <c r="AJ553" i="7" s="1"/>
  <c r="AD2197" i="7"/>
  <c r="AJ2197" i="7" s="1"/>
  <c r="AD569" i="7"/>
  <c r="AJ569" i="7" s="1"/>
  <c r="AD1047" i="7"/>
  <c r="AJ1047" i="7" s="1"/>
  <c r="AD1033" i="7"/>
  <c r="AJ1033" i="7" s="1"/>
  <c r="AD1622" i="7"/>
  <c r="AJ1622" i="7" s="1"/>
  <c r="AD2244" i="7"/>
  <c r="AJ2244" i="7" s="1"/>
  <c r="AD554" i="7"/>
  <c r="AJ554" i="7" s="1"/>
  <c r="AD378" i="7"/>
  <c r="AJ378" i="7" s="1"/>
  <c r="AD551" i="7"/>
  <c r="AJ551" i="7" s="1"/>
  <c r="AD2181" i="7" l="1"/>
  <c r="AJ2181" i="7" s="1"/>
  <c r="AD1417" i="7"/>
  <c r="AJ1417" i="7" s="1"/>
  <c r="AD567" i="7"/>
  <c r="AJ567" i="7" s="1"/>
  <c r="AD566" i="7"/>
  <c r="AJ566" i="7" s="1"/>
  <c r="AD565" i="7"/>
  <c r="AJ565" i="7" s="1"/>
  <c r="AD564" i="7"/>
  <c r="AJ564" i="7" s="1"/>
  <c r="AD2084" i="7"/>
  <c r="AJ2084" i="7" s="1"/>
  <c r="AD1947" i="7"/>
  <c r="AJ1947" i="7" s="1"/>
  <c r="AD1936" i="7"/>
  <c r="AJ1936" i="7" s="1"/>
  <c r="AD414" i="7"/>
  <c r="AJ414" i="7" s="1"/>
  <c r="AD555" i="7"/>
  <c r="AJ555" i="7" s="1"/>
  <c r="AD844" i="7"/>
  <c r="AJ844" i="7" s="1"/>
  <c r="AD840" i="7"/>
  <c r="AJ840" i="7" s="1"/>
  <c r="AD838" i="7"/>
  <c r="AJ838" i="7" s="1"/>
  <c r="AD837" i="7"/>
  <c r="AJ837" i="7" s="1"/>
  <c r="AD651" i="7" l="1"/>
  <c r="AJ651" i="7" s="1"/>
  <c r="AD864" i="7"/>
  <c r="AJ864" i="7" s="1"/>
  <c r="AA101" i="7" l="1"/>
  <c r="AJ101" i="7" s="1"/>
  <c r="AA108" i="7"/>
  <c r="AJ108" i="7" s="1"/>
  <c r="AD241" i="7"/>
  <c r="AJ241" i="7" s="1"/>
  <c r="AD2243" i="7"/>
  <c r="AJ2243" i="7" s="1"/>
  <c r="AD1416" i="7"/>
  <c r="AJ1416" i="7" s="1"/>
  <c r="AD535" i="7"/>
  <c r="AJ535" i="7" s="1"/>
  <c r="AD2011" i="7"/>
  <c r="AJ2011" i="7" s="1"/>
  <c r="AD2010" i="7"/>
  <c r="AJ2010" i="7" s="1"/>
  <c r="AD1045" i="7"/>
  <c r="AJ1045" i="7" s="1"/>
  <c r="AD533" i="7"/>
  <c r="AJ533" i="7" s="1"/>
  <c r="AD2239" i="7" l="1"/>
  <c r="AJ2239" i="7" s="1"/>
  <c r="AD2101" i="7"/>
  <c r="AJ2101" i="7" s="1"/>
  <c r="AD2242" i="7"/>
  <c r="AJ2242" i="7" s="1"/>
  <c r="AD2240" i="7"/>
  <c r="AJ2240" i="7" s="1"/>
  <c r="AD2241" i="7"/>
  <c r="AJ2241" i="7" s="1"/>
  <c r="AD1175" i="7"/>
  <c r="AJ1175" i="7" s="1"/>
  <c r="AD1090" i="7"/>
  <c r="AJ1090" i="7" s="1"/>
  <c r="AD1089" i="7"/>
  <c r="AJ1089" i="7" s="1"/>
  <c r="AD1946" i="7"/>
  <c r="AJ1946" i="7" s="1"/>
  <c r="AD1942" i="7" l="1"/>
  <c r="AJ1942" i="7" s="1"/>
  <c r="AD548" i="7"/>
  <c r="AJ548" i="7" s="1"/>
  <c r="AD442" i="7"/>
  <c r="AJ442" i="7" s="1"/>
  <c r="AD1437" i="7" l="1"/>
  <c r="AJ1437" i="7" s="1"/>
  <c r="AD1412" i="7"/>
  <c r="AJ1412" i="7" s="1"/>
  <c r="AD1399" i="7"/>
  <c r="AJ1399" i="7" s="1"/>
  <c r="AD865" i="7"/>
  <c r="AJ865" i="7" s="1"/>
  <c r="AD863" i="7"/>
  <c r="AJ863" i="7" s="1"/>
  <c r="AD862" i="7"/>
  <c r="AJ862" i="7" s="1"/>
  <c r="AD2281" i="7"/>
  <c r="AJ2281" i="7" s="1"/>
  <c r="AD2280" i="7"/>
  <c r="AJ2280" i="7" s="1"/>
  <c r="AD1246" i="7"/>
  <c r="AJ1246" i="7" s="1"/>
  <c r="AD1245" i="7"/>
  <c r="AJ1245" i="7" s="1"/>
  <c r="AD452" i="7"/>
  <c r="AJ452" i="7" s="1"/>
  <c r="AD1603" i="7"/>
  <c r="AJ1603" i="7" s="1"/>
  <c r="AD1601" i="7"/>
  <c r="AJ1601" i="7" s="1"/>
  <c r="AD1599" i="7"/>
  <c r="AJ1599" i="7" s="1"/>
  <c r="AD1597" i="7"/>
  <c r="AJ1597" i="7" s="1"/>
  <c r="AD1595" i="7"/>
  <c r="AJ1595" i="7" s="1"/>
  <c r="AD1593" i="7"/>
  <c r="AJ1593" i="7" s="1"/>
  <c r="AD1591" i="7"/>
  <c r="AJ1591" i="7" s="1"/>
  <c r="AD1589" i="7"/>
  <c r="AJ1589" i="7" s="1"/>
  <c r="AD1587" i="7"/>
  <c r="AJ1587" i="7" s="1"/>
  <c r="AD1585" i="7"/>
  <c r="AJ1585" i="7" s="1"/>
  <c r="AD1583" i="7"/>
  <c r="AJ1583" i="7" s="1"/>
  <c r="AD1581" i="7"/>
  <c r="AJ1581" i="7" s="1"/>
  <c r="AD1579" i="7"/>
  <c r="AJ1579" i="7" s="1"/>
  <c r="AD1307" i="7"/>
  <c r="AJ1307" i="7" s="1"/>
  <c r="AD1361" i="7"/>
  <c r="AJ1361" i="7" s="1"/>
  <c r="AD1834" i="7"/>
  <c r="AJ1834" i="7" s="1"/>
  <c r="AD2288" i="7"/>
  <c r="AJ2288" i="7" s="1"/>
  <c r="AD2298" i="7"/>
  <c r="AJ2298" i="7" s="1"/>
  <c r="AD2167" i="7"/>
  <c r="AJ2167" i="7" s="1"/>
  <c r="AD1629" i="7"/>
  <c r="AJ1629" i="7" s="1"/>
  <c r="AD2100" i="7"/>
  <c r="AJ2100" i="7" s="1"/>
  <c r="AD1621" i="7"/>
  <c r="AJ1621" i="7" s="1"/>
  <c r="AD1620" i="7"/>
  <c r="AJ1620" i="7" s="1"/>
  <c r="AD1176" i="7"/>
  <c r="AJ1176" i="7" s="1"/>
  <c r="AD1174" i="7"/>
  <c r="AJ1174" i="7" s="1"/>
  <c r="AD800" i="7"/>
  <c r="AJ800" i="7" s="1"/>
  <c r="AD2012" i="7"/>
  <c r="AJ2012" i="7" s="1"/>
  <c r="AD451" i="7"/>
  <c r="AJ451" i="7" s="1"/>
  <c r="AD141" i="7"/>
  <c r="AJ141" i="7" s="1"/>
  <c r="AD1935" i="7"/>
  <c r="AJ1935" i="7" s="1"/>
  <c r="AD846" i="7"/>
  <c r="AJ846" i="7" s="1"/>
  <c r="AD845" i="7"/>
  <c r="AJ845" i="7" s="1"/>
  <c r="AD2059" i="7"/>
  <c r="AJ2059" i="7" s="1"/>
  <c r="AD2179" i="7"/>
  <c r="AJ2179" i="7" s="1"/>
  <c r="AD767" i="7"/>
  <c r="AJ767" i="7" s="1"/>
  <c r="AD550" i="7"/>
  <c r="AJ550" i="7" s="1"/>
  <c r="AD1411" i="7"/>
  <c r="AJ1411" i="7" s="1"/>
  <c r="AD1410" i="7"/>
  <c r="AJ1410" i="7" s="1"/>
  <c r="AD2042" i="7"/>
  <c r="AJ2042" i="7" s="1"/>
  <c r="AD2041" i="7"/>
  <c r="AJ2041" i="7" s="1"/>
  <c r="AD689" i="7"/>
  <c r="AJ689" i="7" s="1"/>
  <c r="AD688" i="7"/>
  <c r="AJ688" i="7" s="1"/>
  <c r="AD514" i="7"/>
  <c r="AJ514" i="7" s="1"/>
  <c r="AD1572" i="7"/>
  <c r="AJ1572" i="7" s="1"/>
  <c r="AD240" i="7"/>
  <c r="AJ240" i="7" s="1"/>
  <c r="AD1272" i="7"/>
  <c r="AJ1272" i="7" s="1"/>
  <c r="AD1409" i="7"/>
  <c r="AD1408" i="7"/>
  <c r="AD2347" i="7"/>
  <c r="AJ2347" i="7" s="1"/>
  <c r="AD2345" i="7"/>
  <c r="AJ2345" i="7" s="1"/>
  <c r="AD1918" i="7"/>
  <c r="AJ1918" i="7" s="1"/>
  <c r="AD1917" i="7"/>
  <c r="AJ1917" i="7" s="1"/>
  <c r="AD294" i="7"/>
  <c r="AJ294" i="7" s="1"/>
  <c r="AD1543" i="7"/>
  <c r="AJ1543" i="7" s="1"/>
  <c r="AD1542" i="7"/>
  <c r="AJ1542" i="7" s="1"/>
  <c r="AD531" i="7"/>
  <c r="AJ531" i="7" s="1"/>
  <c r="AD1088" i="7"/>
  <c r="AJ1088" i="7" s="1"/>
  <c r="AD1087" i="7"/>
  <c r="AJ1087" i="7" s="1"/>
  <c r="AD795" i="7"/>
  <c r="AJ795" i="7" s="1"/>
  <c r="AD217" i="7"/>
  <c r="AJ217" i="7" s="1"/>
  <c r="AD729" i="7"/>
  <c r="AJ729" i="7" s="1"/>
  <c r="AD728" i="7"/>
  <c r="AJ728" i="7" s="1"/>
  <c r="AD1103" i="7"/>
  <c r="AJ1103" i="7" s="1"/>
  <c r="AD1102" i="7"/>
  <c r="AJ1102" i="7" s="1"/>
  <c r="AD1172" i="7"/>
  <c r="AJ1172" i="7" s="1"/>
  <c r="AD529" i="7"/>
  <c r="AJ529" i="7" s="1"/>
  <c r="AD1707" i="7"/>
  <c r="AJ1707" i="7" s="1"/>
  <c r="AD199" i="7"/>
  <c r="AJ199" i="7" s="1"/>
  <c r="AD193" i="7"/>
  <c r="AJ193" i="7" s="1"/>
  <c r="AD1168" i="7"/>
  <c r="AJ1168" i="7" s="1"/>
  <c r="AD1619" i="7"/>
  <c r="AJ1619" i="7" s="1"/>
  <c r="AD1171" i="7"/>
  <c r="AJ1171" i="7" s="1"/>
  <c r="AD218" i="7"/>
  <c r="AJ218" i="7" s="1"/>
  <c r="AD1405" i="7"/>
  <c r="AJ1405" i="7" s="1"/>
  <c r="AD1406" i="7"/>
  <c r="AJ1406" i="7" s="1"/>
  <c r="AD1170" i="7"/>
  <c r="AJ1170" i="7" s="1"/>
  <c r="AD1952" i="7"/>
  <c r="AJ1952" i="7" s="1"/>
  <c r="AD525" i="7"/>
  <c r="AJ525" i="7" s="1"/>
  <c r="AD527" i="7"/>
  <c r="AJ527" i="7" s="1"/>
  <c r="AD2137" i="7"/>
  <c r="AJ2137" i="7" s="1"/>
  <c r="AD1988" i="7"/>
  <c r="AJ1988" i="7" s="1"/>
  <c r="AD1618" i="7"/>
  <c r="AJ1618" i="7" s="1"/>
  <c r="AD301" i="7"/>
  <c r="AJ301" i="7" s="1"/>
  <c r="AD1169" i="7"/>
  <c r="AJ1169" i="7" s="1"/>
  <c r="AD1167" i="7"/>
  <c r="AJ1167" i="7" s="1"/>
  <c r="AD300" i="7"/>
  <c r="AJ300" i="7" s="1"/>
  <c r="AD25" i="7"/>
  <c r="AJ25" i="7" s="1"/>
  <c r="AD866" i="7"/>
  <c r="AJ866" i="7" s="1"/>
  <c r="AD1617" i="7"/>
  <c r="AJ1617" i="7" s="1"/>
  <c r="AD1565" i="7"/>
  <c r="AJ1565" i="7" s="1"/>
  <c r="AD2015" i="7"/>
  <c r="AJ2015" i="7" s="1"/>
  <c r="AD299" i="7"/>
  <c r="AJ299" i="7" s="1"/>
  <c r="AD298" i="7"/>
  <c r="AJ298" i="7" s="1"/>
  <c r="AD1783" i="7"/>
  <c r="AJ1783" i="7" s="1"/>
  <c r="AD212" i="7"/>
  <c r="AJ212" i="7" s="1"/>
  <c r="AD1351" i="7"/>
  <c r="AJ1351" i="7" s="1"/>
  <c r="AD523" i="7"/>
  <c r="AJ523" i="7" s="1"/>
  <c r="AD521" i="7"/>
  <c r="AJ521" i="7" s="1"/>
  <c r="AD517" i="7"/>
  <c r="AJ517" i="7" s="1"/>
  <c r="AD138" i="7"/>
  <c r="AJ138" i="7" s="1"/>
  <c r="AD2195" i="7"/>
  <c r="AJ2195" i="7" s="1"/>
  <c r="AD988" i="7"/>
  <c r="AJ988" i="7" s="1"/>
  <c r="AD987" i="7"/>
  <c r="AJ987" i="7" s="1"/>
  <c r="AD2061" i="7"/>
  <c r="AJ2061" i="7" s="1"/>
  <c r="AD1949" i="7"/>
  <c r="AJ1949" i="7" s="1"/>
  <c r="AD2118" i="7"/>
  <c r="AJ2118" i="7" s="1"/>
  <c r="AD1376" i="7"/>
  <c r="AJ1376" i="7" s="1"/>
  <c r="AD1562" i="7"/>
  <c r="AJ1562" i="7" s="1"/>
  <c r="AD743" i="7"/>
  <c r="AJ743" i="7" s="1"/>
  <c r="AD1118" i="7"/>
  <c r="AJ1118" i="7" s="1"/>
  <c r="AD1553" i="7"/>
  <c r="AJ1553" i="7" s="1"/>
  <c r="AD1916" i="7"/>
  <c r="AJ1916" i="7" s="1"/>
  <c r="AD1956" i="7"/>
  <c r="AJ1956" i="7" s="1"/>
  <c r="AD388" i="7"/>
  <c r="AJ388" i="7" s="1"/>
  <c r="AD515" i="7"/>
  <c r="AJ515" i="7" s="1"/>
  <c r="AD176" i="7"/>
  <c r="AJ176" i="7" s="1"/>
  <c r="AD239" i="7"/>
  <c r="AJ239" i="7" s="1"/>
  <c r="AD843" i="7"/>
  <c r="AJ843" i="7" s="1"/>
  <c r="AD842" i="7"/>
  <c r="AJ842" i="7" s="1"/>
  <c r="AD1038" i="7"/>
  <c r="AJ1038" i="7" s="1"/>
  <c r="AD478" i="7"/>
  <c r="AJ478" i="7" s="1"/>
  <c r="AD479" i="7"/>
  <c r="AJ479" i="7" s="1"/>
  <c r="AD477" i="7"/>
  <c r="AJ477" i="7" s="1"/>
  <c r="AD49" i="7"/>
  <c r="AJ49" i="7" s="1"/>
  <c r="AD1404" i="7"/>
  <c r="AJ1404" i="7" s="1"/>
  <c r="AD1312" i="7"/>
  <c r="AJ1312" i="7" s="1"/>
  <c r="AD449" i="7"/>
  <c r="AJ449" i="7" s="1"/>
  <c r="AD547" i="7"/>
  <c r="AJ547" i="7" s="1"/>
  <c r="AD48" i="7"/>
  <c r="AJ48" i="7" s="1"/>
  <c r="AD501" i="7"/>
  <c r="AJ501" i="7" s="1"/>
  <c r="AD238" i="7"/>
  <c r="AJ238" i="7" s="1"/>
  <c r="AD502" i="7"/>
  <c r="AJ502" i="7" s="1"/>
  <c r="AD1727" i="7"/>
  <c r="AJ1727" i="7" s="1"/>
  <c r="AD841" i="7"/>
  <c r="AD1073" i="7"/>
  <c r="AJ1073" i="7" s="1"/>
  <c r="AD2098" i="7"/>
  <c r="AJ2098" i="7" s="1"/>
  <c r="AD2097" i="7"/>
  <c r="AJ2097" i="7" s="1"/>
  <c r="AD2090" i="7"/>
  <c r="AJ2090" i="7" s="1"/>
  <c r="AD2087" i="7"/>
  <c r="AJ2087" i="7" s="1"/>
  <c r="AD1363" i="7"/>
  <c r="AJ1363" i="7" s="1"/>
  <c r="AD1373" i="7"/>
  <c r="AJ1373" i="7" s="1"/>
  <c r="AD1984" i="7"/>
  <c r="AJ1984" i="7" s="1"/>
  <c r="AD296" i="7"/>
  <c r="AJ296" i="7" s="1"/>
  <c r="AD1986" i="7"/>
  <c r="AJ1986" i="7" s="1"/>
  <c r="AD1987" i="7"/>
  <c r="AJ1987" i="7" s="1"/>
  <c r="AD1123" i="7"/>
  <c r="AJ1123" i="7" s="1"/>
  <c r="AD1122" i="7"/>
  <c r="AJ1122" i="7" s="1"/>
  <c r="AD2089" i="7"/>
  <c r="AJ2089" i="7" s="1"/>
  <c r="AD1359" i="7"/>
  <c r="AJ1359" i="7" s="1"/>
  <c r="AD2096" i="7"/>
  <c r="AJ2096" i="7" s="1"/>
  <c r="AD360" i="7"/>
  <c r="AJ360" i="7" s="1"/>
  <c r="AD321" i="7"/>
  <c r="AJ321" i="7" s="1"/>
  <c r="AD1286" i="7"/>
  <c r="AJ1286" i="7" s="1"/>
  <c r="AD1881" i="7"/>
  <c r="AJ1881" i="7" s="1"/>
  <c r="AD1569" i="7"/>
  <c r="AJ1569" i="7" s="1"/>
  <c r="AD1114" i="7"/>
  <c r="AJ1114" i="7" s="1"/>
  <c r="AD1113" i="7"/>
  <c r="AJ1113" i="7" s="1"/>
  <c r="AD1402" i="7"/>
  <c r="AJ1402" i="7" s="1"/>
  <c r="AD1401" i="7"/>
  <c r="AJ1401" i="7" s="1"/>
  <c r="AD1065" i="7"/>
  <c r="AJ1065" i="7" s="1"/>
  <c r="AD562" i="7"/>
  <c r="AJ562" i="7" s="1"/>
  <c r="AD2129" i="7"/>
  <c r="AJ2129" i="7" s="1"/>
  <c r="AD1039" i="7"/>
  <c r="AD1071" i="7"/>
  <c r="AJ1071" i="7" s="1"/>
  <c r="AD1078" i="7"/>
  <c r="AJ1078" i="7" s="1"/>
  <c r="AD1041" i="7"/>
  <c r="AJ1041" i="7" s="1"/>
  <c r="AD1076" i="7"/>
  <c r="AJ1076" i="7" s="1"/>
  <c r="AG2411" i="7"/>
  <c r="AD2227" i="7"/>
  <c r="AD2226" i="7"/>
  <c r="AD1985" i="7"/>
  <c r="AJ1985" i="7" s="1"/>
  <c r="AD2009" i="7"/>
  <c r="AJ2009" i="7" s="1"/>
  <c r="AD1915" i="7"/>
  <c r="AJ1915" i="7" s="1"/>
  <c r="AD1117" i="7"/>
  <c r="AJ1117" i="7" s="1"/>
  <c r="AD742" i="7"/>
  <c r="AJ742" i="7" s="1"/>
  <c r="AD1552" i="7"/>
  <c r="AJ1552" i="7" s="1"/>
  <c r="AD1311" i="7"/>
  <c r="AJ1311" i="7" s="1"/>
  <c r="AD561" i="7"/>
  <c r="AJ561" i="7" s="1"/>
  <c r="AD1983" i="7"/>
  <c r="AJ1983" i="7" s="1"/>
  <c r="AD289" i="7"/>
  <c r="AJ289" i="7" s="1"/>
  <c r="AD1614" i="7"/>
  <c r="AJ1614" i="7" s="1"/>
  <c r="AD1613" i="7"/>
  <c r="AJ1613" i="7" s="1"/>
  <c r="AD1610" i="7"/>
  <c r="AJ1610" i="7" s="1"/>
  <c r="AD1609" i="7"/>
  <c r="AJ1609" i="7" s="1"/>
  <c r="AD1606" i="7"/>
  <c r="AJ1606" i="7" s="1"/>
  <c r="AD1588" i="7"/>
  <c r="AJ1588" i="7" s="1"/>
  <c r="AD1586" i="7"/>
  <c r="AJ1586" i="7" s="1"/>
  <c r="AD1580" i="7"/>
  <c r="AJ1580" i="7" s="1"/>
  <c r="AD1165" i="7"/>
  <c r="AJ1165" i="7" s="1"/>
  <c r="AD1160" i="7"/>
  <c r="AJ1160" i="7" s="1"/>
  <c r="AD1152" i="7"/>
  <c r="AJ1152" i="7" s="1"/>
  <c r="AD1146" i="7"/>
  <c r="AJ1146" i="7" s="1"/>
  <c r="AD855" i="7"/>
  <c r="AJ855" i="7" s="1"/>
  <c r="AD793" i="7"/>
  <c r="AJ793" i="7" s="1"/>
  <c r="AD792" i="7"/>
  <c r="AJ792" i="7" s="1"/>
  <c r="AD804" i="7"/>
  <c r="AJ804" i="7" s="1"/>
  <c r="AD803" i="7"/>
  <c r="AJ803" i="7" s="1"/>
  <c r="AD1025" i="7"/>
  <c r="AJ1025" i="7" s="1"/>
  <c r="AD2368" i="7"/>
  <c r="AJ2368" i="7" s="1"/>
  <c r="AD2313" i="7"/>
  <c r="AJ2313" i="7" s="1"/>
  <c r="AD1347" i="7"/>
  <c r="AJ1347" i="7" s="1"/>
  <c r="AD1345" i="7"/>
  <c r="AJ1345" i="7" s="1"/>
  <c r="AD1293" i="7"/>
  <c r="AJ1293" i="7" s="1"/>
  <c r="AD1290" i="7"/>
  <c r="AJ1290" i="7" s="1"/>
  <c r="AD1487" i="7"/>
  <c r="AJ1487" i="7" s="1"/>
  <c r="AD1486" i="7"/>
  <c r="AJ1486" i="7" s="1"/>
  <c r="AD1485" i="7"/>
  <c r="AJ1485" i="7" s="1"/>
  <c r="AD1484" i="7"/>
  <c r="AJ1484" i="7" s="1"/>
  <c r="AD1483" i="7"/>
  <c r="AJ1483" i="7" s="1"/>
  <c r="AD513" i="7"/>
  <c r="AJ513" i="7" s="1"/>
  <c r="AD1309" i="7"/>
  <c r="AD1244" i="7"/>
  <c r="AJ1244" i="7" s="1"/>
  <c r="AD1243" i="7"/>
  <c r="AJ1243" i="7" s="1"/>
  <c r="AD2279" i="7"/>
  <c r="AJ2279" i="7" s="1"/>
  <c r="AD2278" i="7"/>
  <c r="AJ2278" i="7" s="1"/>
  <c r="AD839" i="7"/>
  <c r="AD2277" i="7"/>
  <c r="AJ2277" i="7" s="1"/>
  <c r="AD1242" i="7"/>
  <c r="AJ1242" i="7" s="1"/>
  <c r="AD884" i="7"/>
  <c r="AD883" i="7"/>
  <c r="AD2234" i="7"/>
  <c r="AJ2234" i="7" s="1"/>
  <c r="AD1098" i="7"/>
  <c r="AD1097" i="7"/>
  <c r="AD1056" i="7"/>
  <c r="AD545" i="7"/>
  <c r="AJ545" i="7" s="1"/>
  <c r="AD1981" i="7"/>
  <c r="AJ1981" i="7" s="1"/>
  <c r="AD209" i="7"/>
  <c r="AJ209" i="7" s="1"/>
  <c r="A3" i="220"/>
  <c r="A12" i="220"/>
  <c r="A13" i="220"/>
  <c r="A14" i="220"/>
  <c r="A15" i="220"/>
  <c r="A16" i="220"/>
  <c r="A17" i="220"/>
  <c r="A18" i="220"/>
  <c r="A19" i="220"/>
  <c r="D19" i="220"/>
  <c r="F19" i="220" s="1"/>
  <c r="G19" i="220" s="1"/>
  <c r="H19" i="220" s="1"/>
  <c r="A20" i="220"/>
  <c r="A21" i="220"/>
  <c r="A16" i="219"/>
  <c r="A17" i="219"/>
  <c r="A18" i="219"/>
  <c r="A19" i="219"/>
  <c r="A20" i="219"/>
  <c r="A21" i="219"/>
  <c r="A22" i="219"/>
  <c r="A23" i="219"/>
  <c r="A24" i="219"/>
  <c r="A25" i="219"/>
  <c r="AD8" i="7"/>
  <c r="AJ8" i="7" s="1"/>
  <c r="AD11" i="7"/>
  <c r="AJ11" i="7" s="1"/>
  <c r="AD13" i="7"/>
  <c r="AJ13" i="7" s="1"/>
  <c r="AD15" i="7"/>
  <c r="AJ15" i="7" s="1"/>
  <c r="AD16" i="7"/>
  <c r="AJ16" i="7" s="1"/>
  <c r="AD17" i="7"/>
  <c r="AJ17" i="7" s="1"/>
  <c r="AD22" i="7"/>
  <c r="AJ22" i="7" s="1"/>
  <c r="AD23" i="7"/>
  <c r="AJ23" i="7" s="1"/>
  <c r="AD24" i="7"/>
  <c r="AJ24" i="7" s="1"/>
  <c r="AD26" i="7"/>
  <c r="AJ26" i="7" s="1"/>
  <c r="AD30" i="7"/>
  <c r="AJ30" i="7" s="1"/>
  <c r="AD31" i="7"/>
  <c r="AJ31" i="7" s="1"/>
  <c r="AD32" i="7"/>
  <c r="AJ32" i="7" s="1"/>
  <c r="AD33" i="7"/>
  <c r="AJ33" i="7" s="1"/>
  <c r="AD34" i="7"/>
  <c r="AJ34" i="7" s="1"/>
  <c r="AD36" i="7"/>
  <c r="AJ36" i="7" s="1"/>
  <c r="AD37" i="7"/>
  <c r="AJ37" i="7" s="1"/>
  <c r="AD38" i="7"/>
  <c r="AJ38" i="7" s="1"/>
  <c r="AD42" i="7"/>
  <c r="AJ42" i="7" s="1"/>
  <c r="AD43" i="7"/>
  <c r="AJ43" i="7" s="1"/>
  <c r="AD44" i="7"/>
  <c r="AJ44" i="7" s="1"/>
  <c r="AD45" i="7"/>
  <c r="AJ45" i="7" s="1"/>
  <c r="AD46" i="7"/>
  <c r="AJ46" i="7" s="1"/>
  <c r="AD47" i="7"/>
  <c r="AJ47" i="7" s="1"/>
  <c r="AD50" i="7"/>
  <c r="AJ50" i="7" s="1"/>
  <c r="AD51" i="7"/>
  <c r="AJ51" i="7" s="1"/>
  <c r="AD52" i="7"/>
  <c r="AJ52" i="7" s="1"/>
  <c r="AD53" i="7"/>
  <c r="AJ53" i="7" s="1"/>
  <c r="AD54" i="7"/>
  <c r="AJ54" i="7" s="1"/>
  <c r="AD58" i="7"/>
  <c r="AJ58" i="7" s="1"/>
  <c r="AD60" i="7"/>
  <c r="AJ60" i="7" s="1"/>
  <c r="AD61" i="7"/>
  <c r="AJ61" i="7" s="1"/>
  <c r="AD63" i="7"/>
  <c r="AJ63" i="7" s="1"/>
  <c r="AD64" i="7"/>
  <c r="AJ64" i="7" s="1"/>
  <c r="AD65" i="7"/>
  <c r="AJ65" i="7" s="1"/>
  <c r="AD66" i="7"/>
  <c r="AJ66" i="7" s="1"/>
  <c r="AD67" i="7"/>
  <c r="AJ67" i="7" s="1"/>
  <c r="AD68" i="7"/>
  <c r="AJ68" i="7" s="1"/>
  <c r="AD69" i="7"/>
  <c r="AJ69" i="7" s="1"/>
  <c r="AD70" i="7"/>
  <c r="AJ70" i="7" s="1"/>
  <c r="AD71" i="7"/>
  <c r="AJ71" i="7" s="1"/>
  <c r="AD72" i="7"/>
  <c r="AJ72" i="7" s="1"/>
  <c r="AD73" i="7"/>
  <c r="AJ73" i="7" s="1"/>
  <c r="AD74" i="7"/>
  <c r="AJ74" i="7" s="1"/>
  <c r="AD75" i="7"/>
  <c r="AJ75" i="7" s="1"/>
  <c r="AD76" i="7"/>
  <c r="AJ76" i="7" s="1"/>
  <c r="AD77" i="7"/>
  <c r="AJ77" i="7" s="1"/>
  <c r="AD78" i="7"/>
  <c r="AJ78" i="7" s="1"/>
  <c r="AD79" i="7"/>
  <c r="AJ79" i="7" s="1"/>
  <c r="AD80" i="7"/>
  <c r="AJ80" i="7" s="1"/>
  <c r="AD85" i="7"/>
  <c r="AJ85" i="7" s="1"/>
  <c r="AD86" i="7"/>
  <c r="AJ86" i="7" s="1"/>
  <c r="AD87" i="7"/>
  <c r="AJ87" i="7" s="1"/>
  <c r="AD90" i="7"/>
  <c r="AJ90" i="7" s="1"/>
  <c r="AD91" i="7"/>
  <c r="AJ91" i="7" s="1"/>
  <c r="AD92" i="7"/>
  <c r="AJ92" i="7" s="1"/>
  <c r="AD93" i="7"/>
  <c r="AJ93" i="7" s="1"/>
  <c r="AD95" i="7"/>
  <c r="AJ95" i="7" s="1"/>
  <c r="AD96" i="7"/>
  <c r="AJ96" i="7" s="1"/>
  <c r="AD102" i="7"/>
  <c r="AJ102" i="7" s="1"/>
  <c r="AD104" i="7"/>
  <c r="AJ104" i="7" s="1"/>
  <c r="AD105" i="7"/>
  <c r="AJ105" i="7" s="1"/>
  <c r="AD110" i="7"/>
  <c r="AJ110" i="7" s="1"/>
  <c r="AD111" i="7"/>
  <c r="AJ111" i="7" s="1"/>
  <c r="AD112" i="7"/>
  <c r="AJ112" i="7" s="1"/>
  <c r="AD113" i="7"/>
  <c r="AJ113" i="7" s="1"/>
  <c r="AD114" i="7"/>
  <c r="AJ114" i="7" s="1"/>
  <c r="AD115" i="7"/>
  <c r="AJ115" i="7" s="1"/>
  <c r="AD116" i="7"/>
  <c r="AJ116" i="7" s="1"/>
  <c r="AD117" i="7"/>
  <c r="AJ117" i="7" s="1"/>
  <c r="AD119" i="7"/>
  <c r="AJ119" i="7" s="1"/>
  <c r="AD120" i="7"/>
  <c r="AJ120" i="7" s="1"/>
  <c r="AD121" i="7"/>
  <c r="AJ121" i="7" s="1"/>
  <c r="AD122" i="7"/>
  <c r="AJ122" i="7" s="1"/>
  <c r="AD123" i="7"/>
  <c r="AJ123" i="7" s="1"/>
  <c r="AD124" i="7"/>
  <c r="AJ124" i="7" s="1"/>
  <c r="AD125" i="7"/>
  <c r="AJ125" i="7" s="1"/>
  <c r="AD127" i="7"/>
  <c r="AJ127" i="7" s="1"/>
  <c r="AD129" i="7"/>
  <c r="AJ129" i="7" s="1"/>
  <c r="AD130" i="7"/>
  <c r="AJ130" i="7" s="1"/>
  <c r="AD131" i="7"/>
  <c r="AJ131" i="7" s="1"/>
  <c r="AD132" i="7"/>
  <c r="AJ132" i="7" s="1"/>
  <c r="AD133" i="7"/>
  <c r="AJ133" i="7" s="1"/>
  <c r="AD134" i="7"/>
  <c r="AJ134" i="7" s="1"/>
  <c r="AD135" i="7"/>
  <c r="AJ135" i="7" s="1"/>
  <c r="AD136" i="7"/>
  <c r="AJ136" i="7" s="1"/>
  <c r="AD137" i="7"/>
  <c r="AJ137" i="7" s="1"/>
  <c r="AD142" i="7"/>
  <c r="AJ142" i="7" s="1"/>
  <c r="AD144" i="7"/>
  <c r="AJ144" i="7" s="1"/>
  <c r="AD145" i="7"/>
  <c r="AJ145" i="7" s="1"/>
  <c r="AD146" i="7"/>
  <c r="AJ146" i="7" s="1"/>
  <c r="AD147" i="7"/>
  <c r="AJ147" i="7" s="1"/>
  <c r="AD148" i="7"/>
  <c r="AJ148" i="7" s="1"/>
  <c r="AD149" i="7"/>
  <c r="AJ149" i="7" s="1"/>
  <c r="AD150" i="7"/>
  <c r="AJ150" i="7" s="1"/>
  <c r="AD151" i="7"/>
  <c r="AJ151" i="7" s="1"/>
  <c r="AD152" i="7"/>
  <c r="AJ152" i="7" s="1"/>
  <c r="AD153" i="7"/>
  <c r="AJ153" i="7" s="1"/>
  <c r="AD154" i="7"/>
  <c r="AJ154" i="7" s="1"/>
  <c r="AD155" i="7"/>
  <c r="AJ155" i="7" s="1"/>
  <c r="AD156" i="7"/>
  <c r="AJ156" i="7" s="1"/>
  <c r="AD157" i="7"/>
  <c r="AJ157" i="7" s="1"/>
  <c r="AD158" i="7"/>
  <c r="AJ158" i="7" s="1"/>
  <c r="AD159" i="7"/>
  <c r="AJ159" i="7" s="1"/>
  <c r="AD160" i="7"/>
  <c r="AJ160" i="7" s="1"/>
  <c r="AD161" i="7"/>
  <c r="AJ161" i="7" s="1"/>
  <c r="AD162" i="7"/>
  <c r="AJ162" i="7" s="1"/>
  <c r="AD163" i="7"/>
  <c r="AJ163" i="7" s="1"/>
  <c r="AD164" i="7"/>
  <c r="AJ164" i="7" s="1"/>
  <c r="AD165" i="7"/>
  <c r="AJ165" i="7" s="1"/>
  <c r="AD166" i="7"/>
  <c r="AJ166" i="7" s="1"/>
  <c r="AD167" i="7"/>
  <c r="AJ167" i="7" s="1"/>
  <c r="AD168" i="7"/>
  <c r="AJ168" i="7" s="1"/>
  <c r="AD169" i="7"/>
  <c r="AJ169" i="7" s="1"/>
  <c r="AD170" i="7"/>
  <c r="AJ170" i="7" s="1"/>
  <c r="AD171" i="7"/>
  <c r="AJ171" i="7" s="1"/>
  <c r="AD172" i="7"/>
  <c r="AJ172" i="7" s="1"/>
  <c r="AD173" i="7"/>
  <c r="AJ173" i="7" s="1"/>
  <c r="AD174" i="7"/>
  <c r="AJ174" i="7" s="1"/>
  <c r="AD175" i="7"/>
  <c r="AJ175" i="7" s="1"/>
  <c r="AD177" i="7"/>
  <c r="AJ177" i="7" s="1"/>
  <c r="AD178" i="7"/>
  <c r="AJ178" i="7" s="1"/>
  <c r="AD179" i="7"/>
  <c r="AJ179" i="7" s="1"/>
  <c r="AD180" i="7"/>
  <c r="AJ180" i="7" s="1"/>
  <c r="AD183" i="7"/>
  <c r="AJ183" i="7" s="1"/>
  <c r="AD184" i="7"/>
  <c r="AJ184" i="7" s="1"/>
  <c r="AD185" i="7"/>
  <c r="AJ185" i="7" s="1"/>
  <c r="AD186" i="7"/>
  <c r="AJ186" i="7" s="1"/>
  <c r="AD187" i="7"/>
  <c r="AJ187" i="7" s="1"/>
  <c r="AD188" i="7"/>
  <c r="AJ188" i="7" s="1"/>
  <c r="AD189" i="7"/>
  <c r="AJ189" i="7" s="1"/>
  <c r="AD190" i="7"/>
  <c r="AJ190" i="7" s="1"/>
  <c r="AD191" i="7"/>
  <c r="AJ191" i="7" s="1"/>
  <c r="AD192" i="7"/>
  <c r="AJ192" i="7" s="1"/>
  <c r="AD194" i="7"/>
  <c r="AJ194" i="7" s="1"/>
  <c r="AD195" i="7"/>
  <c r="AJ195" i="7" s="1"/>
  <c r="AD196" i="7"/>
  <c r="AJ196" i="7" s="1"/>
  <c r="AD197" i="7"/>
  <c r="AJ197" i="7" s="1"/>
  <c r="AD198" i="7"/>
  <c r="AJ198" i="7" s="1"/>
  <c r="AD200" i="7"/>
  <c r="AJ200" i="7" s="1"/>
  <c r="AD201" i="7"/>
  <c r="AJ201" i="7" s="1"/>
  <c r="AD203" i="7"/>
  <c r="AJ203" i="7" s="1"/>
  <c r="AD204" i="7"/>
  <c r="AJ204" i="7" s="1"/>
  <c r="AD205" i="7"/>
  <c r="AJ205" i="7" s="1"/>
  <c r="AD206" i="7"/>
  <c r="AJ206" i="7" s="1"/>
  <c r="AD207" i="7"/>
  <c r="AJ207" i="7" s="1"/>
  <c r="AD208" i="7"/>
  <c r="AJ208" i="7" s="1"/>
  <c r="AD210" i="7"/>
  <c r="AJ210" i="7" s="1"/>
  <c r="AD211" i="7"/>
  <c r="AJ211" i="7" s="1"/>
  <c r="AD226" i="7"/>
  <c r="AJ226" i="7" s="1"/>
  <c r="AD227" i="7"/>
  <c r="AJ227" i="7" s="1"/>
  <c r="AD228" i="7"/>
  <c r="AJ228" i="7" s="1"/>
  <c r="AD229" i="7"/>
  <c r="AJ229" i="7" s="1"/>
  <c r="AD230" i="7"/>
  <c r="AJ230" i="7" s="1"/>
  <c r="AD231" i="7"/>
  <c r="AJ231" i="7" s="1"/>
  <c r="AD232" i="7"/>
  <c r="AJ232" i="7" s="1"/>
  <c r="AD233" i="7"/>
  <c r="AJ233" i="7" s="1"/>
  <c r="AD234" i="7"/>
  <c r="AJ234" i="7" s="1"/>
  <c r="AD235" i="7"/>
  <c r="AJ235" i="7" s="1"/>
  <c r="AD236" i="7"/>
  <c r="AJ236" i="7" s="1"/>
  <c r="AD237" i="7"/>
  <c r="AJ237" i="7" s="1"/>
  <c r="AD243" i="7"/>
  <c r="AJ243" i="7" s="1"/>
  <c r="AD250" i="7"/>
  <c r="AJ250" i="7" s="1"/>
  <c r="AD251" i="7"/>
  <c r="AJ251" i="7" s="1"/>
  <c r="AD252" i="7"/>
  <c r="AJ252" i="7" s="1"/>
  <c r="AD253" i="7"/>
  <c r="AJ253" i="7" s="1"/>
  <c r="AD254" i="7"/>
  <c r="AJ254" i="7" s="1"/>
  <c r="AD255" i="7"/>
  <c r="AJ255" i="7" s="1"/>
  <c r="AD256" i="7"/>
  <c r="AJ256" i="7" s="1"/>
  <c r="AD257" i="7"/>
  <c r="AJ257" i="7" s="1"/>
  <c r="AD258" i="7"/>
  <c r="AJ258" i="7" s="1"/>
  <c r="AD259" i="7"/>
  <c r="AJ259" i="7" s="1"/>
  <c r="AD260" i="7"/>
  <c r="AJ260" i="7" s="1"/>
  <c r="AD261" i="7"/>
  <c r="AJ261" i="7" s="1"/>
  <c r="AD262" i="7"/>
  <c r="AJ262" i="7" s="1"/>
  <c r="AD263" i="7"/>
  <c r="AJ263" i="7" s="1"/>
  <c r="AD264" i="7"/>
  <c r="AJ264" i="7" s="1"/>
  <c r="AD265" i="7"/>
  <c r="AJ265" i="7" s="1"/>
  <c r="AD266" i="7"/>
  <c r="AJ266" i="7" s="1"/>
  <c r="AD275" i="7"/>
  <c r="AJ275" i="7" s="1"/>
  <c r="AD276" i="7"/>
  <c r="AJ276" i="7" s="1"/>
  <c r="AD278" i="7"/>
  <c r="AJ278" i="7" s="1"/>
  <c r="AD280" i="7"/>
  <c r="AJ280" i="7" s="1"/>
  <c r="AD281" i="7"/>
  <c r="AJ281" i="7" s="1"/>
  <c r="AD282" i="7"/>
  <c r="AJ282" i="7" s="1"/>
  <c r="AD283" i="7"/>
  <c r="AJ283" i="7" s="1"/>
  <c r="AD285" i="7"/>
  <c r="AJ285" i="7" s="1"/>
  <c r="AD287" i="7"/>
  <c r="AJ287" i="7" s="1"/>
  <c r="AD288" i="7"/>
  <c r="AJ288" i="7" s="1"/>
  <c r="AD290" i="7"/>
  <c r="AJ290" i="7" s="1"/>
  <c r="AD291" i="7"/>
  <c r="AJ291" i="7" s="1"/>
  <c r="AD292" i="7"/>
  <c r="AJ292" i="7" s="1"/>
  <c r="AD293" i="7"/>
  <c r="AJ293" i="7" s="1"/>
  <c r="AD295" i="7"/>
  <c r="AJ295" i="7" s="1"/>
  <c r="AD304" i="7"/>
  <c r="AJ304" i="7" s="1"/>
  <c r="AD306" i="7"/>
  <c r="AJ306" i="7" s="1"/>
  <c r="AD309" i="7"/>
  <c r="AJ309" i="7" s="1"/>
  <c r="AD310" i="7"/>
  <c r="AJ310" i="7" s="1"/>
  <c r="AD311" i="7"/>
  <c r="AJ311" i="7" s="1"/>
  <c r="AD312" i="7"/>
  <c r="AJ312" i="7" s="1"/>
  <c r="AD313" i="7"/>
  <c r="AJ313" i="7" s="1"/>
  <c r="AD314" i="7"/>
  <c r="AJ314" i="7" s="1"/>
  <c r="AD315" i="7"/>
  <c r="AJ315" i="7" s="1"/>
  <c r="AD316" i="7"/>
  <c r="AJ316" i="7" s="1"/>
  <c r="AD317" i="7"/>
  <c r="AJ317" i="7" s="1"/>
  <c r="AD318" i="7"/>
  <c r="AJ318" i="7" s="1"/>
  <c r="AD319" i="7"/>
  <c r="AJ319" i="7" s="1"/>
  <c r="AD320" i="7"/>
  <c r="AJ320" i="7" s="1"/>
  <c r="AD322" i="7"/>
  <c r="AJ322" i="7" s="1"/>
  <c r="AD323" i="7"/>
  <c r="AJ323" i="7" s="1"/>
  <c r="AD324" i="7"/>
  <c r="AJ324" i="7" s="1"/>
  <c r="AD325" i="7"/>
  <c r="AJ325" i="7" s="1"/>
  <c r="AD333" i="7"/>
  <c r="AJ333" i="7" s="1"/>
  <c r="AD335" i="7"/>
  <c r="AJ335" i="7" s="1"/>
  <c r="AD336" i="7"/>
  <c r="AJ336" i="7" s="1"/>
  <c r="AD338" i="7"/>
  <c r="AJ338" i="7" s="1"/>
  <c r="AD339" i="7"/>
  <c r="AJ339" i="7" s="1"/>
  <c r="AD340" i="7"/>
  <c r="AJ340" i="7" s="1"/>
  <c r="AD345" i="7"/>
  <c r="AJ345" i="7" s="1"/>
  <c r="AD346" i="7"/>
  <c r="AJ346" i="7" s="1"/>
  <c r="AD347" i="7"/>
  <c r="AJ347" i="7" s="1"/>
  <c r="AD348" i="7"/>
  <c r="AJ348" i="7" s="1"/>
  <c r="AD349" i="7"/>
  <c r="AJ349" i="7" s="1"/>
  <c r="AD350" i="7"/>
  <c r="AJ350" i="7" s="1"/>
  <c r="AD351" i="7"/>
  <c r="AJ351" i="7" s="1"/>
  <c r="AD352" i="7"/>
  <c r="AJ352" i="7" s="1"/>
  <c r="AD353" i="7"/>
  <c r="AJ353" i="7" s="1"/>
  <c r="AD354" i="7"/>
  <c r="AJ354" i="7" s="1"/>
  <c r="AD355" i="7"/>
  <c r="AJ355" i="7" s="1"/>
  <c r="AD356" i="7"/>
  <c r="AJ356" i="7" s="1"/>
  <c r="AD357" i="7"/>
  <c r="AJ357" i="7" s="1"/>
  <c r="AD358" i="7"/>
  <c r="AJ358" i="7" s="1"/>
  <c r="AD359" i="7"/>
  <c r="AJ359" i="7" s="1"/>
  <c r="AD367" i="7"/>
  <c r="AJ367" i="7" s="1"/>
  <c r="AD368" i="7"/>
  <c r="AJ368" i="7" s="1"/>
  <c r="AD369" i="7"/>
  <c r="AJ369" i="7" s="1"/>
  <c r="AD370" i="7"/>
  <c r="AJ370" i="7" s="1"/>
  <c r="AD371" i="7"/>
  <c r="AJ371" i="7" s="1"/>
  <c r="AD372" i="7"/>
  <c r="AJ372" i="7" s="1"/>
  <c r="AD373" i="7"/>
  <c r="AJ373" i="7" s="1"/>
  <c r="AD374" i="7"/>
  <c r="AJ374" i="7" s="1"/>
  <c r="AD375" i="7"/>
  <c r="AJ375" i="7" s="1"/>
  <c r="AD376" i="7"/>
  <c r="AJ376" i="7" s="1"/>
  <c r="AD377" i="7"/>
  <c r="AJ377" i="7" s="1"/>
  <c r="AD379" i="7"/>
  <c r="AJ379" i="7" s="1"/>
  <c r="AD380" i="7"/>
  <c r="AJ380" i="7" s="1"/>
  <c r="AD381" i="7"/>
  <c r="AJ381" i="7" s="1"/>
  <c r="AD382" i="7"/>
  <c r="AJ382" i="7" s="1"/>
  <c r="AD383" i="7"/>
  <c r="AJ383" i="7" s="1"/>
  <c r="AD384" i="7"/>
  <c r="AJ384" i="7" s="1"/>
  <c r="AD385" i="7"/>
  <c r="AJ385" i="7" s="1"/>
  <c r="AD386" i="7"/>
  <c r="AJ386" i="7" s="1"/>
  <c r="AD387" i="7"/>
  <c r="AJ387" i="7" s="1"/>
  <c r="AD392" i="7"/>
  <c r="AJ392" i="7" s="1"/>
  <c r="AD393" i="7"/>
  <c r="AJ393" i="7" s="1"/>
  <c r="AD394" i="7"/>
  <c r="AJ394" i="7" s="1"/>
  <c r="AD395" i="7"/>
  <c r="AJ395" i="7" s="1"/>
  <c r="AD397" i="7"/>
  <c r="AJ397" i="7" s="1"/>
  <c r="AD398" i="7"/>
  <c r="AJ398" i="7" s="1"/>
  <c r="AD399" i="7"/>
  <c r="AJ399" i="7" s="1"/>
  <c r="AD400" i="7"/>
  <c r="AJ400" i="7" s="1"/>
  <c r="AD401" i="7"/>
  <c r="AJ401" i="7" s="1"/>
  <c r="AD402" i="7"/>
  <c r="AJ402" i="7" s="1"/>
  <c r="AD403" i="7"/>
  <c r="AJ403" i="7" s="1"/>
  <c r="AD404" i="7"/>
  <c r="AJ404" i="7" s="1"/>
  <c r="AD405" i="7"/>
  <c r="AJ405" i="7" s="1"/>
  <c r="AD406" i="7"/>
  <c r="AJ406" i="7" s="1"/>
  <c r="AD407" i="7"/>
  <c r="AJ407" i="7" s="1"/>
  <c r="AD408" i="7"/>
  <c r="AJ408" i="7" s="1"/>
  <c r="AD409" i="7"/>
  <c r="AJ409" i="7" s="1"/>
  <c r="AD410" i="7"/>
  <c r="AJ410" i="7" s="1"/>
  <c r="AD412" i="7"/>
  <c r="AJ412" i="7" s="1"/>
  <c r="AD413" i="7"/>
  <c r="AJ413" i="7" s="1"/>
  <c r="AD415" i="7"/>
  <c r="AJ415" i="7" s="1"/>
  <c r="AD416" i="7"/>
  <c r="AJ416" i="7" s="1"/>
  <c r="AD417" i="7"/>
  <c r="AJ417" i="7" s="1"/>
  <c r="AD421" i="7"/>
  <c r="AJ421" i="7" s="1"/>
  <c r="AD422" i="7"/>
  <c r="AJ422" i="7" s="1"/>
  <c r="AD423" i="7"/>
  <c r="AJ423" i="7" s="1"/>
  <c r="AD424" i="7"/>
  <c r="AJ424" i="7" s="1"/>
  <c r="AD425" i="7"/>
  <c r="AJ425" i="7" s="1"/>
  <c r="AD426" i="7"/>
  <c r="AJ426" i="7" s="1"/>
  <c r="AD427" i="7"/>
  <c r="AJ427" i="7" s="1"/>
  <c r="AD428" i="7"/>
  <c r="AJ428" i="7" s="1"/>
  <c r="AD429" i="7"/>
  <c r="AJ429" i="7" s="1"/>
  <c r="AD430" i="7"/>
  <c r="AJ430" i="7" s="1"/>
  <c r="AD431" i="7"/>
  <c r="AJ431" i="7" s="1"/>
  <c r="AD432" i="7"/>
  <c r="AJ432" i="7" s="1"/>
  <c r="AD433" i="7"/>
  <c r="AJ433" i="7" s="1"/>
  <c r="AD435" i="7"/>
  <c r="AJ435" i="7" s="1"/>
  <c r="AD436" i="7"/>
  <c r="AJ436" i="7" s="1"/>
  <c r="AD437" i="7"/>
  <c r="AJ437" i="7" s="1"/>
  <c r="AD438" i="7"/>
  <c r="AJ438" i="7" s="1"/>
  <c r="AD439" i="7"/>
  <c r="AJ439" i="7" s="1"/>
  <c r="AD440" i="7"/>
  <c r="AJ440" i="7" s="1"/>
  <c r="AD441" i="7"/>
  <c r="AJ441" i="7" s="1"/>
  <c r="AD443" i="7"/>
  <c r="AJ443" i="7" s="1"/>
  <c r="AD444" i="7"/>
  <c r="AJ444" i="7" s="1"/>
  <c r="AD445" i="7"/>
  <c r="AJ445" i="7" s="1"/>
  <c r="AD446" i="7"/>
  <c r="AJ446" i="7" s="1"/>
  <c r="AD447" i="7"/>
  <c r="AJ447" i="7" s="1"/>
  <c r="AD448" i="7"/>
  <c r="AJ448" i="7" s="1"/>
  <c r="AD450" i="7"/>
  <c r="AJ450" i="7" s="1"/>
  <c r="AD456" i="7"/>
  <c r="AJ456" i="7" s="1"/>
  <c r="AD458" i="7"/>
  <c r="AJ458" i="7" s="1"/>
  <c r="AD459" i="7"/>
  <c r="AJ459" i="7" s="1"/>
  <c r="AD460" i="7"/>
  <c r="AJ460" i="7" s="1"/>
  <c r="AD461" i="7"/>
  <c r="AJ461" i="7" s="1"/>
  <c r="AD462" i="7"/>
  <c r="AJ462" i="7" s="1"/>
  <c r="AD465" i="7"/>
  <c r="AJ465" i="7" s="1"/>
  <c r="AD466" i="7"/>
  <c r="AJ466" i="7" s="1"/>
  <c r="AD467" i="7"/>
  <c r="AJ467" i="7" s="1"/>
  <c r="AD469" i="7"/>
  <c r="AJ469" i="7" s="1"/>
  <c r="AD470" i="7"/>
  <c r="AJ470" i="7" s="1"/>
  <c r="AD471" i="7"/>
  <c r="AJ471" i="7" s="1"/>
  <c r="AD472" i="7"/>
  <c r="AJ472" i="7" s="1"/>
  <c r="AD473" i="7"/>
  <c r="AJ473" i="7" s="1"/>
  <c r="AD474" i="7"/>
  <c r="AJ474" i="7" s="1"/>
  <c r="AD475" i="7"/>
  <c r="AJ475" i="7" s="1"/>
  <c r="AD476" i="7"/>
  <c r="AJ476" i="7" s="1"/>
  <c r="AD480" i="7"/>
  <c r="AJ480" i="7" s="1"/>
  <c r="AD481" i="7"/>
  <c r="AJ481" i="7" s="1"/>
  <c r="AD482" i="7"/>
  <c r="AJ482" i="7" s="1"/>
  <c r="AD484" i="7"/>
  <c r="AJ484" i="7" s="1"/>
  <c r="AD486" i="7"/>
  <c r="AJ486" i="7" s="1"/>
  <c r="AD487" i="7"/>
  <c r="AJ487" i="7" s="1"/>
  <c r="AD488" i="7"/>
  <c r="AJ488" i="7" s="1"/>
  <c r="AD489" i="7"/>
  <c r="AJ489" i="7" s="1"/>
  <c r="AD490" i="7"/>
  <c r="AJ490" i="7" s="1"/>
  <c r="AD491" i="7"/>
  <c r="AJ491" i="7" s="1"/>
  <c r="AD492" i="7"/>
  <c r="AJ492" i="7" s="1"/>
  <c r="AD493" i="7"/>
  <c r="AJ493" i="7" s="1"/>
  <c r="AD494" i="7"/>
  <c r="AJ494" i="7" s="1"/>
  <c r="AD496" i="7"/>
  <c r="AJ496" i="7" s="1"/>
  <c r="AD497" i="7"/>
  <c r="AJ497" i="7" s="1"/>
  <c r="AD499" i="7"/>
  <c r="AJ499" i="7" s="1"/>
  <c r="AD500" i="7"/>
  <c r="AJ500" i="7" s="1"/>
  <c r="AD503" i="7"/>
  <c r="AJ503" i="7" s="1"/>
  <c r="AD504" i="7"/>
  <c r="AJ504" i="7" s="1"/>
  <c r="AD505" i="7"/>
  <c r="AJ505" i="7" s="1"/>
  <c r="AD506" i="7"/>
  <c r="AJ506" i="7" s="1"/>
  <c r="AD507" i="7"/>
  <c r="AJ507" i="7" s="1"/>
  <c r="AD508" i="7"/>
  <c r="AJ508" i="7" s="1"/>
  <c r="AD509" i="7"/>
  <c r="AJ509" i="7" s="1"/>
  <c r="AD510" i="7"/>
  <c r="AJ510" i="7" s="1"/>
  <c r="AD511" i="7"/>
  <c r="AJ511" i="7" s="1"/>
  <c r="AD512" i="7"/>
  <c r="AJ512" i="7" s="1"/>
  <c r="AD516" i="7"/>
  <c r="AJ516" i="7" s="1"/>
  <c r="AD518" i="7"/>
  <c r="AJ518" i="7" s="1"/>
  <c r="AD519" i="7"/>
  <c r="AJ519" i="7" s="1"/>
  <c r="AD520" i="7"/>
  <c r="AJ520" i="7" s="1"/>
  <c r="AD522" i="7"/>
  <c r="AJ522" i="7" s="1"/>
  <c r="AD524" i="7"/>
  <c r="AJ524" i="7" s="1"/>
  <c r="AD526" i="7"/>
  <c r="AJ526" i="7" s="1"/>
  <c r="AD528" i="7"/>
  <c r="AJ528" i="7" s="1"/>
  <c r="AD530" i="7"/>
  <c r="AJ530" i="7" s="1"/>
  <c r="AD532" i="7"/>
  <c r="AJ532" i="7" s="1"/>
  <c r="AD534" i="7"/>
  <c r="AJ534" i="7" s="1"/>
  <c r="AD536" i="7"/>
  <c r="AJ536" i="7" s="1"/>
  <c r="AD538" i="7"/>
  <c r="AJ538" i="7" s="1"/>
  <c r="AD539" i="7"/>
  <c r="AJ539" i="7" s="1"/>
  <c r="AD540" i="7"/>
  <c r="AJ540" i="7" s="1"/>
  <c r="AD541" i="7"/>
  <c r="AJ541" i="7" s="1"/>
  <c r="AD542" i="7"/>
  <c r="AJ542" i="7" s="1"/>
  <c r="AD544" i="7"/>
  <c r="AJ544" i="7" s="1"/>
  <c r="AD546" i="7"/>
  <c r="AJ546" i="7" s="1"/>
  <c r="AD557" i="7"/>
  <c r="AJ557" i="7" s="1"/>
  <c r="AD558" i="7"/>
  <c r="AJ558" i="7" s="1"/>
  <c r="AD559" i="7"/>
  <c r="AJ559" i="7" s="1"/>
  <c r="AD560" i="7"/>
  <c r="AJ560" i="7" s="1"/>
  <c r="AD652" i="7"/>
  <c r="AJ652" i="7" s="1"/>
  <c r="AD653" i="7"/>
  <c r="AJ653" i="7" s="1"/>
  <c r="AD654" i="7"/>
  <c r="AJ654" i="7" s="1"/>
  <c r="AD655" i="7"/>
  <c r="AJ655" i="7" s="1"/>
  <c r="AD656" i="7"/>
  <c r="AJ656" i="7" s="1"/>
  <c r="AD657" i="7"/>
  <c r="AJ657" i="7" s="1"/>
  <c r="AD658" i="7"/>
  <c r="AJ658" i="7" s="1"/>
  <c r="AD659" i="7"/>
  <c r="AJ659" i="7" s="1"/>
  <c r="AD660" i="7"/>
  <c r="AJ660" i="7" s="1"/>
  <c r="AD661" i="7"/>
  <c r="AJ661" i="7" s="1"/>
  <c r="AD662" i="7"/>
  <c r="AJ662" i="7" s="1"/>
  <c r="AD663" i="7"/>
  <c r="AJ663" i="7" s="1"/>
  <c r="AD664" i="7"/>
  <c r="AJ664" i="7" s="1"/>
  <c r="AD665" i="7"/>
  <c r="AJ665" i="7" s="1"/>
  <c r="AD666" i="7"/>
  <c r="AJ666" i="7" s="1"/>
  <c r="AD667" i="7"/>
  <c r="AJ667" i="7" s="1"/>
  <c r="AD668" i="7"/>
  <c r="AJ668" i="7" s="1"/>
  <c r="AD669" i="7"/>
  <c r="AJ669" i="7" s="1"/>
  <c r="AD670" i="7"/>
  <c r="AJ670" i="7" s="1"/>
  <c r="AD671" i="7"/>
  <c r="AJ671" i="7" s="1"/>
  <c r="AD672" i="7"/>
  <c r="AJ672" i="7" s="1"/>
  <c r="AD673" i="7"/>
  <c r="AJ673" i="7" s="1"/>
  <c r="AD674" i="7"/>
  <c r="AJ674" i="7" s="1"/>
  <c r="AD675" i="7"/>
  <c r="AJ675" i="7" s="1"/>
  <c r="AD676" i="7"/>
  <c r="AJ676" i="7" s="1"/>
  <c r="AD677" i="7"/>
  <c r="AJ677" i="7" s="1"/>
  <c r="AD678" i="7"/>
  <c r="AJ678" i="7" s="1"/>
  <c r="AD679" i="7"/>
  <c r="AJ679" i="7" s="1"/>
  <c r="AD680" i="7"/>
  <c r="AJ680" i="7" s="1"/>
  <c r="AD681" i="7"/>
  <c r="AJ681" i="7" s="1"/>
  <c r="AD682" i="7"/>
  <c r="AJ682" i="7" s="1"/>
  <c r="AD683" i="7"/>
  <c r="AJ683" i="7" s="1"/>
  <c r="AD684" i="7"/>
  <c r="AJ684" i="7" s="1"/>
  <c r="AD685" i="7"/>
  <c r="AJ685" i="7" s="1"/>
  <c r="AD686" i="7"/>
  <c r="AJ686" i="7" s="1"/>
  <c r="AD687" i="7"/>
  <c r="AJ687" i="7" s="1"/>
  <c r="AD690" i="7"/>
  <c r="AJ690" i="7" s="1"/>
  <c r="AD691" i="7"/>
  <c r="AJ691" i="7" s="1"/>
  <c r="AD692" i="7"/>
  <c r="AJ692" i="7" s="1"/>
  <c r="AD693" i="7"/>
  <c r="AJ693" i="7" s="1"/>
  <c r="AD694" i="7"/>
  <c r="AJ694" i="7" s="1"/>
  <c r="AD695" i="7"/>
  <c r="AJ695" i="7" s="1"/>
  <c r="AD696" i="7"/>
  <c r="AJ696" i="7" s="1"/>
  <c r="AD697" i="7"/>
  <c r="AJ697" i="7" s="1"/>
  <c r="AD700" i="7"/>
  <c r="AJ700" i="7" s="1"/>
  <c r="AD702" i="7"/>
  <c r="AJ702" i="7" s="1"/>
  <c r="AD703" i="7"/>
  <c r="AJ703" i="7" s="1"/>
  <c r="AD704" i="7"/>
  <c r="AJ704" i="7" s="1"/>
  <c r="AD705" i="7"/>
  <c r="AJ705" i="7" s="1"/>
  <c r="AD706" i="7"/>
  <c r="AJ706" i="7" s="1"/>
  <c r="AD707" i="7"/>
  <c r="AJ707" i="7" s="1"/>
  <c r="AD708" i="7"/>
  <c r="AJ708" i="7" s="1"/>
  <c r="AD709" i="7"/>
  <c r="AJ709" i="7" s="1"/>
  <c r="AD710" i="7"/>
  <c r="AJ710" i="7" s="1"/>
  <c r="AD711" i="7"/>
  <c r="AJ711" i="7" s="1"/>
  <c r="AD712" i="7"/>
  <c r="AJ712" i="7" s="1"/>
  <c r="AD713" i="7"/>
  <c r="AJ713" i="7" s="1"/>
  <c r="AD714" i="7"/>
  <c r="AJ714" i="7" s="1"/>
  <c r="AD715" i="7"/>
  <c r="AJ715" i="7" s="1"/>
  <c r="AD716" i="7"/>
  <c r="AJ716" i="7" s="1"/>
  <c r="AD717" i="7"/>
  <c r="AJ717" i="7" s="1"/>
  <c r="AD718" i="7"/>
  <c r="AJ718" i="7" s="1"/>
  <c r="AD719" i="7"/>
  <c r="AJ719" i="7" s="1"/>
  <c r="AD720" i="7"/>
  <c r="AJ720" i="7" s="1"/>
  <c r="AD721" i="7"/>
  <c r="AJ721" i="7" s="1"/>
  <c r="AD724" i="7"/>
  <c r="AJ724" i="7" s="1"/>
  <c r="AD725" i="7"/>
  <c r="AJ725" i="7" s="1"/>
  <c r="AD726" i="7"/>
  <c r="AJ726" i="7" s="1"/>
  <c r="AD727" i="7"/>
  <c r="AJ727" i="7" s="1"/>
  <c r="AD730" i="7"/>
  <c r="AJ730" i="7" s="1"/>
  <c r="AD731" i="7"/>
  <c r="AJ731" i="7" s="1"/>
  <c r="AD732" i="7"/>
  <c r="AJ732" i="7" s="1"/>
  <c r="AD733" i="7"/>
  <c r="AJ733" i="7" s="1"/>
  <c r="AD734" i="7"/>
  <c r="AJ734" i="7" s="1"/>
  <c r="AD735" i="7"/>
  <c r="AJ735" i="7" s="1"/>
  <c r="AD736" i="7"/>
  <c r="AJ736" i="7" s="1"/>
  <c r="AD737" i="7"/>
  <c r="AJ737" i="7" s="1"/>
  <c r="AD738" i="7"/>
  <c r="AJ738" i="7" s="1"/>
  <c r="AD739" i="7"/>
  <c r="AJ739" i="7" s="1"/>
  <c r="AD740" i="7"/>
  <c r="AJ740" i="7" s="1"/>
  <c r="AD741" i="7"/>
  <c r="AJ741" i="7" s="1"/>
  <c r="AD744" i="7"/>
  <c r="AJ744" i="7" s="1"/>
  <c r="AD761" i="7"/>
  <c r="AJ761" i="7" s="1"/>
  <c r="AD762" i="7"/>
  <c r="AJ762" i="7" s="1"/>
  <c r="AD763" i="7"/>
  <c r="AJ763" i="7" s="1"/>
  <c r="AD764" i="7"/>
  <c r="AJ764" i="7" s="1"/>
  <c r="AD765" i="7"/>
  <c r="AJ765" i="7" s="1"/>
  <c r="AD766" i="7"/>
  <c r="AJ766" i="7" s="1"/>
  <c r="AD769" i="7"/>
  <c r="AJ769" i="7" s="1"/>
  <c r="AD770" i="7"/>
  <c r="AJ770" i="7" s="1"/>
  <c r="AD771" i="7"/>
  <c r="AJ771" i="7" s="1"/>
  <c r="AD772" i="7"/>
  <c r="AJ772" i="7" s="1"/>
  <c r="AD774" i="7"/>
  <c r="AJ774" i="7" s="1"/>
  <c r="AD775" i="7"/>
  <c r="AJ775" i="7" s="1"/>
  <c r="AD776" i="7"/>
  <c r="AJ776" i="7" s="1"/>
  <c r="AD777" i="7"/>
  <c r="AJ777" i="7" s="1"/>
  <c r="AD778" i="7"/>
  <c r="AJ778" i="7" s="1"/>
  <c r="AD779" i="7"/>
  <c r="AJ779" i="7" s="1"/>
  <c r="AD780" i="7"/>
  <c r="AJ780" i="7" s="1"/>
  <c r="AD781" i="7"/>
  <c r="AJ781" i="7" s="1"/>
  <c r="AD782" i="7"/>
  <c r="AJ782" i="7" s="1"/>
  <c r="AD787" i="7"/>
  <c r="AJ787" i="7" s="1"/>
  <c r="AD788" i="7"/>
  <c r="AJ788" i="7" s="1"/>
  <c r="AD789" i="7"/>
  <c r="AJ789" i="7" s="1"/>
  <c r="AD790" i="7"/>
  <c r="AJ790" i="7" s="1"/>
  <c r="AD794" i="7"/>
  <c r="AJ794" i="7" s="1"/>
  <c r="AD797" i="7"/>
  <c r="AJ797" i="7" s="1"/>
  <c r="AD801" i="7"/>
  <c r="AJ801" i="7" s="1"/>
  <c r="AD802" i="7"/>
  <c r="AJ802" i="7" s="1"/>
  <c r="AD806" i="7"/>
  <c r="AJ806" i="7" s="1"/>
  <c r="AD807" i="7"/>
  <c r="AJ807" i="7" s="1"/>
  <c r="AD808" i="7"/>
  <c r="AJ808" i="7" s="1"/>
  <c r="AD810" i="7"/>
  <c r="AJ810" i="7" s="1"/>
  <c r="AD811" i="7"/>
  <c r="AJ811" i="7" s="1"/>
  <c r="AD812" i="7"/>
  <c r="AJ812" i="7" s="1"/>
  <c r="AD813" i="7"/>
  <c r="AJ813" i="7" s="1"/>
  <c r="AD814" i="7"/>
  <c r="AJ814" i="7" s="1"/>
  <c r="AD815" i="7"/>
  <c r="AJ815" i="7" s="1"/>
  <c r="AD816" i="7"/>
  <c r="AJ816" i="7" s="1"/>
  <c r="AD817" i="7"/>
  <c r="AJ817" i="7" s="1"/>
  <c r="AD818" i="7"/>
  <c r="AJ818" i="7" s="1"/>
  <c r="AD821" i="7"/>
  <c r="AJ821" i="7" s="1"/>
  <c r="AD822" i="7"/>
  <c r="AJ822" i="7" s="1"/>
  <c r="AD823" i="7"/>
  <c r="AJ823" i="7" s="1"/>
  <c r="AD824" i="7"/>
  <c r="AJ824" i="7" s="1"/>
  <c r="AD825" i="7"/>
  <c r="AJ825" i="7" s="1"/>
  <c r="AD826" i="7"/>
  <c r="AJ826" i="7" s="1"/>
  <c r="AD827" i="7"/>
  <c r="AJ827" i="7" s="1"/>
  <c r="AD828" i="7"/>
  <c r="AJ828" i="7" s="1"/>
  <c r="AD829" i="7"/>
  <c r="AJ829" i="7" s="1"/>
  <c r="AD830" i="7"/>
  <c r="AJ830" i="7" s="1"/>
  <c r="AD831" i="7"/>
  <c r="AJ831" i="7" s="1"/>
  <c r="AD832" i="7"/>
  <c r="AJ832" i="7" s="1"/>
  <c r="AD833" i="7"/>
  <c r="AJ833" i="7" s="1"/>
  <c r="AD834" i="7"/>
  <c r="AJ834" i="7" s="1"/>
  <c r="AD835" i="7"/>
  <c r="AJ835" i="7" s="1"/>
  <c r="AD836" i="7"/>
  <c r="AJ836" i="7" s="1"/>
  <c r="AD856" i="7"/>
  <c r="AJ856" i="7" s="1"/>
  <c r="AD857" i="7"/>
  <c r="AJ857" i="7" s="1"/>
  <c r="AD858" i="7"/>
  <c r="AJ858" i="7" s="1"/>
  <c r="AD859" i="7"/>
  <c r="AJ859" i="7" s="1"/>
  <c r="AD860" i="7"/>
  <c r="AJ860" i="7" s="1"/>
  <c r="AD861" i="7"/>
  <c r="AJ861" i="7" s="1"/>
  <c r="AD867" i="7"/>
  <c r="AJ867" i="7" s="1"/>
  <c r="AD868" i="7"/>
  <c r="AJ868" i="7" s="1"/>
  <c r="AD869" i="7"/>
  <c r="AJ869" i="7" s="1"/>
  <c r="AD870" i="7"/>
  <c r="AJ870" i="7" s="1"/>
  <c r="AD871" i="7"/>
  <c r="AJ871" i="7" s="1"/>
  <c r="AD872" i="7"/>
  <c r="AJ872" i="7" s="1"/>
  <c r="AD873" i="7"/>
  <c r="AJ873" i="7" s="1"/>
  <c r="AD874" i="7"/>
  <c r="AJ874" i="7" s="1"/>
  <c r="AD875" i="7"/>
  <c r="AJ875" i="7" s="1"/>
  <c r="AD876" i="7"/>
  <c r="AJ876" i="7" s="1"/>
  <c r="AD877" i="7"/>
  <c r="AJ877" i="7" s="1"/>
  <c r="AD878" i="7"/>
  <c r="AJ878" i="7" s="1"/>
  <c r="AD879" i="7"/>
  <c r="AJ879" i="7" s="1"/>
  <c r="AD880" i="7"/>
  <c r="AJ880" i="7" s="1"/>
  <c r="AD881" i="7"/>
  <c r="AJ881" i="7" s="1"/>
  <c r="AD882" i="7"/>
  <c r="AJ882" i="7" s="1"/>
  <c r="AD885" i="7"/>
  <c r="AJ885" i="7" s="1"/>
  <c r="AD886" i="7"/>
  <c r="AJ886" i="7" s="1"/>
  <c r="AD887" i="7"/>
  <c r="AJ887" i="7" s="1"/>
  <c r="AD888" i="7"/>
  <c r="AJ888" i="7" s="1"/>
  <c r="AD889" i="7"/>
  <c r="AJ889" i="7" s="1"/>
  <c r="AD890" i="7"/>
  <c r="AJ890" i="7" s="1"/>
  <c r="AD891" i="7"/>
  <c r="AJ891" i="7" s="1"/>
  <c r="AD892" i="7"/>
  <c r="AJ892" i="7" s="1"/>
  <c r="AD893" i="7"/>
  <c r="AJ893" i="7" s="1"/>
  <c r="AD894" i="7"/>
  <c r="AJ894" i="7" s="1"/>
  <c r="AD896" i="7"/>
  <c r="AJ896" i="7" s="1"/>
  <c r="AD897" i="7"/>
  <c r="AJ897" i="7" s="1"/>
  <c r="AD898" i="7"/>
  <c r="AJ898" i="7" s="1"/>
  <c r="AD899" i="7"/>
  <c r="AJ899" i="7" s="1"/>
  <c r="AD900" i="7"/>
  <c r="AJ900" i="7" s="1"/>
  <c r="AD901" i="7"/>
  <c r="AJ901" i="7" s="1"/>
  <c r="AD902" i="7"/>
  <c r="AJ902" i="7" s="1"/>
  <c r="AD903" i="7"/>
  <c r="AJ903" i="7" s="1"/>
  <c r="AD904" i="7"/>
  <c r="AJ904" i="7" s="1"/>
  <c r="AD905" i="7"/>
  <c r="AJ905" i="7" s="1"/>
  <c r="AD906" i="7"/>
  <c r="AJ906" i="7" s="1"/>
  <c r="AD907" i="7"/>
  <c r="AJ907" i="7" s="1"/>
  <c r="AD930" i="7"/>
  <c r="AJ930" i="7" s="1"/>
  <c r="AD931" i="7"/>
  <c r="AJ931" i="7" s="1"/>
  <c r="AD932" i="7"/>
  <c r="AJ932" i="7" s="1"/>
  <c r="AD933" i="7"/>
  <c r="AJ933" i="7" s="1"/>
  <c r="AD934" i="7"/>
  <c r="AJ934" i="7" s="1"/>
  <c r="AD935" i="7"/>
  <c r="AJ935" i="7" s="1"/>
  <c r="AD936" i="7"/>
  <c r="AJ936" i="7" s="1"/>
  <c r="AD937" i="7"/>
  <c r="AJ937" i="7" s="1"/>
  <c r="AD938" i="7"/>
  <c r="AJ938" i="7" s="1"/>
  <c r="AD939" i="7"/>
  <c r="AJ939" i="7" s="1"/>
  <c r="AD940" i="7"/>
  <c r="AJ940" i="7" s="1"/>
  <c r="AD942" i="7"/>
  <c r="AJ942" i="7" s="1"/>
  <c r="AD953" i="7"/>
  <c r="AJ953" i="7" s="1"/>
  <c r="AD954" i="7"/>
  <c r="AJ954" i="7" s="1"/>
  <c r="AD956" i="7"/>
  <c r="AJ956" i="7" s="1"/>
  <c r="AD957" i="7"/>
  <c r="AJ957" i="7" s="1"/>
  <c r="AD958" i="7"/>
  <c r="AJ958" i="7" s="1"/>
  <c r="AD959" i="7"/>
  <c r="AJ959" i="7" s="1"/>
  <c r="AD960" i="7"/>
  <c r="AJ960" i="7" s="1"/>
  <c r="AD961" i="7"/>
  <c r="AJ961" i="7" s="1"/>
  <c r="AD962" i="7"/>
  <c r="AJ962" i="7" s="1"/>
  <c r="AD963" i="7"/>
  <c r="AJ963" i="7" s="1"/>
  <c r="AD964" i="7"/>
  <c r="AJ964" i="7" s="1"/>
  <c r="AD965" i="7"/>
  <c r="AJ965" i="7" s="1"/>
  <c r="AD966" i="7"/>
  <c r="AJ966" i="7" s="1"/>
  <c r="AD967" i="7"/>
  <c r="AJ967" i="7" s="1"/>
  <c r="AD968" i="7"/>
  <c r="AJ968" i="7" s="1"/>
  <c r="AD969" i="7"/>
  <c r="AJ969" i="7" s="1"/>
  <c r="AD970" i="7"/>
  <c r="AJ970" i="7" s="1"/>
  <c r="AD971" i="7"/>
  <c r="AJ971" i="7" s="1"/>
  <c r="AD975" i="7"/>
  <c r="AJ975" i="7" s="1"/>
  <c r="AD976" i="7"/>
  <c r="AJ976" i="7" s="1"/>
  <c r="AD977" i="7"/>
  <c r="AJ977" i="7" s="1"/>
  <c r="AD978" i="7"/>
  <c r="AJ978" i="7" s="1"/>
  <c r="AD979" i="7"/>
  <c r="AJ979" i="7" s="1"/>
  <c r="AD980" i="7"/>
  <c r="AJ980" i="7" s="1"/>
  <c r="AD981" i="7"/>
  <c r="AJ981" i="7" s="1"/>
  <c r="AD982" i="7"/>
  <c r="AJ982" i="7" s="1"/>
  <c r="AD983" i="7"/>
  <c r="AJ983" i="7" s="1"/>
  <c r="AD984" i="7"/>
  <c r="AJ984" i="7" s="1"/>
  <c r="AD985" i="7"/>
  <c r="AJ985" i="7" s="1"/>
  <c r="AD986" i="7"/>
  <c r="AJ986" i="7" s="1"/>
  <c r="AD990" i="7"/>
  <c r="AJ990" i="7" s="1"/>
  <c r="AD991" i="7"/>
  <c r="AJ991" i="7" s="1"/>
  <c r="AD1001" i="7"/>
  <c r="AJ1001" i="7" s="1"/>
  <c r="AD1002" i="7"/>
  <c r="AJ1002" i="7" s="1"/>
  <c r="AD1003" i="7"/>
  <c r="AJ1003" i="7" s="1"/>
  <c r="AD1004" i="7"/>
  <c r="AJ1004" i="7" s="1"/>
  <c r="AD1005" i="7"/>
  <c r="AJ1005" i="7" s="1"/>
  <c r="AD1006" i="7"/>
  <c r="AJ1006" i="7" s="1"/>
  <c r="AD1007" i="7"/>
  <c r="AJ1007" i="7" s="1"/>
  <c r="AD1008" i="7"/>
  <c r="AJ1008" i="7" s="1"/>
  <c r="AD1009" i="7"/>
  <c r="AJ1009" i="7" s="1"/>
  <c r="AD1010" i="7"/>
  <c r="AJ1010" i="7" s="1"/>
  <c r="AD1011" i="7"/>
  <c r="AJ1011" i="7" s="1"/>
  <c r="AD1012" i="7"/>
  <c r="AJ1012" i="7" s="1"/>
  <c r="AD1013" i="7"/>
  <c r="AJ1013" i="7" s="1"/>
  <c r="AD1014" i="7"/>
  <c r="AJ1014" i="7" s="1"/>
  <c r="AD1015" i="7"/>
  <c r="AJ1015" i="7" s="1"/>
  <c r="AD1016" i="7"/>
  <c r="AJ1016" i="7" s="1"/>
  <c r="AD1017" i="7"/>
  <c r="AJ1017" i="7" s="1"/>
  <c r="AD1018" i="7"/>
  <c r="AJ1018" i="7" s="1"/>
  <c r="AD1019" i="7"/>
  <c r="AJ1019" i="7" s="1"/>
  <c r="AD1020" i="7"/>
  <c r="AJ1020" i="7" s="1"/>
  <c r="AD1021" i="7"/>
  <c r="AJ1021" i="7" s="1"/>
  <c r="AD1022" i="7"/>
  <c r="AJ1022" i="7" s="1"/>
  <c r="AD1023" i="7"/>
  <c r="AJ1023" i="7" s="1"/>
  <c r="AD1024" i="7"/>
  <c r="AJ1024" i="7" s="1"/>
  <c r="AD1026" i="7"/>
  <c r="AJ1026" i="7" s="1"/>
  <c r="AD1027" i="7"/>
  <c r="AJ1027" i="7" s="1"/>
  <c r="AD1029" i="7"/>
  <c r="AJ1029" i="7" s="1"/>
  <c r="AD1030" i="7"/>
  <c r="AJ1030" i="7" s="1"/>
  <c r="AD1032" i="7"/>
  <c r="AJ1032" i="7" s="1"/>
  <c r="AD1034" i="7"/>
  <c r="AJ1034" i="7" s="1"/>
  <c r="AD1035" i="7"/>
  <c r="AD1036" i="7"/>
  <c r="AJ1036" i="7" s="1"/>
  <c r="AD1037" i="7"/>
  <c r="AD1044" i="7"/>
  <c r="AJ1044" i="7" s="1"/>
  <c r="AD1049" i="7"/>
  <c r="AJ1049" i="7" s="1"/>
  <c r="AD1052" i="7"/>
  <c r="AJ1052" i="7" s="1"/>
  <c r="AD1053" i="7"/>
  <c r="AJ1053" i="7" s="1"/>
  <c r="AD1054" i="7"/>
  <c r="AJ1054" i="7" s="1"/>
  <c r="AD1058" i="7"/>
  <c r="AJ1058" i="7" s="1"/>
  <c r="AD1059" i="7"/>
  <c r="AJ1059" i="7" s="1"/>
  <c r="AD1060" i="7"/>
  <c r="AJ1060" i="7" s="1"/>
  <c r="AD1064" i="7"/>
  <c r="AJ1064" i="7" s="1"/>
  <c r="AD1066" i="7"/>
  <c r="AD1067" i="7"/>
  <c r="AJ1067" i="7" s="1"/>
  <c r="AD1068" i="7"/>
  <c r="AD1069" i="7"/>
  <c r="AD1070" i="7"/>
  <c r="AJ1070" i="7" s="1"/>
  <c r="AD1072" i="7"/>
  <c r="AJ1072" i="7" s="1"/>
  <c r="AD1074" i="7"/>
  <c r="AJ1074" i="7" s="1"/>
  <c r="AD1080" i="7"/>
  <c r="AJ1080" i="7" s="1"/>
  <c r="AD1081" i="7"/>
  <c r="AJ1081" i="7" s="1"/>
  <c r="AD1082" i="7"/>
  <c r="AJ1082" i="7" s="1"/>
  <c r="AD1083" i="7"/>
  <c r="AJ1083" i="7" s="1"/>
  <c r="AD1084" i="7"/>
  <c r="AJ1084" i="7" s="1"/>
  <c r="AD1085" i="7"/>
  <c r="AJ1085" i="7" s="1"/>
  <c r="AD1086" i="7"/>
  <c r="AJ1086" i="7" s="1"/>
  <c r="AD1095" i="7"/>
  <c r="AJ1095" i="7" s="1"/>
  <c r="AD1096" i="7"/>
  <c r="AJ1096" i="7" s="1"/>
  <c r="AD1099" i="7"/>
  <c r="AJ1099" i="7" s="1"/>
  <c r="AD1100" i="7"/>
  <c r="AJ1100" i="7" s="1"/>
  <c r="AD1101" i="7"/>
  <c r="AJ1101" i="7" s="1"/>
  <c r="AD1106" i="7"/>
  <c r="AJ1106" i="7" s="1"/>
  <c r="AD1107" i="7"/>
  <c r="AJ1107" i="7" s="1"/>
  <c r="AD1108" i="7"/>
  <c r="AJ1108" i="7" s="1"/>
  <c r="AD1109" i="7"/>
  <c r="AJ1109" i="7" s="1"/>
  <c r="AD1112" i="7"/>
  <c r="AJ1112" i="7" s="1"/>
  <c r="AD1115" i="7"/>
  <c r="AJ1115" i="7" s="1"/>
  <c r="AD1116" i="7"/>
  <c r="AJ1116" i="7" s="1"/>
  <c r="AD1190" i="7"/>
  <c r="AJ1190" i="7" s="1"/>
  <c r="AD1191" i="7"/>
  <c r="AJ1191" i="7" s="1"/>
  <c r="AD1144" i="7"/>
  <c r="AJ1144" i="7" s="1"/>
  <c r="AD1148" i="7"/>
  <c r="AJ1148" i="7" s="1"/>
  <c r="AD1149" i="7"/>
  <c r="AJ1149" i="7" s="1"/>
  <c r="AD1150" i="7"/>
  <c r="AJ1150" i="7" s="1"/>
  <c r="AD1151" i="7"/>
  <c r="AJ1151" i="7" s="1"/>
  <c r="AD1153" i="7"/>
  <c r="AJ1153" i="7" s="1"/>
  <c r="AD1154" i="7"/>
  <c r="AJ1154" i="7" s="1"/>
  <c r="AD1155" i="7"/>
  <c r="AJ1155" i="7" s="1"/>
  <c r="AD1156" i="7"/>
  <c r="AJ1156" i="7" s="1"/>
  <c r="AD1157" i="7"/>
  <c r="AJ1157" i="7" s="1"/>
  <c r="AD1158" i="7"/>
  <c r="AJ1158" i="7" s="1"/>
  <c r="AD1159" i="7"/>
  <c r="AJ1159" i="7" s="1"/>
  <c r="AD1161" i="7"/>
  <c r="AJ1161" i="7" s="1"/>
  <c r="AD1162" i="7"/>
  <c r="AJ1162" i="7" s="1"/>
  <c r="AD1163" i="7"/>
  <c r="AJ1163" i="7" s="1"/>
  <c r="AD1164" i="7"/>
  <c r="AJ1164" i="7" s="1"/>
  <c r="AD1166" i="7"/>
  <c r="AJ1166" i="7" s="1"/>
  <c r="AD1173" i="7"/>
  <c r="AJ1173" i="7" s="1"/>
  <c r="AD1177" i="7"/>
  <c r="AJ1177" i="7" s="1"/>
  <c r="AD1179" i="7"/>
  <c r="AJ1179" i="7" s="1"/>
  <c r="AD1180" i="7"/>
  <c r="AJ1180" i="7" s="1"/>
  <c r="AD1181" i="7"/>
  <c r="AJ1181" i="7" s="1"/>
  <c r="AD1182" i="7"/>
  <c r="AJ1182" i="7" s="1"/>
  <c r="AD1183" i="7"/>
  <c r="AJ1183" i="7" s="1"/>
  <c r="AD1184" i="7"/>
  <c r="AJ1184" i="7" s="1"/>
  <c r="AD1185" i="7"/>
  <c r="AJ1185" i="7" s="1"/>
  <c r="AD1186" i="7"/>
  <c r="AJ1186" i="7" s="1"/>
  <c r="AD1187" i="7"/>
  <c r="AJ1187" i="7" s="1"/>
  <c r="AD1189" i="7"/>
  <c r="AJ1189" i="7" s="1"/>
  <c r="AD1195" i="7"/>
  <c r="AJ1195" i="7" s="1"/>
  <c r="AD1196" i="7"/>
  <c r="AJ1196" i="7" s="1"/>
  <c r="AD1197" i="7"/>
  <c r="AJ1197" i="7" s="1"/>
  <c r="AD1198" i="7"/>
  <c r="AJ1198" i="7" s="1"/>
  <c r="AD1200" i="7"/>
  <c r="AJ1200" i="7" s="1"/>
  <c r="AD1201" i="7"/>
  <c r="AJ1201" i="7" s="1"/>
  <c r="AD1202" i="7"/>
  <c r="AJ1202" i="7" s="1"/>
  <c r="AD1203" i="7"/>
  <c r="AJ1203" i="7" s="1"/>
  <c r="AD1204" i="7"/>
  <c r="AJ1204" i="7" s="1"/>
  <c r="AD1205" i="7"/>
  <c r="AJ1205" i="7" s="1"/>
  <c r="AD1209" i="7"/>
  <c r="AJ1209" i="7" s="1"/>
  <c r="AD1210" i="7"/>
  <c r="AJ1210" i="7" s="1"/>
  <c r="AD1211" i="7"/>
  <c r="AJ1211" i="7" s="1"/>
  <c r="AD1227" i="7"/>
  <c r="AJ1227" i="7" s="1"/>
  <c r="AD1228" i="7"/>
  <c r="AJ1228" i="7" s="1"/>
  <c r="AD1229" i="7"/>
  <c r="AJ1229" i="7" s="1"/>
  <c r="AD1230" i="7"/>
  <c r="AJ1230" i="7" s="1"/>
  <c r="AD1231" i="7"/>
  <c r="AJ1231" i="7" s="1"/>
  <c r="AD1232" i="7"/>
  <c r="AJ1232" i="7" s="1"/>
  <c r="AD1233" i="7"/>
  <c r="AJ1233" i="7" s="1"/>
  <c r="AD1234" i="7"/>
  <c r="AJ1234" i="7" s="1"/>
  <c r="AD1235" i="7"/>
  <c r="AJ1235" i="7" s="1"/>
  <c r="AD1236" i="7"/>
  <c r="AJ1236" i="7" s="1"/>
  <c r="AD1237" i="7"/>
  <c r="AJ1237" i="7" s="1"/>
  <c r="AD1238" i="7"/>
  <c r="AJ1238" i="7" s="1"/>
  <c r="AD1239" i="7"/>
  <c r="AJ1239" i="7" s="1"/>
  <c r="AD1240" i="7"/>
  <c r="AJ1240" i="7" s="1"/>
  <c r="AD1241" i="7"/>
  <c r="AJ1241" i="7" s="1"/>
  <c r="AD1247" i="7"/>
  <c r="AJ1247" i="7" s="1"/>
  <c r="AD1248" i="7"/>
  <c r="AJ1248" i="7" s="1"/>
  <c r="AD1249" i="7"/>
  <c r="AJ1249" i="7" s="1"/>
  <c r="AD1250" i="7"/>
  <c r="AJ1250" i="7" s="1"/>
  <c r="AD1251" i="7"/>
  <c r="AJ1251" i="7" s="1"/>
  <c r="AD1252" i="7"/>
  <c r="AJ1252" i="7" s="1"/>
  <c r="AD1253" i="7"/>
  <c r="AJ1253" i="7" s="1"/>
  <c r="AD1256" i="7"/>
  <c r="AJ1256" i="7" s="1"/>
  <c r="AD1257" i="7"/>
  <c r="AJ1257" i="7" s="1"/>
  <c r="AD1258" i="7"/>
  <c r="AJ1258" i="7" s="1"/>
  <c r="AD1259" i="7"/>
  <c r="AJ1259" i="7" s="1"/>
  <c r="AD1260" i="7"/>
  <c r="AJ1260" i="7" s="1"/>
  <c r="AD1261" i="7"/>
  <c r="AJ1261" i="7" s="1"/>
  <c r="AD1262" i="7"/>
  <c r="AJ1262" i="7" s="1"/>
  <c r="AD1263" i="7"/>
  <c r="AJ1263" i="7" s="1"/>
  <c r="AD1264" i="7"/>
  <c r="AJ1264" i="7" s="1"/>
  <c r="AD1265" i="7"/>
  <c r="AJ1265" i="7" s="1"/>
  <c r="AD1266" i="7"/>
  <c r="AJ1266" i="7" s="1"/>
  <c r="AD1267" i="7"/>
  <c r="AJ1267" i="7" s="1"/>
  <c r="AD1268" i="7"/>
  <c r="AJ1268" i="7" s="1"/>
  <c r="AD1269" i="7"/>
  <c r="AJ1269" i="7" s="1"/>
  <c r="AD1270" i="7"/>
  <c r="AJ1270" i="7" s="1"/>
  <c r="AD1271" i="7"/>
  <c r="AJ1271" i="7" s="1"/>
  <c r="AD1289" i="7"/>
  <c r="AJ1289" i="7" s="1"/>
  <c r="AD1295" i="7"/>
  <c r="AJ1295" i="7" s="1"/>
  <c r="AD1296" i="7"/>
  <c r="AJ1296" i="7" s="1"/>
  <c r="AD1299" i="7"/>
  <c r="AJ1299" i="7" s="1"/>
  <c r="AD1302" i="7"/>
  <c r="AJ1302" i="7" s="1"/>
  <c r="AD1305" i="7"/>
  <c r="AJ1305" i="7" s="1"/>
  <c r="AD1301" i="7"/>
  <c r="AJ1301" i="7" s="1"/>
  <c r="AD1306" i="7"/>
  <c r="AJ1306" i="7" s="1"/>
  <c r="AD1326" i="7"/>
  <c r="AJ1326" i="7" s="1"/>
  <c r="AD1328" i="7"/>
  <c r="AJ1328" i="7" s="1"/>
  <c r="AD1349" i="7"/>
  <c r="AJ1349" i="7" s="1"/>
  <c r="AD1372" i="7"/>
  <c r="AJ1372" i="7" s="1"/>
  <c r="AD1375" i="7"/>
  <c r="AJ1375" i="7" s="1"/>
  <c r="AD1393" i="7"/>
  <c r="AJ1393" i="7" s="1"/>
  <c r="AD2300" i="7"/>
  <c r="AJ2300" i="7" s="1"/>
  <c r="AD2305" i="7"/>
  <c r="AJ2305" i="7" s="1"/>
  <c r="AD2328" i="7"/>
  <c r="AJ2328" i="7" s="1"/>
  <c r="AD2341" i="7"/>
  <c r="AJ2341" i="7" s="1"/>
  <c r="AD1438" i="7"/>
  <c r="AJ1438" i="7" s="1"/>
  <c r="AD1461" i="7"/>
  <c r="AJ1461" i="7" s="1"/>
  <c r="AD1459" i="7"/>
  <c r="AJ1459" i="7" s="1"/>
  <c r="AD1282" i="7"/>
  <c r="AJ1282" i="7" s="1"/>
  <c r="AD1283" i="7"/>
  <c r="AJ1283" i="7" s="1"/>
  <c r="AD1287" i="7"/>
  <c r="AJ1287" i="7" s="1"/>
  <c r="AD1288" i="7"/>
  <c r="AJ1288" i="7" s="1"/>
  <c r="AD1291" i="7"/>
  <c r="AJ1291" i="7" s="1"/>
  <c r="AD1292" i="7"/>
  <c r="AJ1292" i="7" s="1"/>
  <c r="AD1294" i="7"/>
  <c r="AJ1294" i="7" s="1"/>
  <c r="AD1297" i="7"/>
  <c r="AJ1297" i="7" s="1"/>
  <c r="AD1298" i="7"/>
  <c r="AJ1298" i="7" s="1"/>
  <c r="AD1300" i="7"/>
  <c r="AJ1300" i="7" s="1"/>
  <c r="AD1303" i="7"/>
  <c r="AJ1303" i="7" s="1"/>
  <c r="AD1304" i="7"/>
  <c r="AJ1304" i="7" s="1"/>
  <c r="AD1308" i="7"/>
  <c r="AJ1308" i="7" s="1"/>
  <c r="AD1310" i="7"/>
  <c r="AJ1310" i="7" s="1"/>
  <c r="AD1313" i="7"/>
  <c r="AJ1313" i="7" s="1"/>
  <c r="AD1314" i="7"/>
  <c r="AJ1314" i="7" s="1"/>
  <c r="AD1316" i="7"/>
  <c r="AJ1316" i="7" s="1"/>
  <c r="AD1318" i="7"/>
  <c r="AJ1318" i="7" s="1"/>
  <c r="AD1319" i="7"/>
  <c r="AJ1319" i="7" s="1"/>
  <c r="AD1320" i="7"/>
  <c r="AJ1320" i="7" s="1"/>
  <c r="AD1321" i="7"/>
  <c r="AJ1321" i="7" s="1"/>
  <c r="AD1322" i="7"/>
  <c r="AJ1322" i="7" s="1"/>
  <c r="AD1323" i="7"/>
  <c r="AJ1323" i="7" s="1"/>
  <c r="AD1324" i="7"/>
  <c r="AJ1324" i="7" s="1"/>
  <c r="AD1325" i="7"/>
  <c r="AJ1325" i="7" s="1"/>
  <c r="AD1327" i="7"/>
  <c r="AJ1327" i="7" s="1"/>
  <c r="AD1329" i="7"/>
  <c r="AJ1329" i="7" s="1"/>
  <c r="AD1331" i="7"/>
  <c r="AJ1331" i="7" s="1"/>
  <c r="AD1332" i="7"/>
  <c r="AJ1332" i="7" s="1"/>
  <c r="AD1334" i="7"/>
  <c r="AJ1334" i="7" s="1"/>
  <c r="AD1335" i="7"/>
  <c r="AJ1335" i="7" s="1"/>
  <c r="AD1336" i="7"/>
  <c r="AJ1336" i="7" s="1"/>
  <c r="AD1337" i="7"/>
  <c r="AJ1337" i="7" s="1"/>
  <c r="AD1338" i="7"/>
  <c r="AJ1338" i="7" s="1"/>
  <c r="AD1339" i="7"/>
  <c r="AJ1339" i="7" s="1"/>
  <c r="AD1340" i="7"/>
  <c r="AJ1340" i="7" s="1"/>
  <c r="AD1341" i="7"/>
  <c r="AJ1341" i="7" s="1"/>
  <c r="AD1342" i="7"/>
  <c r="AJ1342" i="7" s="1"/>
  <c r="AD1343" i="7"/>
  <c r="AJ1343" i="7" s="1"/>
  <c r="AD1344" i="7"/>
  <c r="AJ1344" i="7" s="1"/>
  <c r="AD1346" i="7"/>
  <c r="AJ1346" i="7" s="1"/>
  <c r="AD1348" i="7"/>
  <c r="AJ1348" i="7" s="1"/>
  <c r="AD1350" i="7"/>
  <c r="AJ1350" i="7" s="1"/>
  <c r="AD1352" i="7"/>
  <c r="AJ1352" i="7" s="1"/>
  <c r="AD1353" i="7"/>
  <c r="AJ1353" i="7" s="1"/>
  <c r="AD1354" i="7"/>
  <c r="AJ1354" i="7" s="1"/>
  <c r="AD1355" i="7"/>
  <c r="AJ1355" i="7" s="1"/>
  <c r="AD1356" i="7"/>
  <c r="AJ1356" i="7" s="1"/>
  <c r="AD1357" i="7"/>
  <c r="AJ1357" i="7" s="1"/>
  <c r="AD1358" i="7"/>
  <c r="AJ1358" i="7" s="1"/>
  <c r="AD1360" i="7"/>
  <c r="AJ1360" i="7" s="1"/>
  <c r="AD1364" i="7"/>
  <c r="AD1365" i="7"/>
  <c r="AJ1365" i="7" s="1"/>
  <c r="AD1366" i="7"/>
  <c r="AJ1366" i="7" s="1"/>
  <c r="AD1367" i="7"/>
  <c r="AJ1367" i="7" s="1"/>
  <c r="AD1370" i="7"/>
  <c r="AJ1370" i="7" s="1"/>
  <c r="AD1377" i="7"/>
  <c r="AJ1377" i="7" s="1"/>
  <c r="AD1378" i="7"/>
  <c r="AJ1378" i="7" s="1"/>
  <c r="AD1379" i="7"/>
  <c r="AJ1379" i="7" s="1"/>
  <c r="AD1371" i="7"/>
  <c r="AJ1371" i="7" s="1"/>
  <c r="AD1387" i="7"/>
  <c r="AJ1387" i="7" s="1"/>
  <c r="AD1400" i="7"/>
  <c r="AJ1400" i="7" s="1"/>
  <c r="AD1439" i="7"/>
  <c r="AJ1439" i="7" s="1"/>
  <c r="AD1440" i="7"/>
  <c r="AJ1440" i="7" s="1"/>
  <c r="AD1441" i="7"/>
  <c r="AJ1441" i="7" s="1"/>
  <c r="AD1442" i="7"/>
  <c r="AJ1442" i="7" s="1"/>
  <c r="AD1443" i="7"/>
  <c r="AJ1443" i="7" s="1"/>
  <c r="AD1444" i="7"/>
  <c r="AJ1444" i="7" s="1"/>
  <c r="AD1445" i="7"/>
  <c r="AJ1445" i="7" s="1"/>
  <c r="AD1446" i="7"/>
  <c r="AJ1446" i="7" s="1"/>
  <c r="AD1447" i="7"/>
  <c r="AJ1447" i="7" s="1"/>
  <c r="AD1448" i="7"/>
  <c r="AJ1448" i="7" s="1"/>
  <c r="AD1449" i="7"/>
  <c r="AJ1449" i="7" s="1"/>
  <c r="AD1450" i="7"/>
  <c r="AJ1450" i="7" s="1"/>
  <c r="AD1451" i="7"/>
  <c r="AJ1451" i="7" s="1"/>
  <c r="AD1452" i="7"/>
  <c r="AJ1452" i="7" s="1"/>
  <c r="AD1453" i="7"/>
  <c r="AJ1453" i="7" s="1"/>
  <c r="AD1454" i="7"/>
  <c r="AJ1454" i="7" s="1"/>
  <c r="AD1455" i="7"/>
  <c r="AJ1455" i="7" s="1"/>
  <c r="AD1456" i="7"/>
  <c r="AJ1456" i="7" s="1"/>
  <c r="AD1457" i="7"/>
  <c r="AJ1457" i="7" s="1"/>
  <c r="AD1460" i="7"/>
  <c r="AJ1460" i="7" s="1"/>
  <c r="AD1469" i="7"/>
  <c r="AJ1469" i="7" s="1"/>
  <c r="AD1470" i="7"/>
  <c r="AJ1470" i="7" s="1"/>
  <c r="AD1471" i="7"/>
  <c r="AJ1471" i="7" s="1"/>
  <c r="AD1472" i="7"/>
  <c r="AJ1472" i="7" s="1"/>
  <c r="AD1458" i="7"/>
  <c r="AJ1458" i="7" s="1"/>
  <c r="AD1473" i="7"/>
  <c r="AJ1473" i="7" s="1"/>
  <c r="AD1474" i="7"/>
  <c r="AJ1474" i="7" s="1"/>
  <c r="AD1475" i="7"/>
  <c r="AJ1475" i="7" s="1"/>
  <c r="AD1476" i="7"/>
  <c r="AJ1476" i="7" s="1"/>
  <c r="AD1477" i="7"/>
  <c r="AJ1477" i="7" s="1"/>
  <c r="AD1478" i="7"/>
  <c r="AJ1478" i="7" s="1"/>
  <c r="AD1479" i="7"/>
  <c r="AJ1479" i="7" s="1"/>
  <c r="AD1480" i="7"/>
  <c r="AJ1480" i="7" s="1"/>
  <c r="AD1481" i="7"/>
  <c r="AJ1481" i="7" s="1"/>
  <c r="AD1482" i="7"/>
  <c r="AJ1482" i="7" s="1"/>
  <c r="AD1488" i="7"/>
  <c r="AJ1488" i="7" s="1"/>
  <c r="AD1489" i="7"/>
  <c r="AJ1489" i="7" s="1"/>
  <c r="AD1490" i="7"/>
  <c r="AJ1490" i="7" s="1"/>
  <c r="AD1491" i="7"/>
  <c r="AJ1491" i="7" s="1"/>
  <c r="AD1492" i="7"/>
  <c r="AJ1492" i="7" s="1"/>
  <c r="AD1493" i="7"/>
  <c r="AJ1493" i="7" s="1"/>
  <c r="AD1494" i="7"/>
  <c r="AJ1494" i="7" s="1"/>
  <c r="AD1495" i="7"/>
  <c r="AJ1495" i="7" s="1"/>
  <c r="AD1499" i="7"/>
  <c r="AJ1499" i="7" s="1"/>
  <c r="AD1500" i="7"/>
  <c r="AJ1500" i="7" s="1"/>
  <c r="AD1501" i="7"/>
  <c r="AJ1501" i="7" s="1"/>
  <c r="AD1502" i="7"/>
  <c r="AJ1502" i="7" s="1"/>
  <c r="AD1503" i="7"/>
  <c r="AJ1503" i="7" s="1"/>
  <c r="AD1504" i="7"/>
  <c r="AJ1504" i="7" s="1"/>
  <c r="AD1505" i="7"/>
  <c r="AJ1505" i="7" s="1"/>
  <c r="AD1506" i="7"/>
  <c r="AJ1506" i="7" s="1"/>
  <c r="AD1507" i="7"/>
  <c r="AJ1507" i="7" s="1"/>
  <c r="AD1508" i="7"/>
  <c r="AJ1508" i="7" s="1"/>
  <c r="AD1509" i="7"/>
  <c r="AJ1509" i="7" s="1"/>
  <c r="AD1510" i="7"/>
  <c r="AJ1510" i="7" s="1"/>
  <c r="AD1511" i="7"/>
  <c r="AJ1511" i="7" s="1"/>
  <c r="AD1512" i="7"/>
  <c r="AJ1512" i="7" s="1"/>
  <c r="AD1513" i="7"/>
  <c r="AJ1513" i="7" s="1"/>
  <c r="AD1514" i="7"/>
  <c r="AJ1514" i="7" s="1"/>
  <c r="AD1515" i="7"/>
  <c r="AJ1515" i="7" s="1"/>
  <c r="AD1516" i="7"/>
  <c r="AJ1516" i="7" s="1"/>
  <c r="AD1517" i="7"/>
  <c r="AJ1517" i="7" s="1"/>
  <c r="AD1518" i="7"/>
  <c r="AJ1518" i="7" s="1"/>
  <c r="AD1519" i="7"/>
  <c r="AJ1519" i="7" s="1"/>
  <c r="AD1520" i="7"/>
  <c r="AJ1520" i="7" s="1"/>
  <c r="AD1521" i="7"/>
  <c r="AJ1521" i="7" s="1"/>
  <c r="AD1522" i="7"/>
  <c r="AJ1522" i="7" s="1"/>
  <c r="AD1523" i="7"/>
  <c r="AJ1523" i="7" s="1"/>
  <c r="AD1524" i="7"/>
  <c r="AJ1524" i="7" s="1"/>
  <c r="AD1525" i="7"/>
  <c r="AJ1525" i="7" s="1"/>
  <c r="AD1526" i="7"/>
  <c r="AJ1526" i="7" s="1"/>
  <c r="AD1527" i="7"/>
  <c r="AJ1527" i="7" s="1"/>
  <c r="AD1528" i="7"/>
  <c r="AJ1528" i="7" s="1"/>
  <c r="AD1529" i="7"/>
  <c r="AJ1529" i="7" s="1"/>
  <c r="AD1530" i="7"/>
  <c r="AJ1530" i="7" s="1"/>
  <c r="AD1531" i="7"/>
  <c r="AJ1531" i="7" s="1"/>
  <c r="AD1532" i="7"/>
  <c r="AJ1532" i="7" s="1"/>
  <c r="AD1533" i="7"/>
  <c r="AJ1533" i="7" s="1"/>
  <c r="AD1534" i="7"/>
  <c r="AJ1534" i="7" s="1"/>
  <c r="AD1535" i="7"/>
  <c r="AJ1535" i="7" s="1"/>
  <c r="AD1536" i="7"/>
  <c r="AJ1536" i="7" s="1"/>
  <c r="AD1537" i="7"/>
  <c r="AJ1537" i="7" s="1"/>
  <c r="AD1541" i="7"/>
  <c r="AJ1541" i="7" s="1"/>
  <c r="AD1544" i="7"/>
  <c r="AJ1544" i="7" s="1"/>
  <c r="AD1545" i="7"/>
  <c r="AJ1545" i="7" s="1"/>
  <c r="AD1546" i="7"/>
  <c r="AJ1546" i="7" s="1"/>
  <c r="AD1547" i="7"/>
  <c r="AJ1547" i="7" s="1"/>
  <c r="AD1548" i="7"/>
  <c r="AJ1548" i="7" s="1"/>
  <c r="AD1549" i="7"/>
  <c r="AJ1549" i="7" s="1"/>
  <c r="AD1550" i="7"/>
  <c r="AJ1550" i="7" s="1"/>
  <c r="AD1551" i="7"/>
  <c r="AJ1551" i="7" s="1"/>
  <c r="AD1554" i="7"/>
  <c r="AJ1554" i="7" s="1"/>
  <c r="AD1555" i="7"/>
  <c r="AJ1555" i="7" s="1"/>
  <c r="AD1556" i="7"/>
  <c r="AJ1556" i="7" s="1"/>
  <c r="AD1557" i="7"/>
  <c r="AJ1557" i="7" s="1"/>
  <c r="AD1558" i="7"/>
  <c r="AJ1558" i="7" s="1"/>
  <c r="AD1559" i="7"/>
  <c r="AJ1559" i="7" s="1"/>
  <c r="AD1560" i="7"/>
  <c r="AJ1560" i="7" s="1"/>
  <c r="AD1561" i="7"/>
  <c r="AJ1561" i="7" s="1"/>
  <c r="AD1564" i="7"/>
  <c r="AJ1564" i="7" s="1"/>
  <c r="AD1566" i="7"/>
  <c r="AJ1566" i="7" s="1"/>
  <c r="AD1567" i="7"/>
  <c r="AJ1567" i="7" s="1"/>
  <c r="AD1568" i="7"/>
  <c r="AJ1568" i="7" s="1"/>
  <c r="AD1571" i="7"/>
  <c r="AJ1571" i="7" s="1"/>
  <c r="AD1577" i="7"/>
  <c r="AJ1577" i="7" s="1"/>
  <c r="AD1578" i="7"/>
  <c r="AJ1578" i="7" s="1"/>
  <c r="AD1582" i="7"/>
  <c r="AJ1582" i="7" s="1"/>
  <c r="AD1584" i="7"/>
  <c r="AJ1584" i="7" s="1"/>
  <c r="AD1590" i="7"/>
  <c r="AJ1590" i="7" s="1"/>
  <c r="AD1592" i="7"/>
  <c r="AJ1592" i="7" s="1"/>
  <c r="AD1594" i="7"/>
  <c r="AJ1594" i="7" s="1"/>
  <c r="AD1596" i="7"/>
  <c r="AJ1596" i="7" s="1"/>
  <c r="AD1598" i="7"/>
  <c r="AJ1598" i="7" s="1"/>
  <c r="AD1600" i="7"/>
  <c r="AJ1600" i="7" s="1"/>
  <c r="AD1602" i="7"/>
  <c r="AJ1602" i="7" s="1"/>
  <c r="AD1604" i="7"/>
  <c r="AJ1604" i="7" s="1"/>
  <c r="AD1605" i="7"/>
  <c r="AJ1605" i="7" s="1"/>
  <c r="AD1608" i="7"/>
  <c r="AJ1608" i="7" s="1"/>
  <c r="AD1611" i="7"/>
  <c r="AJ1611" i="7" s="1"/>
  <c r="AD1612" i="7"/>
  <c r="AJ1612" i="7" s="1"/>
  <c r="AD1615" i="7"/>
  <c r="AJ1615" i="7" s="1"/>
  <c r="AD1616" i="7"/>
  <c r="AJ1616" i="7" s="1"/>
  <c r="AD1627" i="7"/>
  <c r="AJ1627" i="7" s="1"/>
  <c r="AD1628" i="7"/>
  <c r="AJ1628" i="7" s="1"/>
  <c r="AD1630" i="7"/>
  <c r="AJ1630" i="7" s="1"/>
  <c r="AD1634" i="7"/>
  <c r="AJ1634" i="7" s="1"/>
  <c r="AD1636" i="7"/>
  <c r="AJ1636" i="7" s="1"/>
  <c r="AD1640" i="7"/>
  <c r="AJ1640" i="7" s="1"/>
  <c r="AD1641" i="7"/>
  <c r="AJ1641" i="7" s="1"/>
  <c r="AD1642" i="7"/>
  <c r="AJ1642" i="7" s="1"/>
  <c r="AD1645" i="7"/>
  <c r="AJ1645" i="7" s="1"/>
  <c r="AD1654" i="7"/>
  <c r="AJ1654" i="7" s="1"/>
  <c r="AD1655" i="7"/>
  <c r="AJ1655" i="7" s="1"/>
  <c r="AD1658" i="7"/>
  <c r="AJ1658" i="7" s="1"/>
  <c r="AD1659" i="7"/>
  <c r="AJ1659" i="7" s="1"/>
  <c r="AD1660" i="7"/>
  <c r="AJ1660" i="7" s="1"/>
  <c r="AD1663" i="7"/>
  <c r="AJ1663" i="7" s="1"/>
  <c r="AD1664" i="7"/>
  <c r="AJ1664" i="7" s="1"/>
  <c r="AD1665" i="7"/>
  <c r="AJ1665" i="7" s="1"/>
  <c r="AD1666" i="7"/>
  <c r="AJ1666" i="7" s="1"/>
  <c r="AD1668" i="7"/>
  <c r="AJ1668" i="7" s="1"/>
  <c r="AD1669" i="7"/>
  <c r="AJ1669" i="7" s="1"/>
  <c r="AD1671" i="7"/>
  <c r="AJ1671" i="7" s="1"/>
  <c r="AD1675" i="7"/>
  <c r="AJ1675" i="7" s="1"/>
  <c r="AD1676" i="7"/>
  <c r="AJ1676" i="7" s="1"/>
  <c r="AD1677" i="7"/>
  <c r="AJ1677" i="7" s="1"/>
  <c r="AD1678" i="7"/>
  <c r="AJ1678" i="7" s="1"/>
  <c r="AD1679" i="7"/>
  <c r="AJ1679" i="7" s="1"/>
  <c r="AD1680" i="7"/>
  <c r="AJ1680" i="7" s="1"/>
  <c r="AD1681" i="7"/>
  <c r="AJ1681" i="7" s="1"/>
  <c r="AD1682" i="7"/>
  <c r="AJ1682" i="7" s="1"/>
  <c r="AD1683" i="7"/>
  <c r="AJ1683" i="7" s="1"/>
  <c r="AD1684" i="7"/>
  <c r="AJ1684" i="7" s="1"/>
  <c r="AD1685" i="7"/>
  <c r="AJ1685" i="7" s="1"/>
  <c r="AD1686" i="7"/>
  <c r="AJ1686" i="7" s="1"/>
  <c r="AD1687" i="7"/>
  <c r="AJ1687" i="7" s="1"/>
  <c r="AD1688" i="7"/>
  <c r="AJ1688" i="7" s="1"/>
  <c r="AD1689" i="7"/>
  <c r="AJ1689" i="7" s="1"/>
  <c r="AD1690" i="7"/>
  <c r="AJ1690" i="7" s="1"/>
  <c r="AD1691" i="7"/>
  <c r="AJ1691" i="7" s="1"/>
  <c r="AD1692" i="7"/>
  <c r="AJ1692" i="7" s="1"/>
  <c r="AD1693" i="7"/>
  <c r="AJ1693" i="7" s="1"/>
  <c r="AD1694" i="7"/>
  <c r="AJ1694" i="7" s="1"/>
  <c r="AD1695" i="7"/>
  <c r="AJ1695" i="7" s="1"/>
  <c r="AD1696" i="7"/>
  <c r="AJ1696" i="7" s="1"/>
  <c r="AD1697" i="7"/>
  <c r="AJ1697" i="7" s="1"/>
  <c r="AD1698" i="7"/>
  <c r="AJ1698" i="7" s="1"/>
  <c r="AD1699" i="7"/>
  <c r="AJ1699" i="7" s="1"/>
  <c r="AD1700" i="7"/>
  <c r="AJ1700" i="7" s="1"/>
  <c r="AD1701" i="7"/>
  <c r="AJ1701" i="7" s="1"/>
  <c r="AD1702" i="7"/>
  <c r="AJ1702" i="7" s="1"/>
  <c r="AD1703" i="7"/>
  <c r="AJ1703" i="7" s="1"/>
  <c r="AD1704" i="7"/>
  <c r="AJ1704" i="7" s="1"/>
  <c r="AD1705" i="7"/>
  <c r="AJ1705" i="7" s="1"/>
  <c r="AD1706" i="7"/>
  <c r="AJ1706" i="7" s="1"/>
  <c r="AD1708" i="7"/>
  <c r="AJ1708" i="7" s="1"/>
  <c r="AD1710" i="7"/>
  <c r="AJ1710" i="7" s="1"/>
  <c r="AD1711" i="7"/>
  <c r="AJ1711" i="7" s="1"/>
  <c r="AD1712" i="7"/>
  <c r="AJ1712" i="7" s="1"/>
  <c r="AD1714" i="7"/>
  <c r="AJ1714" i="7" s="1"/>
  <c r="AD1715" i="7"/>
  <c r="AJ1715" i="7" s="1"/>
  <c r="AD1716" i="7"/>
  <c r="AJ1716" i="7" s="1"/>
  <c r="AD1717" i="7"/>
  <c r="AJ1717" i="7" s="1"/>
  <c r="AD1718" i="7"/>
  <c r="AJ1718" i="7" s="1"/>
  <c r="AD1719" i="7"/>
  <c r="AJ1719" i="7" s="1"/>
  <c r="AD1720" i="7"/>
  <c r="AJ1720" i="7" s="1"/>
  <c r="AD1721" i="7"/>
  <c r="AJ1721" i="7" s="1"/>
  <c r="AD1722" i="7"/>
  <c r="AJ1722" i="7" s="1"/>
  <c r="AD1723" i="7"/>
  <c r="AJ1723" i="7" s="1"/>
  <c r="AD1724" i="7"/>
  <c r="AJ1724" i="7" s="1"/>
  <c r="AD1725" i="7"/>
  <c r="AJ1725" i="7" s="1"/>
  <c r="AD1726" i="7"/>
  <c r="AJ1726" i="7" s="1"/>
  <c r="AD1728" i="7"/>
  <c r="AJ1728" i="7" s="1"/>
  <c r="AD1729" i="7"/>
  <c r="AJ1729" i="7" s="1"/>
  <c r="AD1730" i="7"/>
  <c r="AJ1730" i="7" s="1"/>
  <c r="AD1731" i="7"/>
  <c r="AJ1731" i="7" s="1"/>
  <c r="AD1732" i="7"/>
  <c r="AJ1732" i="7" s="1"/>
  <c r="AD1734" i="7"/>
  <c r="AJ1734" i="7" s="1"/>
  <c r="AD1735" i="7"/>
  <c r="AJ1735" i="7" s="1"/>
  <c r="AD1736" i="7"/>
  <c r="AJ1736" i="7" s="1"/>
  <c r="AD1737" i="7"/>
  <c r="AJ1737" i="7" s="1"/>
  <c r="AD1738" i="7"/>
  <c r="AJ1738" i="7" s="1"/>
  <c r="AD1739" i="7"/>
  <c r="AJ1739" i="7" s="1"/>
  <c r="AD1740" i="7"/>
  <c r="AJ1740" i="7" s="1"/>
  <c r="AD1741" i="7"/>
  <c r="AJ1741" i="7" s="1"/>
  <c r="AD1742" i="7"/>
  <c r="AJ1742" i="7" s="1"/>
  <c r="AD1743" i="7"/>
  <c r="AJ1743" i="7" s="1"/>
  <c r="AD1744" i="7"/>
  <c r="AJ1744" i="7" s="1"/>
  <c r="AD1745" i="7"/>
  <c r="AJ1745" i="7" s="1"/>
  <c r="AD1746" i="7"/>
  <c r="AJ1746" i="7" s="1"/>
  <c r="AD1747" i="7"/>
  <c r="AJ1747" i="7" s="1"/>
  <c r="AD1748" i="7"/>
  <c r="AJ1748" i="7" s="1"/>
  <c r="AD1749" i="7"/>
  <c r="AJ1749" i="7" s="1"/>
  <c r="AD1750" i="7"/>
  <c r="AJ1750" i="7" s="1"/>
  <c r="AD1751" i="7"/>
  <c r="AJ1751" i="7" s="1"/>
  <c r="AD1752" i="7"/>
  <c r="AJ1752" i="7" s="1"/>
  <c r="AD1753" i="7"/>
  <c r="AJ1753" i="7" s="1"/>
  <c r="AD1754" i="7"/>
  <c r="AJ1754" i="7" s="1"/>
  <c r="AD1755" i="7"/>
  <c r="AJ1755" i="7" s="1"/>
  <c r="AD1756" i="7"/>
  <c r="AJ1756" i="7" s="1"/>
  <c r="AD1763" i="7"/>
  <c r="AJ1763" i="7" s="1"/>
  <c r="AD1764" i="7"/>
  <c r="AJ1764" i="7" s="1"/>
  <c r="AD1765" i="7"/>
  <c r="AJ1765" i="7" s="1"/>
  <c r="AD1766" i="7"/>
  <c r="AJ1766" i="7" s="1"/>
  <c r="AD1767" i="7"/>
  <c r="AJ1767" i="7" s="1"/>
  <c r="AD1768" i="7"/>
  <c r="AJ1768" i="7" s="1"/>
  <c r="AD1769" i="7"/>
  <c r="AJ1769" i="7" s="1"/>
  <c r="AD1770" i="7"/>
  <c r="AJ1770" i="7" s="1"/>
  <c r="AD1771" i="7"/>
  <c r="AJ1771" i="7" s="1"/>
  <c r="AD1772" i="7"/>
  <c r="AJ1772" i="7" s="1"/>
  <c r="AD1773" i="7"/>
  <c r="AJ1773" i="7" s="1"/>
  <c r="AD1774" i="7"/>
  <c r="AJ1774" i="7" s="1"/>
  <c r="AD1775" i="7"/>
  <c r="AJ1775" i="7" s="1"/>
  <c r="AD1776" i="7"/>
  <c r="AJ1776" i="7" s="1"/>
  <c r="AD1777" i="7"/>
  <c r="AJ1777" i="7" s="1"/>
  <c r="AD1778" i="7"/>
  <c r="AJ1778" i="7" s="1"/>
  <c r="AD1779" i="7"/>
  <c r="AJ1779" i="7" s="1"/>
  <c r="AD1780" i="7"/>
  <c r="AJ1780" i="7" s="1"/>
  <c r="AD1781" i="7"/>
  <c r="AJ1781" i="7" s="1"/>
  <c r="AD1782" i="7"/>
  <c r="AJ1782" i="7" s="1"/>
  <c r="AD1786" i="7"/>
  <c r="AJ1786" i="7" s="1"/>
  <c r="AD1787" i="7"/>
  <c r="AJ1787" i="7" s="1"/>
  <c r="AD1788" i="7"/>
  <c r="AJ1788" i="7" s="1"/>
  <c r="AD1789" i="7"/>
  <c r="AJ1789" i="7" s="1"/>
  <c r="AD1790" i="7"/>
  <c r="AJ1790" i="7" s="1"/>
  <c r="AD1793" i="7"/>
  <c r="AJ1793" i="7" s="1"/>
  <c r="AD1794" i="7"/>
  <c r="AJ1794" i="7" s="1"/>
  <c r="AD1795" i="7"/>
  <c r="AJ1795" i="7" s="1"/>
  <c r="AD1796" i="7"/>
  <c r="AJ1796" i="7" s="1"/>
  <c r="AD1798" i="7"/>
  <c r="AJ1798" i="7" s="1"/>
  <c r="AD1799" i="7"/>
  <c r="AJ1799" i="7" s="1"/>
  <c r="AD1801" i="7"/>
  <c r="AJ1801" i="7" s="1"/>
  <c r="AD1802" i="7"/>
  <c r="AJ1802" i="7" s="1"/>
  <c r="AD1803" i="7"/>
  <c r="AJ1803" i="7" s="1"/>
  <c r="AD1804" i="7"/>
  <c r="AJ1804" i="7" s="1"/>
  <c r="AD1805" i="7"/>
  <c r="AJ1805" i="7" s="1"/>
  <c r="AD1806" i="7"/>
  <c r="AJ1806" i="7" s="1"/>
  <c r="AD1807" i="7"/>
  <c r="AJ1807" i="7" s="1"/>
  <c r="AD1808" i="7"/>
  <c r="AJ1808" i="7" s="1"/>
  <c r="AD1809" i="7"/>
  <c r="AJ1809" i="7" s="1"/>
  <c r="AD1810" i="7"/>
  <c r="AJ1810" i="7" s="1"/>
  <c r="AD1811" i="7"/>
  <c r="AJ1811" i="7" s="1"/>
  <c r="AD1812" i="7"/>
  <c r="AJ1812" i="7" s="1"/>
  <c r="AD1813" i="7"/>
  <c r="AJ1813" i="7" s="1"/>
  <c r="AD1814" i="7"/>
  <c r="AJ1814" i="7" s="1"/>
  <c r="AD1815" i="7"/>
  <c r="AJ1815" i="7" s="1"/>
  <c r="AD1816" i="7"/>
  <c r="AJ1816" i="7" s="1"/>
  <c r="AD1817" i="7"/>
  <c r="AJ1817" i="7" s="1"/>
  <c r="AD1818" i="7"/>
  <c r="AJ1818" i="7" s="1"/>
  <c r="AD1820" i="7"/>
  <c r="AJ1820" i="7" s="1"/>
  <c r="AD1821" i="7"/>
  <c r="AJ1821" i="7" s="1"/>
  <c r="AD1822" i="7"/>
  <c r="AJ1822" i="7" s="1"/>
  <c r="AD1823" i="7"/>
  <c r="AJ1823" i="7" s="1"/>
  <c r="AD1824" i="7"/>
  <c r="AJ1824" i="7" s="1"/>
  <c r="AD1825" i="7"/>
  <c r="AJ1825" i="7" s="1"/>
  <c r="AD1826" i="7"/>
  <c r="AJ1826" i="7" s="1"/>
  <c r="AD1827" i="7"/>
  <c r="AJ1827" i="7" s="1"/>
  <c r="AD1828" i="7"/>
  <c r="AJ1828" i="7" s="1"/>
  <c r="AD1829" i="7"/>
  <c r="AJ1829" i="7" s="1"/>
  <c r="AD1830" i="7"/>
  <c r="AJ1830" i="7" s="1"/>
  <c r="AD1832" i="7"/>
  <c r="AJ1832" i="7" s="1"/>
  <c r="AD1833" i="7"/>
  <c r="AJ1833" i="7" s="1"/>
  <c r="AD1835" i="7"/>
  <c r="AJ1835" i="7" s="1"/>
  <c r="AD1836" i="7"/>
  <c r="AJ1836" i="7" s="1"/>
  <c r="AD1837" i="7"/>
  <c r="AJ1837" i="7" s="1"/>
  <c r="AD1838" i="7"/>
  <c r="AJ1838" i="7" s="1"/>
  <c r="AD1839" i="7"/>
  <c r="AJ1839" i="7" s="1"/>
  <c r="AD1840" i="7"/>
  <c r="AJ1840" i="7" s="1"/>
  <c r="AD1841" i="7"/>
  <c r="AJ1841" i="7" s="1"/>
  <c r="AD1842" i="7"/>
  <c r="AJ1842" i="7" s="1"/>
  <c r="AD1843" i="7"/>
  <c r="AJ1843" i="7" s="1"/>
  <c r="AD1844" i="7"/>
  <c r="AJ1844" i="7" s="1"/>
  <c r="AD1845" i="7"/>
  <c r="AJ1845" i="7" s="1"/>
  <c r="AD1846" i="7"/>
  <c r="AJ1846" i="7" s="1"/>
  <c r="AD1847" i="7"/>
  <c r="AJ1847" i="7" s="1"/>
  <c r="AD1848" i="7"/>
  <c r="AJ1848" i="7" s="1"/>
  <c r="AD1849" i="7"/>
  <c r="AJ1849" i="7" s="1"/>
  <c r="AD1850" i="7"/>
  <c r="AJ1850" i="7" s="1"/>
  <c r="AD1851" i="7"/>
  <c r="AJ1851" i="7" s="1"/>
  <c r="AD1852" i="7"/>
  <c r="AJ1852" i="7" s="1"/>
  <c r="AD1853" i="7"/>
  <c r="AJ1853" i="7" s="1"/>
  <c r="AD1854" i="7"/>
  <c r="AJ1854" i="7" s="1"/>
  <c r="AD1855" i="7"/>
  <c r="AJ1855" i="7" s="1"/>
  <c r="AD1856" i="7"/>
  <c r="AJ1856" i="7" s="1"/>
  <c r="AD1857" i="7"/>
  <c r="AJ1857" i="7" s="1"/>
  <c r="AD1858" i="7"/>
  <c r="AJ1858" i="7" s="1"/>
  <c r="AD1859" i="7"/>
  <c r="AJ1859" i="7" s="1"/>
  <c r="AD1860" i="7"/>
  <c r="AJ1860" i="7" s="1"/>
  <c r="AD1861" i="7"/>
  <c r="AJ1861" i="7" s="1"/>
  <c r="AD1862" i="7"/>
  <c r="AJ1862" i="7" s="1"/>
  <c r="AD1863" i="7"/>
  <c r="AJ1863" i="7" s="1"/>
  <c r="AD1864" i="7"/>
  <c r="AJ1864" i="7" s="1"/>
  <c r="AD1865" i="7"/>
  <c r="AJ1865" i="7" s="1"/>
  <c r="AD1866" i="7"/>
  <c r="AJ1866" i="7" s="1"/>
  <c r="AD1867" i="7"/>
  <c r="AJ1867" i="7" s="1"/>
  <c r="AD1868" i="7"/>
  <c r="AJ1868" i="7" s="1"/>
  <c r="AD1869" i="7"/>
  <c r="AJ1869" i="7" s="1"/>
  <c r="AD1870" i="7"/>
  <c r="AJ1870" i="7" s="1"/>
  <c r="AD1871" i="7"/>
  <c r="AJ1871" i="7" s="1"/>
  <c r="AD1872" i="7"/>
  <c r="AJ1872" i="7" s="1"/>
  <c r="AD1873" i="7"/>
  <c r="AJ1873" i="7" s="1"/>
  <c r="AD1874" i="7"/>
  <c r="AJ1874" i="7" s="1"/>
  <c r="AD1875" i="7"/>
  <c r="AJ1875" i="7" s="1"/>
  <c r="AD1876" i="7"/>
  <c r="AJ1876" i="7" s="1"/>
  <c r="AD1877" i="7"/>
  <c r="AJ1877" i="7" s="1"/>
  <c r="AD1878" i="7"/>
  <c r="AJ1878" i="7" s="1"/>
  <c r="AD1879" i="7"/>
  <c r="AJ1879" i="7" s="1"/>
  <c r="AD1880" i="7"/>
  <c r="AJ1880" i="7" s="1"/>
  <c r="AD1882" i="7"/>
  <c r="AJ1882" i="7" s="1"/>
  <c r="AD1883" i="7"/>
  <c r="AJ1883" i="7" s="1"/>
  <c r="AD1884" i="7"/>
  <c r="AJ1884" i="7" s="1"/>
  <c r="AD1885" i="7"/>
  <c r="AJ1885" i="7" s="1"/>
  <c r="AD1886" i="7"/>
  <c r="AJ1886" i="7" s="1"/>
  <c r="AD1888" i="7"/>
  <c r="AJ1888" i="7" s="1"/>
  <c r="AD1889" i="7"/>
  <c r="AJ1889" i="7" s="1"/>
  <c r="AD1890" i="7"/>
  <c r="AJ1890" i="7" s="1"/>
  <c r="AD1891" i="7"/>
  <c r="AJ1891" i="7" s="1"/>
  <c r="AD1892" i="7"/>
  <c r="AJ1892" i="7" s="1"/>
  <c r="AD1893" i="7"/>
  <c r="AJ1893" i="7" s="1"/>
  <c r="AD1894" i="7"/>
  <c r="AJ1894" i="7" s="1"/>
  <c r="AD1895" i="7"/>
  <c r="AJ1895" i="7" s="1"/>
  <c r="AD1896" i="7"/>
  <c r="AJ1896" i="7" s="1"/>
  <c r="AD1897" i="7"/>
  <c r="AJ1897" i="7" s="1"/>
  <c r="AD1898" i="7"/>
  <c r="AJ1898" i="7" s="1"/>
  <c r="AD1899" i="7"/>
  <c r="AJ1899" i="7" s="1"/>
  <c r="AD1900" i="7"/>
  <c r="AJ1900" i="7" s="1"/>
  <c r="AD1901" i="7"/>
  <c r="AJ1901" i="7" s="1"/>
  <c r="AD1902" i="7"/>
  <c r="AJ1902" i="7" s="1"/>
  <c r="AD1903" i="7"/>
  <c r="AJ1903" i="7" s="1"/>
  <c r="AD1904" i="7"/>
  <c r="AJ1904" i="7" s="1"/>
  <c r="AD1905" i="7"/>
  <c r="AJ1905" i="7" s="1"/>
  <c r="AD1906" i="7"/>
  <c r="AJ1906" i="7" s="1"/>
  <c r="AD1907" i="7"/>
  <c r="AJ1907" i="7" s="1"/>
  <c r="AD1908" i="7"/>
  <c r="AJ1908" i="7" s="1"/>
  <c r="AD1909" i="7"/>
  <c r="AJ1909" i="7" s="1"/>
  <c r="AD1910" i="7"/>
  <c r="AJ1910" i="7" s="1"/>
  <c r="AD1911" i="7"/>
  <c r="AJ1911" i="7" s="1"/>
  <c r="AD1912" i="7"/>
  <c r="AJ1912" i="7" s="1"/>
  <c r="AD1913" i="7"/>
  <c r="AJ1913" i="7" s="1"/>
  <c r="AD1914" i="7"/>
  <c r="AJ1914" i="7" s="1"/>
  <c r="AD1923" i="7"/>
  <c r="AJ1923" i="7" s="1"/>
  <c r="AD1924" i="7"/>
  <c r="AJ1924" i="7" s="1"/>
  <c r="AD1925" i="7"/>
  <c r="AJ1925" i="7" s="1"/>
  <c r="AD1926" i="7"/>
  <c r="AJ1926" i="7" s="1"/>
  <c r="AD1927" i="7"/>
  <c r="AJ1927" i="7" s="1"/>
  <c r="AD1928" i="7"/>
  <c r="AJ1928" i="7" s="1"/>
  <c r="AD1929" i="7"/>
  <c r="AJ1929" i="7" s="1"/>
  <c r="AD1930" i="7"/>
  <c r="AJ1930" i="7" s="1"/>
  <c r="AD1932" i="7"/>
  <c r="AJ1932" i="7" s="1"/>
  <c r="AD1933" i="7"/>
  <c r="AJ1933" i="7" s="1"/>
  <c r="AD1934" i="7"/>
  <c r="AJ1934" i="7" s="1"/>
  <c r="AD1937" i="7"/>
  <c r="AJ1937" i="7" s="1"/>
  <c r="AD1939" i="7"/>
  <c r="AJ1939" i="7" s="1"/>
  <c r="AD1941" i="7"/>
  <c r="AJ1941" i="7" s="1"/>
  <c r="AD1944" i="7"/>
  <c r="AJ1944" i="7" s="1"/>
  <c r="AD1948" i="7"/>
  <c r="AJ1948" i="7" s="1"/>
  <c r="AD1950" i="7"/>
  <c r="AJ1950" i="7" s="1"/>
  <c r="AD1953" i="7"/>
  <c r="AJ1953" i="7" s="1"/>
  <c r="AD1954" i="7"/>
  <c r="AJ1954" i="7" s="1"/>
  <c r="AD1955" i="7"/>
  <c r="AJ1955" i="7" s="1"/>
  <c r="AD1957" i="7"/>
  <c r="AJ1957" i="7" s="1"/>
  <c r="AD1958" i="7"/>
  <c r="AJ1958" i="7" s="1"/>
  <c r="AD1959" i="7"/>
  <c r="AJ1959" i="7" s="1"/>
  <c r="AD1960" i="7"/>
  <c r="AJ1960" i="7" s="1"/>
  <c r="AD1961" i="7"/>
  <c r="AJ1961" i="7" s="1"/>
  <c r="AD1962" i="7"/>
  <c r="AJ1962" i="7" s="1"/>
  <c r="AD1964" i="7"/>
  <c r="AJ1964" i="7" s="1"/>
  <c r="AD1965" i="7"/>
  <c r="AJ1965" i="7" s="1"/>
  <c r="AD1966" i="7"/>
  <c r="AJ1966" i="7" s="1"/>
  <c r="AD1967" i="7"/>
  <c r="AJ1967" i="7" s="1"/>
  <c r="AD1968" i="7"/>
  <c r="AJ1968" i="7" s="1"/>
  <c r="AD1969" i="7"/>
  <c r="AJ1969" i="7" s="1"/>
  <c r="AD1970" i="7"/>
  <c r="AJ1970" i="7" s="1"/>
  <c r="AD1971" i="7"/>
  <c r="AJ1971" i="7" s="1"/>
  <c r="AD1972" i="7"/>
  <c r="AJ1972" i="7" s="1"/>
  <c r="AD1973" i="7"/>
  <c r="AJ1973" i="7" s="1"/>
  <c r="AD1974" i="7"/>
  <c r="AJ1974" i="7" s="1"/>
  <c r="AD1975" i="7"/>
  <c r="AJ1975" i="7" s="1"/>
  <c r="AD1976" i="7"/>
  <c r="AJ1976" i="7" s="1"/>
  <c r="AD1977" i="7"/>
  <c r="AJ1977" i="7" s="1"/>
  <c r="AD1978" i="7"/>
  <c r="AJ1978" i="7" s="1"/>
  <c r="AD1979" i="7"/>
  <c r="AJ1979" i="7" s="1"/>
  <c r="AD1980" i="7"/>
  <c r="AJ1980" i="7" s="1"/>
  <c r="AD1982" i="7"/>
  <c r="AJ1982" i="7" s="1"/>
  <c r="AD1989" i="7"/>
  <c r="AJ1989" i="7" s="1"/>
  <c r="AD1990" i="7"/>
  <c r="AJ1990" i="7" s="1"/>
  <c r="AD1991" i="7"/>
  <c r="AJ1991" i="7" s="1"/>
  <c r="AD1992" i="7"/>
  <c r="AJ1992" i="7" s="1"/>
  <c r="AD1993" i="7"/>
  <c r="AJ1993" i="7" s="1"/>
  <c r="AD1994" i="7"/>
  <c r="AJ1994" i="7" s="1"/>
  <c r="AD1995" i="7"/>
  <c r="AJ1995" i="7" s="1"/>
  <c r="AD1996" i="7"/>
  <c r="AJ1996" i="7" s="1"/>
  <c r="AD1997" i="7"/>
  <c r="AJ1997" i="7" s="1"/>
  <c r="AD1998" i="7"/>
  <c r="AJ1998" i="7" s="1"/>
  <c r="AD1999" i="7"/>
  <c r="AJ1999" i="7" s="1"/>
  <c r="AD2000" i="7"/>
  <c r="AJ2000" i="7" s="1"/>
  <c r="AD2001" i="7"/>
  <c r="AJ2001" i="7" s="1"/>
  <c r="AD2002" i="7"/>
  <c r="AJ2002" i="7" s="1"/>
  <c r="AD2003" i="7"/>
  <c r="AJ2003" i="7" s="1"/>
  <c r="AD2004" i="7"/>
  <c r="AJ2004" i="7" s="1"/>
  <c r="AD2005" i="7"/>
  <c r="AJ2005" i="7" s="1"/>
  <c r="AD2006" i="7"/>
  <c r="AJ2006" i="7" s="1"/>
  <c r="AD2007" i="7"/>
  <c r="AJ2007" i="7" s="1"/>
  <c r="AD2008" i="7"/>
  <c r="AJ2008" i="7" s="1"/>
  <c r="AD2013" i="7"/>
  <c r="AJ2013" i="7" s="1"/>
  <c r="AD2014" i="7"/>
  <c r="AJ2014" i="7" s="1"/>
  <c r="AD2016" i="7"/>
  <c r="AJ2016" i="7" s="1"/>
  <c r="AD2017" i="7"/>
  <c r="AJ2017" i="7" s="1"/>
  <c r="AD2018" i="7"/>
  <c r="AJ2018" i="7" s="1"/>
  <c r="AD2019" i="7"/>
  <c r="AJ2019" i="7" s="1"/>
  <c r="AD2020" i="7"/>
  <c r="AJ2020" i="7" s="1"/>
  <c r="AD2021" i="7"/>
  <c r="AJ2021" i="7" s="1"/>
  <c r="AD2022" i="7"/>
  <c r="AJ2022" i="7" s="1"/>
  <c r="AD2023" i="7"/>
  <c r="AJ2023" i="7" s="1"/>
  <c r="AD2024" i="7"/>
  <c r="AJ2024" i="7" s="1"/>
  <c r="AD2025" i="7"/>
  <c r="AJ2025" i="7" s="1"/>
  <c r="AD2026" i="7"/>
  <c r="AJ2026" i="7" s="1"/>
  <c r="AD2029" i="7"/>
  <c r="AJ2029" i="7" s="1"/>
  <c r="AD2030" i="7"/>
  <c r="AJ2030" i="7" s="1"/>
  <c r="AD2031" i="7"/>
  <c r="AJ2031" i="7" s="1"/>
  <c r="AD2032" i="7"/>
  <c r="AJ2032" i="7" s="1"/>
  <c r="AD2033" i="7"/>
  <c r="AJ2033" i="7" s="1"/>
  <c r="AD2034" i="7"/>
  <c r="AJ2034" i="7" s="1"/>
  <c r="AD2035" i="7"/>
  <c r="AJ2035" i="7" s="1"/>
  <c r="AD2036" i="7"/>
  <c r="AJ2036" i="7" s="1"/>
  <c r="AD2037" i="7"/>
  <c r="AJ2037" i="7" s="1"/>
  <c r="AD2038" i="7"/>
  <c r="AJ2038" i="7" s="1"/>
  <c r="AD2039" i="7"/>
  <c r="AJ2039" i="7" s="1"/>
  <c r="AD2040" i="7"/>
  <c r="AJ2040" i="7" s="1"/>
  <c r="AD2046" i="7"/>
  <c r="AJ2046" i="7" s="1"/>
  <c r="AD2048" i="7"/>
  <c r="AJ2048" i="7" s="1"/>
  <c r="AD2049" i="7"/>
  <c r="AJ2049" i="7" s="1"/>
  <c r="AD2050" i="7"/>
  <c r="AJ2050" i="7" s="1"/>
  <c r="AD2052" i="7"/>
  <c r="AJ2052" i="7" s="1"/>
  <c r="AD2054" i="7"/>
  <c r="AJ2054" i="7" s="1"/>
  <c r="AD2055" i="7"/>
  <c r="AJ2055" i="7" s="1"/>
  <c r="AD2056" i="7"/>
  <c r="AJ2056" i="7" s="1"/>
  <c r="AD2057" i="7"/>
  <c r="AJ2057" i="7" s="1"/>
  <c r="AD2058" i="7"/>
  <c r="AJ2058" i="7" s="1"/>
  <c r="AD2060" i="7"/>
  <c r="AJ2060" i="7" s="1"/>
  <c r="AD2062" i="7"/>
  <c r="AJ2062" i="7" s="1"/>
  <c r="AD2063" i="7"/>
  <c r="AJ2063" i="7" s="1"/>
  <c r="AD2065" i="7"/>
  <c r="AJ2065" i="7" s="1"/>
  <c r="AD2066" i="7"/>
  <c r="AJ2066" i="7" s="1"/>
  <c r="AD2067" i="7"/>
  <c r="AJ2067" i="7" s="1"/>
  <c r="AD2069" i="7"/>
  <c r="AJ2069" i="7" s="1"/>
  <c r="AD2070" i="7"/>
  <c r="AJ2070" i="7" s="1"/>
  <c r="AD2071" i="7"/>
  <c r="AJ2071" i="7" s="1"/>
  <c r="AD2072" i="7"/>
  <c r="AJ2072" i="7" s="1"/>
  <c r="AD2073" i="7"/>
  <c r="AJ2073" i="7" s="1"/>
  <c r="AD2080" i="7"/>
  <c r="AJ2080" i="7" s="1"/>
  <c r="AD2081" i="7"/>
  <c r="AJ2081" i="7" s="1"/>
  <c r="AD2082" i="7"/>
  <c r="AJ2082" i="7" s="1"/>
  <c r="AD2083" i="7"/>
  <c r="AJ2083" i="7" s="1"/>
  <c r="AD2085" i="7"/>
  <c r="AJ2085" i="7" s="1"/>
  <c r="AD2086" i="7"/>
  <c r="AJ2086" i="7" s="1"/>
  <c r="AD2091" i="7"/>
  <c r="AJ2091" i="7" s="1"/>
  <c r="AD2093" i="7"/>
  <c r="AJ2093" i="7" s="1"/>
  <c r="AD2094" i="7"/>
  <c r="AJ2094" i="7" s="1"/>
  <c r="AD2095" i="7"/>
  <c r="AJ2095" i="7" s="1"/>
  <c r="AD2099" i="7"/>
  <c r="AJ2099" i="7" s="1"/>
  <c r="AD2102" i="7"/>
  <c r="AJ2102" i="7" s="1"/>
  <c r="AD2103" i="7"/>
  <c r="AJ2103" i="7" s="1"/>
  <c r="AD2104" i="7"/>
  <c r="AJ2104" i="7" s="1"/>
  <c r="AD2105" i="7"/>
  <c r="AJ2105" i="7" s="1"/>
  <c r="AD2106" i="7"/>
  <c r="AJ2106" i="7" s="1"/>
  <c r="AD2108" i="7"/>
  <c r="AJ2108" i="7" s="1"/>
  <c r="AD2109" i="7"/>
  <c r="AJ2109" i="7" s="1"/>
  <c r="AD2110" i="7"/>
  <c r="AJ2110" i="7" s="1"/>
  <c r="AD2111" i="7"/>
  <c r="AJ2111" i="7" s="1"/>
  <c r="AD2112" i="7"/>
  <c r="AJ2112" i="7" s="1"/>
  <c r="AD2113" i="7"/>
  <c r="AJ2113" i="7" s="1"/>
  <c r="AD2114" i="7"/>
  <c r="AJ2114" i="7" s="1"/>
  <c r="AD2115" i="7"/>
  <c r="AJ2115" i="7" s="1"/>
  <c r="AD2116" i="7"/>
  <c r="AJ2116" i="7" s="1"/>
  <c r="AD2117" i="7"/>
  <c r="AJ2117" i="7" s="1"/>
  <c r="AD2119" i="7"/>
  <c r="AJ2119" i="7" s="1"/>
  <c r="AD2120" i="7"/>
  <c r="AJ2120" i="7" s="1"/>
  <c r="AD2121" i="7"/>
  <c r="AJ2121" i="7" s="1"/>
  <c r="AD2122" i="7"/>
  <c r="AJ2122" i="7" s="1"/>
  <c r="AD2123" i="7"/>
  <c r="AJ2123" i="7" s="1"/>
  <c r="AD2125" i="7"/>
  <c r="AJ2125" i="7" s="1"/>
  <c r="AD2126" i="7"/>
  <c r="AJ2126" i="7" s="1"/>
  <c r="AD2127" i="7"/>
  <c r="AJ2127" i="7" s="1"/>
  <c r="AD2128" i="7"/>
  <c r="AJ2128" i="7" s="1"/>
  <c r="AD2130" i="7"/>
  <c r="AJ2130" i="7" s="1"/>
  <c r="AD2131" i="7"/>
  <c r="AJ2131" i="7" s="1"/>
  <c r="AD2132" i="7"/>
  <c r="AJ2132" i="7" s="1"/>
  <c r="AD2133" i="7"/>
  <c r="AJ2133" i="7" s="1"/>
  <c r="AD2134" i="7"/>
  <c r="AJ2134" i="7" s="1"/>
  <c r="AD2135" i="7"/>
  <c r="AJ2135" i="7" s="1"/>
  <c r="AD2136" i="7"/>
  <c r="AJ2136" i="7" s="1"/>
  <c r="AD2138" i="7"/>
  <c r="AD2140" i="7"/>
  <c r="AJ2140" i="7" s="1"/>
  <c r="AD2156" i="7"/>
  <c r="AJ2156" i="7" s="1"/>
  <c r="AD2161" i="7"/>
  <c r="AJ2161" i="7" s="1"/>
  <c r="AD2162" i="7"/>
  <c r="AJ2162" i="7" s="1"/>
  <c r="AD2163" i="7"/>
  <c r="AJ2163" i="7" s="1"/>
  <c r="AD2168" i="7"/>
  <c r="AJ2168" i="7" s="1"/>
  <c r="AD2169" i="7"/>
  <c r="AJ2169" i="7" s="1"/>
  <c r="AD2170" i="7"/>
  <c r="AJ2170" i="7" s="1"/>
  <c r="AD2171" i="7"/>
  <c r="AJ2171" i="7" s="1"/>
  <c r="AD2172" i="7"/>
  <c r="AJ2172" i="7" s="1"/>
  <c r="AD2173" i="7"/>
  <c r="AJ2173" i="7" s="1"/>
  <c r="AD2174" i="7"/>
  <c r="AJ2174" i="7" s="1"/>
  <c r="AD2175" i="7"/>
  <c r="AJ2175" i="7" s="1"/>
  <c r="AD2176" i="7"/>
  <c r="AJ2176" i="7" s="1"/>
  <c r="AD2177" i="7"/>
  <c r="AJ2177" i="7" s="1"/>
  <c r="AD2178" i="7"/>
  <c r="AJ2178" i="7" s="1"/>
  <c r="AD2183" i="7"/>
  <c r="AJ2183" i="7" s="1"/>
  <c r="AD2185" i="7"/>
  <c r="AJ2185" i="7" s="1"/>
  <c r="AD2186" i="7"/>
  <c r="AJ2186" i="7" s="1"/>
  <c r="AD2187" i="7"/>
  <c r="AJ2187" i="7" s="1"/>
  <c r="AD2188" i="7"/>
  <c r="AJ2188" i="7" s="1"/>
  <c r="AD2189" i="7"/>
  <c r="AJ2189" i="7" s="1"/>
  <c r="AD2190" i="7"/>
  <c r="AJ2190" i="7" s="1"/>
  <c r="AD2191" i="7"/>
  <c r="AJ2191" i="7" s="1"/>
  <c r="AD2192" i="7"/>
  <c r="AJ2192" i="7" s="1"/>
  <c r="AD2193" i="7"/>
  <c r="AJ2193" i="7" s="1"/>
  <c r="AD2194" i="7"/>
  <c r="AJ2194" i="7" s="1"/>
  <c r="AD2196" i="7"/>
  <c r="AD2199" i="7"/>
  <c r="AJ2199" i="7" s="1"/>
  <c r="AD2200" i="7"/>
  <c r="AJ2200" i="7" s="1"/>
  <c r="AD2202" i="7"/>
  <c r="AJ2202" i="7" s="1"/>
  <c r="AD2203" i="7"/>
  <c r="AJ2203" i="7" s="1"/>
  <c r="AD2204" i="7"/>
  <c r="AJ2204" i="7" s="1"/>
  <c r="AD2208" i="7"/>
  <c r="AJ2208" i="7" s="1"/>
  <c r="AD2209" i="7"/>
  <c r="AJ2209" i="7" s="1"/>
  <c r="AD2210" i="7"/>
  <c r="AJ2210" i="7" s="1"/>
  <c r="AD2211" i="7"/>
  <c r="AJ2211" i="7" s="1"/>
  <c r="AD2212" i="7"/>
  <c r="AJ2212" i="7" s="1"/>
  <c r="AD2213" i="7"/>
  <c r="AJ2213" i="7" s="1"/>
  <c r="AD2214" i="7"/>
  <c r="AJ2214" i="7" s="1"/>
  <c r="AD2215" i="7"/>
  <c r="AJ2215" i="7" s="1"/>
  <c r="AD2216" i="7"/>
  <c r="AJ2216" i="7" s="1"/>
  <c r="AD2217" i="7"/>
  <c r="AJ2217" i="7" s="1"/>
  <c r="AD2218" i="7"/>
  <c r="AJ2218" i="7" s="1"/>
  <c r="AD2219" i="7"/>
  <c r="AJ2219" i="7" s="1"/>
  <c r="AD2220" i="7"/>
  <c r="AJ2220" i="7" s="1"/>
  <c r="AD2221" i="7"/>
  <c r="AJ2221" i="7" s="1"/>
  <c r="AD2222" i="7"/>
  <c r="AJ2222" i="7" s="1"/>
  <c r="AD2223" i="7"/>
  <c r="AJ2223" i="7" s="1"/>
  <c r="AD2224" i="7"/>
  <c r="AJ2224" i="7" s="1"/>
  <c r="AD2225" i="7"/>
  <c r="AJ2225" i="7" s="1"/>
  <c r="AD2228" i="7"/>
  <c r="AJ2228" i="7" s="1"/>
  <c r="AD2230" i="7"/>
  <c r="AJ2230" i="7" s="1"/>
  <c r="AD2232" i="7"/>
  <c r="AJ2232" i="7" s="1"/>
  <c r="AD2269" i="7"/>
  <c r="AJ2269" i="7" s="1"/>
  <c r="AD2270" i="7"/>
  <c r="AJ2270" i="7" s="1"/>
  <c r="AD2271" i="7"/>
  <c r="AJ2271" i="7" s="1"/>
  <c r="AD2272" i="7"/>
  <c r="AJ2272" i="7" s="1"/>
  <c r="AD2273" i="7"/>
  <c r="AJ2273" i="7" s="1"/>
  <c r="AD2274" i="7"/>
  <c r="AJ2274" i="7" s="1"/>
  <c r="AD2275" i="7"/>
  <c r="AJ2275" i="7" s="1"/>
  <c r="AD2276" i="7"/>
  <c r="AJ2276" i="7" s="1"/>
  <c r="AD2282" i="7"/>
  <c r="AJ2282" i="7" s="1"/>
  <c r="AD2283" i="7"/>
  <c r="AJ2283" i="7" s="1"/>
  <c r="AD2284" i="7"/>
  <c r="AJ2284" i="7" s="1"/>
  <c r="AD2286" i="7"/>
  <c r="AJ2286" i="7" s="1"/>
  <c r="AD2287" i="7"/>
  <c r="AJ2287" i="7" s="1"/>
  <c r="AD2289" i="7"/>
  <c r="AJ2289" i="7" s="1"/>
  <c r="AD2290" i="7"/>
  <c r="AJ2290" i="7" s="1"/>
  <c r="AD2291" i="7"/>
  <c r="AJ2291" i="7" s="1"/>
  <c r="AD2292" i="7"/>
  <c r="AJ2292" i="7" s="1"/>
  <c r="AD2293" i="7"/>
  <c r="AJ2293" i="7" s="1"/>
  <c r="AD2297" i="7"/>
  <c r="AJ2297" i="7" s="1"/>
  <c r="AD2299" i="7"/>
  <c r="AJ2299" i="7" s="1"/>
  <c r="AD2301" i="7"/>
  <c r="AJ2301" i="7" s="1"/>
  <c r="AD2302" i="7"/>
  <c r="AJ2302" i="7" s="1"/>
  <c r="AD2303" i="7"/>
  <c r="AJ2303" i="7" s="1"/>
  <c r="AD2304" i="7"/>
  <c r="AJ2304" i="7" s="1"/>
  <c r="AD2306" i="7"/>
  <c r="AJ2306" i="7" s="1"/>
  <c r="AD2307" i="7"/>
  <c r="AJ2307" i="7" s="1"/>
  <c r="AD2308" i="7"/>
  <c r="AJ2308" i="7" s="1"/>
  <c r="AD2309" i="7"/>
  <c r="AJ2309" i="7" s="1"/>
  <c r="AD2311" i="7"/>
  <c r="AJ2311" i="7" s="1"/>
  <c r="AD2312" i="7"/>
  <c r="AJ2312" i="7" s="1"/>
  <c r="AD2314" i="7"/>
  <c r="AJ2314" i="7" s="1"/>
  <c r="AD2315" i="7"/>
  <c r="AJ2315" i="7" s="1"/>
  <c r="AD2317" i="7"/>
  <c r="AJ2317" i="7" s="1"/>
  <c r="AD2319" i="7"/>
  <c r="AJ2319" i="7" s="1"/>
  <c r="AD2321" i="7"/>
  <c r="AJ2321" i="7" s="1"/>
  <c r="AD2322" i="7"/>
  <c r="AJ2322" i="7" s="1"/>
  <c r="AD2323" i="7"/>
  <c r="AJ2323" i="7" s="1"/>
  <c r="AD2324" i="7"/>
  <c r="AJ2324" i="7" s="1"/>
  <c r="AD2325" i="7"/>
  <c r="AJ2325" i="7" s="1"/>
  <c r="AD2326" i="7"/>
  <c r="AJ2326" i="7" s="1"/>
  <c r="AD2327" i="7"/>
  <c r="AJ2327" i="7" s="1"/>
  <c r="AD2329" i="7"/>
  <c r="AJ2329" i="7" s="1"/>
  <c r="AD2330" i="7"/>
  <c r="AJ2330" i="7" s="1"/>
  <c r="AD2331" i="7"/>
  <c r="AJ2331" i="7" s="1"/>
  <c r="AD2332" i="7"/>
  <c r="AJ2332" i="7" s="1"/>
  <c r="AD2333" i="7"/>
  <c r="AJ2333" i="7" s="1"/>
  <c r="AD2334" i="7"/>
  <c r="AJ2334" i="7" s="1"/>
  <c r="AD2335" i="7"/>
  <c r="AJ2335" i="7" s="1"/>
  <c r="AD2336" i="7"/>
  <c r="AJ2336" i="7" s="1"/>
  <c r="AD2337" i="7"/>
  <c r="AJ2337" i="7" s="1"/>
  <c r="AD2338" i="7"/>
  <c r="AJ2338" i="7" s="1"/>
  <c r="AD2342" i="7"/>
  <c r="AJ2342" i="7" s="1"/>
  <c r="AD2343" i="7"/>
  <c r="AJ2343" i="7" s="1"/>
  <c r="AD2344" i="7"/>
  <c r="AJ2344" i="7" s="1"/>
  <c r="AD2348" i="7"/>
  <c r="AJ2348" i="7" s="1"/>
  <c r="AD2350" i="7"/>
  <c r="AJ2350" i="7" s="1"/>
  <c r="AD2351" i="7"/>
  <c r="AJ2351" i="7" s="1"/>
  <c r="AD2352" i="7"/>
  <c r="AJ2352" i="7" s="1"/>
  <c r="AD2353" i="7"/>
  <c r="AJ2353" i="7" s="1"/>
  <c r="AD2354" i="7"/>
  <c r="AJ2354" i="7" s="1"/>
  <c r="AD2355" i="7"/>
  <c r="AJ2355" i="7" s="1"/>
  <c r="AD2356" i="7"/>
  <c r="AJ2356" i="7" s="1"/>
  <c r="AD2357" i="7"/>
  <c r="AJ2357" i="7" s="1"/>
  <c r="AD2358" i="7"/>
  <c r="AJ2358" i="7" s="1"/>
  <c r="AD2361" i="7"/>
  <c r="AJ2361" i="7" s="1"/>
  <c r="AD2362" i="7"/>
  <c r="AJ2362" i="7" s="1"/>
  <c r="AD2363" i="7"/>
  <c r="AJ2363" i="7" s="1"/>
  <c r="AD2364" i="7"/>
  <c r="AJ2364" i="7" s="1"/>
  <c r="AD2365" i="7"/>
  <c r="AJ2365" i="7" s="1"/>
  <c r="AD2366" i="7"/>
  <c r="AJ2366" i="7" s="1"/>
  <c r="AD2367" i="7"/>
  <c r="AJ2367" i="7" s="1"/>
  <c r="AD2371" i="7"/>
  <c r="AJ2371" i="7" s="1"/>
  <c r="AD2375" i="7"/>
  <c r="AD2380" i="7"/>
  <c r="AJ2380" i="7" s="1"/>
  <c r="AD2383" i="7"/>
  <c r="AJ2383" i="7" s="1"/>
  <c r="AD1462" i="7"/>
  <c r="AJ1462" i="7" s="1"/>
  <c r="AD1463" i="7"/>
  <c r="AJ1463" i="7" s="1"/>
  <c r="AD1464" i="7"/>
  <c r="AJ1464" i="7" s="1"/>
  <c r="AD1465" i="7"/>
  <c r="AJ1465" i="7" s="1"/>
  <c r="AD1466" i="7"/>
  <c r="AJ1466" i="7" s="1"/>
  <c r="AA2410" i="7"/>
  <c r="AB2410" i="7" s="1"/>
  <c r="AD2410" i="7" s="1"/>
  <c r="B18" i="14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A10" i="6"/>
  <c r="A32" i="6"/>
  <c r="A45" i="6"/>
  <c r="A85" i="6"/>
  <c r="A86" i="6" s="1"/>
  <c r="A87" i="6" s="1"/>
  <c r="A88" i="6" s="1"/>
  <c r="A89" i="6" s="1"/>
  <c r="A90" i="6" s="1"/>
  <c r="A91" i="6" s="1"/>
  <c r="A93" i="6"/>
  <c r="A94" i="6" s="1"/>
  <c r="A95" i="6" s="1"/>
  <c r="A96" i="6" s="1"/>
  <c r="A97" i="6" s="1"/>
  <c r="AG2414" i="7"/>
  <c r="X2414" i="7"/>
  <c r="W2414" i="7"/>
  <c r="D45" i="6" l="1"/>
  <c r="D32" i="6"/>
  <c r="D10" i="6"/>
  <c r="B78" i="14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A46" i="6"/>
  <c r="A47" i="6" s="1"/>
  <c r="A33" i="6"/>
  <c r="AD9" i="7"/>
  <c r="AJ9" i="7" s="1"/>
  <c r="D47" i="6" l="1"/>
  <c r="D46" i="6"/>
  <c r="D33" i="6"/>
  <c r="A48" i="6"/>
  <c r="A34" i="6"/>
  <c r="AD2369" i="7"/>
  <c r="AJ2369" i="7" s="1"/>
  <c r="AD2238" i="7"/>
  <c r="AJ2238" i="7" s="1"/>
  <c r="AA2226" i="7"/>
  <c r="AJ2226" i="7" s="1"/>
  <c r="AD2206" i="7"/>
  <c r="AJ2206" i="7" s="1"/>
  <c r="AA2196" i="7"/>
  <c r="AJ2196" i="7" s="1"/>
  <c r="AD2068" i="7"/>
  <c r="AJ2068" i="7" s="1"/>
  <c r="AD2064" i="7"/>
  <c r="AJ2064" i="7" s="1"/>
  <c r="AD2386" i="7"/>
  <c r="AJ2386" i="7" s="1"/>
  <c r="AA2227" i="7"/>
  <c r="AJ2227" i="7" s="1"/>
  <c r="AD1662" i="7"/>
  <c r="AJ1662" i="7" s="1"/>
  <c r="AD1436" i="7"/>
  <c r="AJ1436" i="7" s="1"/>
  <c r="AD1432" i="7"/>
  <c r="AJ1432" i="7" s="1"/>
  <c r="AD1389" i="7"/>
  <c r="AJ1389" i="7" s="1"/>
  <c r="AD1385" i="7"/>
  <c r="AJ1385" i="7" s="1"/>
  <c r="AD1657" i="7"/>
  <c r="AJ1657" i="7" s="1"/>
  <c r="AD1644" i="7"/>
  <c r="AJ1644" i="7" s="1"/>
  <c r="AD1631" i="7"/>
  <c r="AJ1631" i="7" s="1"/>
  <c r="AA1098" i="7"/>
  <c r="AJ1098" i="7" s="1"/>
  <c r="AA1068" i="7"/>
  <c r="AJ1068" i="7" s="1"/>
  <c r="AA1066" i="7"/>
  <c r="AJ1066" i="7" s="1"/>
  <c r="AD820" i="7"/>
  <c r="AJ820" i="7" s="1"/>
  <c r="AD796" i="7"/>
  <c r="AJ796" i="7" s="1"/>
  <c r="AA1069" i="7"/>
  <c r="AJ1069" i="7" s="1"/>
  <c r="AA1056" i="7"/>
  <c r="AJ1056" i="7" s="1"/>
  <c r="AA1039" i="7"/>
  <c r="AJ1039" i="7" s="1"/>
  <c r="AA1035" i="7"/>
  <c r="AJ1035" i="7" s="1"/>
  <c r="AD943" i="7"/>
  <c r="AJ943" i="7" s="1"/>
  <c r="AA841" i="7"/>
  <c r="AJ841" i="7" s="1"/>
  <c r="AA839" i="7"/>
  <c r="AJ839" i="7" s="1"/>
  <c r="AD1435" i="7"/>
  <c r="AJ1435" i="7" s="1"/>
  <c r="AD1433" i="7"/>
  <c r="AJ1433" i="7" s="1"/>
  <c r="AD1431" i="7"/>
  <c r="AJ1431" i="7" s="1"/>
  <c r="AD1398" i="7"/>
  <c r="AJ1398" i="7" s="1"/>
  <c r="AD1333" i="7"/>
  <c r="AJ1333" i="7" s="1"/>
  <c r="AD1670" i="7"/>
  <c r="AJ1670" i="7" s="1"/>
  <c r="AD2207" i="7"/>
  <c r="AJ2207" i="7" s="1"/>
  <c r="AA1037" i="7"/>
  <c r="AJ1037" i="7" s="1"/>
  <c r="AD1434" i="7"/>
  <c r="AJ1434" i="7" s="1"/>
  <c r="AA1097" i="7"/>
  <c r="AJ1097" i="7" s="1"/>
  <c r="AD297" i="7"/>
  <c r="AJ297" i="7" s="1"/>
  <c r="AD279" i="7"/>
  <c r="AJ279" i="7" s="1"/>
  <c r="AD277" i="7"/>
  <c r="AJ277" i="7" s="1"/>
  <c r="AD109" i="7"/>
  <c r="AJ109" i="7" s="1"/>
  <c r="AA106" i="7"/>
  <c r="AJ106" i="7" s="1"/>
  <c r="AA99" i="7"/>
  <c r="AJ99" i="7" s="1"/>
  <c r="AD97" i="7"/>
  <c r="AJ97" i="7" s="1"/>
  <c r="AD89" i="7"/>
  <c r="AJ89" i="7" s="1"/>
  <c r="AD28" i="7"/>
  <c r="AJ28" i="7" s="1"/>
  <c r="AD59" i="7"/>
  <c r="AJ59" i="7" s="1"/>
  <c r="AD498" i="7"/>
  <c r="AJ498" i="7" s="1"/>
  <c r="AD302" i="7"/>
  <c r="AJ302" i="7" s="1"/>
  <c r="AD284" i="7"/>
  <c r="AJ284" i="7" s="1"/>
  <c r="AA107" i="7"/>
  <c r="AJ107" i="7" s="1"/>
  <c r="AD103" i="7"/>
  <c r="AJ103" i="7" s="1"/>
  <c r="AA100" i="7"/>
  <c r="AJ100" i="7" s="1"/>
  <c r="AA98" i="7"/>
  <c r="AJ98" i="7" s="1"/>
  <c r="AD88" i="7"/>
  <c r="AJ88" i="7" s="1"/>
  <c r="AD84" i="7"/>
  <c r="AJ84" i="7" s="1"/>
  <c r="AD29" i="7"/>
  <c r="AJ29" i="7" s="1"/>
  <c r="AD27" i="7"/>
  <c r="AJ27" i="7" s="1"/>
  <c r="AD12" i="7"/>
  <c r="AJ12" i="7" s="1"/>
  <c r="AD2166" i="7"/>
  <c r="AJ2166" i="7" s="1"/>
  <c r="AD2158" i="7"/>
  <c r="AJ2158" i="7" s="1"/>
  <c r="AD2088" i="7"/>
  <c r="AJ2088" i="7" s="1"/>
  <c r="AD2076" i="7"/>
  <c r="AJ2076" i="7" s="1"/>
  <c r="AD2387" i="7"/>
  <c r="AJ2387" i="7" s="1"/>
  <c r="AD2295" i="7"/>
  <c r="AJ2295" i="7" s="1"/>
  <c r="AD2236" i="7"/>
  <c r="AJ2236" i="7" s="1"/>
  <c r="AD2164" i="7"/>
  <c r="AJ2164" i="7" s="1"/>
  <c r="AD2124" i="7"/>
  <c r="AJ2124" i="7" s="1"/>
  <c r="AD1887" i="7"/>
  <c r="AJ1887" i="7" s="1"/>
  <c r="AA1637" i="7"/>
  <c r="AJ1637" i="7" s="1"/>
  <c r="AD1396" i="7"/>
  <c r="AJ1396" i="7" s="1"/>
  <c r="AD1392" i="7"/>
  <c r="AJ1392" i="7" s="1"/>
  <c r="AD1388" i="7"/>
  <c r="AJ1388" i="7" s="1"/>
  <c r="AD1368" i="7"/>
  <c r="AJ1368" i="7" s="1"/>
  <c r="AD784" i="7"/>
  <c r="AJ784" i="7" s="1"/>
  <c r="AD549" i="7"/>
  <c r="AJ549" i="7" s="1"/>
  <c r="AD2237" i="7"/>
  <c r="AJ2237" i="7" s="1"/>
  <c r="AD2233" i="7"/>
  <c r="AJ2233" i="7" s="1"/>
  <c r="AD2229" i="7"/>
  <c r="AJ2229" i="7" s="1"/>
  <c r="AD2165" i="7"/>
  <c r="AJ2165" i="7" s="1"/>
  <c r="AD2157" i="7"/>
  <c r="AJ2157" i="7" s="1"/>
  <c r="AA1673" i="7"/>
  <c r="AJ1673" i="7" s="1"/>
  <c r="AA1656" i="7"/>
  <c r="AJ1656" i="7" s="1"/>
  <c r="AD1638" i="7"/>
  <c r="AJ1638" i="7" s="1"/>
  <c r="AD1415" i="7"/>
  <c r="AJ1415" i="7" s="1"/>
  <c r="AD791" i="7"/>
  <c r="AJ791" i="7" s="1"/>
  <c r="AD543" i="7"/>
  <c r="AJ543" i="7" s="1"/>
  <c r="AD1414" i="7"/>
  <c r="AJ1414" i="7" s="1"/>
  <c r="AD1390" i="7"/>
  <c r="AJ1390" i="7" s="1"/>
  <c r="AD1386" i="7"/>
  <c r="AJ1386" i="7" s="1"/>
  <c r="AD1330" i="7"/>
  <c r="AJ1330" i="7" s="1"/>
  <c r="AD2340" i="7"/>
  <c r="AJ2340" i="7" s="1"/>
  <c r="AD2235" i="7"/>
  <c r="AJ2235" i="7" s="1"/>
  <c r="AD2231" i="7"/>
  <c r="AJ2231" i="7" s="1"/>
  <c r="AD2159" i="7"/>
  <c r="AJ2159" i="7" s="1"/>
  <c r="AD1413" i="7"/>
  <c r="AJ1413" i="7" s="1"/>
  <c r="AD1381" i="7"/>
  <c r="AJ1381" i="7" s="1"/>
  <c r="AD1075" i="7"/>
  <c r="AJ1075" i="7" s="1"/>
  <c r="AD805" i="7"/>
  <c r="AJ805" i="7" s="1"/>
  <c r="AA2138" i="7"/>
  <c r="AJ2138" i="7" s="1"/>
  <c r="AA2092" i="7"/>
  <c r="AJ2092" i="7" s="1"/>
  <c r="AD2294" i="7"/>
  <c r="AJ2294" i="7" s="1"/>
  <c r="AA2375" i="7"/>
  <c r="AJ2375" i="7" s="1"/>
  <c r="AD2044" i="7"/>
  <c r="AJ2044" i="7" s="1"/>
  <c r="AD1430" i="7"/>
  <c r="AJ1430" i="7" s="1"/>
  <c r="AA1364" i="7"/>
  <c r="AJ1364" i="7" s="1"/>
  <c r="AD1284" i="7"/>
  <c r="AJ1284" i="7" s="1"/>
  <c r="AA884" i="7"/>
  <c r="AJ884" i="7" s="1"/>
  <c r="AD2360" i="7"/>
  <c r="AJ2360" i="7" s="1"/>
  <c r="AD2346" i="7"/>
  <c r="AJ2346" i="7" s="1"/>
  <c r="AD2051" i="7"/>
  <c r="AJ2051" i="7" s="1"/>
  <c r="AD2047" i="7"/>
  <c r="AJ2047" i="7" s="1"/>
  <c r="AD1800" i="7"/>
  <c r="AJ1800" i="7" s="1"/>
  <c r="AA1317" i="7"/>
  <c r="AJ1317" i="7" s="1"/>
  <c r="AA1309" i="7"/>
  <c r="AJ1309" i="7" s="1"/>
  <c r="AD809" i="7"/>
  <c r="AJ809" i="7" s="1"/>
  <c r="AD785" i="7"/>
  <c r="AJ785" i="7" s="1"/>
  <c r="AA773" i="7"/>
  <c r="AJ773" i="7" s="1"/>
  <c r="AD2045" i="7"/>
  <c r="AJ2045" i="7" s="1"/>
  <c r="AA1403" i="7"/>
  <c r="AJ1403" i="7" s="1"/>
  <c r="AA1395" i="7"/>
  <c r="AJ1395" i="7" s="1"/>
  <c r="AD1383" i="7"/>
  <c r="AJ1383" i="7" s="1"/>
  <c r="AA883" i="7"/>
  <c r="AJ883" i="7" s="1"/>
  <c r="AD783" i="7"/>
  <c r="AJ783" i="7" s="1"/>
  <c r="AD94" i="7"/>
  <c r="AJ94" i="7" s="1"/>
  <c r="F16" i="219"/>
  <c r="H16" i="219"/>
  <c r="AD819" i="7"/>
  <c r="AJ819" i="7" s="1"/>
  <c r="AA1661" i="7"/>
  <c r="AJ1661" i="7" s="1"/>
  <c r="I16" i="219"/>
  <c r="D48" i="6" l="1"/>
  <c r="D34" i="6"/>
  <c r="A49" i="6"/>
  <c r="A35" i="6"/>
  <c r="W2409" i="7"/>
  <c r="W2416" i="7" s="1"/>
  <c r="V2409" i="7"/>
  <c r="V2416" i="7" s="1"/>
  <c r="F18" i="219"/>
  <c r="F20" i="219" s="1"/>
  <c r="F24" i="219" s="1"/>
  <c r="I18" i="219"/>
  <c r="I20" i="219" s="1"/>
  <c r="AE2409" i="7"/>
  <c r="AE2412" i="7" s="1"/>
  <c r="AF2409" i="7"/>
  <c r="H18" i="219"/>
  <c r="H20" i="219" s="1"/>
  <c r="AG2410" i="7"/>
  <c r="H22" i="219" s="1"/>
  <c r="AF2410" i="7"/>
  <c r="D35" i="6" l="1"/>
  <c r="D93" i="6" s="1"/>
  <c r="A53" i="6"/>
  <c r="X2416" i="7"/>
  <c r="A36" i="6"/>
  <c r="D20" i="219"/>
  <c r="D24" i="219" s="1"/>
  <c r="AF2412" i="7"/>
  <c r="AH2410" i="7"/>
  <c r="AG2412" i="7"/>
  <c r="D36" i="6" l="1"/>
  <c r="D53" i="6"/>
  <c r="A55" i="6"/>
  <c r="I22" i="219"/>
  <c r="I24" i="219" s="1"/>
  <c r="AH2412" i="7"/>
  <c r="H24" i="219"/>
  <c r="D55" i="6" l="1"/>
  <c r="A57" i="6"/>
  <c r="K22" i="219"/>
  <c r="D57" i="6" l="1"/>
  <c r="A59" i="6"/>
  <c r="D59" i="6" l="1"/>
  <c r="A60" i="6"/>
  <c r="D60" i="6" l="1"/>
  <c r="A61" i="6"/>
  <c r="D61" i="6" l="1"/>
  <c r="A62" i="6"/>
  <c r="D62" i="6" l="1"/>
  <c r="A63" i="6"/>
  <c r="AA2412" i="7"/>
  <c r="D63" i="6" l="1"/>
  <c r="A64" i="6"/>
  <c r="D64" i="6" l="1"/>
  <c r="A68" i="6"/>
  <c r="D68" i="6" l="1"/>
  <c r="A69" i="6"/>
  <c r="D69" i="6" l="1"/>
  <c r="A83" i="6"/>
  <c r="D83" i="6" l="1"/>
  <c r="AE2" i="7" l="1"/>
  <c r="AE3" i="7"/>
  <c r="AC246" i="7" l="1"/>
  <c r="AC118" i="7"/>
  <c r="AC1674" i="7"/>
  <c r="AC202" i="7"/>
  <c r="AC35" i="7"/>
  <c r="AC1633" i="7"/>
  <c r="AC247" i="7"/>
  <c r="AC1635" i="7"/>
  <c r="AC245" i="7"/>
  <c r="B9" i="14"/>
  <c r="AC248" i="7"/>
  <c r="AC244" i="7"/>
  <c r="AC1672" i="7"/>
  <c r="B9" i="19"/>
  <c r="Z2" i="7"/>
  <c r="Z5" i="7" s="1"/>
  <c r="AC249" i="7"/>
  <c r="AC62" i="7"/>
  <c r="AC14" i="7"/>
  <c r="B6" i="6"/>
  <c r="Y2" i="7"/>
  <c r="Y5" i="7" s="1"/>
  <c r="AB248" i="7"/>
  <c r="AD248" i="7" s="1"/>
  <c r="AJ248" i="7" s="1"/>
  <c r="AB244" i="7"/>
  <c r="AB202" i="7"/>
  <c r="Y1370" i="7"/>
  <c r="B8" i="19"/>
  <c r="B8" i="14"/>
  <c r="AB62" i="7"/>
  <c r="AB1674" i="7"/>
  <c r="AD1674" i="7" s="1"/>
  <c r="AJ1674" i="7" s="1"/>
  <c r="AB118" i="7"/>
  <c r="AD118" i="7" s="1"/>
  <c r="AJ118" i="7" s="1"/>
  <c r="AB14" i="7"/>
  <c r="AB249" i="7"/>
  <c r="AB1635" i="7"/>
  <c r="AD1635" i="7" s="1"/>
  <c r="AJ1635" i="7" s="1"/>
  <c r="AB246" i="7"/>
  <c r="AD246" i="7" s="1"/>
  <c r="AJ246" i="7" s="1"/>
  <c r="AB1672" i="7"/>
  <c r="AB35" i="7"/>
  <c r="AB1633" i="7"/>
  <c r="AD1633" i="7" s="1"/>
  <c r="AE4" i="7"/>
  <c r="AB247" i="7"/>
  <c r="AB245" i="7"/>
  <c r="B5" i="6"/>
  <c r="D49" i="6" l="1"/>
  <c r="D37" i="6"/>
  <c r="D76" i="6"/>
  <c r="D56" i="6"/>
  <c r="D96" i="6" s="1"/>
  <c r="D41" i="6"/>
  <c r="D11" i="6"/>
  <c r="D66" i="6"/>
  <c r="D39" i="6"/>
  <c r="D43" i="6"/>
  <c r="AJ1633" i="7"/>
  <c r="Y1639" i="7"/>
  <c r="Y61" i="7"/>
  <c r="Y38" i="7"/>
  <c r="Y77" i="7"/>
  <c r="Y13" i="7"/>
  <c r="Y35" i="7"/>
  <c r="Y2114" i="7"/>
  <c r="Y2148" i="7"/>
  <c r="Y2183" i="7"/>
  <c r="Y2108" i="7"/>
  <c r="Y2287" i="7"/>
  <c r="Y2301" i="7"/>
  <c r="Y79" i="7"/>
  <c r="Y83" i="7"/>
  <c r="Y2118" i="7"/>
  <c r="Y2370" i="7"/>
  <c r="Y2336" i="7"/>
  <c r="Y2184" i="7"/>
  <c r="Y92" i="7"/>
  <c r="Y2109" i="7"/>
  <c r="Y1632" i="7"/>
  <c r="Y87" i="7"/>
  <c r="Y17" i="7"/>
  <c r="Y1376" i="7"/>
  <c r="Y2367" i="7"/>
  <c r="Y41" i="7"/>
  <c r="Y2304" i="7"/>
  <c r="Y74" i="7"/>
  <c r="Y1797" i="7"/>
  <c r="Y65" i="7"/>
  <c r="AD245" i="7"/>
  <c r="AJ245" i="7" s="1"/>
  <c r="AD35" i="7"/>
  <c r="AJ35" i="7" s="1"/>
  <c r="AD249" i="7"/>
  <c r="AJ249" i="7" s="1"/>
  <c r="AD62" i="7"/>
  <c r="AJ62" i="7" s="1"/>
  <c r="AD202" i="7"/>
  <c r="AJ202" i="7" s="1"/>
  <c r="Z38" i="7"/>
  <c r="Z2118" i="7"/>
  <c r="Z2304" i="7"/>
  <c r="Z2301" i="7"/>
  <c r="Z1797" i="7"/>
  <c r="Z2184" i="7"/>
  <c r="Z1639" i="7"/>
  <c r="Z79" i="7"/>
  <c r="Z87" i="7"/>
  <c r="Z65" i="7"/>
  <c r="Z77" i="7"/>
  <c r="Z74" i="7"/>
  <c r="Z17" i="7"/>
  <c r="Z92" i="7"/>
  <c r="Z2109" i="7"/>
  <c r="Z2287" i="7"/>
  <c r="Z1632" i="7"/>
  <c r="Z2370" i="7"/>
  <c r="Z2108" i="7"/>
  <c r="Z2367" i="7"/>
  <c r="Z1370" i="7"/>
  <c r="Z2336" i="7"/>
  <c r="Z13" i="7"/>
  <c r="Z41" i="7"/>
  <c r="Z2114" i="7"/>
  <c r="Z61" i="7"/>
  <c r="Z2183" i="7"/>
  <c r="Z1376" i="7"/>
  <c r="Z2148" i="7"/>
  <c r="Z35" i="7"/>
  <c r="Z83" i="7"/>
  <c r="AD247" i="7"/>
  <c r="AJ247" i="7" s="1"/>
  <c r="AD1672" i="7"/>
  <c r="AJ1672" i="7" s="1"/>
  <c r="AD14" i="7"/>
  <c r="AB2409" i="7"/>
  <c r="D39" i="14"/>
  <c r="D37" i="14"/>
  <c r="D68" i="14"/>
  <c r="D42" i="14"/>
  <c r="D43" i="14"/>
  <c r="D44" i="14"/>
  <c r="AD244" i="7"/>
  <c r="AJ244" i="7" s="1"/>
  <c r="AC2409" i="7"/>
  <c r="AC2412" i="7" s="1"/>
  <c r="D22" i="19"/>
  <c r="D27" i="19"/>
  <c r="D25" i="19"/>
  <c r="D17" i="19"/>
  <c r="D19" i="19" s="1"/>
  <c r="D60" i="14"/>
  <c r="D51" i="14"/>
  <c r="D55" i="14"/>
  <c r="D59" i="14"/>
  <c r="D58" i="14"/>
  <c r="D69" i="14"/>
  <c r="AA1639" i="7" l="1"/>
  <c r="AJ1639" i="7" s="1"/>
  <c r="D46" i="14"/>
  <c r="D72" i="14"/>
  <c r="D97" i="14"/>
  <c r="D110" i="14" s="1"/>
  <c r="AD2409" i="7"/>
  <c r="AJ14" i="7"/>
  <c r="G12" i="220"/>
  <c r="D14" i="220"/>
  <c r="AA1632" i="7"/>
  <c r="D12" i="220"/>
  <c r="Y2409" i="7"/>
  <c r="D62" i="14"/>
  <c r="D28" i="19"/>
  <c r="D30" i="19" s="1"/>
  <c r="D91" i="6"/>
  <c r="D98" i="14"/>
  <c r="D111" i="14"/>
  <c r="E14" i="220"/>
  <c r="G14" i="220"/>
  <c r="AB2412" i="7"/>
  <c r="AD2412" i="7" s="1"/>
  <c r="Z2409" i="7"/>
  <c r="E12" i="220"/>
  <c r="D92" i="6"/>
  <c r="D94" i="6"/>
  <c r="AB2415" i="7" l="1"/>
  <c r="AB2416" i="7" s="1"/>
  <c r="G16" i="220"/>
  <c r="G21" i="220" s="1"/>
  <c r="D16" i="220"/>
  <c r="D21" i="220" s="1"/>
  <c r="F12" i="220"/>
  <c r="Z2415" i="7"/>
  <c r="Z2416" i="7" s="1"/>
  <c r="AJ1632" i="7"/>
  <c r="AA2409" i="7"/>
  <c r="E16" i="220"/>
  <c r="E21" i="220" s="1"/>
  <c r="D64" i="14"/>
  <c r="AC2415" i="7"/>
  <c r="AC2416" i="7" s="1"/>
  <c r="F14" i="220"/>
  <c r="H14" i="220" s="1"/>
  <c r="G18" i="219" s="1"/>
  <c r="K18" i="219" s="1"/>
  <c r="M18" i="219" s="1"/>
  <c r="Y2413" i="7"/>
  <c r="D87" i="14"/>
  <c r="AE2415" i="7"/>
  <c r="AD2415" i="7" l="1"/>
  <c r="AD2416" i="7" s="1"/>
  <c r="Z1" i="7"/>
  <c r="AB2418" i="7"/>
  <c r="AA2413" i="7"/>
  <c r="F16" i="220"/>
  <c r="F21" i="220" s="1"/>
  <c r="H12" i="220"/>
  <c r="D89" i="14"/>
  <c r="AE2416" i="7"/>
  <c r="AF2415" i="7"/>
  <c r="D109" i="14" l="1"/>
  <c r="D115" i="14" s="1"/>
  <c r="D96" i="14"/>
  <c r="D102" i="14" s="1"/>
  <c r="D91" i="14"/>
  <c r="AG2415" i="7"/>
  <c r="AG2416" i="7" s="1"/>
  <c r="AF2416" i="7"/>
  <c r="H16" i="220"/>
  <c r="H21" i="220" s="1"/>
  <c r="G16" i="219"/>
  <c r="K16" i="219" l="1"/>
  <c r="G20" i="219"/>
  <c r="G24" i="219" s="1"/>
  <c r="AH2415" i="7"/>
  <c r="AH2416" i="7" s="1"/>
  <c r="D104" i="14"/>
  <c r="D106" i="14" s="1"/>
  <c r="D86" i="6" s="1"/>
  <c r="D117" i="14"/>
  <c r="D119" i="14" s="1"/>
  <c r="D31" i="19" s="1"/>
  <c r="D32" i="19" l="1"/>
  <c r="E23" i="220" s="1"/>
  <c r="E25" i="220" s="1"/>
  <c r="D121" i="14"/>
  <c r="D95" i="6"/>
  <c r="D87" i="6"/>
  <c r="D89" i="6" s="1"/>
  <c r="M16" i="219"/>
  <c r="M20" i="219" s="1"/>
  <c r="K20" i="219"/>
  <c r="K24" i="219" s="1"/>
  <c r="D97" i="6" l="1"/>
  <c r="D23" i="220" s="1"/>
  <c r="F23" i="220" s="1"/>
  <c r="Y2415" i="7"/>
  <c r="D25" i="220" l="1"/>
  <c r="F25" i="220"/>
  <c r="G23" i="220"/>
  <c r="G25" i="220" s="1"/>
  <c r="AA2415" i="7"/>
  <c r="AA2416" i="7" s="1"/>
  <c r="AC2418" i="7" s="1"/>
  <c r="Y2416" i="7"/>
  <c r="Y1" i="7" l="1"/>
  <c r="AA2418" i="7"/>
</calcChain>
</file>

<file path=xl/comments1.xml><?xml version="1.0" encoding="utf-8"?>
<comments xmlns="http://schemas.openxmlformats.org/spreadsheetml/2006/main">
  <authors>
    <author>Susan Free</author>
  </authors>
  <commentList>
    <comment ref="B84" author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Accounts 18230181 and 22100691 were added to SAP in July 2003.  Previously, the AMA balance was determined  for Rate Base purposes from a schedule provided by Treasury.  Because there is not enough history in SAP to calculate a proper AMA balance, the old method of determination will be used through July 2004 at which time 13 months will have been recognized in SAP.</t>
        </r>
      </text>
    </comment>
  </commentList>
</comments>
</file>

<file path=xl/comments2.xml><?xml version="1.0" encoding="utf-8"?>
<comments xmlns="http://schemas.openxmlformats.org/spreadsheetml/2006/main">
  <authors>
    <author>Susan Free</author>
  </authors>
  <commentList>
    <comment ref="A809" author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RB/WC treatment will change if this account is authorized for recovery in the 2004 GRC.  It should be treated as a reg asset for RB/WC at the time treatment is authorized (it is currently being treated as CWIP).</t>
        </r>
      </text>
    </comment>
  </commentList>
</comments>
</file>

<file path=xl/comments3.xml><?xml version="1.0" encoding="utf-8"?>
<comments xmlns="http://schemas.openxmlformats.org/spreadsheetml/2006/main">
  <authors>
    <author>Susan Free</author>
  </authors>
  <commentList>
    <comment ref="F784" authorId="0">
      <text>
        <r>
          <rPr>
            <b/>
            <sz val="8"/>
            <color indexed="81"/>
            <rFont val="Tahoma"/>
            <family val="2"/>
          </rPr>
          <t>Susan Free:</t>
        </r>
        <r>
          <rPr>
            <sz val="8"/>
            <color indexed="81"/>
            <rFont val="Tahoma"/>
            <family val="2"/>
          </rPr>
          <t xml:space="preserve">
RB/WC treatment will change if this account is authorized for recovery in the 2004 GRC.  It should be treated as a reg asset for RB/WC at the time treatment is authorized (it is currently being treated as CWIP).</t>
        </r>
      </text>
    </comment>
  </commentList>
</comments>
</file>

<file path=xl/sharedStrings.xml><?xml version="1.0" encoding="utf-8"?>
<sst xmlns="http://schemas.openxmlformats.org/spreadsheetml/2006/main" count="13810" uniqueCount="3297">
  <si>
    <t xml:space="preserve">            Other Work in Progress</t>
  </si>
  <si>
    <t xml:space="preserve">             Preliminary Surveys</t>
  </si>
  <si>
    <t>FAS 109 Taxes - Gas</t>
  </si>
  <si>
    <t xml:space="preserve">  </t>
  </si>
  <si>
    <t>FAS 133 Non-qualified NPNS - Electric Short-Term</t>
  </si>
  <si>
    <t>Power Cost Only Ratecase Proceeding Costs</t>
  </si>
  <si>
    <t>Contra Power Cost Only Ratecase Proceeding Costs</t>
  </si>
  <si>
    <t>9.57% FMB Due 09/01/20 - 27th Supplement</t>
  </si>
  <si>
    <t>DFIT - FAS 133 CFH TLOCK LT</t>
  </si>
  <si>
    <t>DFIT - Loss on Sale of Everett Building</t>
  </si>
  <si>
    <t>23600033RR</t>
  </si>
  <si>
    <t>RW (Right of Way) Easements &amp; Permits</t>
  </si>
  <si>
    <t>Carrying Cost-Ratebase Cap OH Tax Reduct</t>
  </si>
  <si>
    <t>Gain from Sale of Crossroads land and building</t>
  </si>
  <si>
    <t>Def Gains for Disp Utility Plant - Gas</t>
  </si>
  <si>
    <t>Washington Municipal  Tax  Reserve - Ga</t>
  </si>
  <si>
    <t>Cash - Seafirst - PSPL Non-CLIP - Clsd 10/97</t>
  </si>
  <si>
    <t>28200151</t>
  </si>
  <si>
    <t>35-1</t>
  </si>
  <si>
    <t>FAS 133 Non-qualified NPNS - Electric S</t>
  </si>
  <si>
    <t>Elec-Accum Depreciation AMA Reserve</t>
  </si>
  <si>
    <t>Credit Balance Refunds</t>
  </si>
  <si>
    <t>Env Rem - Bay Station (Elliot Ave) MGP</t>
  </si>
  <si>
    <t>DFIT - LTIP Restricted Stock</t>
  </si>
  <si>
    <t>DFIT - Officer Restricted Stock</t>
  </si>
  <si>
    <t>SFAS 123R Tax Windfall Benefit</t>
  </si>
  <si>
    <t>Penalties - Crystal Mountain Oil Spill</t>
  </si>
  <si>
    <t>Deferred Electric Conservation Grant - Bremerton</t>
  </si>
  <si>
    <t>Workers Comp - ESIS Working Fund</t>
  </si>
  <si>
    <t>ARO-Electric Colstrip 1 &amp; 2 ash pond ca</t>
  </si>
  <si>
    <t>Deferred Income Tax - Virtual Right of</t>
  </si>
  <si>
    <t>Def Credit for Stock Options Payable</t>
  </si>
  <si>
    <t>101 / 102 / 230XXXX1</t>
  </si>
  <si>
    <t>101 / 253XXXX3</t>
  </si>
  <si>
    <t>114XXXX1</t>
  </si>
  <si>
    <t>1822XXX1</t>
  </si>
  <si>
    <t>1823XXX1</t>
  </si>
  <si>
    <t>115XXXX1</t>
  </si>
  <si>
    <t>235XXXX1</t>
  </si>
  <si>
    <t>252XXXX1</t>
  </si>
  <si>
    <t>28200121, 161/28300341</t>
  </si>
  <si>
    <t>283XXXXX</t>
  </si>
  <si>
    <t>Fuel Stock - Colstrip 3&amp;4 Coal</t>
  </si>
  <si>
    <t>Encogen Storeroom</t>
  </si>
  <si>
    <t>White River Relicensing UE-040641</t>
  </si>
  <si>
    <t>White River Safety &amp; Regulatory UE-0406</t>
  </si>
  <si>
    <t>White River Water Rights UE-040641</t>
  </si>
  <si>
    <t>Env Rem - Tacoma Tide Flats Remediation Costs</t>
  </si>
  <si>
    <t>Upper Baker - FERC License Fees</t>
  </si>
  <si>
    <t>Credit Balance Refund Clearing</t>
  </si>
  <si>
    <t>ARO - Distribution Wood Poles to Short</t>
  </si>
  <si>
    <t>FAS 123R LTIP Equity Awards</t>
  </si>
  <si>
    <t>FAS 123R ESPP Equity</t>
  </si>
  <si>
    <t>Prepmts - SCL - Bothell</t>
  </si>
  <si>
    <t>Gas Rental Equip Pipe &amp; Vent Amortize U</t>
  </si>
  <si>
    <t>Residential Single Family Elec Customer</t>
  </si>
  <si>
    <t>Residential Plat Elec Customer Advances</t>
  </si>
  <si>
    <t>2004 Rate Case Costs - Gas</t>
  </si>
  <si>
    <t>Env Rem - North Tacoma GS</t>
  </si>
  <si>
    <t>Env Rem - North Seattle GS</t>
  </si>
  <si>
    <t>Accum Amort Acq Adj. DuPont - Electric</t>
  </si>
  <si>
    <t>Unearned Option Revenue</t>
  </si>
  <si>
    <t>Default Payroll Withholding - S/B $0.00</t>
  </si>
  <si>
    <t>A/R CARS Conversion - CLX</t>
  </si>
  <si>
    <t>APUA - Energy Diversion - CLX</t>
  </si>
  <si>
    <t>ARO - Transmission Wood Poles to Short</t>
  </si>
  <si>
    <t>Average</t>
  </si>
  <si>
    <t>Non</t>
  </si>
  <si>
    <t>Sum of All</t>
  </si>
  <si>
    <t>Invested</t>
  </si>
  <si>
    <t>Operating</t>
  </si>
  <si>
    <t>Working</t>
  </si>
  <si>
    <t>Category</t>
  </si>
  <si>
    <t>Capital</t>
  </si>
  <si>
    <t>Investment</t>
  </si>
  <si>
    <t>Components</t>
  </si>
  <si>
    <t>a</t>
  </si>
  <si>
    <t>b</t>
  </si>
  <si>
    <t>c</t>
  </si>
  <si>
    <t>d (see page 2)</t>
  </si>
  <si>
    <t>e</t>
  </si>
  <si>
    <t>f</t>
  </si>
  <si>
    <t>g = sum c thru f</t>
  </si>
  <si>
    <t>Total Assets</t>
  </si>
  <si>
    <t>Total Liabilities</t>
  </si>
  <si>
    <t>Total per Trial Balance</t>
  </si>
  <si>
    <t>Reclassify Gas Merchandising Inventory</t>
  </si>
  <si>
    <t>Totals used in Ratebase / Working Capital</t>
  </si>
  <si>
    <t>d = b + c</t>
  </si>
  <si>
    <t>f = d + e</t>
  </si>
  <si>
    <t>Reclassify Electric WUTC AFUDC Reg Asset</t>
  </si>
  <si>
    <t>Gas Rate Base</t>
  </si>
  <si>
    <t>Electric Rate Base</t>
  </si>
  <si>
    <t>Allowance for Working Capital</t>
  </si>
  <si>
    <t>Total Gas Rate Base</t>
  </si>
  <si>
    <t>Elec-RWIP-CED3 C.O.R./Salvage-PP</t>
  </si>
  <si>
    <t>Common-RWIP-RET1 C.O.R./Salvage PP</t>
  </si>
  <si>
    <t>Prepaid - Sumas Capital FFH</t>
  </si>
  <si>
    <t>Prepaid - Sumas Expense FFH</t>
  </si>
  <si>
    <t>Prepaid - Sumas Inventory</t>
  </si>
  <si>
    <t>DFIT Summit Landlord Incentive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</si>
  <si>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</si>
  <si>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</si>
  <si>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</si>
  <si>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</si>
  <si>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WA State Fuel Tax - Encogen</t>
  </si>
  <si>
    <t>WA State Property Tax - Encogen</t>
  </si>
  <si>
    <t>Developers Deposit Rule 7 Posted 9/1</t>
  </si>
  <si>
    <t>Contractor's Security Bond</t>
  </si>
  <si>
    <t>Colstrip 3 &amp; 4 Final Reclamation Liability</t>
  </si>
  <si>
    <t>LNG - Gig Harbor</t>
  </si>
  <si>
    <t>FAS 133 Non-qualified NPNS - Electric Long-Term</t>
  </si>
  <si>
    <t>Life Insurance - Aetna</t>
  </si>
  <si>
    <t>AD&amp;D Insurance - CIGNA</t>
  </si>
  <si>
    <t>2007 Cashiers Overages</t>
  </si>
  <si>
    <t>Gain on Sale Bellevue General Office -</t>
  </si>
  <si>
    <t>LTD Insurance - Hartford</t>
  </si>
  <si>
    <t>LTC Insurance - CNA</t>
  </si>
  <si>
    <t>Common Plant-Allocation to Electric</t>
  </si>
  <si>
    <t>A/P - Competitive Bid Conservation Paya</t>
  </si>
  <si>
    <t>Cabot Oil &amp; Gas - Encogen Regulatory Asset</t>
  </si>
  <si>
    <t>Env Rem - UG Tank - Tenino (Future Cost</t>
  </si>
  <si>
    <t>All Source Resource Acquisition</t>
  </si>
  <si>
    <t>2004 Credit Facility</t>
  </si>
  <si>
    <t>Rule 7 Cust Adv W/O Tax (9-1-03)</t>
  </si>
  <si>
    <t>Accum Depreciation Non-legal Cost of Removal</t>
  </si>
  <si>
    <t>Def FIT Deferred Compensation</t>
  </si>
  <si>
    <t>401(k) Plan EE</t>
  </si>
  <si>
    <t>Loan Payback 401(k)</t>
  </si>
  <si>
    <t>6.74% Med Term Notes Due 6/15/18 - Accr</t>
  </si>
  <si>
    <t>Env Rem - UG Tank -Poulsbo Service Cent</t>
  </si>
  <si>
    <t>APB-25 Restricted Stock Grant</t>
  </si>
  <si>
    <t>Env Rem - Gas Works Historical Internal Costs</t>
  </si>
  <si>
    <t>Salvation Army Donations</t>
  </si>
  <si>
    <t>Payroll W/Holding - Energy Fund</t>
  </si>
  <si>
    <t>Ratebase</t>
  </si>
  <si>
    <t>Notes Rec Line Extensions</t>
  </si>
  <si>
    <t>6.58% Med Term Notes C - Due 12/21/06</t>
  </si>
  <si>
    <t>7.20% Med Term Notes C - Due 12/22/25</t>
  </si>
  <si>
    <t>6e</t>
  </si>
  <si>
    <t>Washington Municipal  Tax  Reserve - El</t>
  </si>
  <si>
    <t>Total Average Investments</t>
  </si>
  <si>
    <t>Wells Fargo Bank - Commercial Paper</t>
  </si>
  <si>
    <t>Fuel Stock - Whitehorn #1</t>
  </si>
  <si>
    <t>Fuel Stock - Frederickson #1</t>
  </si>
  <si>
    <t>Unearned Revenue - Miscellaneous</t>
  </si>
  <si>
    <t>Env Rem - UG Tank - White River (Future</t>
  </si>
  <si>
    <t>7.61% MTN, Series B Due 9/8/08 - Unamor</t>
  </si>
  <si>
    <t>Washington State Real Estate Sales Tax</t>
  </si>
  <si>
    <t>Electric - Gross PCA</t>
  </si>
  <si>
    <t>Fuel Stock - Pooled CT Non-Core Gas Inv</t>
  </si>
  <si>
    <t>Federal Unemployment Insurance</t>
  </si>
  <si>
    <t>Payroll - ArtsFund Workplace Giving Pay</t>
  </si>
  <si>
    <t>5th &amp; Jackson Indemnity</t>
  </si>
  <si>
    <t>Deferred FIT - Tenaska Regulatory Liabi</t>
  </si>
  <si>
    <t>Def FIT - White River Water Right</t>
  </si>
  <si>
    <t>6.90% Med Term Notes B - Due 10/01/13</t>
  </si>
  <si>
    <t>Gas-Accum Provisions for Retired Assets</t>
  </si>
  <si>
    <t>Line</t>
  </si>
  <si>
    <t>Fredonia 3 &amp; 4 Electric Plant Acquistion Adjust</t>
  </si>
  <si>
    <t>DFIT FAS 109 - Electric</t>
  </si>
  <si>
    <t>DFIT FAS 109 - Gas</t>
  </si>
  <si>
    <t>DFIT - Westcoast Capacity Assignment -</t>
  </si>
  <si>
    <t>Def FIT - JP Gas Storage Inventory Rese</t>
  </si>
  <si>
    <t>DFIT - 2008 Storm Damage Deferred</t>
  </si>
  <si>
    <t>29.1</t>
  </si>
  <si>
    <t>26b</t>
  </si>
  <si>
    <t>Electric Plant</t>
  </si>
  <si>
    <t>Construction Work in Progress</t>
  </si>
  <si>
    <t>Total Construction Work in Progress</t>
  </si>
  <si>
    <t>Total Non Operatting Investment</t>
  </si>
  <si>
    <t xml:space="preserve">Total CWIP &amp; Nonoperating Investment </t>
  </si>
  <si>
    <t>23.1</t>
  </si>
  <si>
    <t>BPA - Mint Farm</t>
  </si>
  <si>
    <t>IRS Interest Receivable</t>
  </si>
  <si>
    <t>Prepmts - Licensing Fees (Vehicles)</t>
  </si>
  <si>
    <t>Prepaid - INSSINC - Futrak Maintenance</t>
  </si>
  <si>
    <t>Prepaid - Mint Farm Insurance</t>
  </si>
  <si>
    <t>Prepaid - Mint Farm GE O&amp;M</t>
  </si>
  <si>
    <t>6.75% Sr Notes due 1/15/2016 - Unamort</t>
  </si>
  <si>
    <t>PCA YR #8 Gross</t>
  </si>
  <si>
    <t>PCA YR #8  Gross - Contra</t>
  </si>
  <si>
    <t>Def FIT - Mint Farm EqOS</t>
  </si>
  <si>
    <t>6.75% Senior Notes due 1/15/2016</t>
  </si>
  <si>
    <t>Div Declared - Preferred Stock 4.70%</t>
  </si>
  <si>
    <t>Div Declared - Preferred Stock 4.84%</t>
  </si>
  <si>
    <t>Accrued Int 7.20% Notes Due Dec &amp; Jun</t>
  </si>
  <si>
    <t>Note Rec - Sorestad</t>
  </si>
  <si>
    <t>Cash-Key Bank- SAP Credit Balance Refun</t>
  </si>
  <si>
    <t>Conservation Trust Restricted Cash</t>
  </si>
  <si>
    <t>Prepaid insurance - Liab - Navy Contrac</t>
  </si>
  <si>
    <t>Conservation Trust Asset</t>
  </si>
  <si>
    <t>Fuel Stock - Fredonia 1&amp;2 - Oil</t>
  </si>
  <si>
    <t>Common-RWIP-Mass C.O.R./Salvage</t>
  </si>
  <si>
    <t>Notes Rec - Alaska Power &amp; Telephone</t>
  </si>
  <si>
    <t>$200M 2 year floating rate note</t>
  </si>
  <si>
    <t>7.69% MTN Due 2/1/11 - Unamort Debt Exp</t>
  </si>
  <si>
    <t>Gas Rental Equip Pipe &amp; Vent UE-001315</t>
  </si>
  <si>
    <t>Customer Advances for Construction</t>
  </si>
  <si>
    <t>Gas - Pipeline Capacity Assignment</t>
  </si>
  <si>
    <t>Hopkins Ridge Transmission Interest Due</t>
  </si>
  <si>
    <t>8-7/8% Series 10/1/06 - Unam Loss Reacq Debt</t>
  </si>
  <si>
    <t>AECO - Gas Stored Underground</t>
  </si>
  <si>
    <t>A/P - GST on Gas Purch. Payable to Counterparties</t>
  </si>
  <si>
    <t>Virtual Right of Way</t>
  </si>
  <si>
    <t>AR Assoc</t>
  </si>
  <si>
    <t>Deposit - Rainbow Energy Marketing</t>
  </si>
  <si>
    <t>Other Def Cr-S. Reynolds Perform Based</t>
  </si>
  <si>
    <t>Whitehorn #2 &amp; #3 - Leases Oper or Leveraged</t>
  </si>
  <si>
    <t>Wash St Annual Filing Fee</t>
  </si>
  <si>
    <t>Montana State Income Tax Withheld</t>
  </si>
  <si>
    <t>Env Rem - Gas Works Remediation Costs</t>
  </si>
  <si>
    <t>7.61% MTN Series B Due 9/8/08</t>
  </si>
  <si>
    <t>Limited Use Permit PSPL RR ROW</t>
  </si>
  <si>
    <t>Common Accum Amort-Allocation to Electric</t>
  </si>
  <si>
    <t>Gas - Accum Prov for Amort of Plant Acquis Ad</t>
  </si>
  <si>
    <t xml:space="preserve">   Customer Advances for Construction</t>
  </si>
  <si>
    <t xml:space="preserve">   Customer Deposits</t>
  </si>
  <si>
    <t xml:space="preserve">   Deferred Taxes</t>
  </si>
  <si>
    <t>Hedging Credit Facility - Unamort Debt Expense</t>
  </si>
  <si>
    <t>Electric - Plant Acq Adj Milwaukee RR</t>
  </si>
  <si>
    <t>Chelan PUD Contract Initiation</t>
  </si>
  <si>
    <t>FAS 148, 123 LTIP</t>
  </si>
  <si>
    <t>Deferred Credit - Green Power Tariff</t>
  </si>
  <si>
    <t>2003 Cashiers Overages</t>
  </si>
  <si>
    <t>Customer Deposits - Electric CLX</t>
  </si>
  <si>
    <t>Med Term Notes - C - Unamort Debt Expen</t>
  </si>
  <si>
    <t>$200M 2 year floating rate note unamort</t>
  </si>
  <si>
    <t>Medical Insurance - Premera</t>
  </si>
  <si>
    <t>Medical Insurance - Group Health</t>
  </si>
  <si>
    <t>Dental Insurance - WDS</t>
  </si>
  <si>
    <t>Def FIT - 12/04/03 Wind Storm Damage</t>
  </si>
  <si>
    <t>6a</t>
  </si>
  <si>
    <t>Residential Exchange Deferral UE-071024</t>
  </si>
  <si>
    <t>Residential Exchange Carrying Costs UE-</t>
  </si>
  <si>
    <t>Env Rem - UG Tank - Whidbey Is. (Future</t>
  </si>
  <si>
    <t>PCA YR #3 Gross - Contra</t>
  </si>
  <si>
    <t>26a</t>
  </si>
  <si>
    <t>Cashiers Shortages - CLX</t>
  </si>
  <si>
    <t>Div Declared - Preferred Stock 7.75%</t>
  </si>
  <si>
    <t>A/R-Treble Damages</t>
  </si>
  <si>
    <t>APUA-Treble Damages</t>
  </si>
  <si>
    <t>Fuel Stock - Colstrip 1&amp;2 Coal</t>
  </si>
  <si>
    <t>White River-Accumulated Depreciation Pr</t>
  </si>
  <si>
    <t>Prepmts - Tucannon</t>
  </si>
  <si>
    <t>Prepaid Subscrptns</t>
  </si>
  <si>
    <t>2005 - ShelfReg</t>
  </si>
  <si>
    <t>Prepmts - Misc - Prepaid Insurance</t>
  </si>
  <si>
    <t>Prepmts - Payroll Taxes</t>
  </si>
  <si>
    <t>Northwest Permits Operating Advance- Gas</t>
  </si>
  <si>
    <t>6.53% Med Term Notes B - Due 08/18/08</t>
  </si>
  <si>
    <t>No.</t>
  </si>
  <si>
    <t>APUA - Electric Counterparties</t>
  </si>
  <si>
    <t>Hybrid Security 2007 - Unamort Debt Exp</t>
  </si>
  <si>
    <t>2007 Cashiers Overages-Baker Resort</t>
  </si>
  <si>
    <t>Cash - PE Key Bank 7738</t>
  </si>
  <si>
    <t>White River Land Sales Costs</t>
  </si>
  <si>
    <t>A/P - Gas Pipeline Liability</t>
  </si>
  <si>
    <t>Def FIT Indirect Cost Adj - Gas</t>
  </si>
  <si>
    <t>Def FIT Removal Cost</t>
  </si>
  <si>
    <t>Def FIT White River</t>
  </si>
  <si>
    <t>Def FIT Pension</t>
  </si>
  <si>
    <t>Def FIT Bond Related</t>
  </si>
  <si>
    <t>OCI - FAS 133 Treasury Lock Hedge - CQ</t>
  </si>
  <si>
    <t>Deferred FIT - FAS 133 Fwd Swap LT</t>
  </si>
  <si>
    <t>White River Conveyance Costs Reimbursem</t>
  </si>
  <si>
    <t xml:space="preserve">Gas-RWIP-RET1 C.O.R./Salvage PP    </t>
  </si>
  <si>
    <t xml:space="preserve">Non-Utility Property - PP </t>
  </si>
  <si>
    <t xml:space="preserve">BPA Saddleback Transmission Request Deposit </t>
  </si>
  <si>
    <t xml:space="preserve">A/R - Goldendale Insurance Receivable    </t>
  </si>
  <si>
    <t xml:space="preserve">Redmond Ridge Soil Mgmt Agmt    </t>
  </si>
  <si>
    <t>Deferred FIT - FAS 143 ARO Gain/Loss on Settlement</t>
  </si>
  <si>
    <t>Cash-Key Bank-Accounts Payable 1166</t>
  </si>
  <si>
    <t>10a</t>
  </si>
  <si>
    <t>10b</t>
  </si>
  <si>
    <t>1999 Cashiers Overages-Baker Resort</t>
  </si>
  <si>
    <t>Gas-RWIP-Specific C.O.R./Salvage</t>
  </si>
  <si>
    <t>7.70% Med Term Notes Due 12/10/04</t>
  </si>
  <si>
    <t>PCA YR #4  Gross</t>
  </si>
  <si>
    <t>PCA YR #4 Gross - Contra</t>
  </si>
  <si>
    <t>WA  Property Tax-Freddie 1-Electric</t>
  </si>
  <si>
    <t>CA to Eliminate the NCR (9-1-03)</t>
  </si>
  <si>
    <t>A/P - Everett Delta - NW Pipeline - Gas</t>
  </si>
  <si>
    <t>Rule 7 Customer Advances</t>
  </si>
  <si>
    <t>Def FIT - Wind Loss Settlement Agreemen</t>
  </si>
  <si>
    <t>37h</t>
  </si>
  <si>
    <t>Electric - Retail Wheeling Pilot - Reg. Assets</t>
  </si>
  <si>
    <t>8.40% Cap Trst - Unamort Reacq Debt</t>
  </si>
  <si>
    <t>White River Selling Cost - Carpenter Shop</t>
  </si>
  <si>
    <t>Def Tax - Environmental Recoveries</t>
  </si>
  <si>
    <t>PGA  Amort - Commodity</t>
  </si>
  <si>
    <t>OWIP - Electric - Non-Temp Facility &amp; D</t>
  </si>
  <si>
    <t>PSE New Credit Agreement - 364 days</t>
  </si>
  <si>
    <t>Clay Basin Gas Storage - 00925</t>
  </si>
  <si>
    <t>A/R - Miscellaneous - CLX</t>
  </si>
  <si>
    <t>Interest Rec - Petersen Family Ltd.</t>
  </si>
  <si>
    <t>Common Accum Depr-Allocation to Electric</t>
  </si>
  <si>
    <t>BPA Cross-Cascades Transmission Request</t>
  </si>
  <si>
    <t>ELECTRIC</t>
  </si>
  <si>
    <t>GAS</t>
  </si>
  <si>
    <t>Customer Accounts Receivable</t>
  </si>
  <si>
    <t>Unearned Carrying Charges</t>
  </si>
  <si>
    <t>Cash - Seafirst - WNG Disburse - 158</t>
  </si>
  <si>
    <t>Federal Income Taxes - Rainier Rec</t>
  </si>
  <si>
    <t>Buckley Ph II Burn Pile &amp; Wood Debris E</t>
  </si>
  <si>
    <t>Average Operating Investments - Gas</t>
  </si>
  <si>
    <t xml:space="preserve">   DFIT 17</t>
  </si>
  <si>
    <t xml:space="preserve">   PGA</t>
  </si>
  <si>
    <t>Unamort Loss on Reaqu Debt -$55 Million</t>
  </si>
  <si>
    <t>Colstrip 500KV Transmission O&amp;M Operati</t>
  </si>
  <si>
    <t>5.1% PCB-Series 2003B due 03/01/2031-Ac</t>
  </si>
  <si>
    <t>5.0% PCB-Series 2003A due 03/01/2031</t>
  </si>
  <si>
    <t>5.1% PCB-Series 2003B due 03/01/2031</t>
  </si>
  <si>
    <t>Deferred FIT - FAS 143 Whitehorn 2 &amp; 3</t>
  </si>
  <si>
    <t>Deferred Compensation - Salary Deferred</t>
  </si>
  <si>
    <t>9/1/20 Bonds 27th - Unamort Debt Expense</t>
  </si>
  <si>
    <t>Puget Western - Retained Earnings</t>
  </si>
  <si>
    <t>Accrued FICA - Company</t>
  </si>
  <si>
    <t>Env Rem - Covington GS</t>
  </si>
  <si>
    <t>Floyd Equipment Expensed Site</t>
  </si>
  <si>
    <t>Cash - Bank of America - A/P Disbursement</t>
  </si>
  <si>
    <t>Other Special Deposits</t>
  </si>
  <si>
    <t>White River Safety &amp; Regulatory - Post</t>
  </si>
  <si>
    <t>White River Water Rights - Post UE-0406</t>
  </si>
  <si>
    <t>7.02% Med Term Notes C - Due 09/11/07</t>
  </si>
  <si>
    <t>Pipeline Capacity Assignment</t>
  </si>
  <si>
    <t>2006 - Shelf Registration</t>
  </si>
  <si>
    <t xml:space="preserve"> </t>
  </si>
  <si>
    <t>FIT - FAS 133 Unrealized Loss Fwd Swap</t>
  </si>
  <si>
    <t>Def Debits - Misc Def Debits</t>
  </si>
  <si>
    <t>Generating Plant Expenses</t>
  </si>
  <si>
    <t>Refundable GST on PSE Gas Purchases</t>
  </si>
  <si>
    <t>7.80% MT Notes Due 5/27/04 - Unamort Debt Exp</t>
  </si>
  <si>
    <t>Prepayments - Hopkins Ridge Prop Insurance</t>
  </si>
  <si>
    <t>Prepayments - Misc Employee Benefits</t>
  </si>
  <si>
    <t>Colstrip 3&amp;4 Coal Transport Agrmt Loss</t>
  </si>
  <si>
    <t>FAS 133 New Unrealized Gain RECs</t>
  </si>
  <si>
    <t>DFIT - FAS 133 Liability - RECs</t>
  </si>
  <si>
    <t>Prepmts - Marsh USA</t>
  </si>
  <si>
    <t>W/C Line No.</t>
  </si>
  <si>
    <t>$200M VRN - Amort of Debt Retirement</t>
  </si>
  <si>
    <t>Hopkins Ridge BPA Trans Upgrade 05TX-11905</t>
  </si>
  <si>
    <t>Hopkins Ridge BPA Trans Upgrade 02TX-11040</t>
  </si>
  <si>
    <t>A/R Hopkins BPA Transm Int Recble 05TX-11905</t>
  </si>
  <si>
    <t>A/R Hopkins BPA Transm Int Recble 02TX-11040</t>
  </si>
  <si>
    <t xml:space="preserve">   Gas Utility Plant in Service</t>
  </si>
  <si>
    <t>FAS157 Credit Reserve - LT Gas</t>
  </si>
  <si>
    <t>Env Rem - Gas Works Legal Costs</t>
  </si>
  <si>
    <t>A/P - Secondary Power Payable</t>
  </si>
  <si>
    <t>Def FIT - FAS 109</t>
  </si>
  <si>
    <t>Cash - Wells Fargo - WNG CBR - 4159652569</t>
  </si>
  <si>
    <t>Notes Rec - Intolight</t>
  </si>
  <si>
    <t>2001 Rate Case Expenses - Electric</t>
  </si>
  <si>
    <t>2001 Rate Case Expenses - Gas</t>
  </si>
  <si>
    <t>CIAC - Seattle Public Utilities-Electri</t>
  </si>
  <si>
    <t>Unearned Easement Revenue</t>
  </si>
  <si>
    <t>OCI-FAS133C-15NPNS Reclass to Earnings</t>
  </si>
  <si>
    <t>Cash-Key Bank-Flexben-6467</t>
  </si>
  <si>
    <t>ARO-Hopkins Ridge</t>
  </si>
  <si>
    <t>Deferred Pole Contact Compliance Paymen</t>
  </si>
  <si>
    <t>Workers Compensation Reserve - Pinnacle</t>
  </si>
  <si>
    <t>PSE Transmission Contra - Merchant Deposit</t>
  </si>
  <si>
    <t>Purchased Gas Commodity Security Deposit</t>
  </si>
  <si>
    <t>Deferred Pole Contact Compliance Payment</t>
  </si>
  <si>
    <t>Prepd Pens Cost Excess Contrib - Misc Def Deb</t>
  </si>
  <si>
    <t>8.06% MT Notes Due 6/19/06 - Unamort Debt Exp</t>
  </si>
  <si>
    <t>OCI-FAS133C-15NPNS</t>
  </si>
  <si>
    <t>RB-Consv Pre91 Tax Settlmt - Accum Def Inc Tax</t>
  </si>
  <si>
    <t>Customer Deposits - Electric</t>
  </si>
  <si>
    <t>Residential Exchange</t>
  </si>
  <si>
    <t>Cust Advances for Construction</t>
  </si>
  <si>
    <t>Major Projects - Property Tax Expense</t>
  </si>
  <si>
    <t>Def Inc Tax - Pre 1981 Additions</t>
  </si>
  <si>
    <t>Def Inc Tax - Post 1980 Additions</t>
  </si>
  <si>
    <t>Liberalized Depreciation Total Accum. Def. FIT - Liberalized</t>
  </si>
  <si>
    <t>7.00% MTN Series B Due 3/9/29 - Accrued</t>
  </si>
  <si>
    <t>8.4%WING MTN SERIES A DUE 1/13/2022 (rd</t>
  </si>
  <si>
    <t>8.14% Med Term Notes Due 11/30/06</t>
  </si>
  <si>
    <t>Elec/Cust Accounts Receivable CLX</t>
  </si>
  <si>
    <t>PCA Customer Portion</t>
  </si>
  <si>
    <t>DFIT - 2007 Storm Damage Deferred</t>
  </si>
  <si>
    <t>Goldendale Deferral - UE-070533</t>
  </si>
  <si>
    <t>Goldendale Carrying Costs - UE-070533</t>
  </si>
  <si>
    <t>FIN 48 Capitalized Overheads - Electric</t>
  </si>
  <si>
    <t>FIN 48 Capitalized Overheads - Gas</t>
  </si>
  <si>
    <t xml:space="preserve">Unclaimed Vendor Payments - California  </t>
  </si>
  <si>
    <t>Unclaimed Property - Customer Refunds - California</t>
  </si>
  <si>
    <t xml:space="preserve">Deferred Tax - Common Depreciation  </t>
  </si>
  <si>
    <t xml:space="preserve">Def Tax -Schedule 94 - Residential Exchange </t>
  </si>
  <si>
    <t>Payroll - Life Insurance Payable- Retir</t>
  </si>
  <si>
    <t>Snoqualmie #2 - FERC License Fees</t>
  </si>
  <si>
    <t>Total Profit/Loss Current Year</t>
  </si>
  <si>
    <t>Unappropriated Retained Earnings</t>
  </si>
  <si>
    <t>Sr Mgmt LT Incentive Plans</t>
  </si>
  <si>
    <t>Prepmts - All Risk Property Insurance</t>
  </si>
  <si>
    <t>Prepmts - King Air Aircraft Insurance</t>
  </si>
  <si>
    <t>Prepmts - M&amp;M Consulting Fee</t>
  </si>
  <si>
    <t>Electric - Construction Work in Progres</t>
  </si>
  <si>
    <t>Refunds - SeaFirst #68523505</t>
  </si>
  <si>
    <t>Temporary Cash Investments-Non Tax Exempt</t>
  </si>
  <si>
    <t>S-T Notes Rec - Misc</t>
  </si>
  <si>
    <t>Unclaimed Property - Customer Refunds</t>
  </si>
  <si>
    <t>Unclaimed Property - Payroll Checks</t>
  </si>
  <si>
    <t>A/P - Power Cost</t>
  </si>
  <si>
    <t>Nonutility Property</t>
  </si>
  <si>
    <t>Notes Rec - Bernie &amp; Doris Larson</t>
  </si>
  <si>
    <t>Notes Rec - Greenwater L.L.C.</t>
  </si>
  <si>
    <t>Accounts Payable - Vouchers (Electric S</t>
  </si>
  <si>
    <t>Cash-Key Bank-Tri-Ad Flex Spending</t>
  </si>
  <si>
    <t>BPA Freddy 1 Control Area Change</t>
  </si>
  <si>
    <t>FAS 157 Credit Reserve - ST Electric</t>
  </si>
  <si>
    <t>FAS 133 - Ineffective CFH Gain ST</t>
  </si>
  <si>
    <t>FAS 133 - Ineffective CFH Gain LT</t>
  </si>
  <si>
    <t>FAS157 CR Res LT Gas</t>
  </si>
  <si>
    <t>Accr Env Rem-Talbot Hill Substat &amp; Swit</t>
  </si>
  <si>
    <t>Accrued Interest - 5.757% Senior Notes</t>
  </si>
  <si>
    <t>Lower Snake River BPA Transm Interest R</t>
  </si>
  <si>
    <t>Deferred Inc Tax - Envirnonmental</t>
  </si>
  <si>
    <t>Deferred Inc Tax - Other Utility</t>
  </si>
  <si>
    <t>Def FIT Environ - UG920781</t>
  </si>
  <si>
    <t>Def FIT LFSH - UG920782</t>
  </si>
  <si>
    <t>FIT Def LFSH Regional - UG930287</t>
  </si>
  <si>
    <t>FIT Def AWH 60% Effic - UG930287</t>
  </si>
  <si>
    <t>Electric - Colstrip Def Depr FERC Adj - Reg A</t>
  </si>
  <si>
    <t>Electric - BPA Power Exch Invstmt - Reg Asset</t>
  </si>
  <si>
    <t>Electric - BPA Power Exch Inv Amort - Reg Ass</t>
  </si>
  <si>
    <t>12</t>
  </si>
  <si>
    <t>8</t>
  </si>
  <si>
    <t>9</t>
  </si>
  <si>
    <t>Def Inc Tax - Energy Conservation &amp; FAS 133</t>
  </si>
  <si>
    <t>Fuel Stock - Propane SWARR Station</t>
  </si>
  <si>
    <t>Colstrip Units 1 &amp; 2 loss reserve</t>
  </si>
  <si>
    <t>Conservation Trust Payable</t>
  </si>
  <si>
    <t>Temporary Cash Investments-Taxable</t>
  </si>
  <si>
    <t>Cust Accounts Receivable Unapplied Cred</t>
  </si>
  <si>
    <t>6b</t>
  </si>
  <si>
    <t>Env Rem - Factoria UST Def Site</t>
  </si>
  <si>
    <t>7.36% Med Term Notes C - Due 09/15/15</t>
  </si>
  <si>
    <t>6.61% Med Term Notes C - Due 12/21/09</t>
  </si>
  <si>
    <t>6.62% Med Term Notes C - Due 12/22/09</t>
  </si>
  <si>
    <t>7.15% Med Term Notes C - Due 12/19/25</t>
  </si>
  <si>
    <t>BPA Montana Transmission Request</t>
  </si>
  <si>
    <t>Other Deferred Credits - Retention Costs - Gas</t>
  </si>
  <si>
    <t>Sumas Gas Pipeline / Socco - Other A/R</t>
  </si>
  <si>
    <t>Sumas Gas Pipeline / Sumas - Other A/R</t>
  </si>
  <si>
    <t>Prepaid - Freddy 1 Capital FFH</t>
  </si>
  <si>
    <t>Prepaid - Freddy 1 Expense FFH</t>
  </si>
  <si>
    <t>Prepaid - Freddy 1 Inventory</t>
  </si>
  <si>
    <t>Prepmts - Electric - Municipal Taxes</t>
  </si>
  <si>
    <t>Prepmts - Interest</t>
  </si>
  <si>
    <t xml:space="preserve">Puget Sound Energy, Inc. </t>
  </si>
  <si>
    <t>Reconciliation between Balance Sheet and Combined Working Capital / Ratebase</t>
  </si>
  <si>
    <t xml:space="preserve">Components of Operating Investment included in Reconciliation </t>
  </si>
  <si>
    <t>Property Taxes - Washington - Electric</t>
  </si>
  <si>
    <t>Property Taxes - Montana - Electric</t>
  </si>
  <si>
    <t>Property Taxes - Washington - Gas</t>
  </si>
  <si>
    <t>Tenino Service Center - UG Tank - Env</t>
  </si>
  <si>
    <t>White River Plant Costs Reg Asset</t>
  </si>
  <si>
    <t>Def FIT - Post Retirement Benefits</t>
  </si>
  <si>
    <t>Def FIT - Environmental</t>
  </si>
  <si>
    <t>PCA - OCI FAS 133</t>
  </si>
  <si>
    <t>3.363%Senior Notes - Due 6/1/08</t>
  </si>
  <si>
    <t>Payroll - Medical Insurance Payable- Re</t>
  </si>
  <si>
    <t>Accounts Payable Suspense</t>
  </si>
  <si>
    <t>Payroll - Health/Dependent Spending Acc</t>
  </si>
  <si>
    <t>Def FIT - Demand Side Mgmt</t>
  </si>
  <si>
    <t>Def FIT - Software</t>
  </si>
  <si>
    <t>Def FIT - Rate Case</t>
  </si>
  <si>
    <t>Def FIT - Bond Amortization</t>
  </si>
  <si>
    <t>CLX Cashier Shortage Blocked</t>
  </si>
  <si>
    <t>Stock Exch Fractional Shares</t>
  </si>
  <si>
    <t>Wachovia - Credit Facility Loan</t>
  </si>
  <si>
    <t>Unearned Rev-Renewable Energy Credit-Wi</t>
  </si>
  <si>
    <t>Gain on Sale Skagit Svc Ctr-Electric</t>
  </si>
  <si>
    <t>APUA - Vandalism - CLX</t>
  </si>
  <si>
    <t>4.84% Prfd - Gain on Reacqu Cap Stock</t>
  </si>
  <si>
    <t>Env Rem - Gas Historical Actual Ins Rec</t>
  </si>
  <si>
    <t>7.80% Med Term Notes Due 5/27/04</t>
  </si>
  <si>
    <t>7.02% Med Term Notes due 12/01/27</t>
  </si>
  <si>
    <t>6.74% Med Term Notes - Due 06/15/18</t>
  </si>
  <si>
    <t>6.46% MTN Series B Due 3/9/09</t>
  </si>
  <si>
    <t>Electric - Payroll Deductions - IBEW Union Du</t>
  </si>
  <si>
    <t>4.70%  Preferred Stock - Mandatory Rede</t>
  </si>
  <si>
    <t>Cash - First Union - PSE A/P C/D - 1069509</t>
  </si>
  <si>
    <t>Accounts Payable - BillServ NSF's and A</t>
  </si>
  <si>
    <t>6.274% Senior Notes Due 3/15/2037 - Unamortized Debt Expense</t>
  </si>
  <si>
    <t>6.274% Senior Notes Due 3/15/2037</t>
  </si>
  <si>
    <t>Deferred FIT - FAS 133 Fwd Swap Short Term</t>
  </si>
  <si>
    <t>First Un - Clearing A/P Disb.</t>
  </si>
  <si>
    <t>Defrrd Tax Asset - SFAS 158 Qualified P</t>
  </si>
  <si>
    <t>Defrrd Tax Asset - SFAS 158 SERP</t>
  </si>
  <si>
    <t>Defrrd Tax Asset - SFAS 158 Postrtrmnt</t>
  </si>
  <si>
    <t>Notes Rec - AP&amp;T Promissory Bad Debts R</t>
  </si>
  <si>
    <t>Cash-Key Bank- Checkfree</t>
  </si>
  <si>
    <t>Account Description</t>
  </si>
  <si>
    <t>9-5/8% Series 9/15/94 - Unam Loss Reacq</t>
  </si>
  <si>
    <t>FIT - Tight Sands Credit (TSCR)</t>
  </si>
  <si>
    <t>Prepaid - Market Data Subscriptions - E</t>
  </si>
  <si>
    <t>8.231% Trust Preferred Notes - Amort of</t>
  </si>
  <si>
    <t>Env Rem - WSDOT Fedl/State Legal Costs</t>
  </si>
  <si>
    <t>Env Rem - WSDOT Upland Remediation Costs</t>
  </si>
  <si>
    <t>Env Rem - WSDOT Thea Foss Remediation Costs</t>
  </si>
  <si>
    <t>Env Rem - WSDOT Thea Foss Legal Costs</t>
  </si>
  <si>
    <t>4.84%  Preferred Stock - Mandatory Rede</t>
  </si>
  <si>
    <t>FAS 133 Unrealized Loss - ST</t>
  </si>
  <si>
    <t>Unamort Gain on Reacquired Debt-6.25% M</t>
  </si>
  <si>
    <t>Env Rem - Quendall Terminal Remediation</t>
  </si>
  <si>
    <t>EOP</t>
  </si>
  <si>
    <t>ARC - Gas Plant</t>
  </si>
  <si>
    <t>ARO - Gas Mains</t>
  </si>
  <si>
    <t>Interest on PTC Deferred Tax</t>
  </si>
  <si>
    <t>Encogen Acid Rain Fines</t>
  </si>
  <si>
    <t>ARO - Electric - Short Term</t>
  </si>
  <si>
    <t>ARO - Gas - Short Term</t>
  </si>
  <si>
    <t>BPA Hopkins Ridge Transmission Request</t>
  </si>
  <si>
    <t xml:space="preserve">   Accumulated Depreciation and Other Liabilities</t>
  </si>
  <si>
    <t>Deferred Taxes WNP#3</t>
  </si>
  <si>
    <t>2006 Cashiers Overages-Baker Resort</t>
  </si>
  <si>
    <t>DFIT - 2006 Storm Excess Costs</t>
  </si>
  <si>
    <t>5.875% PCB Series 1993-Unamort Loss on</t>
  </si>
  <si>
    <t>Env Rem - Estimated Future Costs Misc Gas Sit</t>
  </si>
  <si>
    <t>Electric - Plant Acq Adj. Milwaukee RR</t>
  </si>
  <si>
    <t>Electric - Plant Acq Adj. DuPont</t>
  </si>
  <si>
    <t>Gas-Accum Depreciation AMA Reserve</t>
  </si>
  <si>
    <t>Common-Accum Depreciation AMA Reserve</t>
  </si>
  <si>
    <t>$200M 2 year floating rate note issuanc</t>
  </si>
  <si>
    <t>1900-Restructuree maturing $250mm credi</t>
  </si>
  <si>
    <t>Elec-Accum Depreciation -PP</t>
  </si>
  <si>
    <t>GAS-Accum Depreciation -PP</t>
  </si>
  <si>
    <t>PSE A/R Securitization - 3 years Facili</t>
  </si>
  <si>
    <t>ARO - Gas Bare Steel Pipe Removal to Short</t>
  </si>
  <si>
    <t>ARO - Transmission Wood Poles to Short Term</t>
  </si>
  <si>
    <t>ARO - Distribution Wood Poles Short Term</t>
  </si>
  <si>
    <t>ARO - Contaminated Oil &amp; Related Equipment To Short</t>
  </si>
  <si>
    <t>ARO - Electric Short Term</t>
  </si>
  <si>
    <t>ARO - Gas Short Term</t>
  </si>
  <si>
    <t xml:space="preserve">BPA Ratcheted Demand Liability </t>
  </si>
  <si>
    <t>AP - BPA 2006 Capital Projects</t>
  </si>
  <si>
    <t>US Bank - Damage Claims 1847</t>
  </si>
  <si>
    <t>Cash Discount Clearing</t>
  </si>
  <si>
    <t>37g</t>
  </si>
  <si>
    <t>Electric Working Capital Ratio</t>
  </si>
  <si>
    <t>Gas Working Capital Ratio</t>
  </si>
  <si>
    <t>Non Operating Working Capital</t>
  </si>
  <si>
    <t>Allocation of Working Capital</t>
  </si>
  <si>
    <t>Electric Working Captial</t>
  </si>
  <si>
    <t xml:space="preserve">Gas Working Capital </t>
  </si>
  <si>
    <t>Cashiers Overages</t>
  </si>
  <si>
    <t>Def FIT - ARO</t>
  </si>
  <si>
    <t>Env Rem - 5th &amp; Jackson Remedia Reimbur</t>
  </si>
  <si>
    <t>Master Card Central Billing - Clearing</t>
  </si>
  <si>
    <t>NewRule7 nonref zero consump cust advan</t>
  </si>
  <si>
    <t>Env Rem - Everett Legal Costs</t>
  </si>
  <si>
    <t>Electric - Plant Material &amp; Supplies</t>
  </si>
  <si>
    <t>Gas - Plant Material &amp; Supplies</t>
  </si>
  <si>
    <t>24</t>
  </si>
  <si>
    <t>PSE Low Income Program Costs - Electric</t>
  </si>
  <si>
    <t>PSE Low Income Program Costs - Gas</t>
  </si>
  <si>
    <t>Colstrip 3 &amp; 4 Final Reclamation Liabil</t>
  </si>
  <si>
    <t>Avg</t>
  </si>
  <si>
    <t>Op</t>
  </si>
  <si>
    <t>Non-Op</t>
  </si>
  <si>
    <t>Accum Amortization Colstrip-Common FERC</t>
  </si>
  <si>
    <t>Colstrip Def Depr FERC Adj - Reg</t>
  </si>
  <si>
    <t>Liquified Natural Gas Stored</t>
  </si>
  <si>
    <t>Prepmts - Puget Auto / General Liabilit</t>
  </si>
  <si>
    <t>California ISO/PX Receivables</t>
  </si>
  <si>
    <t>Electric Conservation Incentive</t>
  </si>
  <si>
    <t>1</t>
  </si>
  <si>
    <t>16</t>
  </si>
  <si>
    <t>16a</t>
  </si>
  <si>
    <t>Common - Const Completed Non Classified</t>
  </si>
  <si>
    <t>DFIT Gain on Skagit Sale</t>
  </si>
  <si>
    <t>White River - FERC License Fees</t>
  </si>
  <si>
    <t>PSE Non-Employee Director Stock Plan</t>
  </si>
  <si>
    <t>Electric Conservation not in RB</t>
  </si>
  <si>
    <t>Federal Income Tax Withheld - Employee</t>
  </si>
  <si>
    <t>7.70% Bonds - Unamort Discount</t>
  </si>
  <si>
    <t>Injuries / Damages</t>
  </si>
  <si>
    <t>Sale of Skookumchuck</t>
  </si>
  <si>
    <t>Canwest Settlement Receivable</t>
  </si>
  <si>
    <t>37f</t>
  </si>
  <si>
    <t>Whitehorn Capital Lease - Non-Current</t>
  </si>
  <si>
    <t>Whitehorn Capital Lease - Current</t>
  </si>
  <si>
    <t>Payroll - Parking Payable</t>
  </si>
  <si>
    <t xml:space="preserve">   Other Investments &amp; FAS 133</t>
  </si>
  <si>
    <t>22</t>
  </si>
  <si>
    <t>Tenaska Disallowance Reserve</t>
  </si>
  <si>
    <t>Tenaska Disallowance Reserve Contra</t>
  </si>
  <si>
    <t>Def Tax - CLX Amortization</t>
  </si>
  <si>
    <t>ARO-Electric Shuffleton Harbor Lease</t>
  </si>
  <si>
    <t>White River Safety &amp; Regulatory - UE-040641 - Post Jan 15, 2004</t>
  </si>
  <si>
    <t>White River Water Rights - UE-040641 - Post Jan 15, 2004</t>
  </si>
  <si>
    <t>6h</t>
  </si>
  <si>
    <t>Goldendale Deferral -UE-070533</t>
  </si>
  <si>
    <t>37i</t>
  </si>
  <si>
    <t>Interest Rec - River Oak</t>
  </si>
  <si>
    <t>A/P - Salary Month End Payroll Accrual</t>
  </si>
  <si>
    <t>Deferred FIT - FAS 133</t>
  </si>
  <si>
    <t>Puget Sound Energy</t>
  </si>
  <si>
    <t>REC Collateral Deposits Held</t>
  </si>
  <si>
    <t>Washington Unemployment Tax - Employer</t>
  </si>
  <si>
    <t>37d</t>
  </si>
  <si>
    <t>White River Conveyance Costs</t>
  </si>
  <si>
    <t>1900-2004 Shelf Registration</t>
  </si>
  <si>
    <t>Def FIT - Non Qual SERP</t>
  </si>
  <si>
    <t>Def FIT - Net CIAC</t>
  </si>
  <si>
    <t>Def FIT - Pension</t>
  </si>
  <si>
    <t>6.92% Med Term Notes C - Due 09/12/05</t>
  </si>
  <si>
    <t>Accum Amort Acq Adj DuPont - Electric</t>
  </si>
  <si>
    <t>Gas Stored at JP Reservoir - Noncurrent</t>
  </si>
  <si>
    <t>FAS 87 - Minimun Pension Liability Adju</t>
  </si>
  <si>
    <t>AFUCE Deferred Taxes</t>
  </si>
  <si>
    <t>Def Tax - Interest Inc - HEDC</t>
  </si>
  <si>
    <t>Superfund Site Cleanup</t>
  </si>
  <si>
    <t>1996 Holiday Storm</t>
  </si>
  <si>
    <t>11/23/98 Storm Loss</t>
  </si>
  <si>
    <t xml:space="preserve">Common Plant-Allocation to Gas </t>
  </si>
  <si>
    <t>6.10% Med Term Notes B - Due 01/15/04</t>
  </si>
  <si>
    <t>6.07% Med Term Notes B - Due 01/16/04</t>
  </si>
  <si>
    <t>Hydro Energy Dev Corp - Retained Earnings</t>
  </si>
  <si>
    <t>Employee Incentive Plan Clearing</t>
  </si>
  <si>
    <t>Incentive Pay Liability</t>
  </si>
  <si>
    <t>Elec-Update Seismic Analysis for Baker</t>
  </si>
  <si>
    <t>8.25% WNG MTN SERIES A DUE 8/12/22, rde</t>
  </si>
  <si>
    <t>8.2% PSPL MTN SERIES B DUE 12/21/12 rde</t>
  </si>
  <si>
    <t>Unappropriated RE</t>
  </si>
  <si>
    <t>Unamort Loss on Reacquired Debt - 1995</t>
  </si>
  <si>
    <t>Dividends on Common Stock (Gas History)</t>
  </si>
  <si>
    <t>Dividends on Preferred Stock (Gas History)</t>
  </si>
  <si>
    <t>Gas - Plant Held for Future Use</t>
  </si>
  <si>
    <t>Electric - Colstrip Def Depr FERC Adj -</t>
  </si>
  <si>
    <t>3.363% MT Notes due 6/1/08 - Unamortize</t>
  </si>
  <si>
    <t>Env Rem - Swarr Station</t>
  </si>
  <si>
    <t>CWIP/Retention Clearing (Debit) - Electric</t>
  </si>
  <si>
    <t>Whitehorn Unit 2 Reimbursable Repair Co</t>
  </si>
  <si>
    <t>2006 Storm Excess Costs</t>
  </si>
  <si>
    <t>SFAS 132 Supplemental Death Intangible</t>
  </si>
  <si>
    <t>Interest on PTC Deferred Tax - Contra</t>
  </si>
  <si>
    <t>Interest Curr Comm.- Unrcvd Purch Gas C</t>
  </si>
  <si>
    <t>Interest Curr Demand-Unrcvd Purch Gas C</t>
  </si>
  <si>
    <t>Fuel Stock - Encogen Natural Gas</t>
  </si>
  <si>
    <t>Undistributed Intolight Stores Expense</t>
  </si>
  <si>
    <t>Residential Exchange - Misc Deferred De</t>
  </si>
  <si>
    <t>Env Rem - System Oil Insur Lit Legal Co</t>
  </si>
  <si>
    <t>Accrued WA City B &amp; O Taxes</t>
  </si>
  <si>
    <t>Cash-Key Bank-Payroll 1174</t>
  </si>
  <si>
    <t>Current Demand Def - Unrec Purch Gas Costs</t>
  </si>
  <si>
    <t>Notes Rec - Petersen Family Ltd.</t>
  </si>
  <si>
    <t>Notes Rec - BOA Keyport Lighting &amp; Capa</t>
  </si>
  <si>
    <t>2000 Cashiers Overages-Baker Resort</t>
  </si>
  <si>
    <t>9.375% PEI Bonds 2017 - Unam Loss Reacq Debt</t>
  </si>
  <si>
    <t>Deferred Debits - CFS Parts Warranty Re</t>
  </si>
  <si>
    <t>Curr Commodity Def - Unrec Purch Gas Co</t>
  </si>
  <si>
    <t>Other Investments - Ramgen Power System</t>
  </si>
  <si>
    <t>7.00% MTN Series B Due 3/9/29</t>
  </si>
  <si>
    <t>7.96% MTN Series B Due 2/22/10</t>
  </si>
  <si>
    <t>A/P - Encogen Vouchers</t>
  </si>
  <si>
    <t>DFIT - FAS 133 LT Asset - Electric</t>
  </si>
  <si>
    <t>Deferred FIT - Sale of GO</t>
  </si>
  <si>
    <t>JO1 Job Orders Temporary Facilities</t>
  </si>
  <si>
    <t>OWIP - Electric - Non-Temp Facility &amp; Damage</t>
  </si>
  <si>
    <t xml:space="preserve">   Electric Preliminary Surveys</t>
  </si>
  <si>
    <t>DFIT FIN 48 Interest - Electric</t>
  </si>
  <si>
    <t>DFIT FIN 48 Interest - Gas</t>
  </si>
  <si>
    <t>FAS 123R LTIP Equity Awards - Performance</t>
  </si>
  <si>
    <t>DFIT - Goldendale Deferral - UE-070533</t>
  </si>
  <si>
    <t>7.35% MT Notes Due 2/1/24 - Unamort Debt Exp</t>
  </si>
  <si>
    <t>6.46% MTN Series B Due 3/9/09 - Unamort</t>
  </si>
  <si>
    <t>7.00% MTN Series B Due 3/9/29 - Unamort</t>
  </si>
  <si>
    <t>Property Taxes - Oregon - Electric</t>
  </si>
  <si>
    <t>Approp RE - Fed Amort Reserve - Snoqualmie</t>
  </si>
  <si>
    <t>Env Rem - UG Tank - Crossroads Operating Base</t>
  </si>
  <si>
    <t>Temporary Cash Investments- Key Bank</t>
  </si>
  <si>
    <t>51</t>
  </si>
  <si>
    <t>Cash - Citibank E-Payment</t>
  </si>
  <si>
    <t>White River Relicensing - UE-040641</t>
  </si>
  <si>
    <t>White River Water Rights - UE-040641</t>
  </si>
  <si>
    <t>BPA Residential Exchange - Other Accts</t>
  </si>
  <si>
    <t>Inventory - Crystal Mountain Generation</t>
  </si>
  <si>
    <t>PGA FAS 157 Liability Reserve</t>
  </si>
  <si>
    <t>Env Rem - Lower Baker Power Plant Site</t>
  </si>
  <si>
    <t>Env Rem - Snoqualmie Hydro Generation</t>
  </si>
  <si>
    <t>Other Deferred Credits - LIHEAP Credit</t>
  </si>
  <si>
    <t>Other Deferred Credits - Contra LIHEAP</t>
  </si>
  <si>
    <t>Env Rem - Lower Baker Power Plant Site- Future Costs</t>
  </si>
  <si>
    <t>Oth Def Cr - Non -core Gas - Pipeline Cap</t>
  </si>
  <si>
    <t>Gain on Disp Of Emiss Allow - Acc Def I</t>
  </si>
  <si>
    <t>Upper Baker Structure Fire- Interim Mit</t>
  </si>
  <si>
    <t>Accounts Payable Non-SAP System Accrual</t>
  </si>
  <si>
    <t>Prepaid SAP Support</t>
  </si>
  <si>
    <t>Encogen Activity - Electric</t>
  </si>
  <si>
    <t>Prepmts - WECC Dues</t>
  </si>
  <si>
    <t>Rounding</t>
  </si>
  <si>
    <t>8.59% PSPL MTN SERIE A DUE 4/9/12 rdeem</t>
  </si>
  <si>
    <t>Customer Deposits - Gas CLX- Effective</t>
  </si>
  <si>
    <t>Customer Deposits - Elect CLX - Effecti</t>
  </si>
  <si>
    <t>Env Rem - Centralia Plant</t>
  </si>
  <si>
    <t>Env Rem - Chehalis Remediation Costs</t>
  </si>
  <si>
    <t>Montana State Electric Energy Producer</t>
  </si>
  <si>
    <t>OCI - FAS 133 Fwd Swap CQ Marks</t>
  </si>
  <si>
    <t>Electric-Accum Amortization - PP</t>
  </si>
  <si>
    <t>GAS-Accum Amortization - PP</t>
  </si>
  <si>
    <t>Common-Accum Amortization - PP</t>
  </si>
  <si>
    <t>Non-Utility Property Work in Progress -</t>
  </si>
  <si>
    <t>Non-Utility Property - PP</t>
  </si>
  <si>
    <t>Provision for Non-Utility Property - PP</t>
  </si>
  <si>
    <t>PCA YR #6  Gross - Contra</t>
  </si>
  <si>
    <t>Gas- Cust Accounts Receivable CLX</t>
  </si>
  <si>
    <t>6c</t>
  </si>
  <si>
    <t>35a</t>
  </si>
  <si>
    <t>Env Rem - Lake Union Legal Costs</t>
  </si>
  <si>
    <t>Prepayments - Licensing Fees (Vehicles)</t>
  </si>
  <si>
    <t>Prepaid Edison Electric Institute dues</t>
  </si>
  <si>
    <t>Common DFIT Summit Purchase Opt Buyout - Elec</t>
  </si>
  <si>
    <t>Env Rem - Bellevue G.O.UST Site Est Fut</t>
  </si>
  <si>
    <t>Def FIT FAS 106 Retirement Benefits</t>
  </si>
  <si>
    <t>Def FIT - Demand Charges</t>
  </si>
  <si>
    <t>Def FIT - JP Storage 263A</t>
  </si>
  <si>
    <t>Def FIT Indirect Cost Adj - Electric</t>
  </si>
  <si>
    <t>Electric - Colstrip Common FERC Adj - R</t>
  </si>
  <si>
    <t>Electric - Accum Amort Colstrip Common</t>
  </si>
  <si>
    <t>Electric Portion of Common Deferred Taxes</t>
  </si>
  <si>
    <t>CIAC - 1986 Changes - Accum Def Income Tax</t>
  </si>
  <si>
    <t>CIAC - 7/1/87 - Accum Def Income Tax</t>
  </si>
  <si>
    <t>Vacation Pay - Accum Def Inc Taxes</t>
  </si>
  <si>
    <t>Prepaid Exp - Hopkins Ridge Interconnec</t>
  </si>
  <si>
    <t>Lehman Brother CP issuances</t>
  </si>
  <si>
    <t>Unearned Revenue - Pole Contacts</t>
  </si>
  <si>
    <t>1997 Cashiers Overages</t>
  </si>
  <si>
    <t>1998 Cashiers Overages</t>
  </si>
  <si>
    <t>1999 Cashiers Overages</t>
  </si>
  <si>
    <t>2000 Cashiers Overages</t>
  </si>
  <si>
    <t>6.51% Med Term Notes B - Due 08/19/08</t>
  </si>
  <si>
    <t>Curr Commodity Def - Unrec Purch Gas Costs</t>
  </si>
  <si>
    <t>Emp Rec / Payroll Advances &amp; Misc - OARM</t>
  </si>
  <si>
    <t>Accrued WUTC Fee - Gas</t>
  </si>
  <si>
    <t>Accounts Payable - SAP System</t>
  </si>
  <si>
    <t>FAS 133 Non-qualified NPNS - LT Reserve</t>
  </si>
  <si>
    <t>FAS 133 NQ NPNS ST RESERVE</t>
  </si>
  <si>
    <t>PSE $350M 3 Year Credit Facility Unamor</t>
  </si>
  <si>
    <t>Non Operating Investments</t>
  </si>
  <si>
    <t>Electric - Plant in Service</t>
  </si>
  <si>
    <t>Gas - Plant in Service</t>
  </si>
  <si>
    <t>Env Rem - 5th &amp; Jackson Remediation Costs</t>
  </si>
  <si>
    <t>Env Rem - Mercer Street Remediation Costs</t>
  </si>
  <si>
    <t>Electric - Def Losses fr Disposition of Utili</t>
  </si>
  <si>
    <t>2005 Cashiers Overages-Baker Resort</t>
  </si>
  <si>
    <t>Gain from Sale of Former Bellevue GO Bu</t>
  </si>
  <si>
    <t>DFIT - FAS 133 LT Liability - Gas</t>
  </si>
  <si>
    <t>Def Tax - Fredonia Turbine Lease</t>
  </si>
  <si>
    <t xml:space="preserve">   Common Accumulated Depreciation-Allocation to Gas</t>
  </si>
  <si>
    <t>SGS-2 Gas Stored Underground</t>
  </si>
  <si>
    <t>Prepaid- Transmission software</t>
  </si>
  <si>
    <t>CLX - Account Credit Adj for Rule 7</t>
  </si>
  <si>
    <t>7.02% MT Note Issued - Unamort Debt Expen</t>
  </si>
  <si>
    <t>6.8% PCB Series 1992-Unamort Loss on Re</t>
  </si>
  <si>
    <t>$250M 30 Year Senior Notes</t>
  </si>
  <si>
    <t>Env Rem - Quendall Terminal Legal Costs</t>
  </si>
  <si>
    <t>Def Loss Disp Plt. - Electric</t>
  </si>
  <si>
    <t>Def Loss Disp Plt. - Gas</t>
  </si>
  <si>
    <t>Deferred Losses post 12/31/05 Property</t>
  </si>
  <si>
    <t>Deferred FIT - Horizon Wind Energy Paym</t>
  </si>
  <si>
    <t>A/P - Financial Swap payable</t>
  </si>
  <si>
    <t>Electric Plant in Service</t>
  </si>
  <si>
    <t>Electric Plant Aquisition Adjustment</t>
  </si>
  <si>
    <t>8.39%WNG MTN SERIES A DUE 1/13/2022 (rd</t>
  </si>
  <si>
    <t>ARO - Electric Shuffelton Harbor Lease to</t>
  </si>
  <si>
    <t>ARO - Gas Cast Iron Pipe Removal to Short</t>
  </si>
  <si>
    <t>2006 Cashiers Overages</t>
  </si>
  <si>
    <t>DETM - NW Pipeline Capacity Agreement</t>
  </si>
  <si>
    <t>Accounts Payable - APS NSF's and Adj-Ke</t>
  </si>
  <si>
    <t>A/P - BPA Transmission Payable</t>
  </si>
  <si>
    <t>A/P - Firm Contract Power Payable</t>
  </si>
  <si>
    <t>2004 Rate Case Costs - Electric</t>
  </si>
  <si>
    <t>2004 Rate Case Costs - Common</t>
  </si>
  <si>
    <t xml:space="preserve">   Investment in Associated Companies</t>
  </si>
  <si>
    <t>FIT Deferred on 18233 &amp; 18253</t>
  </si>
  <si>
    <t>FIT Deferred on 18234  18253 &amp; 18254</t>
  </si>
  <si>
    <t>7.70% MT Notes Due 12/10/04 - Unamort Debt Ex</t>
  </si>
  <si>
    <t>Env Rem - Tacoma Tide Flats Legal Costs</t>
  </si>
  <si>
    <t>Env Rem - Tac Tide Flts Historical Internal C</t>
  </si>
  <si>
    <t>Fuel Stock - Colstrip 3&amp;4 Fuel</t>
  </si>
  <si>
    <t>Discount for NPV - Elect</t>
  </si>
  <si>
    <t>Discount for NPV - Gas</t>
  </si>
  <si>
    <t>Unbilled Revenue, PSE customers, Electr</t>
  </si>
  <si>
    <t>Unbilled Revenue, PSE customers, Gas</t>
  </si>
  <si>
    <t>Trading Floor FERC Fees Payable</t>
  </si>
  <si>
    <t>PCA Company Portion - contra</t>
  </si>
  <si>
    <t>ARO-Electric Whitehorn 2 &amp; 3 Lease</t>
  </si>
  <si>
    <t>White River Relicensing - UE-040641 - Post Jan 15, 2004</t>
  </si>
  <si>
    <t>Gas</t>
  </si>
  <si>
    <t>Balance Sheet Detail</t>
  </si>
  <si>
    <t>Electric</t>
  </si>
  <si>
    <t>CAP Securities - Unamort Debt Exp</t>
  </si>
  <si>
    <t>Med Term Notes - B - Unamort Debt Expense</t>
  </si>
  <si>
    <t>Med Term Notes - C - Unamort Debt Expense</t>
  </si>
  <si>
    <t>Nonutility Plant in Service</t>
  </si>
  <si>
    <t>Invest in Assoc</t>
  </si>
  <si>
    <t>White River Deferred Plant Costs</t>
  </si>
  <si>
    <t>37c</t>
  </si>
  <si>
    <t>40</t>
  </si>
  <si>
    <t>10800003ARC</t>
  </si>
  <si>
    <t>DFIT - FAS 133 CFH TLOCK ST</t>
  </si>
  <si>
    <t>DFIT - FAS 133 Asset - PGA</t>
  </si>
  <si>
    <t xml:space="preserve">   Common Deferred Taxes-Allocation to Electric</t>
  </si>
  <si>
    <t>Microsoft Maintenance Contract</t>
  </si>
  <si>
    <t>Deferred Losses post 5/31/08 Property Sales - Gas</t>
  </si>
  <si>
    <t>Deferred Gains post 5/31/08 Property Sales - Electric</t>
  </si>
  <si>
    <t>Deferred Gains post  5/31/08 Property Sales - Gas</t>
  </si>
  <si>
    <t>Bank of New York Trust Expense</t>
  </si>
  <si>
    <t>Unamortized Discount PSE Capital</t>
  </si>
  <si>
    <t>Unamortized Discount PSE Operating</t>
  </si>
  <si>
    <t>Unamortized Discount PSE Hedging</t>
  </si>
  <si>
    <t>Snoqualmie #1 - FERC License Fees</t>
  </si>
  <si>
    <t>FAS 133 Day 1 Gain Deferral - Electric</t>
  </si>
  <si>
    <t>DFIT Summit Purchase Opt Buyout</t>
  </si>
  <si>
    <t>FAS 133 Day 1 Loss Deferral - Electric - ST</t>
  </si>
  <si>
    <t>FAS 133 Day 1 Loss Deferral - Electric - LT</t>
  </si>
  <si>
    <t>US Bank - Damage Claims 1771847</t>
  </si>
  <si>
    <t>Customer Deposits - Gas CLX</t>
  </si>
  <si>
    <t>7.69% MTN Due 2/1/11</t>
  </si>
  <si>
    <t>Deferred FIT - California ISO</t>
  </si>
  <si>
    <t>Deferred FIT - California PX</t>
  </si>
  <si>
    <t>Fuel Stock - Whitehorn Non-Core Gas Inv</t>
  </si>
  <si>
    <t>Prepaid Sales Tax - Fredonia CT 3 &amp; 4</t>
  </si>
  <si>
    <t>Def Losses fr Disposition of Utility Pl</t>
  </si>
  <si>
    <t>ARO - Distribution Wood Poles</t>
  </si>
  <si>
    <t>23</t>
  </si>
  <si>
    <t>Gas Conservation - Tracker Programs</t>
  </si>
  <si>
    <t>FAS106 - Post Retirmnt Benefits</t>
  </si>
  <si>
    <t>Electric - Plant in Service - PP</t>
  </si>
  <si>
    <t>Gas - Plant in Service - PP</t>
  </si>
  <si>
    <t>Common - Plant in Service - PP</t>
  </si>
  <si>
    <t>Electric - Plant Held for Future Use -</t>
  </si>
  <si>
    <t>Gas - Plant Held for Future Use - PP</t>
  </si>
  <si>
    <t>Electric Plant - NOT CLASSIFIED - PP</t>
  </si>
  <si>
    <t>Gas - Plant - NOT CLASSIFIED - PP</t>
  </si>
  <si>
    <t>Gas - Construction Work in Progress - P</t>
  </si>
  <si>
    <t>A/R - Snohomish PUD - Beverly Park Subs</t>
  </si>
  <si>
    <t>Qualified Pension Plan funded Status</t>
  </si>
  <si>
    <t>2008 Storm Excess Costs</t>
  </si>
  <si>
    <t>Env Rem - UG Tank Factoria (Future Cost Est)</t>
  </si>
  <si>
    <t>Real Estate Reimbursable Projects</t>
  </si>
  <si>
    <t>SEP Pension &amp; Benefit Plant Liabiltiy</t>
  </si>
  <si>
    <t>Post Retriement Benefit Plan Benefit</t>
  </si>
  <si>
    <t>Total  Investment</t>
  </si>
  <si>
    <t>Less: Gas CWIP</t>
  </si>
  <si>
    <t>FIT Deferred on 18239</t>
  </si>
  <si>
    <t>Deferred Income Tax - Thermal Energy</t>
  </si>
  <si>
    <t>Deferred Income Tax - Therm Rail</t>
  </si>
  <si>
    <t>Prepaid KWI Maintenance</t>
  </si>
  <si>
    <t>Wind Resource Acquisition</t>
  </si>
  <si>
    <t>Real Estate Brokerage Fee</t>
  </si>
  <si>
    <t>Accum Depreciation Non-legal Cost of Re</t>
  </si>
  <si>
    <t>Contra Accum Depreciation Non-legal Cos</t>
  </si>
  <si>
    <t>PGA  Amort - Dommod</t>
  </si>
  <si>
    <t>Contributions in Aid of Construction - Accum. Def. FIT.</t>
  </si>
  <si>
    <t xml:space="preserve">   Common Plant-Allocation to Electric</t>
  </si>
  <si>
    <t>Residential Exchange - Other Deferred C</t>
  </si>
  <si>
    <t>Unearned Fees - Cascade Water Alliance</t>
  </si>
  <si>
    <t>Temporary Investments Key Bank - BPA Restrict</t>
  </si>
  <si>
    <t>Prepmts - Optimize Networks Maintenance</t>
  </si>
  <si>
    <t>Land Sales - Accum Def Inc Taxes</t>
  </si>
  <si>
    <t>6.724% MTN due 6/15/2036 - Unamort Debt Expense</t>
  </si>
  <si>
    <t>Loans - Exit Payback - Other Accts Rec</t>
  </si>
  <si>
    <t>Fuel Stock - Crystal Mountain</t>
  </si>
  <si>
    <t>Other</t>
  </si>
  <si>
    <t>Prepmts - State Street Cond Trustee Fee</t>
  </si>
  <si>
    <t>FAS 133 -Ineffective CFH Loss LT</t>
  </si>
  <si>
    <t>12/4/03  Wind Storm - Extr Property Los</t>
  </si>
  <si>
    <t>White River Preliminary Survey Tunnel I</t>
  </si>
  <si>
    <t>White River Relicensing &amp; CWIP Reg Asse</t>
  </si>
  <si>
    <t>PCA Company Portion</t>
  </si>
  <si>
    <t>2002 Cashiers Overages-Baker Resort</t>
  </si>
  <si>
    <t>Prepaid - Goldendale Expense Maintenanc</t>
  </si>
  <si>
    <t>Prepaid Goldendale Inventory</t>
  </si>
  <si>
    <t>Env Rem-Olympia (Columbia Street) MGP L</t>
  </si>
  <si>
    <t>2008 PSE Bridge Loan Agreement</t>
  </si>
  <si>
    <t>DFIT - Interest Chelan PUD Reg Asset</t>
  </si>
  <si>
    <t>Landlord Incentive Bldg B - Floor 4</t>
  </si>
  <si>
    <t>Hopkins II Wake Effect Settlement</t>
  </si>
  <si>
    <t>DFIT - FAS 133 LT Liability - Electric</t>
  </si>
  <si>
    <t>2002 Universal Shelf</t>
  </si>
  <si>
    <t>Deferred FIT-Deferred Income (Advance P</t>
  </si>
  <si>
    <t>Plant Materials - Colstrip 3 &amp; 4</t>
  </si>
  <si>
    <t>Merch Inv</t>
  </si>
  <si>
    <t>Unamortized AFUCE Gross Up (2/97-12/02)</t>
  </si>
  <si>
    <t>Freddie #1 Operating Advance</t>
  </si>
  <si>
    <t>A/R - Vandalism - CLX</t>
  </si>
  <si>
    <t>Interest Rec - Newcastle Homeowners' As</t>
  </si>
  <si>
    <t>APUA - CARS Conversion-CLX</t>
  </si>
  <si>
    <t>Elec-RWIP-Specific C.O.R./Salvage</t>
  </si>
  <si>
    <t>Contra Low Income Program - Electric</t>
  </si>
  <si>
    <t>Contra Low Income Program - Gas</t>
  </si>
  <si>
    <t>Env Rem - Gas Historical Actual Ins Recoverie</t>
  </si>
  <si>
    <t>FIT Current Payable</t>
  </si>
  <si>
    <t>Federal Excise Tax - Fuel/Drayage Veh</t>
  </si>
  <si>
    <t>Accum Amort Acq Adj Milwaukee RR - Elec</t>
  </si>
  <si>
    <t>2001 Cashiers Overages</t>
  </si>
  <si>
    <t>US Bank - Commercial Paper</t>
  </si>
  <si>
    <t>Prepmts - Puget Auto / General Liability</t>
  </si>
  <si>
    <t>Prepmts - WIES - Blackout / Brownout</t>
  </si>
  <si>
    <t xml:space="preserve">   Electric Future Use Property</t>
  </si>
  <si>
    <t>AP Associated Companies</t>
  </si>
  <si>
    <t>FAS157 Credit Reserve - ST Gas</t>
  </si>
  <si>
    <t>BPA Transmission Escrow</t>
  </si>
  <si>
    <t>Prepaid - Goldendale Capital Maintenanc</t>
  </si>
  <si>
    <t>Env Rem - Lower Baker Powerhouse Soil R</t>
  </si>
  <si>
    <t>Env Rem - Snoqualmie Power Plant Soil R</t>
  </si>
  <si>
    <t>Env Rem - Bellingham Boulevard Park MGP</t>
  </si>
  <si>
    <t>Prepaid Comcast Rent</t>
  </si>
  <si>
    <t>Electric - Enron Settlement Funding</t>
  </si>
  <si>
    <t>Electric - Attorney General LIW Enron Funding</t>
  </si>
  <si>
    <t>Misc Current Liab - Comcast Rent</t>
  </si>
  <si>
    <t>PCA YR #9 Gross</t>
  </si>
  <si>
    <t>PCA YR #9  Gross - Contra</t>
  </si>
  <si>
    <t>CLX-Guarantee Transfer Clearing</t>
  </si>
  <si>
    <t>PCA YR #9 Gross - Contra</t>
  </si>
  <si>
    <t>DFIT - FAS 133 Liability - PGA ST</t>
  </si>
  <si>
    <t>DFIT - FAS 133 Liability - PGA  LT</t>
  </si>
  <si>
    <t>DFIT - FAS 133 PGA LT</t>
  </si>
  <si>
    <t>International Paper - Westcoast Capacity Agreement</t>
  </si>
  <si>
    <t>March 2010 Bond Issue</t>
  </si>
  <si>
    <t>Int'l Paper - Westcoast Capacity Agreem</t>
  </si>
  <si>
    <t>Less: Gas</t>
  </si>
  <si>
    <t>Proceeds from CWA for White River Plant Sale</t>
  </si>
  <si>
    <t>Wild Horse US Treasury Grant</t>
  </si>
  <si>
    <t>Wild Horse U.S. Treasury Grant</t>
  </si>
  <si>
    <t>Prepaid - Long Term REC</t>
  </si>
  <si>
    <t>Prepaid - Short Term REC</t>
  </si>
  <si>
    <t>Deferred Income Tax - SAP Amortization</t>
  </si>
  <si>
    <t>Electric - BPA Power Exch Inv Amort - R</t>
  </si>
  <si>
    <t>Fuel Stock - Tenaska - Oil</t>
  </si>
  <si>
    <t xml:space="preserve">   Non-Utility Property </t>
  </si>
  <si>
    <t>Transmission Services Deposits</t>
  </si>
  <si>
    <t>Operating Investments</t>
  </si>
  <si>
    <t>Deferred FIT - Ramgen Reserve</t>
  </si>
  <si>
    <t>Electric - Env Remediation Costs - Accu</t>
  </si>
  <si>
    <t>6.74% MT Notes Due 06/15/18 - Unamort D</t>
  </si>
  <si>
    <t>Electric - Premium on Cap Stock - Common</t>
  </si>
  <si>
    <t>CIAC after 10/8/76 - Accum Def Income Tax</t>
  </si>
  <si>
    <t>6.93% Med Term Notes C - Due 09/13/05</t>
  </si>
  <si>
    <t>GST on Gas Sales from PSE</t>
  </si>
  <si>
    <t>Current Demand Def - Unrec Purch Gas Co</t>
  </si>
  <si>
    <t>1995 Conservation Bonds - Unamort Debt Exp</t>
  </si>
  <si>
    <t>DFIT - FAS 133 ST Liability - Gas</t>
  </si>
  <si>
    <t>Inventory - Sumas</t>
  </si>
  <si>
    <t>PSE Capital Credit Agreement</t>
  </si>
  <si>
    <t>PSE Operating Credit Agreement</t>
  </si>
  <si>
    <t>PSE Hedging Credit Agreement</t>
  </si>
  <si>
    <t>ARO - Asbestos - Common to Short Term</t>
  </si>
  <si>
    <t>Suntrust Bank - Commercial Paper</t>
  </si>
  <si>
    <t>18</t>
  </si>
  <si>
    <t>8.25% Series 4/1/96 - Unam Loss Reacq Debt</t>
  </si>
  <si>
    <t>9-5/8% Series 9/15/94 - Unam Loss Reacq Debt</t>
  </si>
  <si>
    <t>APUA - Damage Claims - CLX</t>
  </si>
  <si>
    <t>10100001ARC</t>
  </si>
  <si>
    <t>Notes Rec - Newcastle Homeowners' Assoc.</t>
  </si>
  <si>
    <t>5.0% PCB-Series 2003A due 03/01/2031-Ac</t>
  </si>
  <si>
    <t>Wildhorse Prepaid O&amp;M to Vestas</t>
  </si>
  <si>
    <t>Env Rem - South Seattle GS</t>
  </si>
  <si>
    <t>Env Rem - Olympia (Columbia Street) MGP</t>
  </si>
  <si>
    <t>8.231% Capital Trust I-Redemption 6/1/2</t>
  </si>
  <si>
    <t>Payroll Deductions - Garnishments</t>
  </si>
  <si>
    <t>Electric - Plant in Service - ARC where ARO Not Recovered in Depreciation Rates</t>
  </si>
  <si>
    <t>10800001ARC</t>
  </si>
  <si>
    <t>Elec-Accum Depreciation - ARC where ARO Not Recovered in Depreciation Rate</t>
  </si>
  <si>
    <t>WUTC Gas Pipeline Penalty</t>
  </si>
  <si>
    <t>Summit Purchase Option Buyout Receipt</t>
  </si>
  <si>
    <t>Electric - BPA Power Exch Invstmt - Reg</t>
  </si>
  <si>
    <t>White River Salvage</t>
  </si>
  <si>
    <t>BPA Power Exch Invstmt - Reg Asset</t>
  </si>
  <si>
    <t>8.40% Cap Trst - Unam Loss Reacq Debt</t>
  </si>
  <si>
    <t>6.724% 30 Year Notes Due 6/15/2036</t>
  </si>
  <si>
    <t>Note Payable - Hopper - Wind Ridge Site</t>
  </si>
  <si>
    <t>Note Payable to Puget Energy</t>
  </si>
  <si>
    <t>Accrued Interest on PE Note</t>
  </si>
  <si>
    <t>Accrued Interest - 6.724% Notes Due 6/1</t>
  </si>
  <si>
    <t>PCA YR #2  Gross</t>
  </si>
  <si>
    <t>PCA YR #2 Gross - Contra</t>
  </si>
  <si>
    <t>CLX Balance Transfer</t>
  </si>
  <si>
    <t>7.19% WNG Series B due 8/18/2023</t>
  </si>
  <si>
    <t>Average Operating Investments - Electric</t>
  </si>
  <si>
    <t xml:space="preserve">   Less: Accumulated Depreciation</t>
  </si>
  <si>
    <t xml:space="preserve">   Common Accum Depr-Allocation to Electric</t>
  </si>
  <si>
    <t>Gas - Payroll Deductions - UA Union Dues</t>
  </si>
  <si>
    <t>PTO / Holiday / etc - Clearing</t>
  </si>
  <si>
    <t>PSE Ben Protect Trust-Bank of NY Money</t>
  </si>
  <si>
    <t>A/R - Merchandise - CLX</t>
  </si>
  <si>
    <t>A/R - Powerex Power Exchange</t>
  </si>
  <si>
    <t>CT Site Inventories</t>
  </si>
  <si>
    <t>Tenaska -Tax Indemnification</t>
  </si>
  <si>
    <t>Comb</t>
  </si>
  <si>
    <t>Medical Aid - Supplemental</t>
  </si>
  <si>
    <t>Gas - Common Stock Expense</t>
  </si>
  <si>
    <t>Gas - Preferred Stock Expense</t>
  </si>
  <si>
    <t>Electric - Common Stock Expense</t>
  </si>
  <si>
    <t>Postretirement Benefit Plan Liability</t>
  </si>
  <si>
    <t>SERP Pension &amp; Benefit Plan Liability</t>
  </si>
  <si>
    <t>ARO - Transmission Wood Poles</t>
  </si>
  <si>
    <t>Non-Qual SRP - Officers - Accum Def Inc</t>
  </si>
  <si>
    <t>J Harvey Const Encroach. Dep/BPA Kitsap</t>
  </si>
  <si>
    <t>Common - Plant - NOT CLASSIFIED - PP</t>
  </si>
  <si>
    <t>BPA Goldendale Puget Control Area Depos</t>
  </si>
  <si>
    <t>BPA RES JD Wind Deposit</t>
  </si>
  <si>
    <t>Prepaid - PowerPlant Maintenance Contra</t>
  </si>
  <si>
    <t>Prepaid Annual Bus Passes</t>
  </si>
  <si>
    <t>ARO-Steel Wrapped Services</t>
  </si>
  <si>
    <t>Redmond West on Willows - Landlord Ince</t>
  </si>
  <si>
    <t>A/R Short-Term Securitization Agreemen</t>
  </si>
  <si>
    <t>Common-Accum Depreciation -PP</t>
  </si>
  <si>
    <t>Gas-RWIP-RET1 C.O.R./Salvage PP</t>
  </si>
  <si>
    <t>Unappropriated Retained Earnings (Elect</t>
  </si>
  <si>
    <t>A/R - Damage Claims - CLX</t>
  </si>
  <si>
    <t>Common-Accum Depreciation - ARC where ARO Not Recovered in Depreciation Rates</t>
  </si>
  <si>
    <t>Prepaid American Gas Association Dues</t>
  </si>
  <si>
    <t>7.75% Med Term Notes Due 2/1/07</t>
  </si>
  <si>
    <t>WHR Conveyance Costs-Army Corp Reimburs</t>
  </si>
  <si>
    <t>Unamort Gain on Reqired Debt-8.231% Cap</t>
  </si>
  <si>
    <t>Wash St Annual Filing Fee-Electric</t>
  </si>
  <si>
    <t>Article 602 - Habitat Enhance,Restor &amp; Consv Fund O&amp;M</t>
  </si>
  <si>
    <t>Article 602 - Terrestrial Enhance &amp; Research Fund O&amp;M</t>
  </si>
  <si>
    <t xml:space="preserve">Article 602 - Cultural Resource Enhancement Fund O&amp;M </t>
  </si>
  <si>
    <t>Baker License Capital Long Term Liability</t>
  </si>
  <si>
    <t>Jackson Prairie's 1/3 PSE COR/Salvage</t>
  </si>
  <si>
    <t>Baker License Capital LT Liability</t>
  </si>
  <si>
    <t>Unearned Rev - Klondike RECs-Wind.</t>
  </si>
  <si>
    <t>Inventory - Fredonia 1 &amp; 2</t>
  </si>
  <si>
    <t>Inventory - Fredonia 3 &amp; 4</t>
  </si>
  <si>
    <t>Electric - Air Quality Penalties</t>
  </si>
  <si>
    <t>Article 503-Elk Habitat Capital Fund</t>
  </si>
  <si>
    <t>Article 103 - O&amp;M Upstream Fish Passage</t>
  </si>
  <si>
    <t>Article 105 - O&amp;M Downstream Fish Passa</t>
  </si>
  <si>
    <t>Article 511 - O&amp;M Decaying Wood Fund</t>
  </si>
  <si>
    <t>Article 503-Elk Habitat O&amp;M Fund</t>
  </si>
  <si>
    <t>Article 508-Noxious Weeds O&amp;M Fund</t>
  </si>
  <si>
    <t>Misc Deferred Credit-Clearing Land Transp.</t>
  </si>
  <si>
    <t>DFIT - White River Reg Asset</t>
  </si>
  <si>
    <t>2010 Shelf Registration</t>
  </si>
  <si>
    <t>Unearned Mt.Star Conversion Revenue</t>
  </si>
  <si>
    <t>Colstrip 3&amp;4 Coal Supply Agreement Loss</t>
  </si>
  <si>
    <t>2004 Cashiers Overages-Baker Resort</t>
  </si>
  <si>
    <t>Env Rem - Bellingham Boulevard Park MGP Site</t>
  </si>
  <si>
    <t>Env Rem - Bay Station (Elliot Ave) MGP Legal Costs</t>
  </si>
  <si>
    <t>FAS 133 -Ineffective CFH Loss ST</t>
  </si>
  <si>
    <t>6.724% MTN due 6/15/2036 - Unamort Debt</t>
  </si>
  <si>
    <t>Deferred FIT AP&amp;T Note Receivable Reser</t>
  </si>
  <si>
    <t>Deferred FIT Colstrip 1&amp;2 Liability Res</t>
  </si>
  <si>
    <t>Deferred FIT - PCA Customer Portion</t>
  </si>
  <si>
    <t>ARO - Asbestos Electric</t>
  </si>
  <si>
    <t>Water Heater Programs in Rates UG-950278</t>
  </si>
  <si>
    <t>Cons Costs NIRB - 1998 Conservation Rider</t>
  </si>
  <si>
    <t>FAS 109 Taxes</t>
  </si>
  <si>
    <t>A/R-Mellon Investor Services</t>
  </si>
  <si>
    <t>A/R - Refundable Federal Fuel Tax</t>
  </si>
  <si>
    <t>56</t>
  </si>
  <si>
    <t>Gardiner Property Deferred Loss</t>
  </si>
  <si>
    <t>Def Tax Colstrip Reclamation Electric</t>
  </si>
  <si>
    <t>Def Tax Employee Stock Grants-Electric</t>
  </si>
  <si>
    <t>12310000(RR)</t>
  </si>
  <si>
    <t>12/26/96 Snow / Ice Storm - Extr Prpty Loss</t>
  </si>
  <si>
    <t>Elec-Accum Amortization</t>
  </si>
  <si>
    <t>Common - Plant Held for Future Use - PP</t>
  </si>
  <si>
    <t>LTC Insurance - UNUM</t>
  </si>
  <si>
    <t>2005 Attorney General Settlement</t>
  </si>
  <si>
    <t>2005 Cashiers Overages</t>
  </si>
  <si>
    <t>Prepmts - Pollution Control Bond</t>
  </si>
  <si>
    <t>Unamortized Gain from Disp Allowance - Centra</t>
  </si>
  <si>
    <t>Unamortized Gain from Disp Allowance - Colstr</t>
  </si>
  <si>
    <t>CLX Cash Clearing</t>
  </si>
  <si>
    <t>Freight Clearing</t>
  </si>
  <si>
    <t>Electric Rate Base Change</t>
  </si>
  <si>
    <t>PGA  Amort - Demand</t>
  </si>
  <si>
    <t>Prepmts - Heavy Vehicle Licenses</t>
  </si>
  <si>
    <t>Prepmts - License Fee - Users of Water</t>
  </si>
  <si>
    <t>Net Operating Investment</t>
  </si>
  <si>
    <t>6f</t>
  </si>
  <si>
    <t>Rule 7A Cust Adv With Tax (Kitt) (9-1-0</t>
  </si>
  <si>
    <t>Rule 7 Customer Advances Posted 9/1</t>
  </si>
  <si>
    <t>Def FIT - Deferred Compensation</t>
  </si>
  <si>
    <t>Total Rate Base</t>
  </si>
  <si>
    <t>Gas-Accum Depreciation</t>
  </si>
  <si>
    <t>Common-Accum Depreciation</t>
  </si>
  <si>
    <t>Contra Accum Depreciation Non-legal Cost of Remova</t>
  </si>
  <si>
    <t>White River Land Reg Asset</t>
  </si>
  <si>
    <t>SFAS 71 - Snoqualmie License Expenses</t>
  </si>
  <si>
    <t>Other Investments - Stock Misc</t>
  </si>
  <si>
    <t>Other Investment Life Insurance</t>
  </si>
  <si>
    <t>Env Rem - UG Tank -Baker Lodge</t>
  </si>
  <si>
    <t>Cash - Residential Exchange - Restricte</t>
  </si>
  <si>
    <t>A/R - Energy Diversion - CLX</t>
  </si>
  <si>
    <t>Electric - APUA - California ISO/PX Rec</t>
  </si>
  <si>
    <t>Accrued Int Bank Notes - Domestic</t>
  </si>
  <si>
    <t>8.14% MT Notes Due 11/30/06 - Unamort Debt Ex</t>
  </si>
  <si>
    <t>ARO-Electric Colstrip 3 &amp; 4 ash pond ca</t>
  </si>
  <si>
    <t>ARO-Gas Cast Iron Pipe Removal</t>
  </si>
  <si>
    <t>Payroll - Medical Aid Supplemental</t>
  </si>
  <si>
    <t xml:space="preserve">   Deferred Items - Other</t>
  </si>
  <si>
    <t xml:space="preserve">Allocation factor  </t>
  </si>
  <si>
    <t>CWA Processing Cost</t>
  </si>
  <si>
    <t>1/16/00 Windstorm - Extr Property Loss</t>
  </si>
  <si>
    <t>FIT Payable</t>
  </si>
  <si>
    <t>Interest Payable - Debt</t>
  </si>
  <si>
    <t>A/P Associated Company</t>
  </si>
  <si>
    <t>APIC</t>
  </si>
  <si>
    <t>Total Profit and Loss</t>
  </si>
  <si>
    <t>DFIT - Gain on Sale of Crossroads Building</t>
  </si>
  <si>
    <t>Rate Base Line No.</t>
  </si>
  <si>
    <t>Env Rem - Tulalip Remediation Costs</t>
  </si>
  <si>
    <t>Env Rem - Onmnibus Insur Lit Legal Cost</t>
  </si>
  <si>
    <t>Notes Rec - Misc</t>
  </si>
  <si>
    <t>Notes Rec - River Oak</t>
  </si>
  <si>
    <t>Plant Materials - Colstrip 1 &amp; 2</t>
  </si>
  <si>
    <t>Miscellaneous Paid in Capital</t>
  </si>
  <si>
    <t>White River Safety &amp; Regulatory - UE-040641</t>
  </si>
  <si>
    <t>Whitehorn Turbine Repair</t>
  </si>
  <si>
    <t>Liquefied Natural Gas Stored</t>
  </si>
  <si>
    <t>Gas - Prepaid Insurance</t>
  </si>
  <si>
    <t>37e</t>
  </si>
  <si>
    <t>Fuel Stock - Colstrip 3&amp;4 - Oil</t>
  </si>
  <si>
    <t>Fuel Stock - Whitehorn #1- Oil</t>
  </si>
  <si>
    <t>A/R - Encogen (GP)</t>
  </si>
  <si>
    <t>Whitehorn Capital Lease</t>
  </si>
  <si>
    <t>Excess Premium - Preferred Stock</t>
  </si>
  <si>
    <t>Unappropriated Retained Earnings (Elect Histo</t>
  </si>
  <si>
    <t>Invest in Assoc.-Other than Rainier Receivables</t>
  </si>
  <si>
    <t>Invest in Assoc.-Rainier Receivables</t>
  </si>
  <si>
    <t>Conservation &amp; Renewable Discount Progr</t>
  </si>
  <si>
    <t>8.40% Capital Trust II 6/30/41 - Unamor</t>
  </si>
  <si>
    <t>MM-BID LINE-KBC</t>
  </si>
  <si>
    <t>Common Accumulated Depreciation-Allocation to Gas</t>
  </si>
  <si>
    <t>Accumulated Provision for Depreciation</t>
  </si>
  <si>
    <t>6d</t>
  </si>
  <si>
    <t>White River Deferred Relicensing &amp; CWIP</t>
  </si>
  <si>
    <t>GST On Gas Sales from PSE</t>
  </si>
  <si>
    <t>A/R - Damage Claim Conversion - CLX</t>
  </si>
  <si>
    <t>FAS 157 Credit Reserve - LT Electric</t>
  </si>
  <si>
    <t>PCA YR #7 Gross</t>
  </si>
  <si>
    <t>PCA YR #7  Gross - Contra</t>
  </si>
  <si>
    <t>PGA FAS 157 Net Credit Reserve</t>
  </si>
  <si>
    <t>FIT on PGA FAS 157 Credit Reserve - ST</t>
  </si>
  <si>
    <t>FIT on FAS 157 Liability Reserve - ST G</t>
  </si>
  <si>
    <t>FIT on FAS 157 Liability Reserve - LT G</t>
  </si>
  <si>
    <t>FIT on FAS 157 Liability Reserve - ST E</t>
  </si>
  <si>
    <t>FIT on FAS 157 Liability Reserve - LT E</t>
  </si>
  <si>
    <t>Def FIT - Reserve for Injuries and Dama</t>
  </si>
  <si>
    <t>FAS 157 Net Credit Reserve - OCI</t>
  </si>
  <si>
    <t>ARO-Wild Horse Wind</t>
  </si>
  <si>
    <t>Cust Deposit - Small Generator Applicat</t>
  </si>
  <si>
    <t>NERC Standards Compliance Loss Reserve</t>
  </si>
  <si>
    <t>FAS 157 Liability Reserve - ST Electric</t>
  </si>
  <si>
    <t>FAS 157 Liability Reserve - LT Electric</t>
  </si>
  <si>
    <t>FAS 157 Liability Reserve - ST Gas</t>
  </si>
  <si>
    <t>FAS 157 Liability Reserve - LT Gas</t>
  </si>
  <si>
    <t>Deferred Interchange Power - Black Cree</t>
  </si>
  <si>
    <t>FIT on FAS 157 Credit Reserve - ST Elec</t>
  </si>
  <si>
    <t>FIT on FAS 157 Credit Reserve - LT Elec</t>
  </si>
  <si>
    <t>Payroll - Health / Dependent Spending Deposit</t>
  </si>
  <si>
    <t>Health / Dependent Spending Deposit - Year 2</t>
  </si>
  <si>
    <t>Accrued Env. Remediation - Crystal Mountain</t>
  </si>
  <si>
    <t>Combined Working Capital</t>
  </si>
  <si>
    <t>Buckley Headworks Remediation Costs</t>
  </si>
  <si>
    <t>Inventory Reserve Account - Pre-Capital</t>
  </si>
  <si>
    <t>Env Rem - UG Tank - Estimated Future Co</t>
  </si>
  <si>
    <t>37a</t>
  </si>
  <si>
    <t>37b</t>
  </si>
  <si>
    <t>7.75% Prfd Stock Expense</t>
  </si>
  <si>
    <t>Gas Conservation - Equity Kicker on Low Inc P</t>
  </si>
  <si>
    <t>Notes Rec - Glenn S. Cook</t>
  </si>
  <si>
    <t>Merrill Lynch - Commercial Paper</t>
  </si>
  <si>
    <t>Current Deferred FIT Liability</t>
  </si>
  <si>
    <t>2004 Cashiers Overages</t>
  </si>
  <si>
    <t>Generation Stores Inventory</t>
  </si>
  <si>
    <t>Generation Stores Expense</t>
  </si>
  <si>
    <t>Conservation Trust Bonds 6.45%</t>
  </si>
  <si>
    <t>Cash-Key Bank-Credit Balance Refund 190</t>
  </si>
  <si>
    <t>Plant Material &amp; Supplies</t>
  </si>
  <si>
    <t>TOTAL ASSETS</t>
  </si>
  <si>
    <t>Prepaid Stanfield Meter Station Upgrade</t>
  </si>
  <si>
    <t>6</t>
  </si>
  <si>
    <t>35a1</t>
  </si>
  <si>
    <t>57</t>
  </si>
  <si>
    <t>A/P Liability - Credit Balance Refund</t>
  </si>
  <si>
    <t>Conservation Trust Interest Payable</t>
  </si>
  <si>
    <t>Def Rev Sch85 Lifetime O&amp;M on Increm Li</t>
  </si>
  <si>
    <t>Misc Cash Receipts</t>
  </si>
  <si>
    <t>Accumulated Amort Acqu Adj. - Encogen</t>
  </si>
  <si>
    <t>White River - CWA</t>
  </si>
  <si>
    <t>CLX Other Miscellaneous Credits</t>
  </si>
  <si>
    <t>Gas Stored Underground - Non current</t>
  </si>
  <si>
    <t>Advance/Down Payments</t>
  </si>
  <si>
    <t>A/P - Gas Purchases-GST Payable</t>
  </si>
  <si>
    <t>APUA - Miscellaneous - CLX</t>
  </si>
  <si>
    <t>Total Electric &amp; Gas Operating Investment</t>
  </si>
  <si>
    <t>Fuel Stock - Frederickson Non-Core Gas</t>
  </si>
  <si>
    <t>Fuel Stock - Fredonia Non-Core Gas Inve</t>
  </si>
  <si>
    <t>Accrued Interest - Transm Deposits</t>
  </si>
  <si>
    <t>NewRule 7 Refund zero consump cust adva</t>
  </si>
  <si>
    <t>Cash - Bank of Amer - Cr Bal Refnd - 32</t>
  </si>
  <si>
    <t>Colstrip 1&amp;2 Operating Advance</t>
  </si>
  <si>
    <t>Colstrip 3&amp;4 Operating Advance</t>
  </si>
  <si>
    <t>6.83% Med Term Notes B - Due 08/19/13</t>
  </si>
  <si>
    <t>Env Rem - UW Tacoma</t>
  </si>
  <si>
    <t>Non-Residential Elec Customer Advances</t>
  </si>
  <si>
    <t>BPA Fredrickson 1 Transmission Request</t>
  </si>
  <si>
    <t>Inventory - Whitehorn</t>
  </si>
  <si>
    <t>Prepmts - Puget Crime Insurance</t>
  </si>
  <si>
    <t>Cash-Citibank-Direct Debit Deposit AFT</t>
  </si>
  <si>
    <t>PSE Merchant Deposit - Transmission</t>
  </si>
  <si>
    <t>PSE Transmission Contra - Merchant Depo</t>
  </si>
  <si>
    <t>6.274% Senior Notes due 3/15/2037-Unamo</t>
  </si>
  <si>
    <t>White River Relicensing - Post UE-04064</t>
  </si>
  <si>
    <t>A/R Merchandise</t>
  </si>
  <si>
    <t>Low Income Program - Gas</t>
  </si>
  <si>
    <t>7.02% MT Note Issued - Unamort Debt Exp</t>
  </si>
  <si>
    <t>Tenaska Regulatory Asset</t>
  </si>
  <si>
    <t>Lower Baker - FERC License Fees</t>
  </si>
  <si>
    <t>Nonoperating</t>
  </si>
  <si>
    <t>Duvall Sub Land Exchge - Def Inc Tax</t>
  </si>
  <si>
    <t>Payroll - 401(k) Plan Payable</t>
  </si>
  <si>
    <t>Undistributed Stores Expense</t>
  </si>
  <si>
    <t>Undistributed Substation Equipment Stor</t>
  </si>
  <si>
    <t>Undistributed Communications Equip Stor</t>
  </si>
  <si>
    <t>Gas - Premium on Cap Stock - Common</t>
  </si>
  <si>
    <t>1998 Cust Advances for Construction</t>
  </si>
  <si>
    <t xml:space="preserve">   Common Plant-Allocation to Gas </t>
  </si>
  <si>
    <t>Gas Utility Plant in Service</t>
  </si>
  <si>
    <t xml:space="preserve">     No.</t>
  </si>
  <si>
    <t>Indirect Cost Adjustment(b)</t>
  </si>
  <si>
    <t>8.06% Med Term Notes Due 6/19/06</t>
  </si>
  <si>
    <t>10100003ARC</t>
  </si>
  <si>
    <t>Common - Plant in Service - ARC where ARO Not Recovered in Depreciation Rates</t>
  </si>
  <si>
    <t>Developers Deposit Rule 7</t>
  </si>
  <si>
    <t>5c</t>
  </si>
  <si>
    <t>2c</t>
  </si>
  <si>
    <t>7c</t>
  </si>
  <si>
    <t>FAS 133 CFH Unrealized Loss - Fwd Swap</t>
  </si>
  <si>
    <t>Div Declared - Preferred Stock Series II 7.45</t>
  </si>
  <si>
    <t>WA State &amp; City of Bellingham Excise Tax</t>
  </si>
  <si>
    <t>Def FIT - 1/16/00 Wind Storm Damage</t>
  </si>
  <si>
    <t>Electric - Water Heater Financing - Oth</t>
  </si>
  <si>
    <t>Charitable Contribution Pledges</t>
  </si>
  <si>
    <t>Description</t>
  </si>
  <si>
    <t>Average Invested Capital</t>
  </si>
  <si>
    <t>FIT on FAS 157 Credit Reserve - ST Gas</t>
  </si>
  <si>
    <t>FIT on FAS 157 Credit Reserve - LT Gas</t>
  </si>
  <si>
    <t>Adjustments to Retained Earnings</t>
  </si>
  <si>
    <t>Unamort Gain from Disp Allow - Col 1&amp;2</t>
  </si>
  <si>
    <t>Unamort Gain from Disp Allow - Col3&amp;4</t>
  </si>
  <si>
    <t>7.00% MTN Series B Due 03/09/29</t>
  </si>
  <si>
    <t>Unamort Gain from Disp Allow - Conserva</t>
  </si>
  <si>
    <t>Env Rem - Olympia ( Columbia Street) MGP</t>
  </si>
  <si>
    <t>8.231% Capital Trust I Pfd Stock Due 6/1/2</t>
  </si>
  <si>
    <t>6.974% Junior Subordinated Notes Due 6/</t>
  </si>
  <si>
    <t>Elec-RWIP-Mass C.O.R./Salvage</t>
  </si>
  <si>
    <t>Gas-RWIP-Mass C.O.R./Salvage</t>
  </si>
  <si>
    <t>White River-Accumulated Depreciation Po</t>
  </si>
  <si>
    <t>SGS-1 Gas Stored Underground</t>
  </si>
  <si>
    <t>BPA Power Exch Inv Amortization - Reg Asset</t>
  </si>
  <si>
    <t>Electric - Def AFUDC - Regulatory Asset</t>
  </si>
  <si>
    <t>Unearned Revenue - Level 3 Communicatio</t>
  </si>
  <si>
    <t>Montana State Electric Energy Producer Tax</t>
  </si>
  <si>
    <t>Corp License Tax - Montana</t>
  </si>
  <si>
    <t>9.14% Med Term Notes Due 06/15/18- Unam Loss</t>
  </si>
  <si>
    <t>Unamortized Debt Issuance Cost</t>
  </si>
  <si>
    <t>A/P Other</t>
  </si>
  <si>
    <t>Short Term Debt - Citibank</t>
  </si>
  <si>
    <t>Short Term Debt - JP Morgan Chase</t>
  </si>
  <si>
    <t>Premium on Cap Stock - Common Stock</t>
  </si>
  <si>
    <t>Approp RE - Fed Amort Reserve - Baker</t>
  </si>
  <si>
    <t>11/23/98 Storm Damage - Catastrophic</t>
  </si>
  <si>
    <t>Petty Cash</t>
  </si>
  <si>
    <t>Less: Electric CWIP</t>
  </si>
  <si>
    <t xml:space="preserve">     Interest Bearing Regulatory Assets</t>
  </si>
  <si>
    <t>JO2 Job Orders Non-Temp Facilities</t>
  </si>
  <si>
    <t>ZCLM Damage Claim Orders</t>
  </si>
  <si>
    <t>Cons Costs NIRB - Conservation Rider Am</t>
  </si>
  <si>
    <t>Encogen - Plant in Service</t>
  </si>
  <si>
    <t>Accum Dep - Encogen</t>
  </si>
  <si>
    <t>Accum Amort Acquis Adjust - Encogen</t>
  </si>
  <si>
    <t>Fuel Stock - Encogen Oil</t>
  </si>
  <si>
    <t>Common Plant Held for Fut Use-Alloc to Electric</t>
  </si>
  <si>
    <t>Electric - Const Completed Non Classified</t>
  </si>
  <si>
    <t>108XXXX1</t>
  </si>
  <si>
    <t>Elec-Accum Depreciation</t>
  </si>
  <si>
    <t>108XXXX3</t>
  </si>
  <si>
    <t>111XXXX1</t>
  </si>
  <si>
    <t>Electric - SFAS106 Post Ret Bene - Reg Asset</t>
  </si>
  <si>
    <t>$500M 3 Year Credit Facility Legal Unam</t>
  </si>
  <si>
    <t xml:space="preserve"> White River Salvage</t>
  </si>
  <si>
    <t>Payroll - 401k company match</t>
  </si>
  <si>
    <t>23002091ARO</t>
  </si>
  <si>
    <t>ARO - Asbestos Electric ST</t>
  </si>
  <si>
    <t>39</t>
  </si>
  <si>
    <t>COMBINED</t>
  </si>
  <si>
    <t>Severance Payable</t>
  </si>
  <si>
    <t>Deferred Taxes</t>
  </si>
  <si>
    <t>Rule 7 Cust Adv With Tax (9-1-03)</t>
  </si>
  <si>
    <t>Developers Deposit Rule 7 (9-1-03)</t>
  </si>
  <si>
    <t>Env Rem - Puyallup Service Center Site</t>
  </si>
  <si>
    <t>Env Rem - Floyd Equipment Company Site</t>
  </si>
  <si>
    <t>Env Rem - Bellingham Manufactured Gas Site</t>
  </si>
  <si>
    <t>Env Rem - Bellingham Mfd Gas Site (Future Cost Est</t>
  </si>
  <si>
    <t>Env Rem - Puyallup Svc Center Site-Future Cost Est</t>
  </si>
  <si>
    <t>PGA FAS 157 Credit Reserve</t>
  </si>
  <si>
    <t>Electric - Town of Concrete Funding - BakLicImp</t>
  </si>
  <si>
    <t>Electric - Upper Skagit Tribe MOU - BakLicImp</t>
  </si>
  <si>
    <t>Electric - Sauk-Suiattle Agmt - BakLicImp</t>
  </si>
  <si>
    <t>Electric - Swinomish Tribe Agmt - BakLicImp</t>
  </si>
  <si>
    <t>Fredonia Turbines Capital Lease</t>
  </si>
  <si>
    <t>Wells Fargo foreign investments</t>
  </si>
  <si>
    <t>Fredonia Turbines Capital Lease BLC - Non Current</t>
  </si>
  <si>
    <t>Fredonia Turbines Capital Lease BLC - Current</t>
  </si>
  <si>
    <t>Mint Farm - Electric Plant Acquisition Adjustments</t>
  </si>
  <si>
    <t>Mint Farm-Plant Material and Operating Supplies</t>
  </si>
  <si>
    <t>A/P - Mint Farm BPA Payable</t>
  </si>
  <si>
    <t>PSE Non-Qualified Retirement Plan Liability</t>
  </si>
  <si>
    <t>Prepaid - Mint Farm BPA Transmission</t>
  </si>
  <si>
    <t>Prepaid - Mint Farm Capital FFH</t>
  </si>
  <si>
    <t>Prepaid - Mint Farm Expense FFH</t>
  </si>
  <si>
    <t>Prepaid - Mint Farm Inventory</t>
  </si>
  <si>
    <t>Prepaid - Mint Farm Acquisition Insurance</t>
  </si>
  <si>
    <t>Prepaid - Mint Farm Acquisition BPA Transmission</t>
  </si>
  <si>
    <t>Prepaid - Mint Farm Acquisition BPA Short-Term</t>
  </si>
  <si>
    <t>Mint Farm Acquisition - Cowlitz County PUD Deposit</t>
  </si>
  <si>
    <t>Mint Farm Acquisition BPA Receivable</t>
  </si>
  <si>
    <t>Mint Farm Acquisition - Gas Inventory</t>
  </si>
  <si>
    <t>Sumas - Def Asset Prepaid Expense-Plnd Major Maint</t>
  </si>
  <si>
    <t>A/P - Mint Farm - Acquisition General - Electric</t>
  </si>
  <si>
    <t>A/P - Mint Farm-Pre 12/5/08 PSE Portion Share Cost</t>
  </si>
  <si>
    <t>A/P - Mint Farm Acquisition - Wayzata</t>
  </si>
  <si>
    <t>Prepaid - Mint Farm Acquisition GE O&amp;M</t>
  </si>
  <si>
    <t>$250m debt issuance 1/7/2009 - Unamort Debt Exp</t>
  </si>
  <si>
    <t>$250m debt issuance 1/7/2009</t>
  </si>
  <si>
    <t>A/P - Mint Farm Acquisition GE O&amp;M</t>
  </si>
  <si>
    <t>A/R - White River Insurance Receivable</t>
  </si>
  <si>
    <t>Electric - Town of Concrete Funding - B</t>
  </si>
  <si>
    <t>Electric - Upper Skagit Tribe MOU - Bak</t>
  </si>
  <si>
    <t>Electric - Sauk-Suiattle Agmt - BakLicI</t>
  </si>
  <si>
    <t>Electric - Swinomish Tribe Agmt - BakLi</t>
  </si>
  <si>
    <t>Baker License O&amp;M Liability</t>
  </si>
  <si>
    <t>DFIT - Westcoast Capacity Assignment - Electric</t>
  </si>
  <si>
    <t>Accum Amort Acquis Adjust - Mint Farm</t>
  </si>
  <si>
    <t>Fuel Stock-CT Non-Core Gas @ JacksonPrairie-CONTRA</t>
  </si>
  <si>
    <t>Misc Deferred Debits - MNT Fixed Costs UE-082128</t>
  </si>
  <si>
    <t>Misc Deferred Debits - MNT Var Costs UE-082128</t>
  </si>
  <si>
    <t>Misc Def Debits - MNT Carry Costs Var UE-082128</t>
  </si>
  <si>
    <t>Misc Def Cr - MNT Equity Offset CarryC - UE-082128</t>
  </si>
  <si>
    <t>Fredonia Lease Prepaid Sales Tax</t>
  </si>
  <si>
    <t>DFIT - Electric Conservation</t>
  </si>
  <si>
    <t>DFIT - Mint Farm Deferred Costs</t>
  </si>
  <si>
    <t>Qualified Pension Plan Liability</t>
  </si>
  <si>
    <t>Mint Farm Property Taxes Receivable - Wayzata</t>
  </si>
  <si>
    <t>Mint Farm Acquisition - Property Taxes Payable</t>
  </si>
  <si>
    <t>Mint Farm - Electric Plant Acquisition</t>
  </si>
  <si>
    <t>Fuel Stock-CT Non-Core Gas at Jackson P</t>
  </si>
  <si>
    <t>Fuel Stock-CT Non-Core Gas @ JacksonPra</t>
  </si>
  <si>
    <t>Fuel Stock-MNT Acquisition Gas Inventor</t>
  </si>
  <si>
    <t>SFAS 71 - Baker Lake License Expense</t>
  </si>
  <si>
    <t>Misc Def Cr - MNT Equity Offset CarryC</t>
  </si>
  <si>
    <t>SFAS 71 - Baker License Expenses</t>
  </si>
  <si>
    <t>21</t>
  </si>
  <si>
    <t>Cash-Key Bank-Trading Floor 4630</t>
  </si>
  <si>
    <t>APUA - Damage Claims</t>
  </si>
  <si>
    <t>APUA - Damage Claim Conversion - CLX</t>
  </si>
  <si>
    <t>CLX Suspense Transactions</t>
  </si>
  <si>
    <t>Returned Check charge-Clearing</t>
  </si>
  <si>
    <t>Bill Initiation charge-Clearing</t>
  </si>
  <si>
    <t>CLX Conversion Damage Claim Clearing -</t>
  </si>
  <si>
    <t>FAS 133 Unrealized Loss - RECs ST</t>
  </si>
  <si>
    <t>FAS 133 Unrealized Loss - RECs LT</t>
  </si>
  <si>
    <t>CK RB/Oper. Invest</t>
  </si>
  <si>
    <t>GR/IR Clearing Account</t>
  </si>
  <si>
    <t>Fuel Stock - Colstrip 1&amp;2 Propane</t>
  </si>
  <si>
    <t>Customer Deposits/Advances</t>
  </si>
  <si>
    <t>DFIT - FAS 133 ST Liability - Electric</t>
  </si>
  <si>
    <t>A'R - Hopkins II Res</t>
  </si>
  <si>
    <t>6g</t>
  </si>
  <si>
    <t>`</t>
  </si>
  <si>
    <t>Prepaid - Goldendale Inventory</t>
  </si>
  <si>
    <t>Env Rem - Olympia Svc Capacitor Site</t>
  </si>
  <si>
    <t>Cabot Gas Contract - Accum Def Inc Taxe</t>
  </si>
  <si>
    <t>White River Land Sale Costs CWA</t>
  </si>
  <si>
    <t>WHR Land Sales Cost (Not CWA)</t>
  </si>
  <si>
    <t>WHR Land Sales Cost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</si>
  <si>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</si>
  <si>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</si>
  <si>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</si>
  <si>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</si>
  <si>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</si>
  <si>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512 - Bald Eagele Survey Fund</t>
  </si>
  <si>
    <t>Article 514 - Use of Habit Evaluation</t>
  </si>
  <si>
    <t>OCI-DFIT FAS 133</t>
  </si>
  <si>
    <t>Article 602 - O&amp;M Recration Adaptive Mg</t>
  </si>
  <si>
    <t>Misc. Def. Debits- WHE Fixed Costs UE-090704</t>
  </si>
  <si>
    <t>Misc. Def. Debits- WHE Variable Def. Costs UE-090704</t>
  </si>
  <si>
    <t>Misc. Def. Debits- WHE Eq. Res. Fixed Def. UE-090704</t>
  </si>
  <si>
    <t>Misc. Def. Debits- WHE Carry Costs Fixed Def. UE-090704</t>
  </si>
  <si>
    <t>Misc Def Cr - WHE Eq. Res  Fixed CarryC - UE-090704</t>
  </si>
  <si>
    <t>BPA Transmission Svc Request Escrow</t>
  </si>
  <si>
    <t>OCI - DFIT FAS 133</t>
  </si>
  <si>
    <t>Prepaid-Corporate Membership E Source</t>
  </si>
  <si>
    <t>6k</t>
  </si>
  <si>
    <t>18606XX</t>
  </si>
  <si>
    <t>WHE Deferred Costs-UE-090704</t>
  </si>
  <si>
    <t>Prepmts - FERC Annual Land Use - Lower Baker</t>
  </si>
  <si>
    <t>Prepmts - FERC Annual Land Use - Upper Baker</t>
  </si>
  <si>
    <t>FERC Annual Charge US Lands</t>
  </si>
  <si>
    <t>WHE-Eq Res</t>
  </si>
  <si>
    <t>DFIT WHE Var Costs</t>
  </si>
  <si>
    <t>DFIT WHE Fixed Costs</t>
  </si>
  <si>
    <t>Enron Settlement Funding</t>
  </si>
  <si>
    <t>Prepaid- Hanson Dam SeaTac Site</t>
  </si>
  <si>
    <t>Attorney General LIW Enron Funding</t>
  </si>
  <si>
    <t>White River Plant Sale</t>
  </si>
  <si>
    <t>WHR-Processing Costs-Readying For Sale</t>
  </si>
  <si>
    <t>WHR Processing Costs-Readying For Sale</t>
  </si>
  <si>
    <t>Env Rem - Baker Lake Resort UST (Future Cost Est)</t>
  </si>
  <si>
    <t>Article 503 - Elk Habitat Capital Fund</t>
  </si>
  <si>
    <t>Article 502 - Forest Habitat Capital Fund</t>
  </si>
  <si>
    <t>Article 504 - Wetland Habitat Capital Fund</t>
  </si>
  <si>
    <t>Article 505 - Aquatic Riparian Habitat Capital Fund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</si>
  <si>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</si>
  <si>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</si>
  <si>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</si>
  <si>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</si>
  <si>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</si>
  <si>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</si>
  <si>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</si>
  <si>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ARC  - Electric Plant</t>
  </si>
  <si>
    <t>DETM - Westcoast Pipeline Cap. 10% Agreement</t>
  </si>
  <si>
    <t>DETM - Westcoast Cap. Transition Agreement</t>
  </si>
  <si>
    <t>Montana Unemployment Tax Withheld - Employee</t>
  </si>
  <si>
    <t>Prepaid -2007 CISCO Smartnet (Dimension</t>
  </si>
  <si>
    <t>PCA YR #6 Gross</t>
  </si>
  <si>
    <t>Unamort Gain on Reqired Debt-WNG MTN 7.</t>
  </si>
  <si>
    <t>6.74% MT Notes Due 06/15/18 - Unamort Debt Ex</t>
  </si>
  <si>
    <t>Cash - State Bank - Concrete</t>
  </si>
  <si>
    <t>Deutsche Bank  Collateral Deposit with PSE</t>
  </si>
  <si>
    <t>Def Gains fr Disp Utility Plant - Elec</t>
  </si>
  <si>
    <t>Total</t>
  </si>
  <si>
    <t>Acquisition Adjustment - Encogen</t>
  </si>
  <si>
    <t>Env. Rem. - Bremerton UST Def Site</t>
  </si>
  <si>
    <t>Refundable GST on PSE Gas Purchase</t>
  </si>
  <si>
    <t>Non-Employee DSP Unissued Shares</t>
  </si>
  <si>
    <t>PSE New Credit Agreement-364 days-Unamo</t>
  </si>
  <si>
    <t>PSE AR Securitization - 3 years-Unamort</t>
  </si>
  <si>
    <t>A/P - Encogen Gas Supply</t>
  </si>
  <si>
    <t>7.04% Med Term Notes C - Due 09/12/07</t>
  </si>
  <si>
    <t>Env Rem - Buckely Headworks Site Est Fu</t>
  </si>
  <si>
    <t>11</t>
  </si>
  <si>
    <t>Electric - Construction Work in Progress</t>
  </si>
  <si>
    <t>Gas - Construction Work in Progress</t>
  </si>
  <si>
    <t>FICA Tax Withheld - Employee</t>
  </si>
  <si>
    <t>Washington State &amp; Local Sales Tax Collected</t>
  </si>
  <si>
    <t>Unamortized Premiums Paid on Unexpired Option</t>
  </si>
  <si>
    <t>Prepaid- Miscellaneous</t>
  </si>
  <si>
    <t>Electric - Gross PCA - Contra</t>
  </si>
  <si>
    <t>Working Capital- Rate Base</t>
  </si>
  <si>
    <t>PCA YR #6  Gross # Contra</t>
  </si>
  <si>
    <t>WHR Conveyance Costs-CWA Reimbursements</t>
  </si>
  <si>
    <t>Goldendale - Def Asset Prepaid Exp. - Plant Major Maint.</t>
  </si>
  <si>
    <t>Freddy-Def Asset Prepaid Exp. -Plant Major Maint.</t>
  </si>
  <si>
    <t>WUTC AFUDD Adj</t>
  </si>
  <si>
    <t>Colstrip # &amp; 4 Deferred Asset-Prepaid Lime</t>
  </si>
  <si>
    <t>Env Rem - Crystal Mountain Future Cost Estimate</t>
  </si>
  <si>
    <t>Prepaid Envelopes - Common</t>
  </si>
  <si>
    <t>PGA Supplemental Amortization - June 09-May-10</t>
  </si>
  <si>
    <t>Other Deferred Credits - LTIP Liability</t>
  </si>
  <si>
    <t>Deferred Losses post 5/31/08 Property Sales - Electric</t>
  </si>
  <si>
    <t>Sr Mgmt L-T Incentive Plan - Accum Def</t>
  </si>
  <si>
    <t>Env Rem - Talbot Hill Substation and Switchyard</t>
  </si>
  <si>
    <t>Cash Credit Card Receipts - Billmatrix</t>
  </si>
  <si>
    <t>PSE Barclays Capital Expenditure Credit Facility</t>
  </si>
  <si>
    <t>PSE Low Income Program Costs - Common</t>
  </si>
  <si>
    <t>Low Income Agency Admin Fees - Common</t>
  </si>
  <si>
    <t>Env Rem - Talbot Hill Substation and Sw</t>
  </si>
  <si>
    <t>Env Rem - North Tacoma Gate Station</t>
  </si>
  <si>
    <t>Env Rem - North Seattle Gate Station</t>
  </si>
  <si>
    <t>Env Rem - Covington Gate Station</t>
  </si>
  <si>
    <t>Notes Receivable Line Extensions in CLX</t>
  </si>
  <si>
    <t>5.757% MTN due 10/1/2039 - Unamort Debt Expense</t>
  </si>
  <si>
    <t>5.757% Senior Notes Due 10/01/39</t>
  </si>
  <si>
    <t>Cash-Credit Card Receipts - Billmatrix</t>
  </si>
  <si>
    <t>Env Rem - Talbot Hill Subs &amp; Switchyard -Fut Cost Est.</t>
  </si>
  <si>
    <t>Env Rem - Duwamish River Site (Future Cost Est.)</t>
  </si>
  <si>
    <t>5.757% Senior Notes due 10/1/2039</t>
  </si>
  <si>
    <t>Revenue-S Cal Edison REC-Wind</t>
  </si>
  <si>
    <t>Env Rem - Whidbey SVC UST (Future Cost</t>
  </si>
  <si>
    <t>Env Rem-White Rvr/Buckley Ph II Debr Fu</t>
  </si>
  <si>
    <t>Env Rem-White Rvr/Buckley Ph II Burn Pi</t>
  </si>
  <si>
    <t>Env Rem - Lower Duwamish Waterway</t>
  </si>
  <si>
    <t>Env Rem - Poulsbo SVC UST (Future Cost</t>
  </si>
  <si>
    <t>Env Rem - Tenino SVC UST</t>
  </si>
  <si>
    <t>Env Rem - Lower Baker Power Plant</t>
  </si>
  <si>
    <t>Env Rem - Lower Baker Power Plant (Fut</t>
  </si>
  <si>
    <t>Env Rem-Snoqualmie Hydro Generation (Po</t>
  </si>
  <si>
    <t>Env Rem-Snoqualmie Hydro Generatn(Futur</t>
  </si>
  <si>
    <t>Env Rem - Bellingham S State St MGP(Fut</t>
  </si>
  <si>
    <t>Env Rem - Electron Flume</t>
  </si>
  <si>
    <t>Env Rem - Electric Flume (Future Cost E</t>
  </si>
  <si>
    <t>Accr Env Rem-White Rvr/Buckley Phase II</t>
  </si>
  <si>
    <t>Accr Env Rem - Puyallup Garage</t>
  </si>
  <si>
    <t>Accr Env Rem - Crystal Mountain Generat</t>
  </si>
  <si>
    <t>Accr Env Rem - Lower Baker Power Plant</t>
  </si>
  <si>
    <t>Accr Env Rem-Snoqualmie Hydro Generatio</t>
  </si>
  <si>
    <t>Accr Env Rem - Electric Flume Site</t>
  </si>
  <si>
    <t>Accum Misc Oper Prov-Unallo Def Elec En</t>
  </si>
  <si>
    <t>Env Rem - Bellingham S State St MGP (Bl</t>
  </si>
  <si>
    <t>Env Rem-Tacoma Tar Pits - Remediation</t>
  </si>
  <si>
    <t>Env Rem-Everett, Washington - Remediati</t>
  </si>
  <si>
    <t>Env Rem-Chehalis, Washington - Remediat</t>
  </si>
  <si>
    <t>Env Rem-Tacoma Gas Co (Upland Source Co</t>
  </si>
  <si>
    <t>Env Rem-Thea Foss Waterway - Remediatio</t>
  </si>
  <si>
    <t>Env Rem-Verbeek Autowrecking - Remediat</t>
  </si>
  <si>
    <t>Env Rem-Bay Station - Remediation</t>
  </si>
  <si>
    <t>Accr Env Rem - Olympia Service Center U</t>
  </si>
  <si>
    <t>Accr Env Rem - Whidbey Island Service C</t>
  </si>
  <si>
    <t>Accr Env Rem - Poulsbo Service Center U</t>
  </si>
  <si>
    <t>Accr Env Rem-Bellingham S State St MGP</t>
  </si>
  <si>
    <t>DFIT Charitable Contribution Carryforward</t>
  </si>
  <si>
    <t>Lower Snake River BPA Tranmission Interest Receivable</t>
  </si>
  <si>
    <t>5.757% Senior Notes due 10/1/2039-Unamo</t>
  </si>
  <si>
    <t>Env Rem -Lower Duwamish Waterway (Futur</t>
  </si>
  <si>
    <t>Env Rem - Talbot Hill Subs &amp; Switchyd-F</t>
  </si>
  <si>
    <t>Accr Env Rem - Lower Duwamish Waterway</t>
  </si>
  <si>
    <t>A/P Frederickson #1 Vouchers</t>
  </si>
  <si>
    <t>Jackson Prairie / NW Pipeline - Other A/R</t>
  </si>
  <si>
    <t>Jackson Prairie / WWP - Other A/R</t>
  </si>
  <si>
    <t>Power Sales - Other Accts Rec</t>
  </si>
  <si>
    <t>Transmission - Other Accts Rec</t>
  </si>
  <si>
    <t>Notes Pay- Assoc Companies</t>
  </si>
  <si>
    <t>Elec-Accum Provisions for Retired Assets</t>
  </si>
  <si>
    <t>Common Stock</t>
  </si>
  <si>
    <t>Municipal Tax Reserve</t>
  </si>
  <si>
    <t>FAS 123 ESPP liability</t>
  </si>
  <si>
    <t>8.4% PP MTN SERIES A DUE 5/7/07 (rdeemd</t>
  </si>
  <si>
    <t>FIT-FAS 133 - PCA Derivative</t>
  </si>
  <si>
    <t>2001 Cashiers Overages-Baker Resort</t>
  </si>
  <si>
    <t>Unapplied Conservation and Receivables</t>
  </si>
  <si>
    <t>Inventory - Pre-Capitalized Material</t>
  </si>
  <si>
    <t xml:space="preserve">   Total Plant in Service and Other Assets</t>
  </si>
  <si>
    <t>5.1% PCB-Series 2003B due 03/01/2031-Un</t>
  </si>
  <si>
    <t>Accrued Washington Municipal Util Tax -</t>
  </si>
  <si>
    <t>Def FIT - FAS 133 Frwd Swap Int LT</t>
  </si>
  <si>
    <t>DFIT - FAS 133 Frwd Swap Int LT</t>
  </si>
  <si>
    <t>Colstrip 3 &amp; 4 Deferred Inc Tax</t>
  </si>
  <si>
    <t>Def FIT Bond Redemption Costs</t>
  </si>
  <si>
    <t>124001X1</t>
  </si>
  <si>
    <t>Conservation Rate Base</t>
  </si>
  <si>
    <t>PCA YR #5  Gross</t>
  </si>
  <si>
    <t>PCA YR #5 Gross - Contra</t>
  </si>
  <si>
    <t>June 2006 $250M 30 Year Notes Issuance</t>
  </si>
  <si>
    <t>AD&amp;D Insurance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</si>
  <si>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</si>
  <si>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</si>
  <si>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</si>
  <si>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</si>
  <si>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Bank-Concentration 4606</t>
  </si>
  <si>
    <t>5.0% PCB-Series 2003A due 03/01/2031-Un</t>
  </si>
  <si>
    <t>CLX Bank Credit Adjustments</t>
  </si>
  <si>
    <t>Electric - Plant Held for Future Use</t>
  </si>
  <si>
    <t>Rock Island Power Costs</t>
  </si>
  <si>
    <t>Whitehorn 2 &amp; 3 Lease</t>
  </si>
  <si>
    <t>Electric - Colstrip Common FERC Adj - Reg Ass</t>
  </si>
  <si>
    <t>UG950288 DSM Tracker Balance</t>
  </si>
  <si>
    <t>Deferred Interchange Power</t>
  </si>
  <si>
    <t>Gas - Misc Def Debits</t>
  </si>
  <si>
    <t>Advance Pmt Montana Firm Contract - Misc Def</t>
  </si>
  <si>
    <t>Electric - WUTC SQI Penalty</t>
  </si>
  <si>
    <t>DFIT - FAS 133 Frwd Swap Int ST</t>
  </si>
  <si>
    <t>Def FIT - PCA Customer Portion</t>
  </si>
  <si>
    <t>A/P - Hourly Month End Payroll Accrual</t>
  </si>
  <si>
    <t>Env Rem - Everett Remediation Costs</t>
  </si>
  <si>
    <t>Oth Deferrd Credit-Alliance Data Sys In</t>
  </si>
  <si>
    <t>DFIT - Goldendale Carrying Costs - UE-070533</t>
  </si>
  <si>
    <t>Construction Support Clearing - Common</t>
  </si>
  <si>
    <t>Misc Payroll Deductions</t>
  </si>
  <si>
    <t>Deductions - Medical Insurance (Electric Hist</t>
  </si>
  <si>
    <t>A/P - Gas Purchases</t>
  </si>
  <si>
    <t>Accrued Int 7.35% Notes Due Dec &amp; Jun</t>
  </si>
  <si>
    <t>Accrued Int 7.36% Notes Due Dec &amp; Jun</t>
  </si>
  <si>
    <t>Accrued Int 7.15% Notes Due Dec &amp; Jun</t>
  </si>
  <si>
    <t>Cash-Key Bank-Direct Debit Deposit AFT4</t>
  </si>
  <si>
    <t>Cash-Key Bank-Baker Recreation 47968102</t>
  </si>
  <si>
    <t>Cash-Key Bank-Internet Receipts Bill479</t>
  </si>
  <si>
    <t>Cash-Key Bank-Credit Card Receipts 4796</t>
  </si>
  <si>
    <t>Cash-Key Bank-Payroll 190994701174</t>
  </si>
  <si>
    <t>Total Investor Supplied Capital</t>
  </si>
  <si>
    <t>Prepmts - BPA Reconductor Agreement</t>
  </si>
  <si>
    <t>Notes Rec - BOA Projects</t>
  </si>
  <si>
    <t>Hopkins Ridge Storeroom</t>
  </si>
  <si>
    <t>Accrual - 401(k) Match on Incentive Pla</t>
  </si>
  <si>
    <t>Advances Refundable User</t>
  </si>
  <si>
    <t>7.75% MT Notes Due 2/1/07 - Unamort Debt Exp</t>
  </si>
  <si>
    <t>PTC Credits (Sch 95a)</t>
  </si>
  <si>
    <t>PTC Credits (Sch 95a) Contra</t>
  </si>
  <si>
    <t>Montana Income Tax Withheld - Employee</t>
  </si>
  <si>
    <t>BPA Reimbursement of C&amp;R Costs - Electr</t>
  </si>
  <si>
    <t>PCA Customer Portion - Interest</t>
  </si>
  <si>
    <t>Common Stock Issued - PSE $10 Par</t>
  </si>
  <si>
    <t>Electric Working Capital</t>
  </si>
  <si>
    <t>Gas Working Capital</t>
  </si>
  <si>
    <t>Accum Defer Inv Tax Cr - Gas</t>
  </si>
  <si>
    <t>Def Gains - Disp Utility Plant 7/1/92 - 6/30/</t>
  </si>
  <si>
    <t>Deferred Inc Tax - Liberalized Deprec</t>
  </si>
  <si>
    <t>Gas - Unbilled Revenue</t>
  </si>
  <si>
    <t>Energy Storage</t>
  </si>
  <si>
    <t>Accum Amort Acq Adj. Milwaukee RR - Electric</t>
  </si>
  <si>
    <t>Accrued WA State &amp; Local Use Tax</t>
  </si>
  <si>
    <t>A/R - Subsidiaries - CLX</t>
  </si>
  <si>
    <t>Other Special Deposits - Gas</t>
  </si>
  <si>
    <t>Prepmts - 3 yr. Websense License</t>
  </si>
  <si>
    <t>5.197% Senior Notes Due 10/01/15 - Accr</t>
  </si>
  <si>
    <t>5.197% Senior Notes Due 10/01/15</t>
  </si>
  <si>
    <t>Env Rem - UG Tank - Kent Fleet</t>
  </si>
  <si>
    <t>PCA FAS 133 Derivative</t>
  </si>
  <si>
    <t>Def FIT - FAS 123 LTIP</t>
  </si>
  <si>
    <t>Def FIT - Performance Based Compensatio</t>
  </si>
  <si>
    <t>Subordinated Note Receivable from RR</t>
  </si>
  <si>
    <t xml:space="preserve">   Plant in Service (includes acquisition adj)</t>
  </si>
  <si>
    <t>Land Transportation Clearing</t>
  </si>
  <si>
    <t>Employee Related Taxes Clearing</t>
  </si>
  <si>
    <t>Employee Benefits Clearing</t>
  </si>
  <si>
    <t>DFIT - FAS 133 ST Asset - Electric</t>
  </si>
  <si>
    <t>DFIT - FAS 133 Asset PCA - L/T</t>
  </si>
  <si>
    <t>ARO-Gas Bare Steel Pipe Removal</t>
  </si>
  <si>
    <t>Adjusted Check Total s/b Zero</t>
  </si>
  <si>
    <t>8.40% Capital Trust II Pfd Stk 6/30/41</t>
  </si>
  <si>
    <t>Env Rem - UG Tank - Bremerton ( Future C</t>
  </si>
  <si>
    <t>17</t>
  </si>
  <si>
    <t>PSE Building (B) - Landlord Incentives</t>
  </si>
  <si>
    <t>Jackson Prairie / NW Pipeline - Other A</t>
  </si>
  <si>
    <t>Deferred FIT - FAS 133 Fwd Swap Long Term</t>
  </si>
  <si>
    <t>OCI - Forward Swap 9/13/06</t>
  </si>
  <si>
    <t>Common - WUTC SQI Penalty</t>
  </si>
  <si>
    <t>PSE Customer Connections Penalty</t>
  </si>
  <si>
    <t>CWIP/Retention Clearing (Debit) - Gas</t>
  </si>
  <si>
    <t>DFIT - Section 263 A Deductible Costs</t>
  </si>
  <si>
    <t>Working Capital</t>
  </si>
  <si>
    <t>2003 Cashiers Overages-Baker Resort</t>
  </si>
  <si>
    <t>Common - Plant in Service</t>
  </si>
  <si>
    <t>FAS 133 CFH Unrealized Loss - TLock S/T</t>
  </si>
  <si>
    <t>FIT Def AFUCE on 18676-18677 - UG930287</t>
  </si>
  <si>
    <t>FIT Def Energy Matchmaker - Weatherization</t>
  </si>
  <si>
    <t>FIT Deferred on 18231 &amp; 18251</t>
  </si>
  <si>
    <t>FIT Deferred on 18232 &amp; 18252</t>
  </si>
  <si>
    <t>Gain on Sale Crossroads - Electric</t>
  </si>
  <si>
    <t>Gain on Sale Crossroads - Gas</t>
  </si>
  <si>
    <t>Deferred Gains post 12/31/05 Property s</t>
  </si>
  <si>
    <t>Dividends Declared - Common Stock</t>
  </si>
  <si>
    <t>A/R - Crystal Mountain Insurance Receivable</t>
  </si>
  <si>
    <t>Proceeds from Canwest Settlement</t>
  </si>
  <si>
    <t>FAS 133 Unrealized Gain ST</t>
  </si>
  <si>
    <t>Total Average Invested Capital</t>
  </si>
  <si>
    <t xml:space="preserve">           </t>
  </si>
  <si>
    <t>WECO - Vouchers Payable</t>
  </si>
  <si>
    <t>2007 Storm Excess Costs</t>
  </si>
  <si>
    <t>2C</t>
  </si>
  <si>
    <t>23001091ARO</t>
  </si>
  <si>
    <t>23001013ARO</t>
  </si>
  <si>
    <t>23002011ARO</t>
  </si>
  <si>
    <t>23001041ARO</t>
  </si>
  <si>
    <t>23002041ARO</t>
  </si>
  <si>
    <t>FLSA Wage Adjustment</t>
  </si>
  <si>
    <t>Miscellaneous Customer Deposits - Electric</t>
  </si>
  <si>
    <t>Summit Purchase Option Buyout Amortization</t>
  </si>
  <si>
    <t>Summit Purchase Buyout - Electric</t>
  </si>
  <si>
    <t>Summit Purchase Buyout - Gas</t>
  </si>
  <si>
    <t>12/13/2006 Storm - 10 yr Amort</t>
  </si>
  <si>
    <t>2006 Storm - 4 yr Amort</t>
  </si>
  <si>
    <t>2007 Storm - 4 yr Amort</t>
  </si>
  <si>
    <t>Env Rem - Electron Flume Site</t>
  </si>
  <si>
    <t>Env Rem - Everett Trolley</t>
  </si>
  <si>
    <t>Hopkins Ridge Wake Settlement</t>
  </si>
  <si>
    <t>38</t>
  </si>
  <si>
    <t>34</t>
  </si>
  <si>
    <t>26</t>
  </si>
  <si>
    <t>54</t>
  </si>
  <si>
    <t>35</t>
  </si>
  <si>
    <t>37</t>
  </si>
  <si>
    <t>36</t>
  </si>
  <si>
    <t>27</t>
  </si>
  <si>
    <t>25</t>
  </si>
  <si>
    <t>51.3</t>
  </si>
  <si>
    <t>53</t>
  </si>
  <si>
    <t>55</t>
  </si>
  <si>
    <t>59</t>
  </si>
  <si>
    <t>60</t>
  </si>
  <si>
    <t>52</t>
  </si>
  <si>
    <t>Env Rem - Crystal Mountain Diesel Spill Site</t>
  </si>
  <si>
    <t>Working Fund - Agent (Encogen)</t>
  </si>
  <si>
    <t xml:space="preserve">   Deferred Items-Other</t>
  </si>
  <si>
    <t xml:space="preserve">   Deferred Federal Income Tax</t>
  </si>
  <si>
    <t>P/R-401(k) PE Common Stk issue rounding</t>
  </si>
  <si>
    <t>FAS 133 Unrealized Gain LT</t>
  </si>
  <si>
    <t>Low Income Program - Electric</t>
  </si>
  <si>
    <t>FAS 133 CFH Unrealized Gain - Gwd Swap</t>
  </si>
  <si>
    <t>ARO - Asbestos Common</t>
  </si>
  <si>
    <t>ARO - Contaminated Oil &amp; Related Equipment</t>
  </si>
  <si>
    <t>8.231% Capital Trust I Pfd Stock Due 6/</t>
  </si>
  <si>
    <t>8.40% Capital Trust II Pfd Stock Due 6/</t>
  </si>
  <si>
    <t>Env Rem - WSDOT Federal/State Remediati</t>
  </si>
  <si>
    <t>DFIT - FAS 133 ST Asset - Gas</t>
  </si>
  <si>
    <t>5.197% Snr Notes Due 10/01/15 - Unamort</t>
  </si>
  <si>
    <t xml:space="preserve">   Elec Construction Work in Process</t>
  </si>
  <si>
    <t xml:space="preserve">   Gas Construction Work in Process</t>
  </si>
  <si>
    <t xml:space="preserve">   Other  Work in Process</t>
  </si>
  <si>
    <t>Env Rem - Duwamish River Site (former G</t>
  </si>
  <si>
    <t>Blocked Electric - Plant Purchased or Sold</t>
  </si>
  <si>
    <t>Def FIT - Accrued PTO</t>
  </si>
  <si>
    <t>Prepmts - Puget Dir &amp; Officers Liab Ins</t>
  </si>
  <si>
    <t>Prepmts - BC Auto Liability</t>
  </si>
  <si>
    <t>Payroll - Misc Payable Deductions-good</t>
  </si>
  <si>
    <t xml:space="preserve">   Gas Stored Underground, Non-Current</t>
  </si>
  <si>
    <t xml:space="preserve">   Gas Accumulated  Depreciation</t>
  </si>
  <si>
    <t>Working Fund - Baker Lodge</t>
  </si>
  <si>
    <t>Interest Receivable - Sorestad</t>
  </si>
  <si>
    <t>PCA YR #3  Gross</t>
  </si>
  <si>
    <t>Inventory - Goldendale</t>
  </si>
  <si>
    <t>Prepaid Colstrip 1&amp;2 WECo Coal Resv Ded.</t>
  </si>
  <si>
    <t>WHR Conveyence Costs - Army Corp Reimbursement</t>
  </si>
  <si>
    <t>BPA Transmission Study Deposit</t>
  </si>
  <si>
    <t>Accrued Washington State Utility Tax -</t>
  </si>
  <si>
    <t>Accrued Washington Municipal Utility Ta</t>
  </si>
  <si>
    <t>2002 Cashiers Overages</t>
  </si>
  <si>
    <t>Common - Construction Work in Progress</t>
  </si>
  <si>
    <t>Accum Amort Acq Adj - Electric</t>
  </si>
  <si>
    <t>Inventory - Fredrickson</t>
  </si>
  <si>
    <t>LT Incentive Plan for Sr Mgmt</t>
  </si>
  <si>
    <t>Unclaimed Vendor Payments</t>
  </si>
  <si>
    <t>Washington Unemployment Tax  - Employer</t>
  </si>
  <si>
    <t>Federal Unemployment Tax - Employer</t>
  </si>
  <si>
    <t>PSE Building (A) - Landlord Incentives</t>
  </si>
  <si>
    <t>Investment Tax Credit Not Recognized</t>
  </si>
  <si>
    <t>Deferred Income Tax - Virtual Right of Way Pr</t>
  </si>
  <si>
    <t>Payroll - Misc Payable Deductions-credi</t>
  </si>
  <si>
    <t>Gas - WUTC Penalty Payable</t>
  </si>
  <si>
    <t>Gas - WUTC SQI Penalty</t>
  </si>
  <si>
    <t>DFIT - FAS 133 LT Asset - Gas</t>
  </si>
  <si>
    <t>Liability Reserve - Electric</t>
  </si>
  <si>
    <t>Liability Reserve - Gas</t>
  </si>
  <si>
    <t>United Way - Payroll Deductions</t>
  </si>
  <si>
    <t>Wild Horse Wind Farm Storeroom</t>
  </si>
  <si>
    <t>Prepaid NW Gas Association Dues</t>
  </si>
  <si>
    <t>Prepaid - Future Year Expenses</t>
  </si>
  <si>
    <t>ARO - Frederickson</t>
  </si>
  <si>
    <t>ARO - Common - Short Term</t>
  </si>
  <si>
    <t>ARO - Asbestos Electric - ST</t>
  </si>
  <si>
    <t>ARO - Asebestos Common - ST</t>
  </si>
  <si>
    <t>Fuel Stock - Colstrip 1&amp;2</t>
  </si>
  <si>
    <t>Fuel Stock - Colstrip 3&amp;4</t>
  </si>
  <si>
    <t>AETNA II Lawsuit unallocated proceeds -</t>
  </si>
  <si>
    <t>Gas - Plant Acquisition Adjustment</t>
  </si>
  <si>
    <t>Electric - Plant Acq Adj DuPont</t>
  </si>
  <si>
    <t>Elec-White River Tunnel Inspection</t>
  </si>
  <si>
    <t>7.05% PCB Series 1991A-Unamort Loss on</t>
  </si>
  <si>
    <t>7.25% PCB Series 1991B-Unamort Loss on</t>
  </si>
  <si>
    <t>5.197% Snr Notes Due 10/01/15 - Unamort Debt Expense</t>
  </si>
  <si>
    <t>Notes Rec - Sheridan</t>
  </si>
  <si>
    <t>Interest Accrued</t>
  </si>
  <si>
    <t>9.14% Med Term Notes Due 06/15/18- Unam</t>
  </si>
  <si>
    <t xml:space="preserve">    Line</t>
  </si>
  <si>
    <t>Colstrip Common FERC Adj - Reg Asset</t>
  </si>
  <si>
    <t>Electric - Premium on Cap Stock - Commo</t>
  </si>
  <si>
    <t>Approp RE - Fed Amort Reserve - Snoqual</t>
  </si>
  <si>
    <t>Dividends on Preferred Stock (Gas Histo</t>
  </si>
  <si>
    <t>6.274% Senior Notes due 3/15/2037</t>
  </si>
  <si>
    <t>Accrued Interest - 6.274% Senior Notes</t>
  </si>
  <si>
    <t>Def FIT - Section 263A Deductible Costs</t>
  </si>
  <si>
    <t>58</t>
  </si>
  <si>
    <t>28</t>
  </si>
  <si>
    <t>Cust Advances for  Const Posted 9/1</t>
  </si>
  <si>
    <t>A/P - PURPA Power Payable</t>
  </si>
  <si>
    <t>A/P - Combustion Turbine Fuel Payable</t>
  </si>
  <si>
    <t>A/P - Transmission Payable (Non-BPA)</t>
  </si>
  <si>
    <t>Medical Insurance - Regence</t>
  </si>
  <si>
    <t>Cash - BofA - Credit Card Payments-3751</t>
  </si>
  <si>
    <t>401(k) 1% Company Contribution</t>
  </si>
  <si>
    <t>Fuel Stock - Fredonia 1&amp;2</t>
  </si>
  <si>
    <t>Spec Employee Retire Benefits</t>
  </si>
  <si>
    <t>FAS87 Add'l Min Pension Liab - Officer Supp R</t>
  </si>
  <si>
    <t>Caminus Aces Prepaid Maintenance (elect</t>
  </si>
  <si>
    <t>Caminus GMS Prepaid Maintenance (gas)</t>
  </si>
  <si>
    <t>Low Income Grants - Electric</t>
  </si>
  <si>
    <t>Low Income Grants - Gas</t>
  </si>
  <si>
    <t>Low Income Agency Admin Fees - Electric</t>
  </si>
  <si>
    <t>Low Income Agency Admin Fees - Gas</t>
  </si>
  <si>
    <t>Note Rec - Mt. Erie</t>
  </si>
  <si>
    <t>7.35% Med Term Notes Due 2/1/24</t>
  </si>
  <si>
    <t>Federal Income Taxes</t>
  </si>
  <si>
    <t>7.02% MTN Due 12/1/27 - Accrued Interes</t>
  </si>
  <si>
    <t>Washington State &amp; Local Sales Tax Coll</t>
  </si>
  <si>
    <t>5.483% Due 6/1/35 - Unamortized Debt Ex</t>
  </si>
  <si>
    <t>FAS 109 Taxes - Electric</t>
  </si>
  <si>
    <t>5.483% FMB 30 Yr Senior Notes Due 6/1/3</t>
  </si>
  <si>
    <t>Gross Utility Plant in Service</t>
  </si>
  <si>
    <t>Less Accum Dep and Amort</t>
  </si>
  <si>
    <t xml:space="preserve">   Common Deferred Tax</t>
  </si>
  <si>
    <t>Code</t>
  </si>
  <si>
    <t xml:space="preserve">   Common Stock</t>
  </si>
  <si>
    <t xml:space="preserve">   Unamortized Debt Expense</t>
  </si>
  <si>
    <t xml:space="preserve">   Notes Payable - Misc</t>
  </si>
  <si>
    <t xml:space="preserve">   Long Term Debt</t>
  </si>
  <si>
    <t xml:space="preserve">   Short Term Debt</t>
  </si>
  <si>
    <t xml:space="preserve">   Accumulated Deferred ITC</t>
  </si>
  <si>
    <t xml:space="preserve">   Deferred Debits-Other</t>
  </si>
  <si>
    <t xml:space="preserve">Total Average Operating Investment - Electric </t>
  </si>
  <si>
    <t xml:space="preserve">Total Average Operating Investment - Gas </t>
  </si>
  <si>
    <t>APUA - Merchandise - CLX</t>
  </si>
  <si>
    <t>7.96% MTN, Series B Due 2/22/10 - Unamo</t>
  </si>
  <si>
    <t>Prepmts - Puget Workman's Comp - Aegis</t>
  </si>
  <si>
    <t>Prepmts - Workman Comp / Letters of Credit</t>
  </si>
  <si>
    <t>Interest Rec - Misc</t>
  </si>
  <si>
    <t>Cashiers Shortages - Misc Def Debits</t>
  </si>
  <si>
    <t>BPA Linden Transmission Request Deposit</t>
  </si>
  <si>
    <t>Prepaid Rent for Skagit Svc Ctr</t>
  </si>
  <si>
    <t>6.974% Jr Sub Notes (Hybrid) due 6/1/20</t>
  </si>
  <si>
    <t>WUTC-AFUDC</t>
  </si>
  <si>
    <t>LTD Insurance - RSLI</t>
  </si>
  <si>
    <t>Life Insurance - Hartford</t>
  </si>
  <si>
    <t>Deferred FIT - Canwest Gas Supply - Ele</t>
  </si>
  <si>
    <t>Rule 7A Cust Adv W/O Tax (Kitt) (9-1-03</t>
  </si>
  <si>
    <t>Snoqualmie License O&amp;M Liability</t>
  </si>
  <si>
    <t>FAS 133 Unrealized Loss - LT</t>
  </si>
  <si>
    <t>Construction Work in Process - Common Plant</t>
  </si>
  <si>
    <t xml:space="preserve">   Preferred Stock</t>
  </si>
  <si>
    <t>Account</t>
  </si>
  <si>
    <t>AMA</t>
  </si>
  <si>
    <t>Rate Base</t>
  </si>
  <si>
    <t>7.12% Med Term Notes C - Due 09/13/10</t>
  </si>
  <si>
    <t>7.35% Med Term Notes C - Due 09/11/15</t>
  </si>
  <si>
    <t>Retained Earnings - Encogen</t>
  </si>
  <si>
    <t>Infrastrux $150M 3 Year Credit Facility</t>
  </si>
  <si>
    <t>PCA - Customer Deferral Contra</t>
  </si>
  <si>
    <t>Env Rem-Olympia SVC Capacitor Site Futu</t>
  </si>
  <si>
    <t>5th &amp; Jackson Legal Costs</t>
  </si>
  <si>
    <t>1995 Conservation Trust Rate Base</t>
  </si>
  <si>
    <t>Intang FAS87 Pension Asset - Misc Def Debits</t>
  </si>
  <si>
    <t>A/P Payroll W/H - Stock Purchase Plan</t>
  </si>
  <si>
    <t>Bellingham Excise Tax - Encogen</t>
  </si>
  <si>
    <t>Excess Def Taxes - Centralia Sale</t>
  </si>
  <si>
    <t>2005 A/R Securitzation</t>
  </si>
  <si>
    <t>5</t>
  </si>
  <si>
    <t>November 2005 Equity Issuance</t>
  </si>
  <si>
    <t>4</t>
  </si>
  <si>
    <t>SFAS 132 Supplemental Death Add'l Minim</t>
  </si>
  <si>
    <t>5.483% Senior Notes due 6/1/2035</t>
  </si>
  <si>
    <t>6.75% Sr Notes due 1/15/2016 - Accrued</t>
  </si>
  <si>
    <t>Whitehorn - Electric Plant Acquisition</t>
  </si>
  <si>
    <t>Accum Amort Acquis Adjust - Whitehorn</t>
  </si>
  <si>
    <t>Prepmts - Lower Snake River 500KV Trans</t>
  </si>
  <si>
    <t>Common Stock Issued - PSE 0.01 Par</t>
  </si>
  <si>
    <t>ARO - Asbestos - Electric to Short Term</t>
  </si>
  <si>
    <t>PSE Barclays Operating Credit Facility</t>
  </si>
  <si>
    <t>PSE Barclays Op Cr Interest Expense Acc</t>
  </si>
  <si>
    <t>DFIT - Mint Farm Variable Costs</t>
  </si>
  <si>
    <t>DFIT - Mint Farm Fixed Costs</t>
  </si>
  <si>
    <t>ELEC</t>
  </si>
  <si>
    <t>6i</t>
  </si>
  <si>
    <t>18230381/18230391</t>
  </si>
  <si>
    <t>Mint Farm Deferral</t>
  </si>
  <si>
    <t>Capitalized OH</t>
  </si>
  <si>
    <t>DFFIT SSCM INT - ELEC</t>
  </si>
  <si>
    <t>32</t>
  </si>
  <si>
    <t>BPA - Hopkins Ridge Trfer Agrmnt 09TX-1</t>
  </si>
  <si>
    <t>Prepmnts - Areva Software Support Servi</t>
  </si>
  <si>
    <t>Deferred Credit-CO2 allowance proceeds</t>
  </si>
  <si>
    <t>Temporary Cash Investment - Key Bank - CFI</t>
  </si>
  <si>
    <t>Clearing-Phone Wireless Billing.</t>
  </si>
  <si>
    <t>Env Rem - Verbeek Properties Remediation Costs</t>
  </si>
  <si>
    <t>Env Rem - Verbeek Properties Legal Costs</t>
  </si>
  <si>
    <t>UW Research Agreement</t>
  </si>
  <si>
    <t>ARO-Steel Wrapped Services - Gas ST</t>
  </si>
  <si>
    <t>FERC Gas Pipeline Capacity Loss Reserve</t>
  </si>
  <si>
    <t>BLC Vehicles Capital Lease</t>
  </si>
  <si>
    <t>Wells Fargo On Line Payments</t>
  </si>
  <si>
    <t>Wells Fargo Direct Debit</t>
  </si>
  <si>
    <t>Prepaid- D&amp;O Insurance (annual)</t>
  </si>
  <si>
    <t>Clearing - BLC Vehicles Capital Lease</t>
  </si>
  <si>
    <t>Payroll - Performance Incentive</t>
  </si>
  <si>
    <t>PSE Declared Dividends to PSE</t>
  </si>
  <si>
    <t>Capital Lease BLC Vehicles</t>
  </si>
  <si>
    <t>DFIT UW Grant</t>
  </si>
  <si>
    <t xml:space="preserve">FERC Gas Pipeline Capacity Loss Res </t>
  </si>
  <si>
    <t>DFIT Commitment Fees</t>
  </si>
  <si>
    <t>Prepaid Garfield Country Treasurer Agreement</t>
  </si>
  <si>
    <t>Prepaid Sumas Capital FFH Long-Term</t>
  </si>
  <si>
    <t>Prepaid Sumas Expense FFH Long-Term</t>
  </si>
  <si>
    <t>A/R - AEGIS Limited for the Zilz matter</t>
  </si>
  <si>
    <t>A/R State and City Tax Receivable</t>
  </si>
  <si>
    <t>PSE Barclays Cap Ex Interest Expense</t>
  </si>
  <si>
    <t>PSE Barclays Hedg Cr Interest Expense</t>
  </si>
  <si>
    <t>10</t>
  </si>
  <si>
    <t>2009 - Shelf Registration</t>
  </si>
  <si>
    <t>Prepaid - Lwr Snk Rvr 500KV Trans Subst Long-Term</t>
  </si>
  <si>
    <t>CLX-Auto Cash Back Debit Clearing</t>
  </si>
  <si>
    <t>6j</t>
  </si>
  <si>
    <t>1340xxxx</t>
  </si>
  <si>
    <t>BPA Deposits</t>
  </si>
  <si>
    <t>Deferred Credits -BNP</t>
  </si>
  <si>
    <t>DFIT-BNP Electric</t>
  </si>
  <si>
    <t>26c</t>
  </si>
  <si>
    <t>DFIT- BNP Electric</t>
  </si>
  <si>
    <t>Customer Deposits</t>
  </si>
  <si>
    <t>DFIT- Int'l Paper West Coast Capacity Agreement</t>
  </si>
  <si>
    <t>REC Deposits</t>
  </si>
  <si>
    <t>Cash - Key Bank Tri Ad Flex Spending</t>
  </si>
  <si>
    <t>Prepayments - Treasury Licensing Fees</t>
  </si>
  <si>
    <t>CLX-Schedule 133 Clearing</t>
  </si>
  <si>
    <t xml:space="preserve">   Gas  Customer Deposits</t>
  </si>
  <si>
    <t xml:space="preserve">   Gas Customer Advances for Construction </t>
  </si>
  <si>
    <t>38.1</t>
  </si>
  <si>
    <t>DFIT - Int'l Paper Wcst Capacity Agreem</t>
  </si>
  <si>
    <t>DFIT - BNP - Electric</t>
  </si>
  <si>
    <t>Prepmts - Colstrip 3&amp;4 Lime Contract -</t>
  </si>
  <si>
    <t>6l</t>
  </si>
  <si>
    <t>Westcoast Pipeline Capacity</t>
  </si>
  <si>
    <t>2008 Storm - 4 yr Amortization</t>
  </si>
  <si>
    <t>WHE Deferral - UE090704</t>
  </si>
  <si>
    <t>Mint Farm Deferral - UE-090704</t>
  </si>
  <si>
    <t>Deferred Losses post 10/31/09 Property Sales - Electric</t>
  </si>
  <si>
    <t>Deferred Gains post 10/31/09 Property Sales - Electric</t>
  </si>
  <si>
    <t>BNP Westcoast Pipeline Capacity-Non Core Gas</t>
  </si>
  <si>
    <t>FBE Westcoast Pipeline Capacity- Non Core Gas</t>
  </si>
  <si>
    <t>Mint Farm Deferral UE-090704</t>
  </si>
  <si>
    <t>BNP-Westcoast Cap Agrmnt-Non-Core Gas</t>
  </si>
  <si>
    <t>FBE-Westcoast Cap Agrmnt-Non-Core Gas</t>
  </si>
  <si>
    <t>Electric Def Property Gains Pending App</t>
  </si>
  <si>
    <t>Gas Def Property Losses UG-090705</t>
  </si>
  <si>
    <t>Gas Def Property Gains UG-090705</t>
  </si>
  <si>
    <t>Electric Def Property Gains UE-090704</t>
  </si>
  <si>
    <t>Electric Def Property Losses UE-090704</t>
  </si>
  <si>
    <t>Def FIT MF UE090704</t>
  </si>
  <si>
    <t>DFIT - FIT MF UE090704</t>
  </si>
  <si>
    <t>DFIT - FIT WHE UE090704</t>
  </si>
  <si>
    <t>37j</t>
  </si>
  <si>
    <t>37k</t>
  </si>
  <si>
    <t>DFIT Mint Fam Costs-UE-090704</t>
  </si>
  <si>
    <t>DFIT  Wild Horse  Costs-UE-090704</t>
  </si>
  <si>
    <t>Article 505 - O&amp;M Aquatic Riparian Habi</t>
  </si>
  <si>
    <t>Derivatives in Retained Earnings - Elec</t>
  </si>
  <si>
    <t>Derivatives in Retained Earnings - Electric</t>
  </si>
  <si>
    <t>EWC Rate BBse</t>
  </si>
  <si>
    <t>Refundable Bond - Lease Permit Electric</t>
  </si>
  <si>
    <t>Prepaid - Wild Horse DVAR Sys Maintenance</t>
  </si>
  <si>
    <t>Mint Farm Combustion Turbibe Inspec-Pre. Maj. Maint.</t>
  </si>
  <si>
    <t xml:space="preserve">Land Sales - Gas  </t>
  </si>
  <si>
    <t>Def FIT - Production Tax Credit-OLD</t>
  </si>
  <si>
    <t>Def FIT - Production Tax Credit-New</t>
  </si>
  <si>
    <t>5.764% Senior Notes Due 7/15/40</t>
  </si>
  <si>
    <t>PSE Summer 2010 Bonds</t>
  </si>
  <si>
    <t>Article 315 LB Trail Maintenance</t>
  </si>
  <si>
    <t>5.795% Senior Notes Due 3/15/2040-Unamo</t>
  </si>
  <si>
    <t>5.764% Senior Notes Due 7/15/40-Unamort</t>
  </si>
  <si>
    <t>5.795% Senior Notes Due 3/15/2040</t>
  </si>
  <si>
    <t>Def FIT - Production Tax Credit - NEW</t>
  </si>
  <si>
    <t>Colstrip Units 3 &amp; $ Ash Pond Settlement</t>
  </si>
  <si>
    <t>25400191&amp; 25400201</t>
  </si>
  <si>
    <t>Westcoast Pipeline Capacity Regulatory Liabilities</t>
  </si>
  <si>
    <t>Tax Effected</t>
  </si>
  <si>
    <t>Microsoft  Maintenance Contract</t>
  </si>
  <si>
    <t>Hybrid Security 2007</t>
  </si>
  <si>
    <t>Oth Def Credit- Staples Loyalty Incentive</t>
  </si>
  <si>
    <t>Prepaid - CISCO Smartnet (Dimension Dat</t>
  </si>
  <si>
    <t>Prepaid - Ellensburg REC Deposit</t>
  </si>
  <si>
    <t>WSU ARRA Weatherization - Electric</t>
  </si>
  <si>
    <t>WSU ARRA Weatherization - Gas</t>
  </si>
  <si>
    <t>Misc. Def. Debits- WHE Carry Costs Variable Def. UE-090704</t>
  </si>
  <si>
    <t>Deferred Debits - Gas- Reimbusement</t>
  </si>
  <si>
    <t>A/R-Treble Damages - Diversion</t>
  </si>
  <si>
    <t>APUA-Treble Damages - Diversion</t>
  </si>
  <si>
    <t>DFIT - Audit Adjustments</t>
  </si>
  <si>
    <t>DFIT Audit Adjustments</t>
  </si>
  <si>
    <t xml:space="preserve">Workers Compensation </t>
  </si>
  <si>
    <t>NOL Carryforward</t>
  </si>
  <si>
    <t>DFIT - AMT Credit Carryforward</t>
  </si>
  <si>
    <t>Unearned Revenue LIW REC - Electric</t>
  </si>
  <si>
    <t>Def Rev Sch85 Amortization</t>
  </si>
  <si>
    <t>Interest on REC UE-070725 - Electric</t>
  </si>
  <si>
    <t>Electric Def Property Losses Pending Ap</t>
  </si>
  <si>
    <t>Shell/Equilon Settlement Loss Reserve</t>
  </si>
  <si>
    <t>Lower Snake River Trans Interest Due Customers</t>
  </si>
  <si>
    <t>Oth Def Credit-Staples Loyalty Incentiv</t>
  </si>
  <si>
    <t>BPA Trans. Dep. - LSR -100882</t>
  </si>
  <si>
    <t>Return on LSR BPA Transm. Deposit</t>
  </si>
  <si>
    <t>WUTC Customer Disconnection Penalty</t>
  </si>
  <si>
    <t>Lower Snake River Transm Interest Due C</t>
  </si>
  <si>
    <t>GAAP Equity Rsrv on LSR BPA Trans Dep</t>
  </si>
  <si>
    <t>Contra. Rtrn. On LSR BPA Trans. Deposit</t>
  </si>
  <si>
    <t>GAAP Equity Reserve on LSR BPA Trans. Dep.</t>
  </si>
  <si>
    <t>Contra GAAP Eqty. Rsrv. - LSR BPA Interest</t>
  </si>
  <si>
    <t>Contra. GAAP Rsrv. - LSR BPA Interest</t>
  </si>
  <si>
    <t>DFIT Staples Loyalty Incentive</t>
  </si>
  <si>
    <t>PTC Deferral Post June 2010</t>
  </si>
  <si>
    <t>DFIT - MT NOL Carryforward</t>
  </si>
  <si>
    <t xml:space="preserve">   Deferred Debits/Credits - Other</t>
  </si>
  <si>
    <t>Deferred REC Revenue Pre-Dec 2009</t>
  </si>
  <si>
    <t>Deferred REC Revenue Post Nov. 2009</t>
  </si>
  <si>
    <t>Rec Interest Payable Reg Liability</t>
  </si>
  <si>
    <t>DFIT PTC Carrying Cost</t>
  </si>
  <si>
    <t>DFIT PTCs Def Post 6-2010</t>
  </si>
  <si>
    <t>Carrying Costs on PTC's</t>
  </si>
  <si>
    <t>DFIT RECs Pre 12/09</t>
  </si>
  <si>
    <t>DFIT RECs Post 11/09</t>
  </si>
  <si>
    <t>DFIT REC Interest</t>
  </si>
  <si>
    <t>DFIT REC Low Inc Weatherization</t>
  </si>
  <si>
    <t>DFIT - Regulatory Deferral PTC - LT</t>
  </si>
  <si>
    <t>Deferred REC Revenue Post Nov 2009</t>
  </si>
  <si>
    <t>FERC Fees Payable - Power Supply Transa</t>
  </si>
  <si>
    <t>Fuel Stock - Frederickson #1 - Oil</t>
  </si>
  <si>
    <t>Payroll - Loan Payback 401(k) Payable</t>
  </si>
  <si>
    <t>Payroll - Wages Payable</t>
  </si>
  <si>
    <t>CLX-Schedule 137 Rider Clearing-Elec.</t>
  </si>
  <si>
    <t>Radio Spectrum Purchase Escrow</t>
  </si>
  <si>
    <t>Sumas - 2010 Hot Gas Path Insp. Ppd. Major Maint.</t>
  </si>
  <si>
    <t>Sumas - 2010 Hot Gas Path Insp. Major Maint.</t>
  </si>
  <si>
    <t>Article 110-Shoreline Erosion O&amp;M Fund</t>
  </si>
  <si>
    <t>Article 502-Forest Habitat O&amp;M Fund</t>
  </si>
  <si>
    <t>REC Revenue provided to customers-Contra (sch 137)</t>
  </si>
  <si>
    <t>REC Revenue offset by PTCs-Contra</t>
  </si>
  <si>
    <t>PTC Customer Deferral of Pre-July 2010</t>
  </si>
  <si>
    <t>PTC Customer Deferral Post June 2010</t>
  </si>
  <si>
    <t>2010 Storm Excess Costs</t>
  </si>
  <si>
    <t>DFIT - PTC Reg Liability</t>
  </si>
  <si>
    <t>City of Burien Gas Permits &amp; Fees</t>
  </si>
  <si>
    <t>Prepaid - NW Energy Coalition Membership</t>
  </si>
  <si>
    <t>CWIP/Retention Clearing (Debit) - Commo</t>
  </si>
  <si>
    <t>Common - Plant NOT CLASSIFIED - PP</t>
  </si>
  <si>
    <t>Prepaid - Aclara SW fees</t>
  </si>
  <si>
    <t>Prepaid Advisory LiDAR</t>
  </si>
  <si>
    <t>DFIT - Land Sales - Gas</t>
  </si>
  <si>
    <t>DFIT - Land Sales to PWI</t>
  </si>
  <si>
    <t>Prepaid - Ecologic Analytics Software 2011</t>
  </si>
  <si>
    <t>Prepaid - OSIsoft Software Renewal 2011</t>
  </si>
  <si>
    <t>Prepaid - Apptio Software Subscription -2011</t>
  </si>
  <si>
    <t>2011 PSE Universal Shelf Registration</t>
  </si>
  <si>
    <t>US Treasury Grants in Schedule 95A</t>
  </si>
  <si>
    <t>PCA YR #10 Gross</t>
  </si>
  <si>
    <t>PCA YR #10 Gross - Contra</t>
  </si>
  <si>
    <t>PCA YR#10 Gross</t>
  </si>
  <si>
    <t>PCA YR#10 Gross - Contra</t>
  </si>
  <si>
    <t>Working Fund - DCG Postage Expenses</t>
  </si>
  <si>
    <t>Cash-Key Bank-DOXO Receipts-5790</t>
  </si>
  <si>
    <t>CLX - Centralia Cr Sced 104 Clearing</t>
  </si>
  <si>
    <t>Prepaid-GE Smallworld Software Support</t>
  </si>
  <si>
    <t>Prepaid-GE Smallworld Software Support 2011</t>
  </si>
  <si>
    <t>Fuel Stock - Cedar Hills Gas JP</t>
  </si>
  <si>
    <t>FERC Annual Charge US Lands -ST</t>
  </si>
  <si>
    <t>RateBase</t>
  </si>
  <si>
    <t>Bothell Data Center Landlord Incentives</t>
  </si>
  <si>
    <t>Bothel Data Center Landlord Incentives</t>
  </si>
  <si>
    <t>2011 March Senior Notes</t>
  </si>
  <si>
    <t>$300 million 5.638% Senior Notes issue</t>
  </si>
  <si>
    <t>$300 Million 5.63% Senior Notes Issue Discount</t>
  </si>
  <si>
    <t>Article 514 - O&amp;M Use of Habitat Evalua</t>
  </si>
  <si>
    <t>5.638% Sr Notes due 4/15/41 - Unamort D</t>
  </si>
  <si>
    <t>5.638% Senior Notes due 4/15/41</t>
  </si>
  <si>
    <t>DFIT Bothell Data Ctr - Ppd Lease Expen</t>
  </si>
  <si>
    <t>DFIT Bothel Data Ctr. - Ppd Lease Expense</t>
  </si>
  <si>
    <t>Deferred Debits and Credits</t>
  </si>
  <si>
    <t>Deferred FIT FAS 143 Whitehorn 2 &amp;3</t>
  </si>
  <si>
    <t>28300601\28300611\28300661</t>
  </si>
  <si>
    <t>28300631\28300641\28300671</t>
  </si>
  <si>
    <t>Cust. Advances For Construction</t>
  </si>
  <si>
    <t>30</t>
  </si>
  <si>
    <t>20</t>
  </si>
  <si>
    <t>Deferred Credit - Carbon Offset Program</t>
  </si>
  <si>
    <t>Gas Def Property Gains Pending Approval</t>
  </si>
  <si>
    <t>Mail Return Residential</t>
  </si>
  <si>
    <t>Oth Def Cr -WR Mutual Assist Agreement</t>
  </si>
  <si>
    <t>Notes Rec - City of Buckley</t>
  </si>
  <si>
    <t>Notes Rec. - City of Buckley</t>
  </si>
  <si>
    <t>Prepaid-Optimize Networks Steelhead Sup</t>
  </si>
  <si>
    <t>Prepaid-Optimize Networks Steelhead Support</t>
  </si>
  <si>
    <t>Prepaid-CGI Mobile Workforce SW Support</t>
  </si>
  <si>
    <t>Prepaid - Oracle Software Support</t>
  </si>
  <si>
    <t>2009 NOL</t>
  </si>
  <si>
    <t>2010 NOL</t>
  </si>
  <si>
    <t>Total NOL</t>
  </si>
  <si>
    <t xml:space="preserve">   NOL Carryforward</t>
  </si>
  <si>
    <t>35a2</t>
  </si>
  <si>
    <t>19000433</t>
  </si>
  <si>
    <t>29</t>
  </si>
  <si>
    <t>NOL</t>
  </si>
  <si>
    <t>12 Months Ended</t>
  </si>
  <si>
    <t>NOL C/F Repairs/Retirements</t>
  </si>
  <si>
    <t>FIT Payable - Repairs/Retirements</t>
  </si>
  <si>
    <t>DFIT - Gas Plant Repairs/Retirements</t>
  </si>
  <si>
    <t>DFIT - Electric Plant Repairs/Retirements</t>
  </si>
  <si>
    <t>Cash-Key Bank- DOXO Receipts-5790</t>
  </si>
  <si>
    <t>PGE Klamath Peaker Trans Req Deposit</t>
  </si>
  <si>
    <t>A/R - LKE Wire &amp; Cable</t>
  </si>
  <si>
    <t>A/R - LKE Transformers</t>
  </si>
  <si>
    <t>GLD - 2011 Hot Gas Path Ppd Major Maint.</t>
  </si>
  <si>
    <t>Landis-Gyr Capital Lease - Non-Current</t>
  </si>
  <si>
    <t>Capital Lease Obligation - Landis-Gyr</t>
  </si>
  <si>
    <t>Capital Lease Obligation - Lanis-Gyr</t>
  </si>
  <si>
    <t>Lanis-Gyr Capital Lease - Non Current</t>
  </si>
  <si>
    <t>Landis-Gyr Capital Lease</t>
  </si>
  <si>
    <t>Env Rem - Everett Asacro (Future Cost Est.)</t>
  </si>
  <si>
    <t>A/R - Insurance - Sammamish Fire</t>
  </si>
  <si>
    <t>A/R - Remediation Insurance - Sammamish</t>
  </si>
  <si>
    <t>Env Rem - Sammamish Substation (Future</t>
  </si>
  <si>
    <t>Accr Env Rem - Sammamish Substation</t>
  </si>
  <si>
    <t>Pilchuck Contract Loss Reserve</t>
  </si>
  <si>
    <t>Env Rem - Everett Asarco (Future Cost Est.)</t>
  </si>
  <si>
    <t>Env. Rem - Sammamish Substation (Future Cost Est.)</t>
  </si>
  <si>
    <t>Other Def Cr - Landis-Gyr AMR Billing Credits</t>
  </si>
  <si>
    <t>Prepaid - CGI Mobile Workforce SW Support</t>
  </si>
  <si>
    <t>Colstrip Generating Plant Expense Billa</t>
  </si>
  <si>
    <t>Env Rem - Sammamish Substation</t>
  </si>
  <si>
    <t xml:space="preserve">Env. Rem - Sammamish Substation </t>
  </si>
  <si>
    <t>Oth Def Cr - Landis-Gyr AMR Billing Cr</t>
  </si>
  <si>
    <t>Oth. Def. Cr. - Landis - Gyr AMR Billing Credits - Elec.</t>
  </si>
  <si>
    <t>Oth. Def. Cr. - Landis - Gyr AMR Billing Credits - Gas</t>
  </si>
  <si>
    <t>DFIT-Landis-GYr AMR Billing Credit-Gas</t>
  </si>
  <si>
    <t>DFIT-Landis-Gyr AMR Billing Credits-Gas</t>
  </si>
  <si>
    <t xml:space="preserve">58 </t>
  </si>
  <si>
    <t>DFIT-Landis-Gyr AMR Billing Credits-Elec</t>
  </si>
  <si>
    <t>DFIT-Landis-GYr AMR Billing Credit-Elec</t>
  </si>
  <si>
    <t>Gas - Cust ACDts Rec - Unprocessed Rece</t>
  </si>
  <si>
    <t>ACDts Rec - Misc -401k forfeiture aCDou</t>
  </si>
  <si>
    <t>Gas Off System Sales - Other ACDts Rec</t>
  </si>
  <si>
    <t>Sumas Gas Pipeline / SoCDo - Other A/R</t>
  </si>
  <si>
    <t>Power Sales - Other ACDts Rec</t>
  </si>
  <si>
    <t>Transmission - Other ACDts Rec</t>
  </si>
  <si>
    <t>BPA Residential Exchange - Other ACDts Rec</t>
  </si>
  <si>
    <t>Other ACDts Rec - Misc</t>
  </si>
  <si>
    <t>Other ACDts Rec.- Miscellaneous</t>
  </si>
  <si>
    <t>Loans - Exit Payback - Other ACDts Rec</t>
  </si>
  <si>
    <t>Electric APUA - Customer ACDts Receivab</t>
  </si>
  <si>
    <t>Gas - APUA - Customer ACDts Receivable</t>
  </si>
  <si>
    <t>CLX Sched 132-G Clearing ACDt - Gas</t>
  </si>
  <si>
    <t>CLX Sched 132-E Clearing ACDt - Electri</t>
  </si>
  <si>
    <t>Blocked - Temp aCDt to Fix PP Issue</t>
  </si>
  <si>
    <t>MNT Return on RB &amp; CD on Fixed Deferral UE-082128</t>
  </si>
  <si>
    <t>Gain on Disp Of Emiss Allow - ACD Def Inc Tax</t>
  </si>
  <si>
    <t>ACDident Insurance - Carrier name to be</t>
  </si>
  <si>
    <t>Health/Dependent Spending ACDts - Year 1</t>
  </si>
  <si>
    <t>Health/Dependent Spending ACDts - Year</t>
  </si>
  <si>
    <t>PSE Barclays Op Cr Interest Expense ACD</t>
  </si>
  <si>
    <t>Misc ACDd Liabilities - Western Energy</t>
  </si>
  <si>
    <t>Wrkrs Comp Reserve- Richard Grant ACDident 10</t>
  </si>
  <si>
    <t>Mint Farm CD on RB Return Reserve</t>
  </si>
  <si>
    <t>Wild Horse Exp. CD on RB Return Reserve</t>
  </si>
  <si>
    <t>Bothell ACDess Center Tenant Incentives</t>
  </si>
  <si>
    <t>LKE Pacific Trust Deposit - Transformer</t>
  </si>
  <si>
    <t>LKE Pacific Trust Deposit - Transformers</t>
  </si>
  <si>
    <t>Env. Rem. -Pt Robinson Cbl Station (Future Cost Est)</t>
  </si>
  <si>
    <t>Accr Env Rem - Pt  Robinson cable station</t>
  </si>
  <si>
    <t>Env. Rem -Everett Asarco Site</t>
  </si>
  <si>
    <t>Def Revenue- Renewable Non-Core Gas Attributes</t>
  </si>
  <si>
    <t>CLX Elec City Tax Clearing Account</t>
  </si>
  <si>
    <t>CLX Gas City Tax Clearing Account</t>
  </si>
  <si>
    <t>CLX Sched 120-G Clearing Account - gas</t>
  </si>
  <si>
    <t>CLX Schedule 95-A Clearing Account</t>
  </si>
  <si>
    <t>CLX Schedule 94 Clearing Account</t>
  </si>
  <si>
    <t>CLX Schedule 120-E Clearing Account</t>
  </si>
  <si>
    <t>Clearing Account Plant Ledger- Power Pl</t>
  </si>
  <si>
    <t>Cash - Seafirst - Check Clearing Account</t>
  </si>
  <si>
    <t>US Bank - General Account 1775586</t>
  </si>
  <si>
    <t>Cash-Key Bank-Accounts Payable 19099470</t>
  </si>
  <si>
    <t>Account Receivable</t>
  </si>
  <si>
    <t>Secure Pledge Accounts Receivable</t>
  </si>
  <si>
    <t>Accounts Receivable - PSE Customers - E</t>
  </si>
  <si>
    <t>Accounts Receivable - PSE Customers - G</t>
  </si>
  <si>
    <t>Other Accounts Receivable - Pilchuck Co</t>
  </si>
  <si>
    <t>Account Receivable Reconciliation ACDou</t>
  </si>
  <si>
    <t>Discount for uncollectible Accounts - E</t>
  </si>
  <si>
    <t>Discount for uncollectible Accounts - G</t>
  </si>
  <si>
    <t>Intercompany Accounts receivable</t>
  </si>
  <si>
    <t>Intercompany Accounts - PSE Funding</t>
  </si>
  <si>
    <t>Inventory Reserve Account - Pre-Capitalized M</t>
  </si>
  <si>
    <t>Accounts Payable - Vouchers (Electric Sys)</t>
  </si>
  <si>
    <t>Accounts Payable - Payroll (Electric Sys)</t>
  </si>
  <si>
    <t>Accounts Payable Reconcilation Account</t>
  </si>
  <si>
    <t>Accounts Payable - DOXO NSF's and Adj - Key Bank</t>
  </si>
  <si>
    <t>Accounts Payable - Bill Matrix NSFs &amp; Adj. Key Bank</t>
  </si>
  <si>
    <t>Wild Horse DVAR Sys Maintenance</t>
  </si>
  <si>
    <t>Prepaid-Sycamore SW Support</t>
  </si>
  <si>
    <t>Env. Rem. -Pt. Robinson cable station</t>
  </si>
  <si>
    <t>DFIT - Green Gas Attributes</t>
  </si>
  <si>
    <t>DFIT- Green Gas Attributes</t>
  </si>
  <si>
    <t>LKE Pacific Trust Deposit - Wire &amp; Cabl</t>
  </si>
  <si>
    <t>Article 502-Forest Habitat Capital Fund</t>
  </si>
  <si>
    <t>Article 505-Aquatic Riparian Habitat Ca</t>
  </si>
  <si>
    <r>
      <t xml:space="preserve">DFIT - PTC - Carrying Costs </t>
    </r>
    <r>
      <rPr>
        <sz val="9.1999999999999993"/>
        <rFont val="Arial"/>
        <family val="2"/>
      </rPr>
      <t>Equity</t>
    </r>
  </si>
  <si>
    <t>LKE Pacific Trust Deposit - Wire &amp; Cable</t>
  </si>
  <si>
    <t>Article 504-Wetland Habitat O&amp;M Fund</t>
  </si>
  <si>
    <t xml:space="preserve">   Investment Tracking Funds</t>
  </si>
  <si>
    <t>Chelan PUD Contract Prepmt Requirement</t>
  </si>
  <si>
    <t>Prepmt - Chelan PUD - RR Working Capita</t>
  </si>
  <si>
    <t>Prepmt - Chelan PUD - RR Coverage Fund</t>
  </si>
  <si>
    <t>Prepmt - Chelan PUD - RR Working Capital Charge</t>
  </si>
  <si>
    <t>Prepmt - Chelan PUD - RR Coverage Fund Charge</t>
  </si>
  <si>
    <t>6m</t>
  </si>
  <si>
    <t>37l</t>
  </si>
  <si>
    <t>$250 Million 4.434% Sr Notes due 2041</t>
  </si>
  <si>
    <t>$45 Million 4.70% Sr Notes due 2051</t>
  </si>
  <si>
    <t>$250 Million 4.434% Sr. Notes due 2041</t>
  </si>
  <si>
    <t>$45 Million 4.70% Sr. Notes due 2051</t>
  </si>
  <si>
    <t>Prepaid - Gartner Services - IT</t>
  </si>
  <si>
    <t>DFIT Summit Purchase - Electric</t>
  </si>
  <si>
    <t>DFIT Summit Purchase - Gas</t>
  </si>
  <si>
    <t>Def FIT - Environmental Gas</t>
  </si>
  <si>
    <t>Def FIT - Demand Side Management-Gas</t>
  </si>
  <si>
    <t>Def FIT- Environmental Gas</t>
  </si>
  <si>
    <t>Def FIT - Demand Side Management Gas</t>
  </si>
  <si>
    <t>DFIT Summitt Purchase - Gas</t>
  </si>
  <si>
    <t>Redemption Costs for 9.57% FMB's</t>
  </si>
  <si>
    <t>Working Funds - Mercer Island</t>
  </si>
  <si>
    <t>LSR MOU Deposit</t>
  </si>
  <si>
    <t>Transmission Network Credits Payable</t>
  </si>
  <si>
    <t>Regence Self-Insurance IBNR</t>
  </si>
  <si>
    <t>ARO-Frederickson 1&amp;2 /Olympic Pipeline</t>
  </si>
  <si>
    <t>Prepaid -OMS HW Maintenance Agreement</t>
  </si>
  <si>
    <t>CFH Locked In OCI Gain ST - Core Pwr/Gas for Pwr</t>
  </si>
  <si>
    <t>CFH Locked in OCI Loss ST - Core Pwr/Gas for Pwr</t>
  </si>
  <si>
    <t>CFH Locked In OCI Gain LT - Core Pwr/Gas for Pwr</t>
  </si>
  <si>
    <t>CFH Locked in OCI Loss LT - Core Pwr/Gas for Pwr</t>
  </si>
  <si>
    <t>Tenaska Underrecovery Reg Asset</t>
  </si>
  <si>
    <t>LSR BPA Trans interst Rcv'bl Offset</t>
  </si>
  <si>
    <t>DFIT - PTC Non Operating</t>
  </si>
  <si>
    <t>DFIT-CFH OCI Loss LT</t>
  </si>
  <si>
    <t>DFIT-CFH OCI Loss ST</t>
  </si>
  <si>
    <t>DFIT - CFH OCI Loss ST</t>
  </si>
  <si>
    <t>DFIT - CFH OCI Loss LT</t>
  </si>
  <si>
    <t>DFIT-CFH OCI Gain ST</t>
  </si>
  <si>
    <t>Prepaid - SAP - IT Services</t>
  </si>
  <si>
    <t>Upper Baker - Unrecovered Plant &amp; Reg S</t>
  </si>
  <si>
    <t>Upper Baker - Unrecovered Plant &amp; Reg. Study Costs</t>
  </si>
  <si>
    <t>Payroll- Giving Campaign</t>
  </si>
  <si>
    <t>6n</t>
  </si>
  <si>
    <t>Prepaid- Ecologic Analytics Software</t>
  </si>
  <si>
    <t>Prepaid- OSIsoft Software Renewal</t>
  </si>
  <si>
    <t>PCA YR #11 Gross</t>
  </si>
  <si>
    <t>PCA YR #11 Gross - Contra</t>
  </si>
  <si>
    <t>2012 Storm Excess Costs</t>
  </si>
  <si>
    <t>PCA Yr#11 Gross</t>
  </si>
  <si>
    <t>PCA YR#11 Gross-Contra</t>
  </si>
  <si>
    <t>Prepaid - LSR Leaseholder Minimum Rent</t>
  </si>
  <si>
    <t>Baker SA 318 Law Enforcement Plan</t>
  </si>
  <si>
    <t>ARO - Lower Snake River Wind Facility</t>
  </si>
  <si>
    <t>Misc Dfrd Debits - LSR Ph.1 Fixed Costs UE-111048</t>
  </si>
  <si>
    <t>Prepamnts - Datalink Symantec SW Maintenance</t>
  </si>
  <si>
    <t>Article 602-Terrestrial Enhance &amp;Resear</t>
  </si>
  <si>
    <t>Prepmts - Treasury Licensing Fees</t>
  </si>
  <si>
    <t>White River Proj. - CWA AOA- Reg Asset</t>
  </si>
  <si>
    <t>White River Proj-CWA AOA-Reg Asset</t>
  </si>
  <si>
    <t>Env Rem-City of Olympia vs. PSE (Future</t>
  </si>
  <si>
    <t>Env Rem-Whitehorn UST (Future Cost Est.</t>
  </si>
  <si>
    <t>Accr Env Rem - City of Olympia vs. PSE</t>
  </si>
  <si>
    <t>Accr Env Rem - Whitehorn UST</t>
  </si>
  <si>
    <t>Misc Def Cr - Equity Reserve on LSR Ph.</t>
  </si>
  <si>
    <t>Env-Rem-City of Olympia vs. PSE (Future Cost Est.)</t>
  </si>
  <si>
    <t>Env-Rem-Whitehorn UST (Future Cost Est.)</t>
  </si>
  <si>
    <t>Accr. Env. Rem. - City of Olympia vs. PSE</t>
  </si>
  <si>
    <t>Accr . Env. Rem. - Whitehorn UST</t>
  </si>
  <si>
    <t>Misc. Dfrd Debits- LSR Phase 1 Var. Costs UE-111048</t>
  </si>
  <si>
    <t>LSR Ph. 1 RB Return on Fixed Def. UE-111048</t>
  </si>
  <si>
    <t>Misc Def Cr. - Equity Reserve on LSR Ph. 1 Fixed Def</t>
  </si>
  <si>
    <t>DFIT - Lower Snake River Deferred Costs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</si>
  <si>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</si>
  <si>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</si>
  <si>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</si>
  <si>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</si>
  <si>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Gas Works Park (Future Cost E</t>
  </si>
  <si>
    <t>Env Rem - Quendall Terminals (Future Co</t>
  </si>
  <si>
    <t>Env Rem - Lake Union Sediment (Future C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</si>
  <si>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</si>
  <si>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</si>
  <si>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</si>
  <si>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</si>
  <si>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Oth Def Cr-Bank Of America Signing Bonu</t>
  </si>
  <si>
    <t>Oth Def Cr. - Bank of America Signing Bonus Incentive</t>
  </si>
  <si>
    <t>Gas Off System Sales - Other Accts Rec</t>
  </si>
  <si>
    <t>Electric - Accrued Utility Revenue</t>
  </si>
  <si>
    <t>33</t>
  </si>
  <si>
    <t>CWIP-Purchasing Accrual  - Electric</t>
  </si>
  <si>
    <t>Accrued WA Tax - Unbilled Electric Reve</t>
  </si>
  <si>
    <t>Accrued WA Tax - Unbilled Gas Revenue</t>
  </si>
  <si>
    <t>Accrued WA State B &amp; O Taxes</t>
  </si>
  <si>
    <t>4-Factor Allocation</t>
  </si>
  <si>
    <t>DFIT - Regence Self INS IBNR</t>
  </si>
  <si>
    <t>Prepaid - D&amp;O Insurance (annual)</t>
  </si>
  <si>
    <t>Env Rem - Swarr Station (Future Cost Est.)</t>
  </si>
  <si>
    <t>Env Rem - North Operating Base (Future Cost Est.)</t>
  </si>
  <si>
    <t>Env Rem - Swarr Station (Future Cost Es</t>
  </si>
  <si>
    <t>Env Rem - North Operating Base (Future</t>
  </si>
  <si>
    <t>Accr Env Rem - Tacoma Gas Company</t>
  </si>
  <si>
    <t>Accr Env Rem - Thea Foss Waterway</t>
  </si>
  <si>
    <t>Accr Env Rem - Everett Washington</t>
  </si>
  <si>
    <t>Accr Env Rem - Chehalis Washington</t>
  </si>
  <si>
    <t>Accr Env Rem - Gas Works Park</t>
  </si>
  <si>
    <t>Accr Env Rem - Quendall Terminals</t>
  </si>
  <si>
    <t>Accr Env Rem - Tacoma Tar Pit</t>
  </si>
  <si>
    <t>Accr Env Rem - Bay Station</t>
  </si>
  <si>
    <t>Accr Env Rem - Olympia</t>
  </si>
  <si>
    <t>Accr Env Rem - Verbeek Autowrecking</t>
  </si>
  <si>
    <t>Accr Env Rem - Swarr Station</t>
  </si>
  <si>
    <t>Accr Env Rem - North Operating Base</t>
  </si>
  <si>
    <t>Prepmts - Fiduciary Liability Insurance</t>
  </si>
  <si>
    <t>Def FIT - Bad Debts - Gas</t>
  </si>
  <si>
    <t>2010 Storm - 4 yr Amortization</t>
  </si>
  <si>
    <t>LSR Deposit Def UE-100882</t>
  </si>
  <si>
    <t>LSR Def Carrying Costs UE-100882</t>
  </si>
  <si>
    <t>Colstrip 1&amp;2 WECo Coal Reserve Payment</t>
  </si>
  <si>
    <t>Gas Def Property Losses Pending Approva</t>
  </si>
  <si>
    <t>Gas Def Property Losses UG-111049</t>
  </si>
  <si>
    <t>Electric Def Property Losses UE-111048</t>
  </si>
  <si>
    <t>Gas Def Property Gains UG-111049</t>
  </si>
  <si>
    <t>Electric Def Property Gains UE-111048</t>
  </si>
  <si>
    <t>Colstrip 1&amp;2 WeCo Coal Reserve Payment UE-111048</t>
  </si>
  <si>
    <t>2010 Storm - 4 Yr Amortization</t>
  </si>
  <si>
    <t>6o</t>
  </si>
  <si>
    <t>REC Proceeds in Rates Sch 137</t>
  </si>
  <si>
    <t>Interest on REC Proceeds in Rates</t>
  </si>
  <si>
    <t>LSR Def Ph1 UE-111048</t>
  </si>
  <si>
    <t>Interest on REC Proceeds NOT in Rates</t>
  </si>
  <si>
    <t>Interest on REC Proceeds Not in Rates</t>
  </si>
  <si>
    <t>LSR Def Phase 1 UE-111048</t>
  </si>
  <si>
    <t>DFIT-BPA Transmission Eq Reserve LT</t>
  </si>
  <si>
    <t>Def FIT- Reserve for Injuries and Damag</t>
  </si>
  <si>
    <t>Def FIT - Bad Debts - Electric</t>
  </si>
  <si>
    <t>DFIT REC Rate Schedule 137</t>
  </si>
  <si>
    <t>DFIT REC Int on REC Schedule 137</t>
  </si>
  <si>
    <t>DFIT REC Int on REC Not in Rates</t>
  </si>
  <si>
    <t>DFIT - BPA Prepayment LT</t>
  </si>
  <si>
    <t>Def FIT - Bad Debts- Gas</t>
  </si>
  <si>
    <t>Def FIT - Reserve for Injuries and Damage - Gas</t>
  </si>
  <si>
    <t>DEF FIT - Reserve for Injuries and Damage -Electric</t>
  </si>
  <si>
    <t>Def FIT - Bad Debts- Electric</t>
  </si>
  <si>
    <t>DFIT - BPA Transmission Eq Reserve LT</t>
  </si>
  <si>
    <t>Interest On REC Proceeds in Rates</t>
  </si>
  <si>
    <t>18232301 &amp; 311 &amp; 331</t>
  </si>
  <si>
    <t>LSR Deposit Carry Charge &amp; Deferral UE-100882</t>
  </si>
  <si>
    <t>Prepaid - Swinomish Tribal Res 115kv TS</t>
  </si>
  <si>
    <t>Prepaid - Swinomish Tribal Res 115kv TSM -Long Term</t>
  </si>
  <si>
    <t>Prepaid - CheckPoint Structure LT</t>
  </si>
  <si>
    <t>Prepaid - Checkpoint Structure</t>
  </si>
  <si>
    <t>PNW Refund Proceeding Settlement</t>
  </si>
  <si>
    <t>LSR BPA Bill Credit Holding</t>
  </si>
  <si>
    <t>Interest on Treasury Grant in Sch 95a</t>
  </si>
  <si>
    <t>WUTC Prior Obligation Penalty - Common</t>
  </si>
  <si>
    <t>Prepmt - Chelan PUD - RI Working Capita</t>
  </si>
  <si>
    <t>Prepmt - Chelan PUD - RI Coverage Fund</t>
  </si>
  <si>
    <t>Prepmt - Chelan PUD - RI Working Capital Charge</t>
  </si>
  <si>
    <t>Prepmt - Chelan PUD - RI Coverage Fund Charge</t>
  </si>
  <si>
    <t>PGA Cmdty Tracking UG-120812</t>
  </si>
  <si>
    <t>Env Rem-City of Olympia vs. PSE(Plum St</t>
  </si>
  <si>
    <t>Env Rem-City Of Olympia vs. PSE (Plum St Substation)</t>
  </si>
  <si>
    <t>Prepayment-SAS SW Maintenance Renewal</t>
  </si>
  <si>
    <t>Bellingham Tax Assessment - Misc. Deferred Debits</t>
  </si>
  <si>
    <t>Accum Prov Rates Subject to Refund</t>
  </si>
  <si>
    <t>Redmond West 2nd Amend Tenant Incentive</t>
  </si>
  <si>
    <t>Redmond West 2nd Amen Tenant Incentives</t>
  </si>
  <si>
    <t>Ppd-RSA Envision Renewal</t>
  </si>
  <si>
    <t>Article 101-Fish Propagation O&amp;M Fund</t>
  </si>
  <si>
    <t>Article 302 - Aesthetics Mgmt O&amp;M</t>
  </si>
  <si>
    <t>Article 304 - Bak Resr Rec Water Safety</t>
  </si>
  <si>
    <t>Article 304 - Bak Resr Rec Water Safety Pln O&amp;M</t>
  </si>
  <si>
    <t>DFIT-Equity Reserve on LSR Long Term</t>
  </si>
  <si>
    <t>DFIT - Equity Reserve on LSR</t>
  </si>
  <si>
    <t>Unrealized Gain ST - Core Pwr/Gas for P</t>
  </si>
  <si>
    <t>Unrealized Gain ST - Core Gas</t>
  </si>
  <si>
    <t>Unrealized Gain LT - Core Pwr/Gas for P</t>
  </si>
  <si>
    <t>Unrealized Gain LT - Core Gas</t>
  </si>
  <si>
    <t>PGA Unrealized Loss</t>
  </si>
  <si>
    <t>OCI - Derivative</t>
  </si>
  <si>
    <t>OCI - Derivative Reclass to Earnings</t>
  </si>
  <si>
    <t>Unrealized Loss ST - Core Pwr/Gas for P</t>
  </si>
  <si>
    <t>Unrealized Loss ST - Core Gas</t>
  </si>
  <si>
    <t>Unrealized Loss LT - Core Pwr/Gas for P</t>
  </si>
  <si>
    <t>Unrealized Loss LT - Core Gas</t>
  </si>
  <si>
    <t>Unrealized Gain ST - Core Pwr/Gas for Pwr</t>
  </si>
  <si>
    <t>Unrealized Gain LT - Core Pwr/Gas for Pwr</t>
  </si>
  <si>
    <t xml:space="preserve">PGA Unrealized Loss </t>
  </si>
  <si>
    <t>PGA Unrealized Gain</t>
  </si>
  <si>
    <t>Unrealized Loss ST - Core Pwr/Gas for Pwr</t>
  </si>
  <si>
    <t>Unrealized Loss LT - Core Pwr/Gas for Pwr</t>
  </si>
  <si>
    <t>CFH Locked in OCI Gain ST - Core Pwr/Gas for Pwr</t>
  </si>
  <si>
    <t>CFH Locked in OCI Gain LT - Core Pwr/Gas for Pwr</t>
  </si>
  <si>
    <t>Ferndale Land Lease Escrow - 2046</t>
  </si>
  <si>
    <t>Article 504-Wetland Habitat Capital Fun</t>
  </si>
  <si>
    <t>Ferndale Cash Advance (NAES Corporation</t>
  </si>
  <si>
    <t>Ferndale Cash Advance ( NAES Corporation)</t>
  </si>
  <si>
    <t>Dfrd Rev- Non-core Gas Green Attributes</t>
  </si>
  <si>
    <t>16599011 &amp;18232321</t>
  </si>
  <si>
    <t>Prepaid Colstrip 1&amp;2 WECo Coal Resrv Ded.</t>
  </si>
  <si>
    <t>Inventory - Ferndale</t>
  </si>
  <si>
    <t>Prepaid Ferndale Property Insurance</t>
  </si>
  <si>
    <t>UPRC License Fees for Gas Lines in Seattle</t>
  </si>
  <si>
    <t>Ferndale - Electric Plant Acquisition A</t>
  </si>
  <si>
    <t>Ferndale - Electric Plant Acquistion Adjust</t>
  </si>
  <si>
    <t>Accum Amort Acquis Adjust - Ferndale</t>
  </si>
  <si>
    <t>Electric - Plant Purchased -Ferndale</t>
  </si>
  <si>
    <t>Junior Achievement Pledge-Short Term</t>
  </si>
  <si>
    <t>Junior Achievement Pledge-Long Term</t>
  </si>
  <si>
    <t>Junior Acheuivement Pledge-Long Term</t>
  </si>
  <si>
    <t>DFIT- Equity Reserve on Ferndale- Long</t>
  </si>
  <si>
    <t>ARO - Colstrip 1 &amp; 2 (WECo) - Long Term</t>
  </si>
  <si>
    <t>ARO - Ferndale - Long Term</t>
  </si>
  <si>
    <t>Equity Resrv on Ferndale Fix Deferl</t>
  </si>
  <si>
    <t>DFIT- Ferndale Deferrals- Long Term</t>
  </si>
  <si>
    <t>ARO - Colstrip 3 &amp; $ (WECo) - Long Term</t>
  </si>
  <si>
    <t>JD Power - Residential Survey - Short Term</t>
  </si>
  <si>
    <t>JD Power - Residential Survey - Long Term</t>
  </si>
  <si>
    <t>37m</t>
  </si>
  <si>
    <t>6p</t>
  </si>
  <si>
    <t>Ferndale RB Deferral Return UE-121843</t>
  </si>
  <si>
    <t>Equity Resrv on Ferndale Fixed Deferral</t>
  </si>
  <si>
    <t>DFIT - Equity Reserve on Ferndale - Long Term</t>
  </si>
  <si>
    <t>DFIT - Ferndale Purchase Deferrals - Long Term</t>
  </si>
  <si>
    <t>Prepaid - ROW Dist Crossing Rainbow Bri</t>
  </si>
  <si>
    <t>Prepaid - ROW Dist Crossing Rainbow Bridge LT</t>
  </si>
  <si>
    <t>Fuel Stock - Cedar Hills Gas @ JP - Contra</t>
  </si>
  <si>
    <t>Prepaid - Tax SW St</t>
  </si>
  <si>
    <t>Int on Wild Horse Treasury Grant in Sch</t>
  </si>
  <si>
    <t>Int on LSR Treasury Grant in Sch 95A</t>
  </si>
  <si>
    <t>Int. on LSR Treasury Grant in Sch 95A</t>
  </si>
  <si>
    <t>LSR U.S. Treasury Grants</t>
  </si>
  <si>
    <t>Municipal Tax Assessment - Gas</t>
  </si>
  <si>
    <t>Municipal Tax Assessment - Electric</t>
  </si>
  <si>
    <t>Prepaid Linked In Advertising - Short T</t>
  </si>
  <si>
    <t>Redmond West Negotiations</t>
  </si>
  <si>
    <t>Prepaid Linked In Advertising - Short Term</t>
  </si>
  <si>
    <t>Prepaid Prometheus Software Maintenance</t>
  </si>
  <si>
    <t>EMC - SW/HW Maintenance Renewal ST</t>
  </si>
  <si>
    <t>Prepaid - lacima SW Maintenance ST</t>
  </si>
  <si>
    <t>Fuel Stock-Cedar Hills Gas Pipeline Imbalance</t>
  </si>
  <si>
    <t>Insurance Recovery-Electric</t>
  </si>
  <si>
    <t>ARO - Crystal Mountain Generator Site</t>
  </si>
  <si>
    <t>Health/Dependent Spending Accts - Year</t>
  </si>
  <si>
    <t>Fuel Stock - Ferndale</t>
  </si>
  <si>
    <t>Prepaid - SAP Max Attn Short Term</t>
  </si>
  <si>
    <t>Ferndale Var Deferral UE-121843</t>
  </si>
  <si>
    <t>ARO - South King Complex - Long Term</t>
  </si>
  <si>
    <t>ARO - Gas Mains - To Short Term</t>
  </si>
  <si>
    <t>Ferndale - Liability Payable ST</t>
  </si>
  <si>
    <t>Non-core Gas Grn Attrib-Contra</t>
  </si>
  <si>
    <t>Ferndale Var Def Market Offset UE-121843</t>
  </si>
  <si>
    <t>ARO - Gas Mains - Short Term</t>
  </si>
  <si>
    <t>DFIT - Charitable Contribution Carryfor</t>
  </si>
  <si>
    <t>DFIT - Int LSR Treasury Grant Sch95A -</t>
  </si>
  <si>
    <t>DFIT - Int LSR Treasury Grant Sch95A - LT</t>
  </si>
  <si>
    <t>Misc Def. Debits - Ferndale Fixed UE-121843</t>
  </si>
  <si>
    <t xml:space="preserve">28300081 &amp; 28300721  </t>
  </si>
  <si>
    <t>DFIT BPA Prepayment &amp; LSR</t>
  </si>
  <si>
    <t>Prepaid Cognos TM1 Software - Short Ter</t>
  </si>
  <si>
    <t>% Electric</t>
  </si>
  <si>
    <t>% Production</t>
  </si>
  <si>
    <t>% Gas</t>
  </si>
  <si>
    <t>2012 NOL</t>
  </si>
  <si>
    <t>A/P - Energy Risk Mgmt System</t>
  </si>
  <si>
    <t>$350M Hedging Credit Facility PSE 2013</t>
  </si>
  <si>
    <t>$650M Liguidity Credit Facility PSE 2013</t>
  </si>
  <si>
    <t>Prepmnts - Alstrom Software Support Ser</t>
  </si>
  <si>
    <t>$650M Liquidity Credit Facility PSE 201</t>
  </si>
  <si>
    <t>Montana Unemployment Tax Withheld - Emp</t>
  </si>
  <si>
    <t>PCA YR #12 Gross</t>
  </si>
  <si>
    <t>PCA YR #12 Gross - Contra</t>
  </si>
  <si>
    <t>PCA YR#12 Gross</t>
  </si>
  <si>
    <t>PCA YR#12 Gross - Contra</t>
  </si>
  <si>
    <t>BPA - Mint Farm Station Svcc TSM Firm D</t>
  </si>
  <si>
    <t>Accruals - CIS A/R - Miscellaneous</t>
  </si>
  <si>
    <t>Prepaid- Indeed Advertising Short Term</t>
  </si>
  <si>
    <t>Ppd - Corporation Executive Board (CEB)</t>
  </si>
  <si>
    <t>Accruals - CIS A/R - Damage Claims</t>
  </si>
  <si>
    <t>Env Rem - Pre Nov 2012 Lake Union Remed</t>
  </si>
  <si>
    <t>2009 PSE Operating Facility Unamortized</t>
  </si>
  <si>
    <t>2009 PSE CapEx Facility Unamortized Cos</t>
  </si>
  <si>
    <t>2009 PSE Operating Facility Unamortized Costs</t>
  </si>
  <si>
    <t>2009 PSE CapEx Facility Unamortized Costs</t>
  </si>
  <si>
    <t>2009 PSE Hedging Facility Unamortized C</t>
  </si>
  <si>
    <t>Env. Rem - Gas Works Park (Future Cost Est.)</t>
  </si>
  <si>
    <t>2009 PSE Hedging Facility Unamortized Costs</t>
  </si>
  <si>
    <t>Env Rem-Post Nov 2012 Gas Works Park -</t>
  </si>
  <si>
    <t>Env Rem - Pre Nov 2012 Gas Works Park -</t>
  </si>
  <si>
    <t>Ppd - Annual Credit Rating Fee Short Te</t>
  </si>
  <si>
    <t>Ppd - Annual Credit Rating Fee</t>
  </si>
  <si>
    <t>$650M Liquidity Credit Facility PSE 2013</t>
  </si>
  <si>
    <t>US Bank - General Account - Busines Off</t>
  </si>
  <si>
    <t>Cash-UBOC - Payment Processing - Mail-I</t>
  </si>
  <si>
    <t>Cash-UBOC-Bill Payment Consol - Rapid P</t>
  </si>
  <si>
    <t>Cash-Key Bank-PSE Rcpts CheckFreePay /B</t>
  </si>
  <si>
    <t>Accounts Payable - Checkfree On-line Re</t>
  </si>
  <si>
    <t>Accounts Payable - CheckFreePay Returns</t>
  </si>
  <si>
    <t>Accounts Payable - Bill Matrix Returns</t>
  </si>
  <si>
    <t>Accounts Payable - DOXO Returns - Key B</t>
  </si>
  <si>
    <t>Ppd - CISCO Smartnet (Dimension Data ) - LT</t>
  </si>
  <si>
    <t>Wind Farm Maintenance Accrual</t>
  </si>
  <si>
    <t>Winf Farm Maintenance Accrual</t>
  </si>
  <si>
    <t>Electric Customer Accounts Receivable</t>
  </si>
  <si>
    <t>Gas Customer Accounts Receivable</t>
  </si>
  <si>
    <t>Cust Accts Recv Unapplied Credits</t>
  </si>
  <si>
    <t>Accruals - Customer Accts Recv Unapplie</t>
  </si>
  <si>
    <t>A/R - Miscellaneous</t>
  </si>
  <si>
    <t>A/R - Energy Diversion</t>
  </si>
  <si>
    <t>A/R - Damage Claims</t>
  </si>
  <si>
    <t>A/R - Treble Damages - Damage Claims</t>
  </si>
  <si>
    <t>APUA - Electric Customer Accts Receivab</t>
  </si>
  <si>
    <t>APUA - Gas Customer Accts Receivable</t>
  </si>
  <si>
    <t>APUA - Treble Damages Claims</t>
  </si>
  <si>
    <t>BLOCKED Env Rem - Everett Asarco Site</t>
  </si>
  <si>
    <t>BLOCKED Env Rem - Pt. Robinson cable st</t>
  </si>
  <si>
    <t>Customer Deposits - Common</t>
  </si>
  <si>
    <t>A/R - Energy Division</t>
  </si>
  <si>
    <t xml:space="preserve">A/R - Damage Claims  </t>
  </si>
  <si>
    <t>A/R Treble Damages - Damage Claims</t>
  </si>
  <si>
    <t>APUA - Electric Customer Accts Receivable</t>
  </si>
  <si>
    <t>APUA - Treble Damage Claims</t>
  </si>
  <si>
    <t>Cust Payments Clarification Acct</t>
  </si>
  <si>
    <t>Cust Payment Returns Clarification Acct</t>
  </si>
  <si>
    <t>Common-Accrued Interest Customer Deposi</t>
  </si>
  <si>
    <t>Common - Accrued Interest Customer Deposits</t>
  </si>
  <si>
    <t>A/R - JPUD CTA</t>
  </si>
  <si>
    <t>A/R - JPUD APA</t>
  </si>
  <si>
    <t>2013 $650M Credit Facility</t>
  </si>
  <si>
    <t>Contra JPUD CIAC</t>
  </si>
  <si>
    <t>Deferred Credits - Jefferson County Sale</t>
  </si>
  <si>
    <t>ARO - Meteorological Tower Long Term</t>
  </si>
  <si>
    <t>IBNR for Workers Comp</t>
  </si>
  <si>
    <t>Def Compensation - IBNR</t>
  </si>
  <si>
    <t>Deferred Debit - Carbon Offset Program</t>
  </si>
  <si>
    <t>Gas CuGas - Cust Accounts Receivable CLX</t>
  </si>
  <si>
    <t>Gas - WUTC Pinehurst Penalty</t>
  </si>
  <si>
    <t>12a</t>
  </si>
  <si>
    <t>28a</t>
  </si>
  <si>
    <t>21.1</t>
  </si>
  <si>
    <t>Cash-Key Bank- Checkfree On-line Paymen</t>
  </si>
  <si>
    <t>Cash Desk Clearing</t>
  </si>
  <si>
    <t>PSE Help Cash Clearing</t>
  </si>
  <si>
    <t>APUA - Miscellaneous Receivables</t>
  </si>
  <si>
    <t>APUA - Energy Diversion</t>
  </si>
  <si>
    <t>Prepaid Dice Advertising Short-Term</t>
  </si>
  <si>
    <t>Conversion - Electric Customer A/R</t>
  </si>
  <si>
    <t>Conversion - Damage Claims</t>
  </si>
  <si>
    <t>Conversion - Treble Damages Claims A/R</t>
  </si>
  <si>
    <t>APUA -Energy Diversion</t>
  </si>
  <si>
    <t>Conversion -Gas Customer A/R</t>
  </si>
  <si>
    <t>A/R - California ISO</t>
  </si>
  <si>
    <t>Plant Materials and Supplies (Set-up 1998)</t>
  </si>
  <si>
    <t>Prepaid Major Maint Sumas</t>
  </si>
  <si>
    <t>2013 Pollution Control Bonds</t>
  </si>
  <si>
    <t>Snoqualmie RB Deferred Return UE-130559</t>
  </si>
  <si>
    <t>Equity Reserve on Snoqualmie Deferred R</t>
  </si>
  <si>
    <t>Misc Dfrd DRs - Snoq Fixed UE-130559</t>
  </si>
  <si>
    <t>Equity Reserve on Snoqualmie Deferred Return</t>
  </si>
  <si>
    <t>Snoqualmie Variable Deferral UE-130559</t>
  </si>
  <si>
    <t>DFIT - Equity Reserve on Snoqualmie OS</t>
  </si>
  <si>
    <t>DFIT - Variable Deferred Cost Snoqualmi</t>
  </si>
  <si>
    <t>DFIT - Equity Reserve on Sbnoqualmie OS - LT</t>
  </si>
  <si>
    <t>DFIT - Variable Deferred Cost Snoqualmie LT</t>
  </si>
  <si>
    <t>Conversion - Customer Deposits</t>
  </si>
  <si>
    <t>Oth Special Deposit - 1MW transm Request - Clymer</t>
  </si>
  <si>
    <t>3.9% Pollution Control Rev Series 2013A</t>
  </si>
  <si>
    <t>Othr - Special Deposit LSR Phase II Transmission</t>
  </si>
  <si>
    <t xml:space="preserve">56 </t>
  </si>
  <si>
    <t>2003 PCB Holding Account</t>
  </si>
  <si>
    <t>4% Pollution Control Rev Series 2013B D</t>
  </si>
  <si>
    <t>3.9% Pollution Control Rev Series 2013A Due 3/2031</t>
  </si>
  <si>
    <t>4% Pollution Control Rev Series 2013B Due 3/2031</t>
  </si>
  <si>
    <t>4.0% Pollution Control Rev Series 2013B Due 3/2031</t>
  </si>
  <si>
    <t>Otr Special Deposit-BPA TSR - 50MW Mid-</t>
  </si>
  <si>
    <t>Prepaid Gas Options</t>
  </si>
  <si>
    <t>Conversion - Budget Plan</t>
  </si>
  <si>
    <t>Other Special Deposit-BPA TRS - 50MW</t>
  </si>
  <si>
    <t>Prepaid Gas Option</t>
  </si>
  <si>
    <t xml:space="preserve">Oth Special Deposit - City of Buckley -Natural Gas System </t>
  </si>
  <si>
    <t>MTF 2013 Hot Gas Path Inspection</t>
  </si>
  <si>
    <t>Option Payable - Gas</t>
  </si>
  <si>
    <t>5.0% PCB Series 2003A Unamort Debt Issu</t>
  </si>
  <si>
    <t>5.10% PCB Series 2003B Unamort Debt Iss</t>
  </si>
  <si>
    <t>A/R Montana Property Tax Settlement - ST</t>
  </si>
  <si>
    <t>Schedule 140 Prior Year Electric</t>
  </si>
  <si>
    <t>Schedule 140 Prior Year Gas</t>
  </si>
  <si>
    <t>Schedule 140 Current Year Electric</t>
  </si>
  <si>
    <t>Schedule 140 Current Year Gas</t>
  </si>
  <si>
    <t>5.0% PCB Series 2003A Unamort Debt Issue Costs</t>
  </si>
  <si>
    <t>5.10% PCB Series 2003B Unamort Debt Issue Costs</t>
  </si>
  <si>
    <t>SCH_91E Clearing</t>
  </si>
  <si>
    <t>Wellness Benefit program</t>
  </si>
  <si>
    <t>Wellness Benefit Program</t>
  </si>
  <si>
    <t>Limited Use Permit Salish Lodge/Snoq Ce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</si>
  <si>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</si>
  <si>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</si>
  <si>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</si>
  <si>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</si>
  <si>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</si>
  <si>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</si>
  <si>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</si>
  <si>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</si>
  <si>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Residential Decouping Revenue Overcollect</t>
  </si>
  <si>
    <t>Gas Residential Decouping Revenue Overcollect</t>
  </si>
  <si>
    <t>Elec Non-Residential Decouping Revenue Overcollect</t>
  </si>
  <si>
    <t>Gas Non-Residential Decouping Revenue Overcollect</t>
  </si>
  <si>
    <t>Int. on Elec Residential Decoupl Rev Overcollect</t>
  </si>
  <si>
    <t>Int. on Gas Residential Decoupl Rev Overcollect</t>
  </si>
  <si>
    <t>Int. on Elec Non-Residential Decoupl Rev Overcollect</t>
  </si>
  <si>
    <t>Int. on Gas Non-Residential Decoupl Rev Overcollect</t>
  </si>
  <si>
    <t>Int on Elec Residential Decoupling Rev</t>
  </si>
  <si>
    <t>Property Tax Tracker - Sch 140 Prior ye</t>
  </si>
  <si>
    <t>Property Tax Tracker-Sch 140 Current Ye</t>
  </si>
  <si>
    <t>Property Tax Tracker - Sch 140  Current</t>
  </si>
  <si>
    <t>Equity Reserve on Baker Deferred Return</t>
  </si>
  <si>
    <t>Misc Dfrd DRs - Baker Fixed UE-131387</t>
  </si>
  <si>
    <t>Baker Rb Deferred Return UE-131387</t>
  </si>
  <si>
    <t>Baker Varaible Deferral UE-131387</t>
  </si>
  <si>
    <t>DFIT-Equity Reserve on Baker Project-LT</t>
  </si>
  <si>
    <t>DFIT-Variable Deferred Cost Baker Upgra</t>
  </si>
  <si>
    <t>DFIT-Variable Deferred Cost Baker Upgrade_LT</t>
  </si>
  <si>
    <t>A/R - State and City Tax Receivable</t>
  </si>
  <si>
    <t>Prepaid - Sirus maintenance Contract - Short Term</t>
  </si>
  <si>
    <t>Prepaid - GEC/NICE short-term</t>
  </si>
  <si>
    <t>Prepaid- Infor Global Solutions - Short</t>
  </si>
  <si>
    <t>Prepaid - Info Global Solutions</t>
  </si>
  <si>
    <t>Gas Non-Residential Decoupling Rev Unde</t>
  </si>
  <si>
    <t>Int on Gas Non-Residential Decoup Rev U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</si>
  <si>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</si>
  <si>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</si>
  <si>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</si>
  <si>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</si>
  <si>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DFIT-Electric Property Tracker Schedule</t>
  </si>
  <si>
    <t>DFIT-Gas Property Tracker Schedule 140</t>
  </si>
  <si>
    <t>DFIT-Gas Property Tax Tracker Schedule 140 -LT</t>
  </si>
  <si>
    <t>DFIT Electric Property Tax Tracker Schedule 140 - LT</t>
  </si>
  <si>
    <t>Prepaid - GEC/NICE Short Term</t>
  </si>
  <si>
    <t>Prepaid - Coriant America</t>
  </si>
  <si>
    <t>Check Totals</t>
  </si>
  <si>
    <t>To Clear</t>
  </si>
  <si>
    <t>FAS - 109 Gas</t>
  </si>
  <si>
    <t>Notes Rec -Bio Energy Washington</t>
  </si>
  <si>
    <t>Prepaid Platts Subscription - Short Ter</t>
  </si>
  <si>
    <t>Prepaid Platts Subscription - Short Term</t>
  </si>
  <si>
    <t>Deferred Credit - Jefferson County CIAC</t>
  </si>
  <si>
    <t>Equity Component Reserve on PTC Interest</t>
  </si>
  <si>
    <t>Prepaid - GEC/NICE - Long Term</t>
  </si>
  <si>
    <t>FERC Annual Charge US Lands - ST</t>
  </si>
  <si>
    <t>Unclaimed Property - Customer Refunds -</t>
  </si>
  <si>
    <t>Workers Comp - IBNR</t>
  </si>
  <si>
    <t>A/R - PSE Recovery Seeker via Pacific E</t>
  </si>
  <si>
    <t>A/R - PSE Recovery Seeker via Pacific Exchange</t>
  </si>
  <si>
    <t>Electric CWIP - Manual adjustments</t>
  </si>
  <si>
    <t>Gas CWIP - Manual adjustments</t>
  </si>
  <si>
    <t>Electric CWIP - Manual Adjustments</t>
  </si>
  <si>
    <t>GAS CWIP - Manual Adjustments</t>
  </si>
  <si>
    <t>Snoqualmie Deferral -UE-130559</t>
  </si>
  <si>
    <t>Baker Deferral - UE-131387</t>
  </si>
  <si>
    <t>Ferndale Deferral - UE-12843</t>
  </si>
  <si>
    <t>18600001 / 451/ 461</t>
  </si>
  <si>
    <t>18600801 / 811/ 821</t>
  </si>
  <si>
    <t>18600531 / 671/ 691/791</t>
  </si>
  <si>
    <t>Accum Def Inc Tax - Snoqualmie</t>
  </si>
  <si>
    <t>Accum Def Inc Tax - Baker</t>
  </si>
  <si>
    <t>Accum Def Inc Tax - Ferndale</t>
  </si>
  <si>
    <t>Conversion - Pledge Credits</t>
  </si>
  <si>
    <t>Thea Foss Waterway (WADOT Settlement)</t>
  </si>
  <si>
    <t>Everett Washington (WADOT Settlement)</t>
  </si>
  <si>
    <t>Olympia Columbia Street MGP (WADOT Sett</t>
  </si>
  <si>
    <t>Prepaid PSE Building Brokerage Fee - Sh</t>
  </si>
  <si>
    <t>Prepaid PSE Building Brokerage Fee - Lo</t>
  </si>
  <si>
    <t>Prepaid PSE Building Brokerage Fee - Short Term</t>
  </si>
  <si>
    <t>Prepaid PSE Building Brokerage Fee - Term Term</t>
  </si>
  <si>
    <t>Collateral Deposits with PSE</t>
  </si>
  <si>
    <t>Gas plant in service - Manual adjustmen</t>
  </si>
  <si>
    <t>Gas depr reserve - Manual adjustments</t>
  </si>
  <si>
    <t>Murden Cove Battery Storage Plan Invest</t>
  </si>
  <si>
    <t>Gas Depr Reserve - Manual Adjustments</t>
  </si>
  <si>
    <t>Gas Plant In Service - Manual Adjustments</t>
  </si>
  <si>
    <t>Murden Cove Battery Storage Investigation</t>
  </si>
  <si>
    <t>Dfrd Principal on Biogas in Rates</t>
  </si>
  <si>
    <t>Dfrd Principal on BioGas in Rates</t>
  </si>
  <si>
    <t>Elec Non-Residential Decoupling Rev Und</t>
  </si>
  <si>
    <t>Ferndale Reg Asset UE-130617</t>
  </si>
  <si>
    <t>Baker Reg Asset UE-130617</t>
  </si>
  <si>
    <t>Dfrd Interest on Biogas in Rates</t>
  </si>
  <si>
    <t>Dfrd Interest on Bogas in Rates</t>
  </si>
  <si>
    <t>Electric plant in service - Manual adju</t>
  </si>
  <si>
    <t>Snoqualmie Reg Asset UE-130617</t>
  </si>
  <si>
    <t>Electric Plant In Service -Manual Adjustment</t>
  </si>
  <si>
    <t>Prepaid Glassdoor Invoice - Short Term</t>
  </si>
  <si>
    <t>Prepaid Voice Print International - Sho</t>
  </si>
  <si>
    <t>Prepaid Voice Print International - Lon</t>
  </si>
  <si>
    <t>Prepaid - Telvent - Gas Scada Maint.</t>
  </si>
  <si>
    <t>Prepaid Voice Print International - Short Term</t>
  </si>
  <si>
    <t>Prepaid Voice Print International - Long Term</t>
  </si>
  <si>
    <t>Elec OMRC Reimbursable by 3rd Party -ST</t>
  </si>
  <si>
    <t>Gas OMRC Reimbursable by 3rd Party -ST</t>
  </si>
  <si>
    <t>Electric - Incurred EES Costs, but not</t>
  </si>
  <si>
    <t>Gas - Incurred EES Costs, but not Paid</t>
  </si>
  <si>
    <t>Contra - Electric - Plant Material &amp; Supplies</t>
  </si>
  <si>
    <t>Notes Rec - West Coast Hospitality</t>
  </si>
  <si>
    <t>Workers Comp IBNR recoveries</t>
  </si>
  <si>
    <t>CH Biogas Pipeline Imbalance</t>
  </si>
  <si>
    <t>Electric depr reserve - Manual adjustme</t>
  </si>
  <si>
    <t>DFIT NOL Carryforward-LT</t>
  </si>
  <si>
    <t>Electric  Depr Reserve - Manual Adjustments</t>
  </si>
  <si>
    <t>Common  Depr Reserve - Manual Adjustments</t>
  </si>
  <si>
    <t>Municipal Tax Assessment-Gas</t>
  </si>
  <si>
    <t>Municipal Tax Assessment-Electric</t>
  </si>
  <si>
    <t>Def Debits - Misc Def Debits (Year-end</t>
  </si>
  <si>
    <t>DFIT-DFIT NOL Carryforward-ST</t>
  </si>
  <si>
    <t>DFIT -Involuntary Conversion-LT</t>
  </si>
  <si>
    <t>DFIT NOL Carryforward-ST</t>
  </si>
  <si>
    <t>Group Health Self-Insurance IBNR</t>
  </si>
  <si>
    <t>Group Health Self Insurance IBNR</t>
  </si>
  <si>
    <t>Prepaid RSA - Archer Software Mainten-</t>
  </si>
  <si>
    <t>Non-Residential Decoupling Rev Sch 85&amp;87</t>
  </si>
  <si>
    <t>Prepaid RSA - Archer Software Maintenance ST</t>
  </si>
  <si>
    <t>Gas Sch 85&amp;87 Decoupling Rev Undercolle</t>
  </si>
  <si>
    <t>Interest on Elec Schedule 26 Decoupling</t>
  </si>
  <si>
    <t>Interest on Elec Schedule 31 Decoupling</t>
  </si>
  <si>
    <t>Electric Schedule 31 Decoupling Revenue Overcollected</t>
  </si>
  <si>
    <t>Interest on Electric Schedule 31 Decoupling Revenue</t>
  </si>
  <si>
    <t>Electric Schedule 26 Decoupling Revenue Overcollected</t>
  </si>
  <si>
    <t>Interest on Electric Schedule 26 Decoupling Revenue</t>
  </si>
  <si>
    <t>2014 PSE Universal Shelf Registration</t>
  </si>
  <si>
    <t>DFIT - Self Insurance IBNR</t>
  </si>
  <si>
    <t>Elec Schedule 26 Decoupling Revenue Und</t>
  </si>
  <si>
    <t>Elec Schedule 31 Decoupling Revenue Und</t>
  </si>
  <si>
    <t>Electric Schedule 26 Decoupling Revenue Undercollected</t>
  </si>
  <si>
    <t>Electric Schedule 31 Decoupling Revenue Undercollected</t>
  </si>
  <si>
    <t>PCA YR #13 Gross</t>
  </si>
  <si>
    <t>PCA YR #13 Gross - Contra</t>
  </si>
  <si>
    <t>BoFuels Sch 91 Var Def UE-140012</t>
  </si>
  <si>
    <t>DFIT-Decoupling Sch 26 &amp; 31</t>
  </si>
  <si>
    <t>DFIT-Decoupling Sch 85 &amp; 87</t>
  </si>
  <si>
    <t>DFIT-BioFuels Sch 91 Var Deferral</t>
  </si>
  <si>
    <t>PCA YR#13 Gross</t>
  </si>
  <si>
    <t>PCA YR#13 Gross - Contra</t>
  </si>
  <si>
    <t>Prepaid-Corner Stone-PALMS payments -Sh</t>
  </si>
  <si>
    <t>Prepaid-Corner Stone-Palms Payments-Short Term</t>
  </si>
  <si>
    <t>Conversion- Account Trans Credit</t>
  </si>
  <si>
    <t>Analysis of Tax Net Operating Losses and Bonus</t>
  </si>
  <si>
    <t>2013 NOL</t>
  </si>
  <si>
    <t>BPA Residential Exchange Settlement A/R</t>
  </si>
  <si>
    <t xml:space="preserve">BPA Residential Exchange Settlement  </t>
  </si>
  <si>
    <t>Residential Exchange - Settlement Other Deferred Credits</t>
  </si>
  <si>
    <t>Temp - Residential Plat Elect Customer Advance</t>
  </si>
  <si>
    <t>BPA Hopkins Ridge Transmission Deposit</t>
  </si>
  <si>
    <t>Electric - Incurred EES Costs , But not Paid</t>
  </si>
  <si>
    <t>Accrued - 401(k) ER Contributions %</t>
  </si>
  <si>
    <t>Gas ROR Over Earning</t>
  </si>
  <si>
    <t>Payroll - Miscellaneous Payable Deducti</t>
  </si>
  <si>
    <t>Mint Farm Deposit</t>
  </si>
  <si>
    <t>White River Surplus Land Sales</t>
  </si>
  <si>
    <t>MTF ST Full-Scale Inspection 2014</t>
  </si>
  <si>
    <t>Prepaid-Smartpros-Short Term</t>
  </si>
  <si>
    <t>Regence Reinsurance Fee 2014-2016</t>
  </si>
  <si>
    <t>Group Health Reinsurance Fee 2014-2016</t>
  </si>
  <si>
    <t>DFIT-Major Inspection-Long Term</t>
  </si>
  <si>
    <t>DFIT-Gas ROR Over Earning-Decoupling Revenue -LT</t>
  </si>
  <si>
    <t>MTF ST Full-Scale Inspection 2014-LT</t>
  </si>
  <si>
    <t>DFIT-Major Inspection-LT</t>
  </si>
  <si>
    <t>Prepaid - TAIT/Zetron Support Agreement</t>
  </si>
  <si>
    <t>Prepaid- TAIT/Zetron Support Agreement-ST</t>
  </si>
  <si>
    <t>Snoqualmie &amp; Baker Treasury Grants</t>
  </si>
  <si>
    <t xml:space="preserve">   Snoqualmie &amp; Baker Treasury Grants</t>
  </si>
  <si>
    <t>Baker Hydro Grant</t>
  </si>
  <si>
    <t>GLD Steam Turbine Major Inspection 2014</t>
  </si>
  <si>
    <t>2014 PSE Operating Facility Unamortized</t>
  </si>
  <si>
    <t>2014 PSE Operating Facility Unamortized Costs</t>
  </si>
  <si>
    <t>2014 PSE Hedging Facility Unamortized Costs</t>
  </si>
  <si>
    <t>Deferral Snoqualmie Hydro Grant</t>
  </si>
  <si>
    <t>Int on Elec Non-Residential Decup Rev U</t>
  </si>
  <si>
    <t>DFIT-Deferral Snoqualmie Treasury Grant</t>
  </si>
  <si>
    <t>DFIT- Deferral Snoqualmie Treasury Grant-LT</t>
  </si>
  <si>
    <t>22840331,341, 19003011,25400491</t>
  </si>
  <si>
    <t>Baker U.S. Treasury Grant</t>
  </si>
  <si>
    <t>Deferral Baker US Treasury Grant</t>
  </si>
  <si>
    <t>Sch 142 Gas Non-Residential to Recover</t>
  </si>
  <si>
    <t>Sch 142 Electric Residential to Return</t>
  </si>
  <si>
    <t>Sch 142 Gas Residential to Return to Cu</t>
  </si>
  <si>
    <t>Sch 142 Elec Non-Residential to Return</t>
  </si>
  <si>
    <t>Sch 142 Electric Schedule 26 to Return</t>
  </si>
  <si>
    <t>Sch 142 Elec Schedule 31 to Return to C</t>
  </si>
  <si>
    <t>Real Estate Reimbursable Projects - Ele</t>
  </si>
  <si>
    <t>FRA Unit#2 Combustion Inspection 2014-L</t>
  </si>
  <si>
    <t>FRE U2 Hot Gas Path Inspection 2014-LT</t>
  </si>
  <si>
    <t>DFIT-Int Baker Treasury Grant-LT</t>
  </si>
  <si>
    <t>Gas Residential Decoupling Revenue Unde</t>
  </si>
  <si>
    <t>Elec Residential Decoupling Revenue Und</t>
  </si>
  <si>
    <t>Goldendale 2014 Combustion Inspection M</t>
  </si>
  <si>
    <t>Goldendale 2014 Combustion Inspection Maint-LT</t>
  </si>
  <si>
    <t>Env Rem - Downtowner Property (Future C</t>
  </si>
  <si>
    <t>Accr Env Rem - Downtowner Property</t>
  </si>
  <si>
    <t>Snoqualmie U.S Hydro Grant</t>
  </si>
  <si>
    <t>Env Rem - Downtowner Property</t>
  </si>
  <si>
    <t>Snoqualmie U.S. Hydro Grant</t>
  </si>
  <si>
    <t>Prepaid - Structured-Symantac Renewal - Short Term</t>
  </si>
  <si>
    <t>Env. Rem - Downtower Property</t>
  </si>
  <si>
    <t>Deferral of T-Grant Amort-Snoq</t>
  </si>
  <si>
    <t>Deferral of T-Grant Amort-Baker</t>
  </si>
  <si>
    <t>Accounts Payable -- E-Payable Account</t>
  </si>
  <si>
    <t>Accounts Payable - E-Payable Account</t>
  </si>
  <si>
    <t>NOL Carryforward- LT</t>
  </si>
  <si>
    <t>Env Rem - Downtowner Property (Future Costs)</t>
  </si>
  <si>
    <t>Prepaid - Doble Engineering Equip Lease</t>
  </si>
  <si>
    <t>Prepaid-Doble Energineering Equip Lease-ST</t>
  </si>
  <si>
    <t xml:space="preserve">   Unappropriated Retained Earnings</t>
  </si>
  <si>
    <t xml:space="preserve">   Unamortized Gain/Loss on Debt</t>
  </si>
  <si>
    <t xml:space="preserve">   Additional Paid in Capital</t>
  </si>
  <si>
    <t>Misc Def Debit - Workers Comp IBNR reco</t>
  </si>
  <si>
    <t>Vernell Office Building Direct Leasing</t>
  </si>
  <si>
    <t>PSE 4th Flr Sublease Direct Leasing Cos</t>
  </si>
  <si>
    <t>Other Deferred Credits - Hopkins Ridge/Vestas</t>
  </si>
  <si>
    <t>DFIT - Fwd Swap 09-13-06</t>
  </si>
  <si>
    <t>OCI - DFIT Fwd Swap 6-27-06</t>
  </si>
  <si>
    <t>DFIT Fwd Swap 6-27-06</t>
  </si>
  <si>
    <t>DFIT Treasury Lock 5-24</t>
  </si>
  <si>
    <t>2014 PSE Hedging Facility Unamortized Costs-62%</t>
  </si>
  <si>
    <t>2014 PSE Hedging Facility Unamortized Costs-38%</t>
  </si>
  <si>
    <t>2014 PSE Hedging Facility Unamort Costs</t>
  </si>
  <si>
    <t>Prepaid - Tensing Annual Maintenance &amp;</t>
  </si>
  <si>
    <t>Prepaid- Tensing Annual Maintenance &amp; Support-ST</t>
  </si>
  <si>
    <t>JPUD Gain to Customers-Electric</t>
  </si>
  <si>
    <t>JPUD Gain to Customers - Elec</t>
  </si>
  <si>
    <t>Prepaid-Big 4 Telecommunications Exp -</t>
  </si>
  <si>
    <t>Prepaid-Big 4 Telecommunications Exp- Short-Term</t>
  </si>
  <si>
    <t>Def FIT - Production Tax Credit - OLD</t>
  </si>
  <si>
    <t>CA Income Tax Payable</t>
  </si>
  <si>
    <t>d</t>
  </si>
  <si>
    <t>a x b</t>
  </si>
  <si>
    <t>a x d x e</t>
  </si>
  <si>
    <t>NOL %</t>
  </si>
  <si>
    <t>OCI - DFIT Fwd Swap 09-13-06</t>
  </si>
  <si>
    <t>BPA TSR 80368917-Goldendale Deposit</t>
  </si>
  <si>
    <t xml:space="preserve">23 </t>
  </si>
  <si>
    <t>Prepaid - TriplePoint - Futrak Maintena</t>
  </si>
  <si>
    <t>Prepaid-TriplePoint-Futrak Maintenance-LT</t>
  </si>
  <si>
    <t>2014 Storm Excess Costs</t>
  </si>
  <si>
    <t>OCI - Fwd Swap 6-27-06</t>
  </si>
  <si>
    <t>OCI - Treasury Lock 5-24-05</t>
  </si>
  <si>
    <t>OCI - Fwd Swap 9-13-06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</si>
  <si>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</si>
  <si>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</si>
  <si>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</si>
  <si>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</si>
  <si>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</si>
  <si>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</si>
  <si>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OCI - DFIT Treasury Lock 5-24-05</t>
  </si>
  <si>
    <t>Jackson/Prairie Avista  - Other A/R</t>
  </si>
  <si>
    <t>Colstrip 3&amp;4 2014 Overhaul Costs</t>
  </si>
  <si>
    <t>Electron Unrecovered Loss</t>
  </si>
  <si>
    <t xml:space="preserve">OCI - Fwd Swap 6/27/2006 </t>
  </si>
  <si>
    <t>OCI - Treasury Lock  5-24-05</t>
  </si>
  <si>
    <t>OCI - Forward Swap Settlement 9-13-06</t>
  </si>
  <si>
    <t>Int on Gas Residential Decoupling Rev U</t>
  </si>
  <si>
    <t>DFIT-Colstrip 3&amp;4 Overhaul Costs-LT</t>
  </si>
  <si>
    <t>AOCI - FAS 158 Qualified Pension</t>
  </si>
  <si>
    <t>AOCI - FAS 158 SERP</t>
  </si>
  <si>
    <t>Unbilled Accumulated Costs</t>
  </si>
  <si>
    <t>California Carbon Allowances - ST</t>
  </si>
  <si>
    <t>Electric ROR Over Earning-Decoupling</t>
  </si>
  <si>
    <t>California Carbon Obligation</t>
  </si>
  <si>
    <t>Common CWIP - Manual adjustments</t>
  </si>
  <si>
    <t>Common-Cwip-Manual Adjustments</t>
  </si>
  <si>
    <t>Operating Leases Obligation</t>
  </si>
  <si>
    <t>Operating Leases Oligation</t>
  </si>
  <si>
    <t>California Carbon Allowances -ST</t>
  </si>
  <si>
    <t>Colstrip 3&amp;4 Major Maintenance UE141141</t>
  </si>
  <si>
    <t>DFIT - Electron Unrecovered Loss - LT</t>
  </si>
  <si>
    <t>DFIT- Elec ROR Over Earning-Decoupling</t>
  </si>
  <si>
    <t>DFIT-2014 Storm Excess Costs</t>
  </si>
  <si>
    <t>DFIT - Electron Unrecovered Loss</t>
  </si>
  <si>
    <t>DFIT-Elec ROR Over Earning-Decoupling Revenue-LT</t>
  </si>
  <si>
    <t>Lease Security Deposit-Electric</t>
  </si>
  <si>
    <t>Lease Security Deposit-Common</t>
  </si>
  <si>
    <t>Payroll HSA EE Deduction</t>
  </si>
  <si>
    <t>Payroll HAS ER Contributions</t>
  </si>
  <si>
    <t>Lease Security Deposit-Gas</t>
  </si>
  <si>
    <t>Prepaid - Open Text - ST</t>
  </si>
  <si>
    <t>Redmond West Tenant Improvement-LT</t>
  </si>
  <si>
    <t>Redmond West Tenant Improvement</t>
  </si>
  <si>
    <t>Prepaid - Open Text -ST</t>
  </si>
  <si>
    <t>Blocked-Qualified Pension Plan Funded S</t>
  </si>
  <si>
    <t>PCA YR #14 Gross</t>
  </si>
  <si>
    <t>PCA YR #14 Gross - Contra</t>
  </si>
  <si>
    <t>Blocked-Miscellaneous Customer Deposits</t>
  </si>
  <si>
    <t>Electric NC manual adjustments</t>
  </si>
  <si>
    <t>Gas NC manual adjustments</t>
  </si>
  <si>
    <t>Common NC manual adjustments</t>
  </si>
  <si>
    <t>Redmond West Direct Leasing Cost</t>
  </si>
  <si>
    <t>ENC Unit#1 Major Inspection 2015-LT</t>
  </si>
  <si>
    <t>Worker's Comp-Working Fund</t>
  </si>
  <si>
    <t>DFIT - 2006 Storm Excess Costs-LT</t>
  </si>
  <si>
    <t>DFIT - 2014 Storm Excess Costs-LT</t>
  </si>
  <si>
    <t>Texts</t>
  </si>
  <si>
    <t>Net Income</t>
  </si>
  <si>
    <t>Total Profit/Loss Cu</t>
  </si>
  <si>
    <t>rrent Year</t>
  </si>
  <si>
    <t>TOTAL CAPITALIZATION</t>
  </si>
  <si>
    <t>&amp; LIABILITIES</t>
  </si>
  <si>
    <t>LNG Facility Port of Tacoma Escrow</t>
  </si>
  <si>
    <t>Prepmts - FERC Annual Land Use - Lower</t>
  </si>
  <si>
    <t>Prepmts - FERC Annual Land Use - Upper</t>
  </si>
  <si>
    <t>FERN Steam Turbine Major Inspection 201</t>
  </si>
  <si>
    <t>Prepaid Gas Options-LT</t>
  </si>
  <si>
    <t>Electric - Payroll - IBEW Union Dues Pa</t>
  </si>
  <si>
    <t>Gas - Payroll - UA Union Dues Payable</t>
  </si>
  <si>
    <t>Payroll HSA ER Contibution</t>
  </si>
  <si>
    <t>Payroll - Giving Campaign</t>
  </si>
  <si>
    <t>Gas ROR Over Earning-Decoupling</t>
  </si>
  <si>
    <t>18603072</t>
  </si>
  <si>
    <t>Accts Rec Misc Investment Interest Rec</t>
  </si>
  <si>
    <t>Prepaid - Workiva Subscription LT</t>
  </si>
  <si>
    <t>Colstrip 1&amp;2 Misc Deferred Debits-LT</t>
  </si>
  <si>
    <t>Colstrip 3&amp;4 Misc Deferred Debits-LT</t>
  </si>
  <si>
    <t>Colstrip 1&amp;2 Major Maintenance UE141141</t>
  </si>
  <si>
    <t>DFIT-Operating Lease Obligation-LT</t>
  </si>
  <si>
    <t>DFIT-Electric Decoupling GAAP-Unearned</t>
  </si>
  <si>
    <t>DFIT-Gas Decoupling GAAP-Unearned Reven</t>
  </si>
  <si>
    <t>FIT Withholding-Board Member</t>
  </si>
  <si>
    <t>Electric Decoupling GAAP Unearned Reven</t>
  </si>
  <si>
    <t>Gas Decoupling GAAP Unearned Revenue</t>
  </si>
  <si>
    <t>DFIT-Electric Decoupling GAAP-Unearned Revenue-LT</t>
  </si>
  <si>
    <t>DFIT-Gas Decoupling GAAP-Unearned Revenue-LT</t>
  </si>
  <si>
    <t>Electric Decoupling GAAP Unearned Revenue</t>
  </si>
  <si>
    <t>Amort $425MM 4.30% Sr Notes due 2045 Is</t>
  </si>
  <si>
    <t>Sch 142 Elec Residential to Recover fro</t>
  </si>
  <si>
    <t>Sch 142 Gas Residential to Recover from</t>
  </si>
  <si>
    <t>Sch 142 Elec Non-Residential to Recover</t>
  </si>
  <si>
    <t>Sch 142 Elec Schedule 26 to Recover fro</t>
  </si>
  <si>
    <t>Blocked-Colstrip 3&amp;4 - Def Asset-Prepai</t>
  </si>
  <si>
    <t>MNT 2015 Combustion Inspection</t>
  </si>
  <si>
    <t>Env Rem-Quendall Terminal - Remediation</t>
  </si>
  <si>
    <t>$425MM 4.30% Sr Notes Due 2045</t>
  </si>
  <si>
    <t>$425 million 4.30% Senior Notes Discoun</t>
  </si>
  <si>
    <t>Accrued Interest - $425MM 4.30% Sr Note</t>
  </si>
  <si>
    <t>18239091</t>
  </si>
  <si>
    <t>23701203</t>
  </si>
  <si>
    <t>Accum Prov for Deprec &amp; Amort - Nonutil</t>
  </si>
  <si>
    <t>White River accum Depreciation to 1/15/</t>
  </si>
  <si>
    <t>White River accum Amort. from 1/16/04 R</t>
  </si>
  <si>
    <t>Electric - accum Amort Colstrip Common FERC A</t>
  </si>
  <si>
    <t>Electric - accum Unamort Consrv Costs</t>
  </si>
  <si>
    <t>Gas - accum Def Income Taxes</t>
  </si>
  <si>
    <t>Gas - Merchandise - accum Def Income Taxes</t>
  </si>
  <si>
    <t>Deferred Revenue Connext - accum Def Income Tax</t>
  </si>
  <si>
    <t>CIAC after 10/8/76 - accum Def Income Tax</t>
  </si>
  <si>
    <t>CIAC - 1986 Changes - accum Def Income Tax</t>
  </si>
  <si>
    <t>CIAC - 7/1/87 - accum Def Income Tax</t>
  </si>
  <si>
    <t>Pension Liability - accum Def Inc Taxes</t>
  </si>
  <si>
    <t>Vacation Pay - accum Def Inc Taxes</t>
  </si>
  <si>
    <t>Land Sales - accum Def Inc Taxes</t>
  </si>
  <si>
    <t>Cabot Gas Contract - accum Def Inc Taxe</t>
  </si>
  <si>
    <t>SERPS - accum Def Inc Taxes</t>
  </si>
  <si>
    <t>Non-Qual SRP - Officers - accum Def Inc Taxes</t>
  </si>
  <si>
    <t>L-T Incentive Plan - accum Def Inc Taxes</t>
  </si>
  <si>
    <t>Env Clean-Up - accum Def Inc Taxes</t>
  </si>
  <si>
    <t>Electric - Env Remediation Costs - accum Def</t>
  </si>
  <si>
    <t>SFAS106 Operating - accum Def Inc Taxes</t>
  </si>
  <si>
    <t>SFAS106 Non-Operating - accum Def Inc Taxes</t>
  </si>
  <si>
    <t>SFAS106 Plan Curtail Loss - accum Def Inc Tax</t>
  </si>
  <si>
    <t>Pension Costs - VSRP/ESP - accum Def Inc Taxe</t>
  </si>
  <si>
    <t>Sr Mgmt L-T Incentive Plan - accum Def Inc Ta</t>
  </si>
  <si>
    <t>Non-Integr Merger Costs - accum Def Inc Taxes</t>
  </si>
  <si>
    <t>IRS Audit 92-94 - accum Def Inc Taxes</t>
  </si>
  <si>
    <t>Mark to Market A/R (Sec. 475) - accum Def Inc</t>
  </si>
  <si>
    <t>Deferred Stock Options (WECO) - accum Def Inc</t>
  </si>
  <si>
    <t>accum Defer Inv Tax Cr - Gas</t>
  </si>
  <si>
    <t>accum Defered Income Tax - Gas</t>
  </si>
  <si>
    <t>accum Def Income Tax</t>
  </si>
  <si>
    <t>accum Def Tax Liability - SFAS 109</t>
  </si>
  <si>
    <t>accum Def Inc Tax - Gas</t>
  </si>
  <si>
    <t>accum Def Inc Tax - Tenaska Purchase</t>
  </si>
  <si>
    <t>accum Def Inc Tax - Cabot Gas Contract</t>
  </si>
  <si>
    <t>Otr Special Deposits-BPA TSR 81325474</t>
  </si>
  <si>
    <t>En Unit #1 Major Inspection 2015</t>
  </si>
  <si>
    <t>Env Rem-Whitehorn UST</t>
  </si>
  <si>
    <t>Call Prem &amp; Exp for redemp $150MM 5.197</t>
  </si>
  <si>
    <t>Call Prem &amp; Exp for redemp $250MM 6.75%</t>
  </si>
  <si>
    <t>DFIT-Decoupling Gas ROR Over Earning</t>
  </si>
  <si>
    <t>Unapplied Credits-Pledges</t>
  </si>
  <si>
    <t>Unapplied Credits-Customer's Overpaymen</t>
  </si>
  <si>
    <t>Prepaid-ServiceNow-Maintenance Service</t>
  </si>
  <si>
    <t>CAISO Payable</t>
  </si>
  <si>
    <t>A/P - Biogas Purchases</t>
  </si>
  <si>
    <t>Elec Schedule 26 Decoupling Rev OverC</t>
  </si>
  <si>
    <t>Equity in Earnings of Subsidiaries</t>
  </si>
  <si>
    <t>Interest and Dividend Income</t>
  </si>
  <si>
    <t>Prepaid-ServiceNow-Maintenance Service Contract-ST</t>
  </si>
  <si>
    <t>Emp Rec / Payroll Advances &amp; Misc - OAR</t>
  </si>
  <si>
    <t>A/R - Biogas Sales</t>
  </si>
  <si>
    <t>Prepaid- WWTVMWARE- Short Term</t>
  </si>
  <si>
    <t>Prepaid-Colstrip 1&amp;2 Misc- Short Term</t>
  </si>
  <si>
    <t>Prepaid- Colstrip 3&amp;4 Misc - Short Term</t>
  </si>
  <si>
    <t>2015 Storm Excess Costs</t>
  </si>
  <si>
    <t>DFIT - 2015 Storm Excess Costs-LT</t>
  </si>
  <si>
    <t>16504053-Prepaid Enterpr Licens Cisco Telephony Maintan-LT</t>
  </si>
  <si>
    <t>18210311-2015 Storm Excess Costs</t>
  </si>
  <si>
    <t>16502143-Prepaid-Enterpr Licens Cisco Telephony Maintan-ST</t>
  </si>
  <si>
    <t>Reserve for Suncadia N/R</t>
  </si>
  <si>
    <t>Suncadia N/R agreement</t>
  </si>
  <si>
    <t>Prepaid-Enterpr Licens Cisco TeleMainta</t>
  </si>
  <si>
    <t>Prepaid-Annual Maintan for LogRhythm-ST</t>
  </si>
  <si>
    <t>Prepaid Enterpr Licens Cisco TeleMainta</t>
  </si>
  <si>
    <t>$425MM 4.30% Sr Notes 2045 Issuance Exp</t>
  </si>
  <si>
    <t>DFIT-Decoupling Electric ROR Over Earni</t>
  </si>
  <si>
    <t>DFIT - Plant Gas - LT</t>
  </si>
  <si>
    <t>DFIT - Plant Common - LT</t>
  </si>
  <si>
    <t>DFIT - Plant Electric - LT</t>
  </si>
  <si>
    <t>BLK-DFIT - 2015 Storm Excess Costs-LT</t>
  </si>
  <si>
    <t>$425MM 4.30% Sr Notes 2045 Issuance Expense</t>
  </si>
  <si>
    <t>DFIT-Decoupling Electric ROR Over Earning -LT</t>
  </si>
  <si>
    <t>emailed Boon</t>
  </si>
  <si>
    <t>25400521</t>
  </si>
  <si>
    <t>16502163-Prepaid-CEB - Annual CIO Membership</t>
  </si>
  <si>
    <t>18608722-BLOCKED-Thea Foss Recovery</t>
  </si>
  <si>
    <t>Prepaid-CEB - Annual CIO Membership</t>
  </si>
  <si>
    <t>BLOCKED-Thea Foss Recovery</t>
  </si>
  <si>
    <t>Order 18607103 -new order for Thea Foss cost recovery of remediation costs. Gas Environmt</t>
  </si>
  <si>
    <t>16502163</t>
  </si>
  <si>
    <t>18608722</t>
  </si>
  <si>
    <t>15100291-Fuel Stock-CT Non-Core LNG at Plymouth</t>
  </si>
  <si>
    <t>13109013-PSE Help Cash Clearing</t>
  </si>
  <si>
    <t>BLOCK REC Deposits</t>
  </si>
  <si>
    <t>Block BPA Residential Exchange Settleme</t>
  </si>
  <si>
    <t>Accruals - Gas Customer Accounts Receiv</t>
  </si>
  <si>
    <t>Fuel Stock-CT Non-Core LNG at Plymouth</t>
  </si>
  <si>
    <t>Block Generation Stores Expense</t>
  </si>
  <si>
    <t>Prepaid - Puget Auto / General Liabilit</t>
  </si>
  <si>
    <t>Prepaid - Puget Workman's Comp - Aegis</t>
  </si>
  <si>
    <t>Prepaid - All Risk Property Insurance</t>
  </si>
  <si>
    <t>Prepaid - Marsh USA</t>
  </si>
  <si>
    <t>Prepaid - WECC Dues</t>
  </si>
  <si>
    <t>Blocked - Prepmnts - Datalink Symantec</t>
  </si>
  <si>
    <t>Prepaid - Corporation Executive Board (</t>
  </si>
  <si>
    <t>Prepaid - Annual Credit Rating Fee Shor</t>
  </si>
  <si>
    <t>Prepaid - Prometheus Software Maintenan</t>
  </si>
  <si>
    <t>Prepaid - SAP Support</t>
  </si>
  <si>
    <t>Prepaid - Heavy Vehicle Licenses</t>
  </si>
  <si>
    <t>Prepaid - Interest</t>
  </si>
  <si>
    <t>Prepaid - Microsoft Maintenance Contrac</t>
  </si>
  <si>
    <t>Prepaid - Alstrom Software Support Serv</t>
  </si>
  <si>
    <t>Prepaid - Ecologic Analytics Software</t>
  </si>
  <si>
    <t>Prepaid - OSIsoft Software Renewal</t>
  </si>
  <si>
    <t>Prepaid - Gas Options - ST</t>
  </si>
  <si>
    <t>Prepaid - Miscellaneous</t>
  </si>
  <si>
    <t>Prepaid - Licensing Fees (Vehicles)</t>
  </si>
  <si>
    <t>Prepaid - Goldendale Capital Maint Majo</t>
  </si>
  <si>
    <t>Prepaid - Goldendale Expense Maint Majo</t>
  </si>
  <si>
    <t>Prepaid - Edison Electric Institute due</t>
  </si>
  <si>
    <t>Prepaid - American Gas Association Dues</t>
  </si>
  <si>
    <t>Prepaid - NW Gas Association Dues</t>
  </si>
  <si>
    <t>Prepaid - Treasury Licensing Fees</t>
  </si>
  <si>
    <t>Prepaid - Goldendale Inventory - LT</t>
  </si>
  <si>
    <t>Prepaid - GEC/NICE - ST</t>
  </si>
  <si>
    <t>Prepaid - GE Smallworld Software Suppor</t>
  </si>
  <si>
    <t>Prepaid - Optimize Networks Steelhead S</t>
  </si>
  <si>
    <t>Prepaid - Mint Farm Capital FFH - LT</t>
  </si>
  <si>
    <t>Prepaid - Mint Farm Expense FFH - LT</t>
  </si>
  <si>
    <t>Prepaid - CGI Mobile Workforce SW Suppo</t>
  </si>
  <si>
    <t>Prepaid - SAS SW Maintenance Renewal</t>
  </si>
  <si>
    <t>Prepaid - Colstrip 3&amp;4 Lime Contract</t>
  </si>
  <si>
    <t>Prepaid - CheckPoint Structure - LT</t>
  </si>
  <si>
    <t>Prepaid - Workiva Subscription - LT</t>
  </si>
  <si>
    <t>Prepaid - Advance/Down Payments</t>
  </si>
  <si>
    <t>Prepaid - EMC SW/HW Maintenance Renewal</t>
  </si>
  <si>
    <t>Prepaid - Linked In Advertising</t>
  </si>
  <si>
    <t>Prepaid - WWTVMWARE</t>
  </si>
  <si>
    <t>Prepaid - Colstrip 1&amp;2 Misc</t>
  </si>
  <si>
    <t>Prepaid - Infor Global Solutions</t>
  </si>
  <si>
    <t>Prepaid - Big 4 Telecommunications Exp</t>
  </si>
  <si>
    <t>Prepaid - Voice Print International - S</t>
  </si>
  <si>
    <t>Prepaid - Colstrip 3&amp;4 Misc</t>
  </si>
  <si>
    <t>Prepaid - Platts Subscription</t>
  </si>
  <si>
    <t>Prepaid - PSE Building Brokerage Fee -</t>
  </si>
  <si>
    <t>Prepaid - RSA Archer Software Mainten</t>
  </si>
  <si>
    <t>Prepaid - Corner Stone-PALMS payments</t>
  </si>
  <si>
    <t>Blocked - Prepaid - Structured-Symantec</t>
  </si>
  <si>
    <t>Prepaid - Open Text</t>
  </si>
  <si>
    <t>Prepaid - ServiceNow Maintenance Servic</t>
  </si>
  <si>
    <t>Prepaid - Enterpr Licens Cisco TeleMain</t>
  </si>
  <si>
    <t>Prepaid - Annual Maintan for LogRhythm</t>
  </si>
  <si>
    <t>Prepaid - CEB - Annual CIO Membership</t>
  </si>
  <si>
    <t>Prepaid - GEC/NICE - LT</t>
  </si>
  <si>
    <t>Prepaid - Voice Print International - L</t>
  </si>
  <si>
    <t>BLOCK - OCI - Derivative</t>
  </si>
  <si>
    <t>BLOCK - OCI - Derivative Reclass to Ear</t>
  </si>
  <si>
    <t>BLK CFH Locked in OCI Loss ST-Core Pwr/</t>
  </si>
  <si>
    <t>Rcrd purchase of Plymouth LNG from PSEG at market</t>
  </si>
  <si>
    <t>Prepaid - Annual Credit Rating Fee</t>
  </si>
  <si>
    <t>Prepaid - Voice Print International</t>
  </si>
  <si>
    <t>Prepaid - CheckPoint Structure</t>
  </si>
  <si>
    <t>Prepaid - ROW Dis Crossing Rainbow Brid</t>
  </si>
  <si>
    <t>Prepaid - Workiva Subscription - ST</t>
  </si>
  <si>
    <t>Prepaid - Goldendale Inventory - ST</t>
  </si>
  <si>
    <t>Prepaid - Enterprise Licens Cisco Maint</t>
  </si>
  <si>
    <t>Prepaid - Gas Options - LT</t>
  </si>
  <si>
    <t>Prepaid - Freddy 1 Capital FFH - Major</t>
  </si>
  <si>
    <t>Prepaid - Freddy 1 Expense FFH - Major</t>
  </si>
  <si>
    <t>Prepaid - Freddy 1 Inventory - Major Ma</t>
  </si>
  <si>
    <t>Prepaid - Mint Farm Capital FFH - Major</t>
  </si>
  <si>
    <t>Prepaid - Mint Farm Expense FFH - Major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</si>
  <si>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</si>
  <si>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</si>
  <si>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</si>
  <si>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</si>
  <si>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Thea Foss Recovery</t>
  </si>
  <si>
    <t>16502173</t>
  </si>
  <si>
    <t>MTF 2013 Hot Gas Path Inspection-LT</t>
  </si>
  <si>
    <t>MNT 2015 Combustion Inspection-LT</t>
  </si>
  <si>
    <t>En Unit #1 Major Inspection 2015-LT</t>
  </si>
  <si>
    <t>Prepaid - Peak Reliability</t>
  </si>
  <si>
    <t>Prepaid - CISCO Smartnet (DimensionData</t>
  </si>
  <si>
    <t>PCA YR #15 Gross</t>
  </si>
  <si>
    <t>PCA YR #15 Gross - Contra</t>
  </si>
  <si>
    <t>ENC Unit#2 Major Inspection 2016-LT</t>
  </si>
  <si>
    <t>Dental Insurance - Willamette</t>
  </si>
  <si>
    <t>18605051</t>
  </si>
  <si>
    <t>23200833</t>
  </si>
  <si>
    <t>New Accounts</t>
  </si>
  <si>
    <t>Coding</t>
  </si>
  <si>
    <t>E RB</t>
  </si>
  <si>
    <t>G WB</t>
  </si>
  <si>
    <t>WC</t>
  </si>
  <si>
    <t>Prepaid - MCG EAS Hosting</t>
  </si>
  <si>
    <t>Prepaid - SAI Global License - ST</t>
  </si>
  <si>
    <t>Prepaid - SAI Global License - LT</t>
  </si>
  <si>
    <t>working capital, e-mailed GA</t>
  </si>
  <si>
    <t>WC, Renewal of Learning License, Best Practice Code, etc.  Short Term</t>
  </si>
  <si>
    <t>WC, Renewal of Learning License, Best Practice Code, etc. , Long Term of 165042433</t>
  </si>
  <si>
    <t>WC, Smartnet Support 3 year contract.  Account requested by Shared Services</t>
  </si>
  <si>
    <t>Prepaid - WWT Smartnet (DimensionData)</t>
  </si>
  <si>
    <t>Prepaid - ZETRON SW Support Svcs - ST</t>
  </si>
  <si>
    <t>Prepaid - ZETRON SW Support Svcs - LT</t>
  </si>
  <si>
    <t>2016 Storm Excess Costs</t>
  </si>
  <si>
    <t>Env Rem-White Rvr/Buckley Ph I Head Fut</t>
  </si>
  <si>
    <t>WHH Unit 2 Compressor Rebuild</t>
  </si>
  <si>
    <t>Accr Env Rem-White Rvr/Buckley Phase I</t>
  </si>
  <si>
    <t>DFIT - 2016 Storm Excess Costs-LT</t>
  </si>
  <si>
    <t>Maintenance</t>
  </si>
  <si>
    <t>Other Side 18210011,  DFIT on 28300441</t>
  </si>
  <si>
    <t>New site, Estimated Future Cost of Removal. Created by GA, no backup to the JE.</t>
  </si>
  <si>
    <t>Included as Non-Operating, same as other Env. Rem. Estimated Future Cost accounts</t>
  </si>
  <si>
    <t>DFIT on 18210321</t>
  </si>
  <si>
    <t>Order 186800140 , Whitehorn Units 2&amp;3, 8 year amortization period,  created per Skagit ops request</t>
  </si>
  <si>
    <t>Non-operating to follow 18231241</t>
  </si>
  <si>
    <t>Env Rem - Electric Flume (Future Cost Est)</t>
  </si>
  <si>
    <t>CWIP - Purchasing Accrual - Electric</t>
  </si>
  <si>
    <t>CWIP SP Accrual - Electric</t>
  </si>
  <si>
    <t>CWIP SP Accrual - Gas</t>
  </si>
  <si>
    <t>Electric-Accrued Utility Revenue-Transp</t>
  </si>
  <si>
    <t>Gas - Accrued Environ Remediation Costs</t>
  </si>
  <si>
    <t>Accrued Env Rem - NWT - Mission Pole</t>
  </si>
  <si>
    <t>Accrued Env Rem - White River (Buckley</t>
  </si>
  <si>
    <t>Accrued Env Rem - Olympia UST</t>
  </si>
  <si>
    <t>Accrued Env Rem - Bremerton UST</t>
  </si>
  <si>
    <t>Accrued Env Rem - Whidbey Island UST</t>
  </si>
  <si>
    <t>Accrued Env Rem - Tenino UST</t>
  </si>
  <si>
    <t>Accrued Env Rem - White River UST</t>
  </si>
  <si>
    <t>Accrued Env Rem - Puyallup Garage</t>
  </si>
  <si>
    <t>Accrued Env Rem - G.O. UST</t>
  </si>
  <si>
    <t>Accrued Env Rem - Poulsbo Service Cente</t>
  </si>
  <si>
    <t>Accrued Env Rem - Olympia SVC Capacitor</t>
  </si>
  <si>
    <t>Accrued Env Rem - Factroia UST</t>
  </si>
  <si>
    <t>Accrued Env Rem - Lower Baker Powerhous</t>
  </si>
  <si>
    <t>Accr Env Rem - Snoqualmie Power Plant S</t>
  </si>
  <si>
    <t>Accr Env Rem - Bellingham Boulevard Par</t>
  </si>
  <si>
    <t>Accrued Env Rem - Electric Flume</t>
  </si>
  <si>
    <t>Accr Env Rem - Non-Utility Everett Trol</t>
  </si>
  <si>
    <t>Accrued Env Rem - Crystal Mountain Site</t>
  </si>
  <si>
    <t>Accr Env Rem -Duwamish River Site</t>
  </si>
  <si>
    <t>Accr Env Rem - Talbot Hill Sub &amp; Switchyard Site</t>
  </si>
  <si>
    <t>Accr Env Rem - Baker Lake Resort UST</t>
  </si>
  <si>
    <t>Accr Env Rem - Everett Asacro Site</t>
  </si>
  <si>
    <t>Accr Env. Rem. - Sammamish Substation</t>
  </si>
  <si>
    <t>Accrued Liabilities</t>
  </si>
  <si>
    <t>DBS Non-PO Accrual</t>
  </si>
  <si>
    <t>Accrued Federal Unemployment Ins</t>
  </si>
  <si>
    <t>Accrued State Unemployment Ins</t>
  </si>
  <si>
    <t>Accrued Washington Municipal Util Tax - Elect</t>
  </si>
  <si>
    <t>Accrued Washington State Utility Tax - Electr</t>
  </si>
  <si>
    <t>Accrued Washington State Utility Tax - Gas</t>
  </si>
  <si>
    <t>Accrued Washington Municipal Utility Taxes -</t>
  </si>
  <si>
    <t>Accrued int construction of  Lake Young</t>
  </si>
  <si>
    <t>Accrued Int 20 Bonds Due Mar &amp; Sep</t>
  </si>
  <si>
    <t>Accrued Int 6.53% Notes Due Dec &amp; Jun</t>
  </si>
  <si>
    <t>Accrued Int 6.83% Notes Due Dec &amp; Jun</t>
  </si>
  <si>
    <t>Accrued Int 6.51% Notes Due Dec &amp; Jun</t>
  </si>
  <si>
    <t>Accrued Int 6.10% Notes Due Dec &amp; Jun</t>
  </si>
  <si>
    <t>Accrued Int 6.07% Notes Due Dec &amp; Jun</t>
  </si>
  <si>
    <t>Accrued Int 6.90% Notes Due Dec &amp; Jun</t>
  </si>
  <si>
    <t>Accrued Int 6.92% Notes Due Dec &amp; Jun</t>
  </si>
  <si>
    <t>Accrued Int 6.93% Notes Due Dec &amp; Jun</t>
  </si>
  <si>
    <t>Accrued Int 7.02% Notes Due Dec &amp; Jun</t>
  </si>
  <si>
    <t>Accrued Int 7.04% Notes Due Dec &amp; Jun</t>
  </si>
  <si>
    <t>Accrued Int 7.12% Notes Due Dec &amp; Jun</t>
  </si>
  <si>
    <t>Accrued Int 6.61% Notes Due Dec &amp; Jun</t>
  </si>
  <si>
    <t>Accrued Int 6.62% Notes Due Dec &amp; Jun</t>
  </si>
  <si>
    <t>Accrued Int 6.58% Notes Due Dec &amp; Jun</t>
  </si>
  <si>
    <t>8.14% Med Term Notes Due 11/30/06 - Accrued I</t>
  </si>
  <si>
    <t>7.75% Med Term Notes Due 2/1/07 - Accrued Int</t>
  </si>
  <si>
    <t>8.06% Med Term Notes Due 6/19/06 - Accrued In</t>
  </si>
  <si>
    <t>7.70% Med Term Notes Due 12/10/04 - Accrued I</t>
  </si>
  <si>
    <t>7.35% Med Term Notes Due 2/1/24 - Accrued Int</t>
  </si>
  <si>
    <t>7.80% Med Term Notes Due 5/27/04 - Accrued In</t>
  </si>
  <si>
    <t>8.231% Debentures Due 6/1/27 - Accrued Int.</t>
  </si>
  <si>
    <t>Accrued Interest - Misc Liabilities</t>
  </si>
  <si>
    <t>Accrued Interest Whitehorn Capital Lease</t>
  </si>
  <si>
    <t>Accr Int BLC Capital Lease</t>
  </si>
  <si>
    <t>6.46% MTN Series B Due 3/9/09 - Accrued</t>
  </si>
  <si>
    <t>Electric - Accrued Interest Customer De</t>
  </si>
  <si>
    <t>Gas - Accrued Interest Customer Deposit</t>
  </si>
  <si>
    <t>6.74% Med Term Notes Due 6/15/18 - Accrued In</t>
  </si>
  <si>
    <t>Accrued Interest - Tax Assessments</t>
  </si>
  <si>
    <t>Accrued Interest - 7.96% MTN Series B D</t>
  </si>
  <si>
    <t>Accrued Interest - 7.61% MTN Series B D</t>
  </si>
  <si>
    <t>Accrued Int - Bonds 9.14% MTN Due 06/21/01</t>
  </si>
  <si>
    <t>7.69% MTN Due 2/1/11 - Accrued Interest</t>
  </si>
  <si>
    <t>Accrued Interest - $250m Debt Issuance 1/7/09</t>
  </si>
  <si>
    <t>Accrued interest - $200M 2 year floatin</t>
  </si>
  <si>
    <t>Accr Int BLC Capital Lease Vehicles</t>
  </si>
  <si>
    <t>5.197% Senior Notes Dues 10/1/05 - Interest Accr</t>
  </si>
  <si>
    <t>3.363% Senior Notes Due 6/1/08 - Accrue</t>
  </si>
  <si>
    <t>Accrued Interest - 6.274% Senior Notes Due 3/15/2037</t>
  </si>
  <si>
    <t>5.757% Accrued Interest -Senior Notes Due 10/1/2039</t>
  </si>
  <si>
    <t>Accrued Liabilities - Elect. Reserve Sh</t>
  </si>
  <si>
    <t>Accrued Severance Costs</t>
  </si>
  <si>
    <t>Accrual NW Energy Coalition Membership</t>
  </si>
  <si>
    <t>Accrued Real Estate Brokerage Fee</t>
  </si>
  <si>
    <t>Accrued WUTC Fee</t>
  </si>
  <si>
    <t>Accrue Jan 2009 Merger Costs</t>
  </si>
  <si>
    <t>Electric Allocation Factor Used</t>
  </si>
  <si>
    <t>Gas Allocation Factor Used </t>
  </si>
  <si>
    <t>Month</t>
  </si>
  <si>
    <t>Account Total</t>
  </si>
  <si>
    <t xml:space="preserve">Electric </t>
  </si>
  <si>
    <t>Grand Total, Electric EOP</t>
  </si>
  <si>
    <t>Grand Total, Gas EOP</t>
  </si>
  <si>
    <t>Grand Total, Electric AMA</t>
  </si>
  <si>
    <t>Grand Total, Gas AMA</t>
  </si>
  <si>
    <t>22840351</t>
  </si>
  <si>
    <t>A/R - EES Shopify Credit Card Receivabl</t>
  </si>
  <si>
    <t>Prepaid - Datalink SW Maint</t>
  </si>
  <si>
    <t>Prepaid - TAIT SW Support Svcs - ST</t>
  </si>
  <si>
    <t>Prepaid - TAIT SW Support Svcs - LT</t>
  </si>
  <si>
    <t>Env Rem-White Rvr/Buckley Ph I Headwork</t>
  </si>
  <si>
    <t>Cost Center manager Jason Weber, Person making request  Claudia Scrimshaw</t>
  </si>
  <si>
    <t>22840351 -&gt; Env Rem - WHR/Buckley Ph I Headworks, 18230010 -&gt; Env Rem - WHR/Buckley Ph I Headworks (settled the order to GL 18231251)</t>
  </si>
  <si>
    <t xml:space="preserve">AMA as of </t>
  </si>
  <si>
    <t xml:space="preserve">  Treasury Grants</t>
  </si>
  <si>
    <t>A/R - Treble Damages - Energy Diversion</t>
  </si>
  <si>
    <t>Blocked-Sch142 ElecSched 31 to RecovfrC</t>
  </si>
  <si>
    <t>Prepaid - ServiceNow Project Portifolio</t>
  </si>
  <si>
    <t>Sch142 ElecSched 31 to RecovfrCust</t>
  </si>
  <si>
    <t>Goldendale 2016 Major Inspection - LT</t>
  </si>
  <si>
    <t>Electric Schedule 31 Decoupling Revenue</t>
  </si>
  <si>
    <t>Unamort Gain Reacq Debt- 250M 6.974% MT</t>
  </si>
  <si>
    <t>Shared Services</t>
  </si>
  <si>
    <t>Shared Services paying for 150 users</t>
  </si>
  <si>
    <t>AIC, line 12</t>
  </si>
  <si>
    <t>As other  Unamortized Gain/Loss on Debt accounts</t>
  </si>
  <si>
    <t>Major Inspection maintenance event at Goldendale and a request to set up a recurring journal entry for prepaid maintenance costs in accordance with WUTC Order 6.</t>
  </si>
  <si>
    <t>Prepaid - WWT F5 Support</t>
  </si>
  <si>
    <t>16501113</t>
  </si>
  <si>
    <t>16504201</t>
  </si>
  <si>
    <t>All SAP A/Cs</t>
  </si>
  <si>
    <t>AMA (September 16)</t>
  </si>
  <si>
    <t>Colstrip 1&amp;2 Non-Recoverable Costs</t>
  </si>
  <si>
    <t>Colstrip 1&amp;2 Non-Recoverable Costs Cont</t>
  </si>
  <si>
    <t>Prepaid - Lenovo Maintenance Renewal</t>
  </si>
  <si>
    <t>Prepaid - OATI Annual Services</t>
  </si>
  <si>
    <t>Prepaid - Coriant America - ST</t>
  </si>
  <si>
    <t>Prepaid - Coriant America - LT</t>
  </si>
  <si>
    <t>Reg Asset - Credit Card Fee Deferral</t>
  </si>
  <si>
    <t>WUTC Greenwood Penalty Accrual</t>
  </si>
  <si>
    <t>18239043</t>
  </si>
  <si>
    <t>24200032</t>
  </si>
  <si>
    <t>10100651</t>
  </si>
  <si>
    <t>10100661</t>
  </si>
  <si>
    <t>16502261</t>
  </si>
  <si>
    <t>16502271</t>
  </si>
  <si>
    <t>16502381</t>
  </si>
  <si>
    <t>16502391</t>
  </si>
  <si>
    <t>16502401</t>
  </si>
  <si>
    <t>16504171</t>
  </si>
  <si>
    <t>16504181</t>
  </si>
  <si>
    <t>16504191</t>
  </si>
  <si>
    <t>16501101</t>
  </si>
  <si>
    <t>16500493</t>
  </si>
  <si>
    <t>16502483</t>
  </si>
  <si>
    <t>16504283</t>
  </si>
  <si>
    <t>September 2016 GRC Filing</t>
  </si>
  <si>
    <t>2017 GRC September 2015 to Sept 2016</t>
  </si>
  <si>
    <t>Gross NOL Generated</t>
  </si>
  <si>
    <t>Remaining NOL at 9/30/2016</t>
  </si>
  <si>
    <t>Electric (All)</t>
  </si>
  <si>
    <t>Total Electric &amp; Gas</t>
  </si>
  <si>
    <t>Electric Production</t>
  </si>
  <si>
    <t xml:space="preserve">a x d </t>
  </si>
  <si>
    <t>Note:</t>
  </si>
  <si>
    <t>PSE's NOLs in 2009, 2010, 2012, and 2013 were caused by Bonus Depreciation.  As a result, the assets triggering bonus depreciation are attributed the NOL.  This schedule allocates the NOL's to production assets based on % of bonus depreciation attributable to productions assets. No NOL after 2013.</t>
  </si>
  <si>
    <t>September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</si>
</sst>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yyyy"/>
    <numFmt numFmtId="165" formatCode="_(* #,##0_);_(* \(#,##0\);_(* &quot;-&quot;??_);_(@_)"/>
    <numFmt numFmtId="166" formatCode="mmmm\-yy"/>
    <numFmt numFmtId="167" formatCode="#,###_);[Red]\(#,###\)"/>
    <numFmt numFmtId="168" formatCode="0.0%"/>
    <numFmt numFmtId="169" formatCode="mm/dd/yy"/>
    <numFmt numFmtId="170" formatCode="0.000000"/>
    <numFmt numFmtId="171" formatCode="0.00_)"/>
    <numFmt numFmtId="172" formatCode="mm/yy"/>
    <numFmt numFmtId="173" formatCode="[$-409]mmm\-yy;@"/>
    <numFmt numFmtId="174" formatCode="0.0000%"/>
    <numFmt numFmtId="175" formatCode="[$-409]mmmm\-yy;@"/>
    <numFmt numFmtId="176" formatCode="0000"/>
    <numFmt numFmtId="177" formatCode="000000"/>
    <numFmt numFmtId="178" formatCode="_(&quot;$&quot;* #,##0.0_);_(&quot;$&quot;* \(#,##0.0\);_(&quot;$&quot;* &quot;-&quot;??_);_(@_)"/>
    <numFmt numFmtId="179" formatCode="_(* #,##0.00000_);_(* \(#,##0.00000\);_(* &quot;-&quot;??_);_(@_)"/>
    <numFmt numFmtId="180" formatCode="0.0000000"/>
    <numFmt numFmtId="181" formatCode="d\.mmm\.yy"/>
    <numFmt numFmtId="182" formatCode="#."/>
    <numFmt numFmtId="183" formatCode="_(* ###0_);_(* \(###0\);_(* &quot;-&quot;_);_(@_)"/>
    <numFmt numFmtId="184" formatCode="_([$€-2]* #,##0.00_);_([$€-2]* \(#,##0.00\);_([$€-2]* &quot;-&quot;??_)"/>
    <numFmt numFmtId="185" formatCode="&quot;$&quot;#,##0;\-&quot;$&quot;#,##0"/>
    <numFmt numFmtId="186" formatCode="_(&quot;$&quot;* #,##0.0000_);_(&quot;$&quot;* \(#,##0.0000\);_(&quot;$&quot;* &quot;-&quot;????_);_(@_)"/>
    <numFmt numFmtId="187" formatCode="_(* #,##0.0_);_(* \(#,##0.0\);_(* &quot;-&quot;_);_(@_)"/>
    <numFmt numFmtId="188" formatCode="&quot;$&quot;#,##0.00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Helv"/>
    </font>
    <font>
      <sz val="8"/>
      <name val="Arial"/>
      <family val="2"/>
    </font>
    <font>
      <b/>
      <i/>
      <sz val="16"/>
      <name val="Helv"/>
    </font>
    <font>
      <sz val="10"/>
      <name val="Univers (WN)"/>
      <family val="2"/>
    </font>
    <font>
      <sz val="9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u val="singleAccounting"/>
      <sz val="8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u val="doubleAccounting"/>
      <sz val="10"/>
      <name val="Arial"/>
      <family val="2"/>
    </font>
    <font>
      <sz val="6"/>
      <name val="Arial"/>
      <family val="2"/>
    </font>
    <font>
      <sz val="10"/>
      <color indexed="56"/>
      <name val="Arial"/>
      <family val="2"/>
    </font>
    <font>
      <sz val="8"/>
      <color indexed="21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8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20"/>
      <name val="Arial"/>
      <family val="2"/>
    </font>
    <font>
      <sz val="8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b/>
      <sz val="8"/>
      <name val="Helv"/>
    </font>
    <font>
      <sz val="9.1999999999999993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70C0"/>
      <name val="Arial"/>
      <family val="2"/>
    </font>
    <font>
      <b/>
      <sz val="8"/>
      <color rgb="FFFF0000"/>
      <name val="Arial"/>
      <family val="2"/>
    </font>
    <font>
      <b/>
      <u/>
      <sz val="8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8"/>
      <color rgb="FFFF0000"/>
      <name val="Arial"/>
      <family val="2"/>
    </font>
    <font>
      <b/>
      <u/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rgb="FF1F497D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sz val="6"/>
      <color rgb="FFFF0000"/>
      <name val="Arial"/>
      <family val="2"/>
    </font>
    <font>
      <b/>
      <u/>
      <sz val="11"/>
      <color indexed="8"/>
      <name val="Calibri"/>
      <family val="2"/>
    </font>
    <font>
      <b/>
      <u/>
      <sz val="9"/>
      <color rgb="FFFF0000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51">
    <xf numFmtId="0" fontId="0" fillId="0" borderId="0"/>
    <xf numFmtId="0" fontId="22" fillId="0" borderId="0"/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8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80" fontId="22" fillId="0" borderId="0">
      <alignment horizontal="left" wrapText="1"/>
    </xf>
    <xf numFmtId="180" fontId="22" fillId="0" borderId="0">
      <alignment horizontal="left" wrapText="1"/>
    </xf>
    <xf numFmtId="180" fontId="22" fillId="0" borderId="0">
      <alignment horizontal="left" wrapText="1"/>
    </xf>
    <xf numFmtId="18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0" fontId="51" fillId="0" borderId="0"/>
    <xf numFmtId="0" fontId="51" fillId="0" borderId="0"/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0" fontId="51" fillId="0" borderId="0"/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0" fontId="51" fillId="0" borderId="0"/>
    <xf numFmtId="0" fontId="51" fillId="0" borderId="0"/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8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0" fontId="51" fillId="0" borderId="0"/>
    <xf numFmtId="0" fontId="51" fillId="0" borderId="0"/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179" fontId="22" fillId="0" borderId="0">
      <alignment horizontal="left" wrapText="1"/>
    </xf>
    <xf numFmtId="0" fontId="51" fillId="0" borderId="0"/>
    <xf numFmtId="176" fontId="60" fillId="0" borderId="0">
      <alignment horizontal="left"/>
    </xf>
    <xf numFmtId="177" fontId="61" fillId="0" borderId="0">
      <alignment horizontal="left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6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8" fillId="40" borderId="0" applyNumberFormat="0" applyBorder="0" applyAlignment="0" applyProtection="0"/>
    <xf numFmtId="0" fontId="89" fillId="41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2" borderId="0" applyNumberFormat="0" applyBorder="0" applyAlignment="0" applyProtection="0"/>
    <xf numFmtId="0" fontId="90" fillId="53" borderId="0" applyNumberFormat="0" applyBorder="0" applyAlignment="0" applyProtection="0"/>
    <xf numFmtId="0" fontId="61" fillId="0" borderId="0" applyFont="0" applyFill="0" applyBorder="0" applyAlignment="0" applyProtection="0">
      <alignment horizontal="right"/>
    </xf>
    <xf numFmtId="181" fontId="70" fillId="0" borderId="0" applyFill="0" applyBorder="0" applyAlignment="0"/>
    <xf numFmtId="0" fontId="91" fillId="54" borderId="40" applyNumberFormat="0" applyAlignment="0" applyProtection="0"/>
    <xf numFmtId="0" fontId="92" fillId="55" borderId="41" applyNumberFormat="0" applyAlignment="0" applyProtection="0"/>
    <xf numFmtId="41" fontId="22" fillId="1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28" fillId="0" borderId="0"/>
    <xf numFmtId="0" fontId="28" fillId="0" borderId="0"/>
    <xf numFmtId="0" fontId="72" fillId="0" borderId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182" fontId="74" fillId="0" borderId="0">
      <protection locked="0"/>
    </xf>
    <xf numFmtId="0" fontId="72" fillId="0" borderId="0"/>
    <xf numFmtId="0" fontId="75" fillId="0" borderId="0" applyNumberFormat="0" applyAlignment="0">
      <alignment horizontal="left"/>
    </xf>
    <xf numFmtId="0" fontId="76" fillId="0" borderId="0" applyNumberFormat="0" applyAlignment="0"/>
    <xf numFmtId="0" fontId="28" fillId="0" borderId="0"/>
    <xf numFmtId="0" fontId="72" fillId="0" borderId="0"/>
    <xf numFmtId="0" fontId="28" fillId="0" borderId="0"/>
    <xf numFmtId="0" fontId="7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70" fontId="22" fillId="0" borderId="0"/>
    <xf numFmtId="184" fontId="22" fillId="0" borderId="0" applyFont="0" applyFill="0" applyBorder="0" applyAlignment="0" applyProtection="0">
      <alignment horizontal="left" wrapText="1"/>
    </xf>
    <xf numFmtId="0" fontId="93" fillId="0" borderId="0" applyNumberFormat="0" applyFill="0" applyBorder="0" applyAlignment="0" applyProtection="0"/>
    <xf numFmtId="2" fontId="71" fillId="0" borderId="0" applyFont="0" applyFill="0" applyBorder="0" applyAlignment="0" applyProtection="0"/>
    <xf numFmtId="0" fontId="28" fillId="0" borderId="0"/>
    <xf numFmtId="0" fontId="94" fillId="56" borderId="0" applyNumberFormat="0" applyBorder="0" applyAlignment="0" applyProtection="0"/>
    <xf numFmtId="38" fontId="24" fillId="10" borderId="0" applyNumberFormat="0" applyBorder="0" applyAlignment="0" applyProtection="0"/>
    <xf numFmtId="38" fontId="24" fillId="10" borderId="0" applyNumberFormat="0" applyBorder="0" applyAlignment="0" applyProtection="0"/>
    <xf numFmtId="38" fontId="24" fillId="10" borderId="0" applyNumberFormat="0" applyBorder="0" applyAlignment="0" applyProtection="0"/>
    <xf numFmtId="38" fontId="24" fillId="10" borderId="0" applyNumberFormat="0" applyBorder="0" applyAlignment="0" applyProtection="0"/>
    <xf numFmtId="178" fontId="62" fillId="0" borderId="0" applyNumberFormat="0" applyFill="0" applyBorder="0" applyProtection="0">
      <alignment horizontal="right"/>
    </xf>
    <xf numFmtId="0" fontId="50" fillId="0" borderId="1" applyNumberFormat="0" applyAlignment="0" applyProtection="0">
      <alignment horizontal="left" vertical="center"/>
    </xf>
    <xf numFmtId="0" fontId="50" fillId="0" borderId="2">
      <alignment horizontal="left" vertical="center"/>
    </xf>
    <xf numFmtId="14" fontId="21" fillId="11" borderId="3">
      <alignment horizontal="center" vertical="center" wrapText="1"/>
    </xf>
    <xf numFmtId="0" fontId="95" fillId="0" borderId="42" applyNumberFormat="0" applyFill="0" applyAlignment="0" applyProtection="0"/>
    <xf numFmtId="0" fontId="96" fillId="0" borderId="43" applyNumberFormat="0" applyFill="0" applyAlignment="0" applyProtection="0"/>
    <xf numFmtId="0" fontId="97" fillId="0" borderId="44" applyNumberFormat="0" applyFill="0" applyAlignment="0" applyProtection="0"/>
    <xf numFmtId="0" fontId="97" fillId="0" borderId="0" applyNumberFormat="0" applyFill="0" applyBorder="0" applyAlignment="0" applyProtection="0"/>
    <xf numFmtId="38" fontId="23" fillId="0" borderId="0"/>
    <xf numFmtId="40" fontId="23" fillId="0" borderId="0"/>
    <xf numFmtId="0" fontId="98" fillId="57" borderId="40" applyNumberFormat="0" applyAlignment="0" applyProtection="0"/>
    <xf numFmtId="10" fontId="24" fillId="12" borderId="4" applyNumberFormat="0" applyBorder="0" applyAlignment="0" applyProtection="0"/>
    <xf numFmtId="10" fontId="24" fillId="12" borderId="4" applyNumberFormat="0" applyBorder="0" applyAlignment="0" applyProtection="0"/>
    <xf numFmtId="10" fontId="24" fillId="12" borderId="4" applyNumberFormat="0" applyBorder="0" applyAlignment="0" applyProtection="0"/>
    <xf numFmtId="10" fontId="24" fillId="12" borderId="4" applyNumberFormat="0" applyBorder="0" applyAlignment="0" applyProtection="0"/>
    <xf numFmtId="41" fontId="77" fillId="13" borderId="5">
      <alignment horizontal="left"/>
      <protection locked="0"/>
    </xf>
    <xf numFmtId="10" fontId="77" fillId="13" borderId="5">
      <alignment horizontal="right"/>
      <protection locked="0"/>
    </xf>
    <xf numFmtId="41" fontId="77" fillId="13" borderId="5">
      <alignment horizontal="left"/>
      <protection locked="0"/>
    </xf>
    <xf numFmtId="0" fontId="24" fillId="10" borderId="0"/>
    <xf numFmtId="3" fontId="78" fillId="0" borderId="0" applyFill="0" applyBorder="0" applyAlignment="0" applyProtection="0"/>
    <xf numFmtId="0" fontId="99" fillId="0" borderId="45" applyNumberFormat="0" applyFill="0" applyAlignment="0" applyProtection="0"/>
    <xf numFmtId="44" fontId="21" fillId="0" borderId="6" applyNumberFormat="0" applyFont="0" applyAlignment="0">
      <alignment horizontal="center"/>
    </xf>
    <xf numFmtId="44" fontId="21" fillId="0" borderId="6" applyNumberFormat="0" applyFont="0" applyAlignment="0">
      <alignment horizontal="center"/>
    </xf>
    <xf numFmtId="44" fontId="21" fillId="0" borderId="6" applyNumberFormat="0" applyFont="0" applyAlignment="0">
      <alignment horizontal="center"/>
    </xf>
    <xf numFmtId="44" fontId="21" fillId="0" borderId="6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44" fontId="21" fillId="0" borderId="7" applyNumberFormat="0" applyFont="0" applyAlignment="0">
      <alignment horizontal="center"/>
    </xf>
    <xf numFmtId="0" fontId="100" fillId="58" borderId="0" applyNumberFormat="0" applyBorder="0" applyAlignment="0" applyProtection="0"/>
    <xf numFmtId="37" fontId="63" fillId="0" borderId="0"/>
    <xf numFmtId="171" fontId="30" fillId="0" borderId="0"/>
    <xf numFmtId="185" fontId="22" fillId="0" borderId="0"/>
    <xf numFmtId="185" fontId="22" fillId="0" borderId="0"/>
    <xf numFmtId="185" fontId="22" fillId="0" borderId="0"/>
    <xf numFmtId="0" fontId="22" fillId="0" borderId="0"/>
    <xf numFmtId="0" fontId="88" fillId="0" borderId="0"/>
    <xf numFmtId="0" fontId="20" fillId="0" borderId="0"/>
    <xf numFmtId="0" fontId="20" fillId="0" borderId="0"/>
    <xf numFmtId="170" fontId="52" fillId="0" borderId="0">
      <alignment horizontal="left" wrapText="1"/>
    </xf>
    <xf numFmtId="0" fontId="22" fillId="0" borderId="0"/>
    <xf numFmtId="37" fontId="2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2" fillId="0" borderId="0"/>
    <xf numFmtId="0" fontId="59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5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8" fillId="0" borderId="0"/>
    <xf numFmtId="0" fontId="88" fillId="0" borderId="0"/>
    <xf numFmtId="0" fontId="31" fillId="0" borderId="0"/>
    <xf numFmtId="0" fontId="53" fillId="0" borderId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54" fillId="59" borderId="46" applyNumberFormat="0" applyFont="0" applyAlignment="0" applyProtection="0"/>
    <xf numFmtId="0" fontId="20" fillId="59" borderId="46" applyNumberFormat="0" applyFont="0" applyAlignment="0" applyProtection="0"/>
    <xf numFmtId="0" fontId="101" fillId="54" borderId="47" applyNumberFormat="0" applyAlignment="0" applyProtection="0"/>
    <xf numFmtId="0" fontId="28" fillId="0" borderId="0"/>
    <xf numFmtId="0" fontId="28" fillId="0" borderId="0"/>
    <xf numFmtId="0" fontId="72" fillId="0" borderId="0"/>
    <xf numFmtId="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41" fontId="22" fillId="15" borderId="5"/>
    <xf numFmtId="0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0" fontId="64" fillId="0" borderId="3">
      <alignment horizontal="center"/>
    </xf>
    <xf numFmtId="3" fontId="27" fillId="0" borderId="0" applyFont="0" applyFill="0" applyBorder="0" applyAlignment="0" applyProtection="0"/>
    <xf numFmtId="0" fontId="27" fillId="16" borderId="0" applyNumberFormat="0" applyFont="0" applyBorder="0" applyAlignment="0" applyProtection="0"/>
    <xf numFmtId="0" fontId="72" fillId="0" borderId="0"/>
    <xf numFmtId="3" fontId="79" fillId="0" borderId="0" applyFill="0" applyBorder="0" applyAlignment="0" applyProtection="0"/>
    <xf numFmtId="0" fontId="80" fillId="0" borderId="0"/>
    <xf numFmtId="3" fontId="79" fillId="0" borderId="0" applyFill="0" applyBorder="0" applyAlignment="0" applyProtection="0"/>
    <xf numFmtId="42" fontId="22" fillId="12" borderId="0"/>
    <xf numFmtId="42" fontId="22" fillId="12" borderId="9">
      <alignment vertical="center"/>
    </xf>
    <xf numFmtId="0" fontId="21" fillId="12" borderId="10" applyNumberFormat="0">
      <alignment horizontal="center" vertical="center" wrapText="1"/>
    </xf>
    <xf numFmtId="10" fontId="22" fillId="12" borderId="0"/>
    <xf numFmtId="186" fontId="22" fillId="12" borderId="0"/>
    <xf numFmtId="165" fontId="23" fillId="0" borderId="0" applyBorder="0" applyAlignment="0"/>
    <xf numFmtId="42" fontId="22" fillId="12" borderId="11">
      <alignment horizontal="left"/>
    </xf>
    <xf numFmtId="186" fontId="81" fillId="12" borderId="11">
      <alignment horizontal="left"/>
    </xf>
    <xf numFmtId="165" fontId="23" fillId="0" borderId="0" applyBorder="0" applyAlignment="0"/>
    <xf numFmtId="14" fontId="52" fillId="0" borderId="0" applyNumberFormat="0" applyFill="0" applyBorder="0" applyAlignment="0" applyProtection="0">
      <alignment horizontal="left"/>
    </xf>
    <xf numFmtId="187" fontId="22" fillId="0" borderId="0" applyFont="0" applyFill="0" applyAlignment="0">
      <alignment horizontal="right"/>
    </xf>
    <xf numFmtId="4" fontId="38" fillId="14" borderId="12" applyNumberFormat="0" applyProtection="0">
      <alignment vertical="center"/>
    </xf>
    <xf numFmtId="4" fontId="65" fillId="13" borderId="12" applyNumberFormat="0" applyProtection="0">
      <alignment vertical="center"/>
    </xf>
    <xf numFmtId="4" fontId="38" fillId="13" borderId="12" applyNumberFormat="0" applyProtection="0">
      <alignment horizontal="left" vertical="center" indent="1"/>
    </xf>
    <xf numFmtId="0" fontId="38" fillId="13" borderId="12" applyNumberFormat="0" applyProtection="0">
      <alignment horizontal="left" vertical="top" indent="1"/>
    </xf>
    <xf numFmtId="4" fontId="38" fillId="17" borderId="0" applyNumberFormat="0" applyProtection="0">
      <alignment horizontal="left" vertical="center" indent="1"/>
    </xf>
    <xf numFmtId="0" fontId="22" fillId="18" borderId="0" applyNumberFormat="0" applyProtection="0">
      <alignment horizontal="left" vertical="center" indent="1"/>
    </xf>
    <xf numFmtId="4" fontId="36" fillId="2" borderId="12" applyNumberFormat="0" applyProtection="0">
      <alignment horizontal="right" vertical="center"/>
    </xf>
    <xf numFmtId="4" fontId="36" fillId="3" borderId="12" applyNumberFormat="0" applyProtection="0">
      <alignment horizontal="right" vertical="center"/>
    </xf>
    <xf numFmtId="4" fontId="36" fillId="7" borderId="12" applyNumberFormat="0" applyProtection="0">
      <alignment horizontal="right" vertical="center"/>
    </xf>
    <xf numFmtId="4" fontId="36" fillId="5" borderId="12" applyNumberFormat="0" applyProtection="0">
      <alignment horizontal="right" vertical="center"/>
    </xf>
    <xf numFmtId="4" fontId="36" fillId="6" borderId="12" applyNumberFormat="0" applyProtection="0">
      <alignment horizontal="right" vertical="center"/>
    </xf>
    <xf numFmtId="4" fontId="36" fillId="9" borderId="12" applyNumberFormat="0" applyProtection="0">
      <alignment horizontal="right" vertical="center"/>
    </xf>
    <xf numFmtId="4" fontId="36" fillId="8" borderId="12" applyNumberFormat="0" applyProtection="0">
      <alignment horizontal="right" vertical="center"/>
    </xf>
    <xf numFmtId="4" fontId="36" fillId="19" borderId="12" applyNumberFormat="0" applyProtection="0">
      <alignment horizontal="right" vertical="center"/>
    </xf>
    <xf numFmtId="4" fontId="36" fillId="4" borderId="12" applyNumberFormat="0" applyProtection="0">
      <alignment horizontal="right" vertical="center"/>
    </xf>
    <xf numFmtId="4" fontId="38" fillId="20" borderId="13" applyNumberFormat="0" applyProtection="0">
      <alignment horizontal="left" vertical="center" indent="1"/>
    </xf>
    <xf numFmtId="4" fontId="36" fillId="21" borderId="0" applyNumberFormat="0" applyProtection="0">
      <alignment horizontal="left" vertical="center" indent="1"/>
    </xf>
    <xf numFmtId="4" fontId="66" fillId="22" borderId="0" applyNumberFormat="0" applyProtection="0">
      <alignment horizontal="left" vertical="center" indent="1"/>
    </xf>
    <xf numFmtId="4" fontId="36" fillId="23" borderId="12" applyNumberFormat="0" applyProtection="0">
      <alignment horizontal="right" vertical="center"/>
    </xf>
    <xf numFmtId="4" fontId="36" fillId="21" borderId="0" applyNumberFormat="0" applyProtection="0">
      <alignment horizontal="left" vertical="center" indent="1"/>
    </xf>
    <xf numFmtId="4" fontId="36" fillId="17" borderId="0" applyNumberFormat="0" applyProtection="0">
      <alignment horizontal="left" vertical="center" indent="1"/>
    </xf>
    <xf numFmtId="0" fontId="22" fillId="22" borderId="12" applyNumberFormat="0" applyProtection="0">
      <alignment horizontal="left" vertical="center" indent="1"/>
    </xf>
    <xf numFmtId="0" fontId="22" fillId="22" borderId="12" applyNumberFormat="0" applyProtection="0">
      <alignment horizontal="left" vertical="top" indent="1"/>
    </xf>
    <xf numFmtId="0" fontId="22" fillId="17" borderId="12" applyNumberFormat="0" applyProtection="0">
      <alignment horizontal="left" vertical="center" indent="1"/>
    </xf>
    <xf numFmtId="0" fontId="22" fillId="17" borderId="12" applyNumberFormat="0" applyProtection="0">
      <alignment horizontal="left" vertical="top" indent="1"/>
    </xf>
    <xf numFmtId="0" fontId="22" fillId="24" borderId="12" applyNumberFormat="0" applyProtection="0">
      <alignment horizontal="left" vertical="center" indent="1"/>
    </xf>
    <xf numFmtId="0" fontId="22" fillId="24" borderId="12" applyNumberFormat="0" applyProtection="0">
      <alignment horizontal="left" vertical="top" indent="1"/>
    </xf>
    <xf numFmtId="0" fontId="22" fillId="15" borderId="12" applyNumberFormat="0" applyProtection="0">
      <alignment horizontal="left" vertical="center" indent="1"/>
    </xf>
    <xf numFmtId="0" fontId="22" fillId="15" borderId="12" applyNumberFormat="0" applyProtection="0">
      <alignment horizontal="left" vertical="top" indent="1"/>
    </xf>
    <xf numFmtId="0" fontId="22" fillId="0" borderId="0"/>
    <xf numFmtId="4" fontId="36" fillId="25" borderId="12" applyNumberFormat="0" applyProtection="0">
      <alignment vertical="center"/>
    </xf>
    <xf numFmtId="4" fontId="67" fillId="25" borderId="12" applyNumberFormat="0" applyProtection="0">
      <alignment vertical="center"/>
    </xf>
    <xf numFmtId="4" fontId="36" fillId="25" borderId="12" applyNumberFormat="0" applyProtection="0">
      <alignment horizontal="left" vertical="center" indent="1"/>
    </xf>
    <xf numFmtId="0" fontId="36" fillId="25" borderId="12" applyNumberFormat="0" applyProtection="0">
      <alignment horizontal="left" vertical="top" indent="1"/>
    </xf>
    <xf numFmtId="4" fontId="36" fillId="21" borderId="12" applyNumberFormat="0" applyProtection="0">
      <alignment horizontal="right" vertical="center"/>
    </xf>
    <xf numFmtId="4" fontId="67" fillId="21" borderId="12" applyNumberFormat="0" applyProtection="0">
      <alignment horizontal="right" vertical="center"/>
    </xf>
    <xf numFmtId="4" fontId="36" fillId="23" borderId="12" applyNumberFormat="0" applyProtection="0">
      <alignment horizontal="left" vertical="center" indent="1"/>
    </xf>
    <xf numFmtId="0" fontId="36" fillId="17" borderId="12" applyNumberFormat="0" applyProtection="0">
      <alignment horizontal="left" vertical="top" indent="1"/>
    </xf>
    <xf numFmtId="4" fontId="68" fillId="26" borderId="0" applyNumberFormat="0" applyProtection="0">
      <alignment horizontal="left" vertical="center" indent="1"/>
    </xf>
    <xf numFmtId="4" fontId="40" fillId="21" borderId="12" applyNumberFormat="0" applyProtection="0">
      <alignment horizontal="right" vertical="center"/>
    </xf>
    <xf numFmtId="39" fontId="22" fillId="27" borderId="0"/>
    <xf numFmtId="38" fontId="24" fillId="0" borderId="14"/>
    <xf numFmtId="38" fontId="24" fillId="0" borderId="14"/>
    <xf numFmtId="38" fontId="24" fillId="0" borderId="14"/>
    <xf numFmtId="38" fontId="24" fillId="0" borderId="14"/>
    <xf numFmtId="38" fontId="23" fillId="0" borderId="11"/>
    <xf numFmtId="39" fontId="52" fillId="28" borderId="0"/>
    <xf numFmtId="170" fontId="22" fillId="0" borderId="0">
      <alignment horizontal="left" wrapText="1"/>
    </xf>
    <xf numFmtId="179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40" fontId="82" fillId="0" borderId="0" applyBorder="0">
      <alignment horizontal="right"/>
    </xf>
    <xf numFmtId="41" fontId="49" fillId="12" borderId="0">
      <alignment horizontal="left"/>
    </xf>
    <xf numFmtId="0" fontId="69" fillId="0" borderId="0"/>
    <xf numFmtId="0" fontId="57" fillId="0" borderId="0" applyFill="0" applyBorder="0" applyProtection="0">
      <alignment horizontal="left" vertical="top"/>
    </xf>
    <xf numFmtId="0" fontId="102" fillId="0" borderId="0" applyNumberFormat="0" applyFill="0" applyBorder="0" applyAlignment="0" applyProtection="0"/>
    <xf numFmtId="188" fontId="83" fillId="12" borderId="0">
      <alignment horizontal="left" vertical="center"/>
    </xf>
    <xf numFmtId="0" fontId="21" fillId="12" borderId="0">
      <alignment horizontal="left" wrapText="1"/>
    </xf>
    <xf numFmtId="0" fontId="84" fillId="0" borderId="0">
      <alignment horizontal="left" vertical="center"/>
    </xf>
    <xf numFmtId="0" fontId="103" fillId="0" borderId="48" applyNumberFormat="0" applyFill="0" applyAlignment="0" applyProtection="0"/>
    <xf numFmtId="0" fontId="72" fillId="0" borderId="15"/>
    <xf numFmtId="0" fontId="104" fillId="0" borderId="0" applyNumberFormat="0" applyFill="0" applyBorder="0" applyAlignment="0" applyProtection="0"/>
    <xf numFmtId="0" fontId="20" fillId="0" borderId="0"/>
    <xf numFmtId="41" fontId="88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59" borderId="46" applyNumberFormat="0" applyFont="0" applyAlignment="0" applyProtection="0"/>
    <xf numFmtId="0" fontId="13" fillId="0" borderId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2" fillId="0" borderId="0"/>
    <xf numFmtId="0" fontId="12" fillId="59" borderId="46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2" fillId="30" borderId="0" applyNumberFormat="0" applyBorder="0" applyAlignment="0" applyProtection="0"/>
    <xf numFmtId="0" fontId="12" fillId="36" borderId="0" applyNumberFormat="0" applyBorder="0" applyAlignment="0" applyProtection="0"/>
    <xf numFmtId="0" fontId="12" fillId="31" borderId="0" applyNumberFormat="0" applyBorder="0" applyAlignment="0" applyProtection="0"/>
    <xf numFmtId="0" fontId="12" fillId="37" borderId="0" applyNumberFormat="0" applyBorder="0" applyAlignment="0" applyProtection="0"/>
    <xf numFmtId="0" fontId="12" fillId="32" borderId="0" applyNumberFormat="0" applyBorder="0" applyAlignment="0" applyProtection="0"/>
    <xf numFmtId="0" fontId="12" fillId="38" borderId="0" applyNumberFormat="0" applyBorder="0" applyAlignment="0" applyProtection="0"/>
    <xf numFmtId="0" fontId="12" fillId="33" borderId="0" applyNumberFormat="0" applyBorder="0" applyAlignment="0" applyProtection="0"/>
    <xf numFmtId="0" fontId="12" fillId="39" borderId="0" applyNumberFormat="0" applyBorder="0" applyAlignment="0" applyProtection="0"/>
    <xf numFmtId="0" fontId="12" fillId="34" borderId="0" applyNumberFormat="0" applyBorder="0" applyAlignment="0" applyProtection="0"/>
    <xf numFmtId="0" fontId="12" fillId="40" borderId="0" applyNumberFormat="0" applyBorder="0" applyAlignment="0" applyProtection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43" fontId="22" fillId="0" borderId="0" applyFont="0" applyFill="0" applyBorder="0" applyAlignment="0" applyProtection="0"/>
    <xf numFmtId="0" fontId="12" fillId="0" borderId="0"/>
    <xf numFmtId="0" fontId="12" fillId="0" borderId="0"/>
    <xf numFmtId="0" fontId="22" fillId="0" borderId="0"/>
    <xf numFmtId="4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22" fillId="0" borderId="0" applyFont="0" applyFill="0" applyBorder="0" applyAlignment="0" applyProtection="0"/>
    <xf numFmtId="0" fontId="12" fillId="0" borderId="0"/>
    <xf numFmtId="0" fontId="12" fillId="0" borderId="0"/>
    <xf numFmtId="0" fontId="12" fillId="59" borderId="46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2" fillId="30" borderId="0" applyNumberFormat="0" applyBorder="0" applyAlignment="0" applyProtection="0"/>
    <xf numFmtId="0" fontId="12" fillId="36" borderId="0" applyNumberFormat="0" applyBorder="0" applyAlignment="0" applyProtection="0"/>
    <xf numFmtId="0" fontId="12" fillId="31" borderId="0" applyNumberFormat="0" applyBorder="0" applyAlignment="0" applyProtection="0"/>
    <xf numFmtId="0" fontId="12" fillId="37" borderId="0" applyNumberFormat="0" applyBorder="0" applyAlignment="0" applyProtection="0"/>
    <xf numFmtId="0" fontId="12" fillId="32" borderId="0" applyNumberFormat="0" applyBorder="0" applyAlignment="0" applyProtection="0"/>
    <xf numFmtId="0" fontId="12" fillId="38" borderId="0" applyNumberFormat="0" applyBorder="0" applyAlignment="0" applyProtection="0"/>
    <xf numFmtId="0" fontId="12" fillId="33" borderId="0" applyNumberFormat="0" applyBorder="0" applyAlignment="0" applyProtection="0"/>
    <xf numFmtId="0" fontId="12" fillId="39" borderId="0" applyNumberFormat="0" applyBorder="0" applyAlignment="0" applyProtection="0"/>
    <xf numFmtId="0" fontId="12" fillId="34" borderId="0" applyNumberFormat="0" applyBorder="0" applyAlignment="0" applyProtection="0"/>
    <xf numFmtId="0" fontId="12" fillId="40" borderId="0" applyNumberFormat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1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557">
    <xf numFmtId="0" fontId="0" fillId="0" borderId="0" xfId="0"/>
    <xf numFmtId="0" fontId="26" fillId="0" borderId="0" xfId="0" applyFont="1"/>
    <xf numFmtId="0" fontId="32" fillId="0" borderId="0" xfId="0" applyFont="1"/>
    <xf numFmtId="0" fontId="26" fillId="0" borderId="10" xfId="0" applyFont="1" applyBorder="1"/>
    <xf numFmtId="0" fontId="26" fillId="0" borderId="0" xfId="0" applyFont="1" applyAlignment="1">
      <alignment horizontal="center"/>
    </xf>
    <xf numFmtId="0" fontId="26" fillId="0" borderId="0" xfId="0" applyFont="1" applyBorder="1"/>
    <xf numFmtId="0" fontId="25" fillId="0" borderId="0" xfId="0" applyFont="1" applyAlignment="1">
      <alignment horizontal="centerContinuous"/>
    </xf>
    <xf numFmtId="0" fontId="25" fillId="0" borderId="0" xfId="0" applyFont="1" applyAlignment="1">
      <alignment horizontal="center"/>
    </xf>
    <xf numFmtId="0" fontId="26" fillId="0" borderId="0" xfId="0" applyFont="1" applyFill="1" applyAlignment="1">
      <alignment horizontal="center"/>
    </xf>
    <xf numFmtId="0" fontId="25" fillId="0" borderId="0" xfId="0" applyFont="1"/>
    <xf numFmtId="165" fontId="29" fillId="0" borderId="0" xfId="227" applyNumberFormat="1" applyFont="1" applyFill="1"/>
    <xf numFmtId="165" fontId="29" fillId="0" borderId="0" xfId="227" applyNumberFormat="1" applyFont="1" applyFill="1" applyBorder="1"/>
    <xf numFmtId="0" fontId="26" fillId="0" borderId="0" xfId="0" applyFont="1" applyFill="1"/>
    <xf numFmtId="0" fontId="0" fillId="0" borderId="0" xfId="0" applyFill="1"/>
    <xf numFmtId="0" fontId="0" fillId="0" borderId="0" xfId="0" applyBorder="1"/>
    <xf numFmtId="0" fontId="22" fillId="0" borderId="0" xfId="0" applyFont="1"/>
    <xf numFmtId="165" fontId="29" fillId="0" borderId="16" xfId="227" applyNumberFormat="1" applyFont="1" applyFill="1" applyBorder="1"/>
    <xf numFmtId="165" fontId="29" fillId="0" borderId="17" xfId="227" applyNumberFormat="1" applyFont="1" applyFill="1" applyBorder="1"/>
    <xf numFmtId="0" fontId="32" fillId="0" borderId="0" xfId="0" applyFont="1" applyBorder="1"/>
    <xf numFmtId="165" fontId="35" fillId="0" borderId="0" xfId="227" applyNumberFormat="1" applyFont="1" applyFill="1" applyBorder="1" applyAlignment="1">
      <alignment horizontal="centerContinuous"/>
    </xf>
    <xf numFmtId="165" fontId="35" fillId="0" borderId="17" xfId="227" applyNumberFormat="1" applyFont="1" applyFill="1" applyBorder="1" applyAlignment="1">
      <alignment horizontal="centerContinuous"/>
    </xf>
    <xf numFmtId="0" fontId="41" fillId="0" borderId="0" xfId="0" applyFont="1"/>
    <xf numFmtId="0" fontId="25" fillId="0" borderId="10" xfId="0" applyFont="1" applyBorder="1" applyAlignment="1">
      <alignment horizontal="center" wrapText="1"/>
    </xf>
    <xf numFmtId="0" fontId="25" fillId="0" borderId="10" xfId="0" applyFont="1" applyBorder="1"/>
    <xf numFmtId="0" fontId="26" fillId="0" borderId="0" xfId="0" applyFont="1" applyBorder="1" applyAlignment="1">
      <alignment horizontal="center"/>
    </xf>
    <xf numFmtId="0" fontId="25" fillId="0" borderId="0" xfId="0" applyFont="1" applyBorder="1"/>
    <xf numFmtId="0" fontId="25" fillId="0" borderId="0" xfId="0" applyFont="1" applyAlignment="1">
      <alignment horizontal="left"/>
    </xf>
    <xf numFmtId="165" fontId="26" fillId="0" borderId="0" xfId="227" applyNumberFormat="1" applyFont="1" applyFill="1"/>
    <xf numFmtId="165" fontId="37" fillId="0" borderId="19" xfId="227" applyNumberFormat="1" applyFont="1" applyFill="1" applyBorder="1" applyAlignment="1">
      <alignment horizontal="center"/>
    </xf>
    <xf numFmtId="165" fontId="37" fillId="0" borderId="20" xfId="227" applyNumberFormat="1" applyFont="1" applyFill="1" applyBorder="1" applyAlignment="1">
      <alignment horizontal="center"/>
    </xf>
    <xf numFmtId="0" fontId="26" fillId="0" borderId="0" xfId="0" quotePrefix="1" applyFont="1" applyBorder="1" applyAlignment="1">
      <alignment horizontal="left"/>
    </xf>
    <xf numFmtId="165" fontId="26" fillId="0" borderId="10" xfId="227" applyNumberFormat="1" applyFont="1" applyFill="1" applyBorder="1"/>
    <xf numFmtId="0" fontId="0" fillId="0" borderId="0" xfId="0" applyFill="1" applyBorder="1"/>
    <xf numFmtId="0" fontId="26" fillId="0" borderId="0" xfId="0" applyFont="1" applyFill="1" applyBorder="1"/>
    <xf numFmtId="0" fontId="43" fillId="0" borderId="0" xfId="0" applyFont="1"/>
    <xf numFmtId="165" fontId="44" fillId="0" borderId="16" xfId="227" applyNumberFormat="1" applyFont="1" applyFill="1" applyBorder="1"/>
    <xf numFmtId="10" fontId="29" fillId="0" borderId="0" xfId="400" applyNumberFormat="1" applyFont="1" applyFill="1" applyBorder="1"/>
    <xf numFmtId="165" fontId="37" fillId="0" borderId="21" xfId="227" applyNumberFormat="1" applyFont="1" applyFill="1" applyBorder="1" applyAlignment="1">
      <alignment horizontal="center"/>
    </xf>
    <xf numFmtId="165" fontId="29" fillId="0" borderId="22" xfId="227" applyNumberFormat="1" applyFont="1" applyFill="1" applyBorder="1"/>
    <xf numFmtId="0" fontId="29" fillId="0" borderId="16" xfId="0" applyFont="1" applyFill="1" applyBorder="1" applyAlignment="1">
      <alignment horizontal="right"/>
    </xf>
    <xf numFmtId="165" fontId="0" fillId="0" borderId="0" xfId="0" applyNumberFormat="1" applyFill="1"/>
    <xf numFmtId="49" fontId="35" fillId="0" borderId="4" xfId="0" applyNumberFormat="1" applyFont="1" applyFill="1" applyBorder="1" applyAlignment="1">
      <alignment horizontal="center"/>
    </xf>
    <xf numFmtId="49" fontId="35" fillId="0" borderId="4" xfId="0" applyNumberFormat="1" applyFont="1" applyFill="1" applyBorder="1" applyAlignment="1">
      <alignment horizontal="center" wrapText="1"/>
    </xf>
    <xf numFmtId="165" fontId="29" fillId="0" borderId="11" xfId="227" applyNumberFormat="1" applyFont="1" applyFill="1" applyBorder="1"/>
    <xf numFmtId="165" fontId="29" fillId="0" borderId="24" xfId="227" applyNumberFormat="1" applyFont="1" applyFill="1" applyBorder="1"/>
    <xf numFmtId="0" fontId="35" fillId="0" borderId="0" xfId="0" applyFont="1" applyAlignment="1">
      <alignment horizontal="centerContinuous"/>
    </xf>
    <xf numFmtId="165" fontId="44" fillId="0" borderId="0" xfId="227" applyNumberFormat="1" applyFont="1" applyFill="1" applyBorder="1"/>
    <xf numFmtId="41" fontId="26" fillId="0" borderId="0" xfId="0" applyNumberFormat="1" applyFont="1" applyFill="1"/>
    <xf numFmtId="0" fontId="46" fillId="0" borderId="0" xfId="0" applyFont="1" applyAlignment="1"/>
    <xf numFmtId="0" fontId="46" fillId="0" borderId="0" xfId="0" applyFont="1"/>
    <xf numFmtId="10" fontId="34" fillId="0" borderId="0" xfId="400" applyNumberFormat="1" applyFont="1" applyFill="1" applyBorder="1"/>
    <xf numFmtId="10" fontId="29" fillId="0" borderId="0" xfId="0" applyNumberFormat="1" applyFont="1" applyFill="1" applyBorder="1"/>
    <xf numFmtId="165" fontId="0" fillId="0" borderId="0" xfId="227" applyNumberFormat="1" applyFont="1" applyFill="1"/>
    <xf numFmtId="0" fontId="32" fillId="0" borderId="0" xfId="0" applyFont="1" applyFill="1"/>
    <xf numFmtId="14" fontId="0" fillId="0" borderId="0" xfId="0" applyNumberFormat="1"/>
    <xf numFmtId="0" fontId="26" fillId="0" borderId="0" xfId="0" applyFont="1" applyAlignment="1">
      <alignment horizontal="right"/>
    </xf>
    <xf numFmtId="165" fontId="48" fillId="0" borderId="25" xfId="227" applyNumberFormat="1" applyFont="1" applyFill="1" applyBorder="1"/>
    <xf numFmtId="165" fontId="48" fillId="0" borderId="10" xfId="227" applyNumberFormat="1" applyFont="1" applyFill="1" applyBorder="1"/>
    <xf numFmtId="165" fontId="48" fillId="0" borderId="26" xfId="227" applyNumberFormat="1" applyFont="1" applyFill="1" applyBorder="1"/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47" fillId="0" borderId="0" xfId="0" quotePrefix="1" applyFont="1" applyFill="1" applyAlignment="1">
      <alignment horizontal="left"/>
    </xf>
    <xf numFmtId="0" fontId="47" fillId="0" borderId="0" xfId="0" applyFont="1" applyFill="1" applyAlignment="1">
      <alignment horizontal="left"/>
    </xf>
    <xf numFmtId="0" fontId="22" fillId="0" borderId="0" xfId="0" applyFont="1" applyFill="1" applyBorder="1"/>
    <xf numFmtId="165" fontId="22" fillId="0" borderId="0" xfId="227" applyNumberFormat="1"/>
    <xf numFmtId="165" fontId="22" fillId="0" borderId="0" xfId="227" applyNumberFormat="1" applyBorder="1"/>
    <xf numFmtId="0" fontId="0" fillId="0" borderId="0" xfId="0" applyAlignment="1">
      <alignment horizontal="center"/>
    </xf>
    <xf numFmtId="165" fontId="26" fillId="0" borderId="0" xfId="227" applyNumberFormat="1" applyFont="1" applyFill="1" applyBorder="1"/>
    <xf numFmtId="165" fontId="26" fillId="0" borderId="11" xfId="227" applyNumberFormat="1" applyFont="1" applyFill="1" applyBorder="1"/>
    <xf numFmtId="169" fontId="26" fillId="0" borderId="10" xfId="0" applyNumberFormat="1" applyFont="1" applyFill="1" applyBorder="1" applyAlignment="1">
      <alignment horizontal="center"/>
    </xf>
    <xf numFmtId="41" fontId="26" fillId="0" borderId="9" xfId="0" applyNumberFormat="1" applyFont="1" applyFill="1" applyBorder="1"/>
    <xf numFmtId="4" fontId="0" fillId="0" borderId="0" xfId="0" applyNumberFormat="1"/>
    <xf numFmtId="0" fontId="41" fillId="0" borderId="10" xfId="0" applyFont="1" applyBorder="1"/>
    <xf numFmtId="0" fontId="22" fillId="0" borderId="0" xfId="0" applyFont="1" applyFill="1"/>
    <xf numFmtId="0" fontId="32" fillId="0" borderId="0" xfId="0" applyFont="1" applyBorder="1" applyAlignment="1">
      <alignment horizontal="left"/>
    </xf>
    <xf numFmtId="165" fontId="29" fillId="0" borderId="16" xfId="227" applyNumberFormat="1" applyFont="1" applyFill="1" applyBorder="1" applyAlignment="1">
      <alignment horizontal="right"/>
    </xf>
    <xf numFmtId="165" fontId="29" fillId="0" borderId="0" xfId="227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0" xfId="0" applyFill="1" applyBorder="1" applyAlignment="1">
      <alignment horizontal="center"/>
    </xf>
    <xf numFmtId="165" fontId="22" fillId="0" borderId="27" xfId="227" applyNumberFormat="1" applyFill="1" applyBorder="1"/>
    <xf numFmtId="165" fontId="22" fillId="0" borderId="0" xfId="227" applyNumberFormat="1" applyFill="1" applyBorder="1"/>
    <xf numFmtId="165" fontId="22" fillId="0" borderId="0" xfId="227" applyNumberFormat="1" applyFill="1" applyBorder="1" applyAlignment="1">
      <alignment vertical="top"/>
    </xf>
    <xf numFmtId="165" fontId="22" fillId="0" borderId="11" xfId="227" applyNumberFormat="1" applyFill="1" applyBorder="1" applyAlignment="1">
      <alignment vertical="top"/>
    </xf>
    <xf numFmtId="165" fontId="22" fillId="0" borderId="0" xfId="227" applyNumberFormat="1" applyFill="1" applyAlignment="1">
      <alignment vertical="top"/>
    </xf>
    <xf numFmtId="0" fontId="0" fillId="0" borderId="0" xfId="0" applyFill="1" applyAlignment="1">
      <alignment vertical="top"/>
    </xf>
    <xf numFmtId="165" fontId="22" fillId="0" borderId="0" xfId="227" applyNumberFormat="1" applyFill="1" applyAlignment="1"/>
    <xf numFmtId="165" fontId="22" fillId="0" borderId="11" xfId="227" applyNumberFormat="1" applyFill="1" applyBorder="1"/>
    <xf numFmtId="0" fontId="0" fillId="0" borderId="0" xfId="0" applyFill="1" applyAlignment="1">
      <alignment horizontal="center"/>
    </xf>
    <xf numFmtId="0" fontId="22" fillId="0" borderId="10" xfId="0" applyFont="1" applyBorder="1" applyAlignment="1">
      <alignment horizontal="centerContinuous"/>
    </xf>
    <xf numFmtId="165" fontId="22" fillId="0" borderId="0" xfId="227" applyNumberFormat="1" applyFill="1" applyBorder="1" applyAlignment="1"/>
    <xf numFmtId="165" fontId="22" fillId="0" borderId="0" xfId="227" applyNumberFormat="1" applyFill="1" applyBorder="1" applyAlignment="1">
      <alignment horizontal="center"/>
    </xf>
    <xf numFmtId="165" fontId="22" fillId="0" borderId="0" xfId="227" applyNumberForma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165" fontId="22" fillId="0" borderId="0" xfId="227" applyNumberFormat="1" applyFill="1" applyBorder="1" applyAlignment="1">
      <alignment horizontal="centerContinuous"/>
    </xf>
    <xf numFmtId="41" fontId="22" fillId="0" borderId="0" xfId="0" applyNumberFormat="1" applyFont="1" applyFill="1" applyBorder="1"/>
    <xf numFmtId="41" fontId="22" fillId="0" borderId="9" xfId="0" applyNumberFormat="1" applyFont="1" applyFill="1" applyBorder="1"/>
    <xf numFmtId="42" fontId="26" fillId="0" borderId="0" xfId="0" applyNumberFormat="1" applyFont="1" applyFill="1" applyBorder="1"/>
    <xf numFmtId="165" fontId="0" fillId="0" borderId="10" xfId="227" applyNumberFormat="1" applyFont="1" applyFill="1" applyBorder="1"/>
    <xf numFmtId="0" fontId="41" fillId="0" borderId="0" xfId="0" applyFont="1" applyFill="1"/>
    <xf numFmtId="15" fontId="41" fillId="0" borderId="0" xfId="0" applyNumberFormat="1" applyFont="1" applyFill="1" applyAlignment="1">
      <alignment horizontal="center"/>
    </xf>
    <xf numFmtId="0" fontId="41" fillId="0" borderId="10" xfId="0" applyFont="1" applyFill="1" applyBorder="1" applyAlignment="1">
      <alignment horizontal="center"/>
    </xf>
    <xf numFmtId="166" fontId="26" fillId="0" borderId="0" xfId="227" applyNumberFormat="1" applyFont="1" applyFill="1" applyAlignment="1">
      <alignment horizontal="center"/>
    </xf>
    <xf numFmtId="174" fontId="0" fillId="0" borderId="0" xfId="400" applyNumberFormat="1" applyFont="1" applyFill="1"/>
    <xf numFmtId="10" fontId="26" fillId="0" borderId="0" xfId="400" applyNumberFormat="1" applyFont="1" applyFill="1" applyBorder="1"/>
    <xf numFmtId="165" fontId="26" fillId="0" borderId="0" xfId="0" applyNumberFormat="1" applyFont="1" applyFill="1" applyBorder="1"/>
    <xf numFmtId="165" fontId="26" fillId="0" borderId="4" xfId="227" applyNumberFormat="1" applyFont="1" applyFill="1" applyBorder="1"/>
    <xf numFmtId="165" fontId="26" fillId="0" borderId="4" xfId="0" applyNumberFormat="1" applyFont="1" applyFill="1" applyBorder="1"/>
    <xf numFmtId="165" fontId="22" fillId="0" borderId="10" xfId="227" applyNumberFormat="1" applyFill="1" applyBorder="1" applyAlignment="1">
      <alignment vertical="top"/>
    </xf>
    <xf numFmtId="0" fontId="0" fillId="0" borderId="4" xfId="0" applyFill="1" applyBorder="1"/>
    <xf numFmtId="0" fontId="21" fillId="0" borderId="0" xfId="0" applyFont="1"/>
    <xf numFmtId="37" fontId="26" fillId="0" borderId="0" xfId="0" applyNumberFormat="1" applyFont="1" applyAlignment="1" applyProtection="1">
      <alignment horizontal="centerContinuous"/>
    </xf>
    <xf numFmtId="37" fontId="26" fillId="0" borderId="0" xfId="0" applyNumberFormat="1" applyFont="1" applyAlignment="1" applyProtection="1">
      <alignment horizontal="centerContinuous"/>
      <protection locked="0"/>
    </xf>
    <xf numFmtId="49" fontId="25" fillId="0" borderId="0" xfId="0" applyNumberFormat="1" applyFont="1" applyBorder="1" applyAlignment="1" applyProtection="1">
      <alignment horizontal="centerContinuous"/>
    </xf>
    <xf numFmtId="37" fontId="26" fillId="0" borderId="0" xfId="0" applyNumberFormat="1" applyFont="1" applyBorder="1" applyAlignment="1" applyProtection="1">
      <alignment horizontal="right"/>
    </xf>
    <xf numFmtId="37" fontId="26" fillId="0" borderId="0" xfId="0" applyNumberFormat="1" applyFont="1" applyBorder="1" applyProtection="1"/>
    <xf numFmtId="37" fontId="26" fillId="0" borderId="11" xfId="0" applyNumberFormat="1" applyFont="1" applyBorder="1" applyProtection="1"/>
    <xf numFmtId="41" fontId="26" fillId="0" borderId="11" xfId="0" applyNumberFormat="1" applyFont="1" applyFill="1" applyBorder="1" applyAlignment="1">
      <alignment horizontal="center"/>
    </xf>
    <xf numFmtId="37" fontId="26" fillId="0" borderId="0" xfId="0" applyNumberFormat="1" applyFont="1" applyBorder="1" applyAlignment="1" applyProtection="1">
      <alignment horizontal="left"/>
    </xf>
    <xf numFmtId="37" fontId="26" fillId="0" borderId="0" xfId="0" applyNumberFormat="1" applyFont="1" applyBorder="1" applyAlignment="1" applyProtection="1">
      <alignment horizontal="center"/>
    </xf>
    <xf numFmtId="41" fontId="26" fillId="0" borderId="0" xfId="0" applyNumberFormat="1" applyFont="1" applyFill="1" applyBorder="1" applyAlignment="1">
      <alignment horizontal="center"/>
    </xf>
    <xf numFmtId="37" fontId="26" fillId="0" borderId="10" xfId="0" applyNumberFormat="1" applyFont="1" applyBorder="1" applyAlignment="1" applyProtection="1">
      <alignment horizontal="left"/>
    </xf>
    <xf numFmtId="37" fontId="26" fillId="0" borderId="0" xfId="0" applyNumberFormat="1" applyFont="1" applyAlignment="1" applyProtection="1">
      <alignment horizontal="left"/>
    </xf>
    <xf numFmtId="37" fontId="25" fillId="0" borderId="0" xfId="0" applyNumberFormat="1" applyFont="1" applyBorder="1" applyAlignment="1" applyProtection="1">
      <alignment horizontal="left"/>
    </xf>
    <xf numFmtId="41" fontId="26" fillId="0" borderId="0" xfId="0" applyNumberFormat="1" applyFont="1" applyFill="1" applyAlignment="1" applyProtection="1">
      <alignment horizontal="center"/>
    </xf>
    <xf numFmtId="41" fontId="26" fillId="0" borderId="0" xfId="0" applyNumberFormat="1" applyFont="1" applyFill="1" applyAlignment="1" applyProtection="1">
      <alignment horizontal="centerContinuous"/>
    </xf>
    <xf numFmtId="167" fontId="26" fillId="0" borderId="0" xfId="0" applyNumberFormat="1" applyFont="1" applyAlignment="1" applyProtection="1">
      <alignment horizontal="center"/>
    </xf>
    <xf numFmtId="41" fontId="26" fillId="0" borderId="0" xfId="227" applyNumberFormat="1" applyFont="1" applyFill="1" applyProtection="1">
      <protection locked="0"/>
    </xf>
    <xf numFmtId="0" fontId="26" fillId="0" borderId="0" xfId="0" applyNumberFormat="1" applyFont="1" applyProtection="1"/>
    <xf numFmtId="41" fontId="26" fillId="0" borderId="0" xfId="227" applyNumberFormat="1" applyFont="1" applyFill="1" applyBorder="1" applyProtection="1">
      <protection locked="0"/>
    </xf>
    <xf numFmtId="37" fontId="26" fillId="0" borderId="0" xfId="0" quotePrefix="1" applyNumberFormat="1" applyFont="1" applyAlignment="1" applyProtection="1">
      <alignment horizontal="left"/>
    </xf>
    <xf numFmtId="167" fontId="26" fillId="0" borderId="0" xfId="0" applyNumberFormat="1" applyFont="1" applyFill="1" applyAlignment="1" applyProtection="1">
      <alignment horizontal="center"/>
    </xf>
    <xf numFmtId="37" fontId="26" fillId="0" borderId="0" xfId="0" applyNumberFormat="1" applyFont="1" applyFill="1" applyAlignment="1" applyProtection="1">
      <alignment horizontal="left"/>
    </xf>
    <xf numFmtId="41" fontId="26" fillId="0" borderId="0" xfId="0" applyNumberFormat="1" applyFont="1" applyFill="1" applyBorder="1" applyProtection="1"/>
    <xf numFmtId="41" fontId="26" fillId="0" borderId="10" xfId="0" applyNumberFormat="1" applyFont="1" applyFill="1" applyBorder="1" applyProtection="1"/>
    <xf numFmtId="0" fontId="26" fillId="0" borderId="0" xfId="0" applyNumberFormat="1" applyFont="1" applyFill="1" applyBorder="1" applyProtection="1"/>
    <xf numFmtId="0" fontId="26" fillId="0" borderId="0" xfId="0" applyNumberFormat="1" applyFont="1" applyFill="1" applyBorder="1" applyAlignment="1" applyProtection="1">
      <alignment horizontal="left"/>
    </xf>
    <xf numFmtId="0" fontId="26" fillId="0" borderId="0" xfId="0" quotePrefix="1" applyNumberFormat="1" applyFont="1" applyFill="1" applyBorder="1" applyAlignment="1" applyProtection="1">
      <alignment horizontal="left"/>
    </xf>
    <xf numFmtId="49" fontId="35" fillId="0" borderId="0" xfId="0" applyNumberFormat="1" applyFont="1" applyFill="1" applyAlignment="1"/>
    <xf numFmtId="164" fontId="35" fillId="0" borderId="0" xfId="0" applyNumberFormat="1" applyFont="1" applyFill="1" applyAlignment="1">
      <alignment horizontal="center"/>
    </xf>
    <xf numFmtId="165" fontId="29" fillId="0" borderId="0" xfId="0" applyNumberFormat="1" applyFont="1" applyFill="1"/>
    <xf numFmtId="0" fontId="29" fillId="0" borderId="0" xfId="0" applyFont="1" applyFill="1"/>
    <xf numFmtId="49" fontId="29" fillId="0" borderId="0" xfId="0" applyNumberFormat="1" applyFont="1" applyFill="1" applyAlignment="1"/>
    <xf numFmtId="39" fontId="29" fillId="0" borderId="0" xfId="0" applyNumberFormat="1" applyFont="1" applyFill="1" applyAlignment="1">
      <alignment horizontal="center"/>
    </xf>
    <xf numFmtId="14" fontId="35" fillId="0" borderId="0" xfId="0" applyNumberFormat="1" applyFont="1" applyFill="1" applyAlignment="1">
      <alignment horizontal="left"/>
    </xf>
    <xf numFmtId="0" fontId="29" fillId="0" borderId="0" xfId="0" applyNumberFormat="1" applyFont="1" applyFill="1" applyAlignment="1">
      <alignment horizontal="center"/>
    </xf>
    <xf numFmtId="0" fontId="44" fillId="0" borderId="0" xfId="0" applyNumberFormat="1" applyFont="1" applyFill="1"/>
    <xf numFmtId="49" fontId="29" fillId="0" borderId="0" xfId="0" applyNumberFormat="1" applyFont="1" applyFill="1"/>
    <xf numFmtId="43" fontId="29" fillId="0" borderId="0" xfId="0" applyNumberFormat="1" applyFont="1" applyFill="1"/>
    <xf numFmtId="49" fontId="35" fillId="0" borderId="18" xfId="0" applyNumberFormat="1" applyFont="1" applyFill="1" applyBorder="1" applyAlignment="1">
      <alignment horizontal="centerContinuous"/>
    </xf>
    <xf numFmtId="49" fontId="35" fillId="0" borderId="10" xfId="0" applyNumberFormat="1" applyFont="1" applyFill="1" applyBorder="1" applyAlignment="1"/>
    <xf numFmtId="1" fontId="35" fillId="0" borderId="10" xfId="0" applyNumberFormat="1" applyFont="1" applyFill="1" applyBorder="1" applyAlignment="1">
      <alignment horizontal="center" wrapText="1"/>
    </xf>
    <xf numFmtId="17" fontId="35" fillId="0" borderId="10" xfId="0" applyNumberFormat="1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29" fillId="0" borderId="0" xfId="0" applyFont="1" applyFill="1" applyAlignment="1">
      <alignment horizontal="left"/>
    </xf>
    <xf numFmtId="43" fontId="29" fillId="0" borderId="0" xfId="227" applyFont="1" applyFill="1"/>
    <xf numFmtId="43" fontId="29" fillId="0" borderId="0" xfId="227" applyNumberFormat="1" applyFont="1" applyFill="1"/>
    <xf numFmtId="43" fontId="35" fillId="0" borderId="0" xfId="227" applyFont="1" applyFill="1" applyBorder="1"/>
    <xf numFmtId="41" fontId="29" fillId="0" borderId="17" xfId="227" applyNumberFormat="1" applyFont="1" applyFill="1" applyBorder="1" applyAlignment="1">
      <alignment horizontal="center"/>
    </xf>
    <xf numFmtId="49" fontId="29" fillId="0" borderId="0" xfId="227" applyNumberFormat="1" applyFont="1" applyFill="1" applyAlignment="1">
      <alignment horizontal="left"/>
    </xf>
    <xf numFmtId="43" fontId="29" fillId="0" borderId="0" xfId="227" applyFont="1" applyFill="1" applyBorder="1"/>
    <xf numFmtId="41" fontId="29" fillId="0" borderId="17" xfId="0" applyNumberFormat="1" applyFont="1" applyFill="1" applyBorder="1"/>
    <xf numFmtId="0" fontId="29" fillId="0" borderId="0" xfId="0" applyFont="1" applyFill="1" applyAlignment="1">
      <alignment horizontal="center"/>
    </xf>
    <xf numFmtId="0" fontId="34" fillId="0" borderId="8" xfId="372" applyFont="1" applyFill="1" applyBorder="1" applyAlignment="1"/>
    <xf numFmtId="49" fontId="34" fillId="0" borderId="8" xfId="372" applyNumberFormat="1" applyFont="1" applyFill="1" applyBorder="1" applyAlignment="1">
      <alignment horizontal="left" wrapText="1"/>
    </xf>
    <xf numFmtId="0" fontId="29" fillId="0" borderId="0" xfId="0" applyFont="1" applyFill="1" applyBorder="1"/>
    <xf numFmtId="1" fontId="29" fillId="0" borderId="0" xfId="227" applyNumberFormat="1" applyFont="1" applyFill="1" applyAlignment="1">
      <alignment horizontal="left"/>
    </xf>
    <xf numFmtId="49" fontId="34" fillId="0" borderId="8" xfId="372" applyNumberFormat="1" applyFont="1" applyFill="1" applyBorder="1" applyAlignment="1">
      <alignment wrapText="1"/>
    </xf>
    <xf numFmtId="49" fontId="34" fillId="0" borderId="0" xfId="372" applyNumberFormat="1" applyFont="1" applyFill="1" applyBorder="1" applyAlignment="1">
      <alignment horizontal="left" wrapText="1"/>
    </xf>
    <xf numFmtId="0" fontId="34" fillId="0" borderId="0" xfId="372" applyFont="1" applyFill="1" applyBorder="1" applyAlignment="1"/>
    <xf numFmtId="49" fontId="29" fillId="0" borderId="0" xfId="0" applyNumberFormat="1" applyFont="1" applyFill="1" applyBorder="1" applyAlignment="1">
      <alignment horizontal="left" vertical="top"/>
    </xf>
    <xf numFmtId="49" fontId="29" fillId="0" borderId="0" xfId="0" quotePrefix="1" applyNumberFormat="1" applyFont="1" applyFill="1" applyAlignment="1">
      <alignment horizontal="left"/>
    </xf>
    <xf numFmtId="0" fontId="29" fillId="0" borderId="0" xfId="0" applyFont="1" applyFill="1" applyBorder="1" applyAlignment="1"/>
    <xf numFmtId="41" fontId="29" fillId="0" borderId="26" xfId="0" applyNumberFormat="1" applyFont="1" applyFill="1" applyBorder="1"/>
    <xf numFmtId="49" fontId="29" fillId="0" borderId="0" xfId="0" applyNumberFormat="1" applyFont="1" applyFill="1" applyAlignment="1">
      <alignment horizontal="right"/>
    </xf>
    <xf numFmtId="41" fontId="29" fillId="0" borderId="17" xfId="0" applyNumberFormat="1" applyFont="1" applyFill="1" applyBorder="1" applyAlignment="1">
      <alignment horizontal="right"/>
    </xf>
    <xf numFmtId="41" fontId="29" fillId="0" borderId="0" xfId="0" applyNumberFormat="1" applyFont="1" applyFill="1" applyAlignment="1"/>
    <xf numFmtId="43" fontId="29" fillId="0" borderId="0" xfId="0" applyNumberFormat="1" applyFont="1" applyFill="1" applyBorder="1"/>
    <xf numFmtId="0" fontId="26" fillId="0" borderId="0" xfId="0" applyFont="1" applyFill="1" applyBorder="1" applyAlignment="1">
      <alignment horizontal="center"/>
    </xf>
    <xf numFmtId="0" fontId="21" fillId="0" borderId="10" xfId="0" applyFont="1" applyBorder="1"/>
    <xf numFmtId="0" fontId="55" fillId="0" borderId="0" xfId="221" applyFont="1" applyFill="1"/>
    <xf numFmtId="41" fontId="29" fillId="0" borderId="0" xfId="0" applyNumberFormat="1" applyFont="1" applyFill="1"/>
    <xf numFmtId="49" fontId="29" fillId="0" borderId="0" xfId="0" applyNumberFormat="1" applyFont="1" applyFill="1" applyBorder="1" applyAlignment="1">
      <alignment horizontal="left"/>
    </xf>
    <xf numFmtId="10" fontId="29" fillId="0" borderId="0" xfId="0" applyNumberFormat="1" applyFont="1" applyFill="1"/>
    <xf numFmtId="173" fontId="41" fillId="0" borderId="0" xfId="0" applyNumberFormat="1" applyFont="1" applyFill="1" applyAlignment="1">
      <alignment horizontal="center"/>
    </xf>
    <xf numFmtId="165" fontId="25" fillId="0" borderId="36" xfId="0" applyNumberFormat="1" applyFont="1" applyFill="1" applyBorder="1"/>
    <xf numFmtId="10" fontId="52" fillId="0" borderId="0" xfId="0" applyNumberFormat="1" applyFont="1" applyFill="1" applyBorder="1" applyAlignment="1" applyProtection="1">
      <alignment horizontal="left"/>
    </xf>
    <xf numFmtId="41" fontId="26" fillId="0" borderId="11" xfId="0" applyNumberFormat="1" applyFont="1" applyFill="1" applyBorder="1"/>
    <xf numFmtId="41" fontId="26" fillId="0" borderId="11" xfId="0" applyNumberFormat="1" applyFont="1" applyFill="1" applyBorder="1" applyProtection="1"/>
    <xf numFmtId="49" fontId="22" fillId="0" borderId="0" xfId="0" applyNumberFormat="1" applyFont="1" applyFill="1"/>
    <xf numFmtId="43" fontId="29" fillId="0" borderId="16" xfId="0" applyNumberFormat="1" applyFont="1" applyFill="1" applyBorder="1"/>
    <xf numFmtId="0" fontId="56" fillId="0" borderId="0" xfId="0" applyFont="1" applyFill="1" applyAlignment="1">
      <alignment horizontal="left"/>
    </xf>
    <xf numFmtId="14" fontId="56" fillId="0" borderId="0" xfId="0" applyNumberFormat="1" applyFont="1" applyFill="1"/>
    <xf numFmtId="0" fontId="41" fillId="0" borderId="0" xfId="0" applyFont="1" applyFill="1" applyAlignment="1">
      <alignment horizontal="center"/>
    </xf>
    <xf numFmtId="0" fontId="24" fillId="0" borderId="0" xfId="0" applyFont="1" applyFill="1"/>
    <xf numFmtId="0" fontId="34" fillId="0" borderId="8" xfId="373" applyFont="1" applyFill="1" applyBorder="1" applyAlignment="1">
      <alignment wrapText="1"/>
    </xf>
    <xf numFmtId="41" fontId="37" fillId="0" borderId="20" xfId="0" applyNumberFormat="1" applyFont="1" applyFill="1" applyBorder="1" applyAlignment="1">
      <alignment horizontal="center"/>
    </xf>
    <xf numFmtId="0" fontId="24" fillId="0" borderId="0" xfId="348" applyFont="1" applyFill="1"/>
    <xf numFmtId="43" fontId="24" fillId="0" borderId="0" xfId="227" applyNumberFormat="1" applyFont="1" applyFill="1"/>
    <xf numFmtId="43" fontId="23" fillId="0" borderId="0" xfId="227" applyFont="1" applyFill="1" applyBorder="1"/>
    <xf numFmtId="0" fontId="34" fillId="0" borderId="0" xfId="373" applyFont="1" applyFill="1" applyBorder="1" applyAlignment="1">
      <alignment horizontal="left" wrapText="1"/>
    </xf>
    <xf numFmtId="0" fontId="34" fillId="0" borderId="0" xfId="373" applyFont="1" applyFill="1" applyBorder="1" applyAlignment="1">
      <alignment wrapText="1"/>
    </xf>
    <xf numFmtId="0" fontId="21" fillId="0" borderId="0" xfId="0" applyFont="1" applyFill="1"/>
    <xf numFmtId="0" fontId="34" fillId="0" borderId="8" xfId="373" applyFont="1" applyFill="1" applyBorder="1" applyAlignment="1">
      <alignment horizontal="left" wrapText="1"/>
    </xf>
    <xf numFmtId="0" fontId="24" fillId="0" borderId="0" xfId="0" applyFont="1" applyFill="1" applyBorder="1" applyAlignment="1">
      <alignment wrapText="1"/>
    </xf>
    <xf numFmtId="0" fontId="29" fillId="0" borderId="16" xfId="0" applyFont="1" applyFill="1" applyBorder="1"/>
    <xf numFmtId="49" fontId="24" fillId="0" borderId="18" xfId="0" applyNumberFormat="1" applyFont="1" applyFill="1" applyBorder="1" applyAlignment="1">
      <alignment horizontal="center"/>
    </xf>
    <xf numFmtId="49" fontId="24" fillId="0" borderId="0" xfId="221" applyNumberFormat="1" applyFont="1" applyFill="1" applyAlignment="1">
      <alignment horizontal="left"/>
    </xf>
    <xf numFmtId="0" fontId="24" fillId="0" borderId="0" xfId="221" applyFont="1" applyFill="1" applyAlignment="1">
      <alignment horizontal="left"/>
    </xf>
    <xf numFmtId="0" fontId="24" fillId="0" borderId="0" xfId="221" applyFont="1" applyFill="1"/>
    <xf numFmtId="49" fontId="24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left"/>
    </xf>
    <xf numFmtId="49" fontId="105" fillId="0" borderId="0" xfId="0" applyNumberFormat="1" applyFont="1" applyFill="1" applyAlignment="1"/>
    <xf numFmtId="49" fontId="105" fillId="0" borderId="0" xfId="0" applyNumberFormat="1" applyFont="1" applyFill="1" applyAlignment="1">
      <alignment horizontal="right"/>
    </xf>
    <xf numFmtId="165" fontId="105" fillId="0" borderId="16" xfId="227" applyNumberFormat="1" applyFont="1" applyFill="1" applyBorder="1"/>
    <xf numFmtId="165" fontId="105" fillId="0" borderId="0" xfId="227" applyNumberFormat="1" applyFont="1" applyFill="1" applyBorder="1"/>
    <xf numFmtId="165" fontId="105" fillId="0" borderId="17" xfId="227" applyNumberFormat="1" applyFont="1" applyFill="1" applyBorder="1"/>
    <xf numFmtId="41" fontId="29" fillId="0" borderId="16" xfId="0" applyNumberFormat="1" applyFont="1" applyFill="1" applyBorder="1" applyAlignment="1">
      <alignment horizontal="right"/>
    </xf>
    <xf numFmtId="49" fontId="24" fillId="0" borderId="4" xfId="0" applyNumberFormat="1" applyFont="1" applyFill="1" applyBorder="1" applyAlignment="1">
      <alignment horizontal="center"/>
    </xf>
    <xf numFmtId="165" fontId="48" fillId="0" borderId="16" xfId="227" applyNumberFormat="1" applyFont="1" applyFill="1" applyBorder="1"/>
    <xf numFmtId="165" fontId="48" fillId="0" borderId="0" xfId="227" applyNumberFormat="1" applyFont="1" applyFill="1" applyBorder="1"/>
    <xf numFmtId="165" fontId="48" fillId="0" borderId="17" xfId="227" applyNumberFormat="1" applyFont="1" applyFill="1" applyBorder="1"/>
    <xf numFmtId="41" fontId="29" fillId="0" borderId="37" xfId="0" applyNumberFormat="1" applyFont="1" applyFill="1" applyBorder="1" applyAlignment="1">
      <alignment horizontal="right"/>
    </xf>
    <xf numFmtId="0" fontId="23" fillId="0" borderId="0" xfId="0" applyFont="1" applyFill="1"/>
    <xf numFmtId="41" fontId="45" fillId="0" borderId="31" xfId="227" applyNumberFormat="1" applyFont="1" applyFill="1" applyBorder="1"/>
    <xf numFmtId="0" fontId="24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43" fontId="23" fillId="0" borderId="0" xfId="227" applyNumberFormat="1" applyFont="1" applyFill="1"/>
    <xf numFmtId="165" fontId="0" fillId="0" borderId="0" xfId="0" applyNumberFormat="1" applyFill="1" applyAlignment="1">
      <alignment vertical="top"/>
    </xf>
    <xf numFmtId="43" fontId="23" fillId="0" borderId="0" xfId="227" applyFont="1" applyFill="1"/>
    <xf numFmtId="167" fontId="21" fillId="0" borderId="0" xfId="0" applyNumberFormat="1" applyFont="1" applyAlignment="1" applyProtection="1">
      <alignment horizontal="center"/>
    </xf>
    <xf numFmtId="0" fontId="86" fillId="0" borderId="0" xfId="0" applyNumberFormat="1" applyFont="1" applyBorder="1" applyAlignment="1" applyProtection="1">
      <alignment horizontal="left"/>
    </xf>
    <xf numFmtId="0" fontId="109" fillId="0" borderId="0" xfId="0" applyFont="1" applyFill="1" applyAlignment="1"/>
    <xf numFmtId="0" fontId="23" fillId="0" borderId="0" xfId="0" applyFont="1" applyFill="1" applyAlignment="1">
      <alignment horizontal="left"/>
    </xf>
    <xf numFmtId="49" fontId="24" fillId="0" borderId="34" xfId="0" applyNumberFormat="1" applyFont="1" applyFill="1" applyBorder="1" applyAlignment="1">
      <alignment horizontal="center"/>
    </xf>
    <xf numFmtId="49" fontId="24" fillId="0" borderId="33" xfId="0" applyNumberFormat="1" applyFont="1" applyFill="1" applyBorder="1" applyAlignment="1">
      <alignment horizontal="center"/>
    </xf>
    <xf numFmtId="38" fontId="94" fillId="0" borderId="0" xfId="296" applyNumberFormat="1" applyFont="1" applyFill="1" applyAlignment="1">
      <alignment horizontal="center"/>
    </xf>
    <xf numFmtId="0" fontId="24" fillId="0" borderId="10" xfId="0" applyNumberFormat="1" applyFont="1" applyFill="1" applyBorder="1" applyAlignment="1">
      <alignment horizontal="center"/>
    </xf>
    <xf numFmtId="0" fontId="24" fillId="0" borderId="0" xfId="0" applyNumberFormat="1" applyFont="1" applyFill="1" applyBorder="1" applyAlignment="1">
      <alignment vertical="top" wrapText="1"/>
    </xf>
    <xf numFmtId="0" fontId="24" fillId="0" borderId="0" xfId="0" applyFont="1" applyFill="1" applyBorder="1"/>
    <xf numFmtId="49" fontId="24" fillId="0" borderId="0" xfId="0" applyNumberFormat="1" applyFont="1" applyFill="1"/>
    <xf numFmtId="0" fontId="34" fillId="0" borderId="0" xfId="0" applyFont="1" applyFill="1"/>
    <xf numFmtId="0" fontId="24" fillId="0" borderId="8" xfId="0" applyFont="1" applyFill="1" applyBorder="1"/>
    <xf numFmtId="0" fontId="24" fillId="0" borderId="0" xfId="0" applyFont="1" applyFill="1" applyAlignment="1">
      <alignment horizontal="left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quotePrefix="1" applyFont="1" applyFill="1" applyAlignment="1">
      <alignment horizontal="left"/>
    </xf>
    <xf numFmtId="0" fontId="24" fillId="0" borderId="0" xfId="0" quotePrefix="1" applyNumberFormat="1" applyFont="1" applyFill="1"/>
    <xf numFmtId="0" fontId="24" fillId="0" borderId="0" xfId="0" quotePrefix="1" applyNumberFormat="1" applyFont="1" applyFill="1" applyBorder="1" applyAlignment="1">
      <alignment vertical="top" wrapText="1"/>
    </xf>
    <xf numFmtId="0" fontId="24" fillId="0" borderId="38" xfId="0" applyFont="1" applyFill="1" applyBorder="1" applyAlignment="1">
      <alignment vertical="top" wrapText="1"/>
    </xf>
    <xf numFmtId="0" fontId="24" fillId="0" borderId="0" xfId="0" quotePrefix="1" applyNumberFormat="1" applyFont="1" applyFill="1" applyBorder="1" applyAlignment="1">
      <alignment vertical="top"/>
    </xf>
    <xf numFmtId="0" fontId="24" fillId="0" borderId="0" xfId="0" applyFont="1" applyFill="1" applyBorder="1" applyAlignment="1">
      <alignment horizontal="left" vertical="top"/>
    </xf>
    <xf numFmtId="0" fontId="24" fillId="0" borderId="5" xfId="0" applyFont="1" applyFill="1" applyBorder="1" applyAlignment="1">
      <alignment vertical="top" wrapText="1"/>
    </xf>
    <xf numFmtId="165" fontId="26" fillId="0" borderId="9" xfId="0" applyNumberFormat="1" applyFont="1" applyFill="1" applyBorder="1"/>
    <xf numFmtId="49" fontId="24" fillId="0" borderId="0" xfId="0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49" fontId="24" fillId="0" borderId="31" xfId="0" applyNumberFormat="1" applyFont="1" applyFill="1" applyBorder="1" applyAlignment="1">
      <alignment horizontal="center"/>
    </xf>
    <xf numFmtId="49" fontId="24" fillId="0" borderId="28" xfId="0" applyNumberFormat="1" applyFont="1" applyFill="1" applyBorder="1" applyAlignment="1">
      <alignment horizontal="center"/>
    </xf>
    <xf numFmtId="14" fontId="0" fillId="0" borderId="0" xfId="0" applyNumberFormat="1" applyAlignment="1">
      <alignment vertical="top"/>
    </xf>
    <xf numFmtId="41" fontId="21" fillId="0" borderId="0" xfId="0" applyNumberFormat="1" applyFont="1" applyFill="1"/>
    <xf numFmtId="41" fontId="21" fillId="0" borderId="31" xfId="227" applyNumberFormat="1" applyFont="1" applyFill="1" applyBorder="1"/>
    <xf numFmtId="0" fontId="21" fillId="0" borderId="0" xfId="0" applyFont="1" applyFill="1" applyAlignment="1">
      <alignment horizontal="center"/>
    </xf>
    <xf numFmtId="167" fontId="22" fillId="0" borderId="0" xfId="0" applyNumberFormat="1" applyFont="1" applyFill="1" applyAlignment="1" applyProtection="1">
      <alignment horizontal="center"/>
    </xf>
    <xf numFmtId="37" fontId="22" fillId="0" borderId="0" xfId="0" applyNumberFormat="1" applyFont="1" applyFill="1" applyAlignment="1" applyProtection="1">
      <alignment horizontal="left"/>
    </xf>
    <xf numFmtId="41" fontId="22" fillId="0" borderId="0" xfId="227" applyNumberFormat="1" applyFont="1" applyFill="1" applyBorder="1" applyProtection="1"/>
    <xf numFmtId="41" fontId="22" fillId="0" borderId="31" xfId="227" applyNumberFormat="1" applyFont="1" applyFill="1" applyBorder="1"/>
    <xf numFmtId="165" fontId="22" fillId="0" borderId="0" xfId="227" applyNumberFormat="1" applyFont="1" applyFill="1"/>
    <xf numFmtId="0" fontId="22" fillId="0" borderId="0" xfId="0" applyFont="1" applyBorder="1"/>
    <xf numFmtId="165" fontId="29" fillId="0" borderId="0" xfId="0" applyNumberFormat="1" applyFont="1" applyFill="1" applyBorder="1"/>
    <xf numFmtId="49" fontId="35" fillId="0" borderId="4" xfId="0" applyNumberFormat="1" applyFont="1" applyFill="1" applyBorder="1" applyAlignment="1">
      <alignment horizontal="centerContinuous"/>
    </xf>
    <xf numFmtId="0" fontId="24" fillId="0" borderId="0" xfId="0" applyFont="1" applyFill="1" applyBorder="1" applyAlignment="1">
      <alignment vertical="top" wrapText="1"/>
    </xf>
    <xf numFmtId="43" fontId="24" fillId="0" borderId="0" xfId="227" applyFont="1" applyFill="1" applyBorder="1"/>
    <xf numFmtId="0" fontId="110" fillId="0" borderId="0" xfId="0" applyFont="1" applyAlignment="1">
      <alignment horizontal="center"/>
    </xf>
    <xf numFmtId="0" fontId="110" fillId="0" borderId="0" xfId="0" applyFont="1" applyAlignment="1">
      <alignment horizontal="centerContinuous"/>
    </xf>
    <xf numFmtId="10" fontId="108" fillId="0" borderId="0" xfId="0" applyNumberFormat="1" applyFont="1" applyFill="1" applyBorder="1"/>
    <xf numFmtId="0" fontId="0" fillId="62" borderId="0" xfId="0" applyFill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Continuous"/>
    </xf>
    <xf numFmtId="0" fontId="111" fillId="0" borderId="0" xfId="0" applyFont="1"/>
    <xf numFmtId="0" fontId="110" fillId="0" borderId="0" xfId="0" applyFont="1" applyFill="1"/>
    <xf numFmtId="0" fontId="24" fillId="0" borderId="0" xfId="0" applyFont="1" applyFill="1" applyBorder="1" applyAlignment="1">
      <alignment horizontal="left"/>
    </xf>
    <xf numFmtId="41" fontId="29" fillId="0" borderId="0" xfId="0" applyNumberFormat="1" applyFont="1" applyFill="1" applyBorder="1" applyAlignment="1">
      <alignment horizontal="center"/>
    </xf>
    <xf numFmtId="41" fontId="29" fillId="0" borderId="0" xfId="0" applyNumberFormat="1" applyFont="1" applyFill="1" applyAlignment="1">
      <alignment horizontal="right"/>
    </xf>
    <xf numFmtId="17" fontId="23" fillId="0" borderId="10" xfId="0" applyNumberFormat="1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165" fontId="0" fillId="0" borderId="23" xfId="227" applyNumberFormat="1" applyFont="1" applyFill="1" applyBorder="1"/>
    <xf numFmtId="0" fontId="0" fillId="0" borderId="0" xfId="0" applyBorder="1" applyAlignment="1">
      <alignment vertical="top" wrapText="1"/>
    </xf>
    <xf numFmtId="165" fontId="24" fillId="0" borderId="0" xfId="227" applyNumberFormat="1" applyFont="1" applyFill="1"/>
    <xf numFmtId="49" fontId="22" fillId="0" borderId="0" xfId="0" applyNumberFormat="1" applyFont="1" applyFill="1" applyBorder="1" applyAlignment="1">
      <alignment horizontal="left"/>
    </xf>
    <xf numFmtId="0" fontId="21" fillId="0" borderId="0" xfId="0" applyNumberFormat="1" applyFont="1" applyFill="1" applyAlignment="1">
      <alignment horizontal="left"/>
    </xf>
    <xf numFmtId="0" fontId="21" fillId="0" borderId="0" xfId="0" applyFont="1" applyFill="1" applyAlignment="1">
      <alignment horizontal="left"/>
    </xf>
    <xf numFmtId="167" fontId="21" fillId="0" borderId="0" xfId="0" applyNumberFormat="1" applyFont="1" applyAlignment="1" applyProtection="1">
      <alignment horizontal="left"/>
    </xf>
    <xf numFmtId="49" fontId="24" fillId="0" borderId="0" xfId="0" applyNumberFormat="1" applyFont="1" applyFill="1" applyBorder="1" applyAlignment="1">
      <alignment horizontal="left" vertical="top"/>
    </xf>
    <xf numFmtId="10" fontId="41" fillId="0" borderId="0" xfId="0" applyNumberFormat="1" applyFont="1" applyFill="1" applyAlignment="1">
      <alignment horizontal="center"/>
    </xf>
    <xf numFmtId="49" fontId="24" fillId="0" borderId="32" xfId="0" applyNumberFormat="1" applyFont="1" applyFill="1" applyBorder="1" applyAlignment="1">
      <alignment horizontal="center"/>
    </xf>
    <xf numFmtId="37" fontId="115" fillId="0" borderId="0" xfId="342" applyFont="1" applyFill="1"/>
    <xf numFmtId="37" fontId="20" fillId="0" borderId="0" xfId="342" applyFont="1" applyFill="1"/>
    <xf numFmtId="37" fontId="20" fillId="0" borderId="0" xfId="342" applyFont="1"/>
    <xf numFmtId="37" fontId="116" fillId="0" borderId="0" xfId="342" applyFont="1" applyFill="1"/>
    <xf numFmtId="37" fontId="20" fillId="0" borderId="0" xfId="342" applyFont="1" applyAlignment="1">
      <alignment horizontal="center"/>
    </xf>
    <xf numFmtId="10" fontId="20" fillId="0" borderId="0" xfId="342" applyNumberFormat="1" applyFont="1"/>
    <xf numFmtId="37" fontId="116" fillId="0" borderId="0" xfId="342" applyFont="1" applyAlignment="1">
      <alignment horizontal="center"/>
    </xf>
    <xf numFmtId="37" fontId="117" fillId="0" borderId="0" xfId="342" applyFont="1" applyFill="1"/>
    <xf numFmtId="37" fontId="116" fillId="0" borderId="0" xfId="342" applyFont="1"/>
    <xf numFmtId="10" fontId="116" fillId="0" borderId="0" xfId="342" applyNumberFormat="1" applyFont="1"/>
    <xf numFmtId="49" fontId="23" fillId="63" borderId="0" xfId="0" applyNumberFormat="1" applyFont="1" applyFill="1" applyAlignment="1">
      <alignment horizontal="left"/>
    </xf>
    <xf numFmtId="3" fontId="0" fillId="0" borderId="0" xfId="0" applyNumberFormat="1"/>
    <xf numFmtId="165" fontId="35" fillId="0" borderId="0" xfId="227" applyNumberFormat="1" applyFont="1" applyFill="1" applyBorder="1" applyAlignment="1">
      <alignment horizontal="centerContinuous" vertical="top" wrapText="1"/>
    </xf>
    <xf numFmtId="165" fontId="35" fillId="0" borderId="17" xfId="227" applyNumberFormat="1" applyFont="1" applyFill="1" applyBorder="1" applyAlignment="1">
      <alignment horizontal="centerContinuous" vertical="top" wrapText="1"/>
    </xf>
    <xf numFmtId="165" fontId="29" fillId="0" borderId="16" xfId="227" applyNumberFormat="1" applyFont="1" applyFill="1" applyBorder="1" applyAlignment="1">
      <alignment vertical="center"/>
    </xf>
    <xf numFmtId="165" fontId="35" fillId="0" borderId="16" xfId="227" applyNumberFormat="1" applyFont="1" applyFill="1" applyBorder="1" applyAlignment="1">
      <alignment horizontal="centerContinuous" vertical="center" wrapText="1"/>
    </xf>
    <xf numFmtId="0" fontId="24" fillId="64" borderId="0" xfId="0" applyFont="1" applyFill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0" xfId="0" applyFont="1" applyBorder="1" applyAlignment="1">
      <alignment horizontal="right"/>
    </xf>
    <xf numFmtId="0" fontId="22" fillId="0" borderId="10" xfId="0" applyFont="1" applyBorder="1" applyAlignment="1">
      <alignment horizontal="center"/>
    </xf>
    <xf numFmtId="15" fontId="22" fillId="0" borderId="0" xfId="0" applyNumberFormat="1" applyFont="1" applyAlignment="1">
      <alignment horizontal="center"/>
    </xf>
    <xf numFmtId="0" fontId="21" fillId="0" borderId="32" xfId="0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0" fontId="22" fillId="0" borderId="10" xfId="0" applyFont="1" applyBorder="1" applyAlignment="1">
      <alignment horizontal="left"/>
    </xf>
    <xf numFmtId="169" fontId="22" fillId="0" borderId="30" xfId="0" applyNumberFormat="1" applyFont="1" applyFill="1" applyBorder="1" applyAlignment="1">
      <alignment horizontal="center"/>
    </xf>
    <xf numFmtId="0" fontId="22" fillId="0" borderId="31" xfId="0" applyFont="1" applyFill="1" applyBorder="1"/>
    <xf numFmtId="49" fontId="22" fillId="0" borderId="0" xfId="0" applyNumberFormat="1" applyFont="1" applyFill="1" applyAlignment="1"/>
    <xf numFmtId="41" fontId="22" fillId="0" borderId="31" xfId="0" applyNumberFormat="1" applyFont="1" applyFill="1" applyBorder="1"/>
    <xf numFmtId="42" fontId="22" fillId="0" borderId="0" xfId="0" applyNumberFormat="1" applyFont="1" applyFill="1"/>
    <xf numFmtId="41" fontId="22" fillId="0" borderId="49" xfId="227" applyNumberFormat="1" applyFont="1" applyFill="1" applyBorder="1"/>
    <xf numFmtId="165" fontId="35" fillId="0" borderId="16" xfId="227" applyNumberFormat="1" applyFont="1" applyFill="1" applyBorder="1" applyAlignment="1">
      <alignment horizontal="center" vertical="center" wrapText="1"/>
    </xf>
    <xf numFmtId="41" fontId="35" fillId="0" borderId="0" xfId="0" applyNumberFormat="1" applyFont="1" applyFill="1" applyAlignment="1">
      <alignment horizontal="center"/>
    </xf>
    <xf numFmtId="49" fontId="29" fillId="61" borderId="0" xfId="0" applyNumberFormat="1" applyFont="1" applyFill="1" applyAlignment="1">
      <alignment horizontal="left"/>
    </xf>
    <xf numFmtId="43" fontId="106" fillId="0" borderId="0" xfId="227" applyFont="1" applyFill="1" applyBorder="1"/>
    <xf numFmtId="49" fontId="29" fillId="65" borderId="0" xfId="0" applyNumberFormat="1" applyFont="1" applyFill="1" applyAlignment="1">
      <alignment horizontal="left"/>
    </xf>
    <xf numFmtId="49" fontId="29" fillId="0" borderId="51" xfId="0" applyNumberFormat="1" applyFont="1" applyFill="1" applyBorder="1" applyAlignment="1">
      <alignment horizontal="left"/>
    </xf>
    <xf numFmtId="0" fontId="29" fillId="0" borderId="51" xfId="0" applyFont="1" applyFill="1" applyBorder="1" applyAlignment="1">
      <alignment horizontal="center"/>
    </xf>
    <xf numFmtId="0" fontId="24" fillId="0" borderId="51" xfId="0" applyFont="1" applyFill="1" applyBorder="1"/>
    <xf numFmtId="43" fontId="29" fillId="0" borderId="51" xfId="227" applyFont="1" applyFill="1" applyBorder="1"/>
    <xf numFmtId="165" fontId="29" fillId="0" borderId="52" xfId="227" applyNumberFormat="1" applyFont="1" applyFill="1" applyBorder="1"/>
    <xf numFmtId="165" fontId="29" fillId="0" borderId="51" xfId="227" applyNumberFormat="1" applyFont="1" applyFill="1" applyBorder="1"/>
    <xf numFmtId="165" fontId="29" fillId="0" borderId="53" xfId="227" applyNumberFormat="1" applyFont="1" applyFill="1" applyBorder="1"/>
    <xf numFmtId="41" fontId="29" fillId="0" borderId="53" xfId="227" applyNumberFormat="1" applyFont="1" applyFill="1" applyBorder="1" applyAlignment="1">
      <alignment horizontal="center"/>
    </xf>
    <xf numFmtId="41" fontId="29" fillId="0" borderId="51" xfId="0" applyNumberFormat="1" applyFont="1" applyFill="1" applyBorder="1" applyAlignment="1">
      <alignment horizontal="center"/>
    </xf>
    <xf numFmtId="0" fontId="29" fillId="0" borderId="51" xfId="0" applyFont="1" applyFill="1" applyBorder="1"/>
    <xf numFmtId="0" fontId="113" fillId="0" borderId="0" xfId="513" applyFont="1" applyFill="1"/>
    <xf numFmtId="0" fontId="12" fillId="0" borderId="0" xfId="532"/>
    <xf numFmtId="4" fontId="12" fillId="0" borderId="0" xfId="532" applyNumberFormat="1"/>
    <xf numFmtId="0" fontId="12" fillId="0" borderId="0" xfId="533"/>
    <xf numFmtId="0" fontId="12" fillId="0" borderId="0" xfId="533" applyNumberFormat="1"/>
    <xf numFmtId="0" fontId="12" fillId="67" borderId="0" xfId="533" applyNumberFormat="1" applyFill="1"/>
    <xf numFmtId="0" fontId="12" fillId="67" borderId="0" xfId="533" applyFill="1"/>
    <xf numFmtId="0" fontId="12" fillId="67" borderId="0" xfId="532" applyFill="1"/>
    <xf numFmtId="0" fontId="11" fillId="0" borderId="0" xfId="635"/>
    <xf numFmtId="4" fontId="11" fillId="0" borderId="0" xfId="635" applyNumberFormat="1"/>
    <xf numFmtId="3" fontId="11" fillId="0" borderId="0" xfId="635" applyNumberFormat="1"/>
    <xf numFmtId="49" fontId="29" fillId="68" borderId="0" xfId="0" applyNumberFormat="1" applyFont="1" applyFill="1" applyAlignment="1">
      <alignment horizontal="left"/>
    </xf>
    <xf numFmtId="4" fontId="32" fillId="0" borderId="0" xfId="0" applyNumberFormat="1" applyFont="1"/>
    <xf numFmtId="4" fontId="32" fillId="0" borderId="0" xfId="0" applyNumberFormat="1" applyFont="1" applyBorder="1"/>
    <xf numFmtId="4" fontId="32" fillId="0" borderId="0" xfId="0" applyNumberFormat="1" applyFont="1" applyFill="1"/>
    <xf numFmtId="165" fontId="29" fillId="0" borderId="4" xfId="227" applyNumberFormat="1" applyFont="1" applyFill="1" applyBorder="1"/>
    <xf numFmtId="41" fontId="29" fillId="0" borderId="4" xfId="0" applyNumberFormat="1" applyFont="1" applyFill="1" applyBorder="1"/>
    <xf numFmtId="0" fontId="9" fillId="0" borderId="0" xfId="640"/>
    <xf numFmtId="4" fontId="9" fillId="0" borderId="0" xfId="640" applyNumberFormat="1"/>
    <xf numFmtId="3" fontId="9" fillId="0" borderId="0" xfId="640" applyNumberFormat="1"/>
    <xf numFmtId="0" fontId="113" fillId="0" borderId="0" xfId="628" applyFont="1" applyFill="1"/>
    <xf numFmtId="0" fontId="113" fillId="0" borderId="0" xfId="550" applyNumberFormat="1" applyFont="1" applyFill="1" applyAlignment="1">
      <alignment horizontal="left"/>
    </xf>
    <xf numFmtId="0" fontId="113" fillId="0" borderId="0" xfId="551" applyFont="1" applyFill="1"/>
    <xf numFmtId="165" fontId="24" fillId="0" borderId="16" xfId="227" applyNumberFormat="1" applyFont="1" applyFill="1" applyBorder="1"/>
    <xf numFmtId="0" fontId="8" fillId="0" borderId="0" xfId="641"/>
    <xf numFmtId="4" fontId="8" fillId="0" borderId="0" xfId="641" applyNumberFormat="1"/>
    <xf numFmtId="0" fontId="8" fillId="66" borderId="0" xfId="641" applyFill="1"/>
    <xf numFmtId="4" fontId="0" fillId="62" borderId="0" xfId="0" applyNumberFormat="1" applyFill="1"/>
    <xf numFmtId="4" fontId="0" fillId="0" borderId="0" xfId="0" applyNumberFormat="1" applyFill="1"/>
    <xf numFmtId="0" fontId="8" fillId="0" borderId="0" xfId="641" applyFill="1"/>
    <xf numFmtId="49" fontId="34" fillId="0" borderId="8" xfId="373" applyNumberFormat="1" applyFont="1" applyFill="1" applyBorder="1" applyAlignment="1"/>
    <xf numFmtId="49" fontId="34" fillId="0" borderId="8" xfId="373" applyNumberFormat="1" applyFont="1" applyFill="1" applyBorder="1" applyAlignment="1">
      <alignment wrapText="1"/>
    </xf>
    <xf numFmtId="0" fontId="0" fillId="0" borderId="4" xfId="0" applyBorder="1" applyAlignment="1">
      <alignment horizontal="center"/>
    </xf>
    <xf numFmtId="0" fontId="7" fillId="0" borderId="0" xfId="642"/>
    <xf numFmtId="4" fontId="7" fillId="0" borderId="0" xfId="642" applyNumberFormat="1"/>
    <xf numFmtId="0" fontId="113" fillId="0" borderId="0" xfId="642" applyFont="1" applyAlignment="1">
      <alignment horizontal="left"/>
    </xf>
    <xf numFmtId="0" fontId="7" fillId="67" borderId="0" xfId="642" applyFill="1"/>
    <xf numFmtId="4" fontId="7" fillId="67" borderId="0" xfId="642" applyNumberFormat="1" applyFill="1"/>
    <xf numFmtId="0" fontId="6" fillId="0" borderId="0" xfId="643"/>
    <xf numFmtId="4" fontId="6" fillId="0" borderId="0" xfId="643" applyNumberFormat="1"/>
    <xf numFmtId="0" fontId="6" fillId="65" borderId="0" xfId="643" applyFill="1"/>
    <xf numFmtId="4" fontId="6" fillId="65" borderId="0" xfId="643" applyNumberFormat="1" applyFill="1"/>
    <xf numFmtId="0" fontId="8" fillId="65" borderId="0" xfId="641" applyFill="1"/>
    <xf numFmtId="49" fontId="24" fillId="64" borderId="0" xfId="0" applyNumberFormat="1" applyFont="1" applyFill="1" applyAlignment="1">
      <alignment horizontal="left"/>
    </xf>
    <xf numFmtId="172" fontId="29" fillId="64" borderId="0" xfId="0" applyNumberFormat="1" applyFont="1" applyFill="1" applyAlignment="1">
      <alignment horizontal="center"/>
    </xf>
    <xf numFmtId="0" fontId="24" fillId="64" borderId="4" xfId="0" applyFont="1" applyFill="1" applyBorder="1" applyAlignment="1">
      <alignment horizontal="left" vertical="top" wrapText="1"/>
    </xf>
    <xf numFmtId="14" fontId="24" fillId="64" borderId="4" xfId="0" applyNumberFormat="1" applyFont="1" applyFill="1" applyBorder="1" applyAlignment="1">
      <alignment horizontal="left" vertical="top" wrapText="1"/>
    </xf>
    <xf numFmtId="0" fontId="6" fillId="64" borderId="0" xfId="643" applyFill="1"/>
    <xf numFmtId="43" fontId="24" fillId="0" borderId="0" xfId="0" applyNumberFormat="1" applyFont="1" applyFill="1"/>
    <xf numFmtId="0" fontId="22" fillId="0" borderId="0" xfId="336" applyAlignment="1">
      <alignment horizontal="center"/>
    </xf>
    <xf numFmtId="0" fontId="32" fillId="0" borderId="4" xfId="336" applyFont="1" applyBorder="1" applyAlignment="1">
      <alignment vertical="center" wrapText="1"/>
    </xf>
    <xf numFmtId="0" fontId="32" fillId="0" borderId="0" xfId="336" applyFont="1"/>
    <xf numFmtId="0" fontId="22" fillId="0" borderId="0" xfId="336"/>
    <xf numFmtId="175" fontId="22" fillId="0" borderId="0" xfId="336" applyNumberFormat="1" applyAlignment="1">
      <alignment horizontal="center"/>
    </xf>
    <xf numFmtId="10" fontId="32" fillId="0" borderId="0" xfId="644" applyNumberFormat="1" applyFont="1"/>
    <xf numFmtId="10" fontId="32" fillId="0" borderId="0" xfId="336" applyNumberFormat="1" applyFont="1"/>
    <xf numFmtId="0" fontId="32" fillId="0" borderId="0" xfId="336" applyFont="1" applyAlignment="1">
      <alignment wrapText="1"/>
    </xf>
    <xf numFmtId="0" fontId="119" fillId="0" borderId="0" xfId="336" applyFont="1" applyAlignment="1">
      <alignment vertical="center" wrapText="1"/>
    </xf>
    <xf numFmtId="0" fontId="32" fillId="0" borderId="0" xfId="336" applyFont="1" applyAlignment="1">
      <alignment vertical="center" wrapText="1"/>
    </xf>
    <xf numFmtId="0" fontId="22" fillId="0" borderId="0" xfId="336" applyAlignment="1">
      <alignment vertical="center" wrapText="1"/>
    </xf>
    <xf numFmtId="0" fontId="22" fillId="0" borderId="0" xfId="336" applyAlignment="1">
      <alignment wrapText="1"/>
    </xf>
    <xf numFmtId="0" fontId="120" fillId="0" borderId="0" xfId="336" applyFont="1" applyAlignment="1">
      <alignment vertical="center"/>
    </xf>
    <xf numFmtId="0" fontId="119" fillId="0" borderId="0" xfId="336" applyFont="1" applyAlignment="1">
      <alignment vertical="center"/>
    </xf>
    <xf numFmtId="14" fontId="32" fillId="0" borderId="0" xfId="336" applyNumberFormat="1" applyFont="1"/>
    <xf numFmtId="0" fontId="120" fillId="0" borderId="4" xfId="336" applyFont="1" applyBorder="1" applyAlignment="1">
      <alignment vertical="center" wrapText="1"/>
    </xf>
    <xf numFmtId="0" fontId="32" fillId="0" borderId="23" xfId="336" applyFont="1" applyBorder="1" applyAlignment="1">
      <alignment horizontal="centerContinuous"/>
    </xf>
    <xf numFmtId="0" fontId="41" fillId="0" borderId="2" xfId="336" applyFont="1" applyBorder="1" applyAlignment="1">
      <alignment horizontal="centerContinuous"/>
    </xf>
    <xf numFmtId="0" fontId="32" fillId="0" borderId="2" xfId="336" applyFont="1" applyBorder="1" applyAlignment="1">
      <alignment horizontal="centerContinuous"/>
    </xf>
    <xf numFmtId="0" fontId="32" fillId="0" borderId="18" xfId="336" applyFont="1" applyBorder="1" applyAlignment="1">
      <alignment horizontal="centerContinuous"/>
    </xf>
    <xf numFmtId="0" fontId="41" fillId="0" borderId="23" xfId="336" applyFont="1" applyBorder="1" applyAlignment="1">
      <alignment horizontal="centerContinuous"/>
    </xf>
    <xf numFmtId="0" fontId="22" fillId="0" borderId="10" xfId="336" applyBorder="1"/>
    <xf numFmtId="0" fontId="41" fillId="0" borderId="10" xfId="336" applyFont="1" applyBorder="1" applyAlignment="1">
      <alignment horizontal="centerContinuous"/>
    </xf>
    <xf numFmtId="0" fontId="41" fillId="0" borderId="10" xfId="336" applyFont="1" applyBorder="1" applyAlignment="1">
      <alignment horizontal="centerContinuous" vertical="center" wrapText="1"/>
    </xf>
    <xf numFmtId="0" fontId="32" fillId="0" borderId="33" xfId="336" applyFont="1" applyBorder="1" applyAlignment="1">
      <alignment horizontal="centerContinuous"/>
    </xf>
    <xf numFmtId="0" fontId="32" fillId="0" borderId="29" xfId="336" applyFont="1" applyBorder="1"/>
    <xf numFmtId="0" fontId="32" fillId="0" borderId="10" xfId="336" applyFont="1" applyBorder="1" applyAlignment="1">
      <alignment horizontal="left"/>
    </xf>
    <xf numFmtId="0" fontId="41" fillId="0" borderId="10" xfId="336" applyFont="1" applyBorder="1" applyAlignment="1">
      <alignment horizontal="centerContinuous" wrapText="1"/>
    </xf>
    <xf numFmtId="0" fontId="32" fillId="0" borderId="33" xfId="336" applyFont="1" applyBorder="1"/>
    <xf numFmtId="0" fontId="22" fillId="0" borderId="4" xfId="336" applyBorder="1" applyAlignment="1">
      <alignment horizontal="center" vertical="center"/>
    </xf>
    <xf numFmtId="0" fontId="32" fillId="0" borderId="4" xfId="336" applyFont="1" applyBorder="1" applyAlignment="1">
      <alignment horizontal="center" vertical="center"/>
    </xf>
    <xf numFmtId="0" fontId="32" fillId="0" borderId="4" xfId="336" applyFont="1" applyBorder="1" applyAlignment="1">
      <alignment horizontal="center" vertical="center" wrapText="1"/>
    </xf>
    <xf numFmtId="0" fontId="21" fillId="0" borderId="0" xfId="336" applyFont="1" applyAlignment="1">
      <alignment horizontal="center" vertical="center" wrapText="1"/>
    </xf>
    <xf numFmtId="0" fontId="32" fillId="0" borderId="28" xfId="336" applyFont="1" applyBorder="1"/>
    <xf numFmtId="0" fontId="32" fillId="0" borderId="0" xfId="336" applyFont="1" applyBorder="1"/>
    <xf numFmtId="43" fontId="32" fillId="0" borderId="0" xfId="645" applyFont="1"/>
    <xf numFmtId="43" fontId="32" fillId="0" borderId="28" xfId="645" applyFont="1" applyBorder="1"/>
    <xf numFmtId="43" fontId="32" fillId="0" borderId="0" xfId="336" applyNumberFormat="1" applyFont="1" applyBorder="1"/>
    <xf numFmtId="43" fontId="24" fillId="0" borderId="0" xfId="228" applyNumberFormat="1" applyFont="1" applyFill="1"/>
    <xf numFmtId="43" fontId="24" fillId="0" borderId="0" xfId="228" applyFont="1" applyFill="1" applyBorder="1"/>
    <xf numFmtId="0" fontId="22" fillId="0" borderId="18" xfId="336" applyBorder="1" applyAlignment="1">
      <alignment horizontal="center" vertical="center"/>
    </xf>
    <xf numFmtId="49" fontId="24" fillId="64" borderId="4" xfId="0" applyNumberFormat="1" applyFont="1" applyFill="1" applyBorder="1" applyAlignment="1">
      <alignment horizontal="left"/>
    </xf>
    <xf numFmtId="0" fontId="24" fillId="64" borderId="4" xfId="0" applyFont="1" applyFill="1" applyBorder="1"/>
    <xf numFmtId="0" fontId="114" fillId="64" borderId="4" xfId="0" applyFont="1" applyFill="1" applyBorder="1" applyAlignment="1">
      <alignment horizontal="left" vertical="top" wrapText="1"/>
    </xf>
    <xf numFmtId="0" fontId="4" fillId="0" borderId="0" xfId="646"/>
    <xf numFmtId="4" fontId="4" fillId="0" borderId="0" xfId="646" applyNumberFormat="1"/>
    <xf numFmtId="0" fontId="4" fillId="67" borderId="0" xfId="646" applyFill="1"/>
    <xf numFmtId="4" fontId="4" fillId="67" borderId="0" xfId="646" applyNumberFormat="1" applyFill="1"/>
    <xf numFmtId="0" fontId="8" fillId="67" borderId="0" xfId="641" applyFill="1"/>
    <xf numFmtId="165" fontId="22" fillId="0" borderId="10" xfId="227" applyNumberFormat="1" applyFont="1" applyFill="1" applyBorder="1"/>
    <xf numFmtId="165" fontId="26" fillId="0" borderId="10" xfId="0" applyNumberFormat="1" applyFont="1" applyFill="1" applyBorder="1"/>
    <xf numFmtId="174" fontId="26" fillId="0" borderId="0" xfId="400" applyNumberFormat="1" applyFont="1" applyFill="1" applyBorder="1"/>
    <xf numFmtId="165" fontId="24" fillId="0" borderId="0" xfId="0" applyNumberFormat="1" applyFont="1" applyFill="1"/>
    <xf numFmtId="165" fontId="24" fillId="0" borderId="0" xfId="0" applyNumberFormat="1" applyFont="1" applyFill="1" applyBorder="1"/>
    <xf numFmtId="43" fontId="24" fillId="0" borderId="51" xfId="227" applyFont="1" applyFill="1" applyBorder="1"/>
    <xf numFmtId="43" fontId="24" fillId="0" borderId="0" xfId="227" applyFont="1" applyFill="1"/>
    <xf numFmtId="43" fontId="24" fillId="0" borderId="0" xfId="0" applyNumberFormat="1" applyFont="1" applyFill="1" applyBorder="1"/>
    <xf numFmtId="0" fontId="3" fillId="0" borderId="0" xfId="647"/>
    <xf numFmtId="4" fontId="3" fillId="0" borderId="0" xfId="647" applyNumberFormat="1"/>
    <xf numFmtId="0" fontId="3" fillId="69" borderId="0" xfId="647" applyFill="1"/>
    <xf numFmtId="4" fontId="3" fillId="69" borderId="0" xfId="647" applyNumberFormat="1" applyFill="1"/>
    <xf numFmtId="0" fontId="3" fillId="60" borderId="0" xfId="647" applyFill="1"/>
    <xf numFmtId="4" fontId="3" fillId="60" borderId="0" xfId="647" applyNumberFormat="1" applyFill="1"/>
    <xf numFmtId="0" fontId="120" fillId="0" borderId="0" xfId="0" applyFont="1"/>
    <xf numFmtId="0" fontId="118" fillId="0" borderId="0" xfId="0" applyFont="1"/>
    <xf numFmtId="0" fontId="2" fillId="0" borderId="0" xfId="648"/>
    <xf numFmtId="4" fontId="2" fillId="0" borderId="0" xfId="648" applyNumberFormat="1"/>
    <xf numFmtId="4" fontId="0" fillId="0" borderId="4" xfId="0" applyNumberFormat="1" applyFill="1" applyBorder="1"/>
    <xf numFmtId="0" fontId="2" fillId="0" borderId="4" xfId="648" applyFill="1" applyBorder="1"/>
    <xf numFmtId="0" fontId="120" fillId="0" borderId="4" xfId="0" applyFont="1" applyFill="1" applyBorder="1" applyAlignment="1">
      <alignment vertical="center" wrapText="1"/>
    </xf>
    <xf numFmtId="15" fontId="21" fillId="0" borderId="0" xfId="0" applyNumberFormat="1" applyFont="1"/>
    <xf numFmtId="37" fontId="26" fillId="0" borderId="0" xfId="0" applyNumberFormat="1" applyFont="1" applyFill="1" applyBorder="1" applyAlignment="1" applyProtection="1">
      <alignment horizontal="centerContinuous"/>
    </xf>
    <xf numFmtId="41" fontId="22" fillId="0" borderId="29" xfId="227" applyNumberFormat="1" applyFont="1" applyFill="1" applyBorder="1" applyAlignment="1">
      <alignment horizontal="right"/>
    </xf>
    <xf numFmtId="165" fontId="22" fillId="0" borderId="0" xfId="0" applyNumberFormat="1" applyFont="1" applyFill="1" applyBorder="1"/>
    <xf numFmtId="10" fontId="20" fillId="0" borderId="0" xfId="650" applyNumberFormat="1" applyFont="1"/>
    <xf numFmtId="0" fontId="22" fillId="0" borderId="0" xfId="336" applyFill="1" applyAlignment="1">
      <alignment horizontal="center"/>
    </xf>
    <xf numFmtId="0" fontId="22" fillId="0" borderId="0" xfId="336" applyFill="1"/>
    <xf numFmtId="0" fontId="32" fillId="0" borderId="0" xfId="336" applyFont="1" applyFill="1"/>
    <xf numFmtId="10" fontId="20" fillId="0" borderId="0" xfId="650" applyNumberFormat="1" applyFont="1" applyAlignment="1">
      <alignment horizontal="center"/>
    </xf>
    <xf numFmtId="0" fontId="20" fillId="0" borderId="0" xfId="342" applyNumberFormat="1" applyFont="1" applyAlignment="1">
      <alignment horizontal="center"/>
    </xf>
    <xf numFmtId="37" fontId="20" fillId="0" borderId="0" xfId="342" applyFont="1" applyAlignment="1">
      <alignment horizontal="center" wrapText="1"/>
    </xf>
    <xf numFmtId="37" fontId="124" fillId="0" borderId="0" xfId="342" applyFont="1"/>
    <xf numFmtId="37" fontId="124" fillId="0" borderId="0" xfId="342" applyFont="1" applyAlignment="1">
      <alignment horizontal="center"/>
    </xf>
    <xf numFmtId="0" fontId="124" fillId="0" borderId="0" xfId="342" applyNumberFormat="1" applyFont="1" applyAlignment="1">
      <alignment horizontal="center"/>
    </xf>
    <xf numFmtId="37" fontId="124" fillId="0" borderId="0" xfId="342" applyFont="1" applyAlignment="1">
      <alignment horizontal="center" wrapText="1"/>
    </xf>
    <xf numFmtId="10" fontId="124" fillId="0" borderId="0" xfId="650" applyNumberFormat="1" applyFont="1" applyAlignment="1">
      <alignment horizontal="center"/>
    </xf>
    <xf numFmtId="37" fontId="20" fillId="0" borderId="9" xfId="342" applyFont="1" applyBorder="1"/>
    <xf numFmtId="10" fontId="116" fillId="0" borderId="9" xfId="342" applyNumberFormat="1" applyFont="1" applyBorder="1"/>
    <xf numFmtId="0" fontId="26" fillId="0" borderId="0" xfId="0" quotePrefix="1" applyFont="1" applyFill="1" applyBorder="1" applyAlignment="1">
      <alignment horizontal="left"/>
    </xf>
    <xf numFmtId="0" fontId="33" fillId="0" borderId="0" xfId="0" applyNumberFormat="1" applyFont="1" applyFill="1" applyAlignment="1" applyProtection="1">
      <alignment horizontal="left"/>
    </xf>
    <xf numFmtId="0" fontId="21" fillId="0" borderId="0" xfId="0" applyFont="1" applyFill="1" applyAlignment="1">
      <alignment horizontal="centerContinuous"/>
    </xf>
    <xf numFmtId="10" fontId="22" fillId="0" borderId="0" xfId="0" applyNumberFormat="1" applyFont="1" applyFill="1" applyBorder="1" applyAlignment="1">
      <alignment horizontal="center"/>
    </xf>
    <xf numFmtId="10" fontId="41" fillId="0" borderId="0" xfId="400" applyNumberFormat="1" applyFont="1" applyFill="1" applyBorder="1" applyAlignment="1">
      <alignment horizontal="left"/>
    </xf>
    <xf numFmtId="10" fontId="26" fillId="0" borderId="0" xfId="0" applyNumberFormat="1" applyFont="1" applyFill="1" applyAlignment="1">
      <alignment horizontal="center"/>
    </xf>
    <xf numFmtId="165" fontId="24" fillId="0" borderId="0" xfId="227" applyNumberFormat="1" applyFont="1" applyFill="1" applyBorder="1"/>
    <xf numFmtId="165" fontId="24" fillId="0" borderId="17" xfId="227" applyNumberFormat="1" applyFont="1" applyFill="1" applyBorder="1"/>
    <xf numFmtId="41" fontId="24" fillId="0" borderId="17" xfId="227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/>
    </xf>
    <xf numFmtId="0" fontId="6" fillId="0" borderId="0" xfId="643" applyFill="1"/>
    <xf numFmtId="49" fontId="24" fillId="0" borderId="30" xfId="0" applyNumberFormat="1" applyFont="1" applyFill="1" applyBorder="1" applyAlignment="1">
      <alignment horizontal="center"/>
    </xf>
    <xf numFmtId="49" fontId="24" fillId="0" borderId="50" xfId="0" applyNumberFormat="1" applyFont="1" applyFill="1" applyBorder="1" applyAlignment="1">
      <alignment horizontal="center"/>
    </xf>
    <xf numFmtId="0" fontId="24" fillId="0" borderId="4" xfId="0" applyNumberFormat="1" applyFont="1" applyFill="1" applyBorder="1" applyAlignment="1">
      <alignment horizontal="center"/>
    </xf>
    <xf numFmtId="0" fontId="24" fillId="0" borderId="18" xfId="0" applyNumberFormat="1" applyFont="1" applyFill="1" applyBorder="1" applyAlignment="1">
      <alignment horizontal="center"/>
    </xf>
    <xf numFmtId="49" fontId="24" fillId="0" borderId="23" xfId="0" applyNumberFormat="1" applyFont="1" applyFill="1" applyBorder="1" applyAlignment="1">
      <alignment horizontal="center"/>
    </xf>
    <xf numFmtId="49" fontId="24" fillId="0" borderId="29" xfId="0" applyNumberFormat="1" applyFont="1" applyFill="1" applyBorder="1" applyAlignment="1">
      <alignment horizontal="center"/>
    </xf>
    <xf numFmtId="49" fontId="24" fillId="0" borderId="2" xfId="0" applyNumberFormat="1" applyFont="1" applyFill="1" applyBorder="1" applyAlignment="1">
      <alignment horizontal="center"/>
    </xf>
    <xf numFmtId="49" fontId="24" fillId="0" borderId="39" xfId="0" applyNumberFormat="1" applyFont="1" applyFill="1" applyBorder="1" applyAlignment="1">
      <alignment horizontal="center"/>
    </xf>
    <xf numFmtId="0" fontId="21" fillId="0" borderId="0" xfId="336" applyFont="1" applyFill="1" applyAlignment="1">
      <alignment horizontal="center"/>
    </xf>
    <xf numFmtId="0" fontId="21" fillId="0" borderId="0" xfId="336" applyFont="1" applyFill="1" applyAlignment="1">
      <alignment horizontal="left" indent="1"/>
    </xf>
    <xf numFmtId="37" fontId="123" fillId="0" borderId="0" xfId="336" applyNumberFormat="1" applyFont="1" applyFill="1" applyAlignment="1">
      <alignment horizontal="right"/>
    </xf>
    <xf numFmtId="0" fontId="22" fillId="0" borderId="10" xfId="336" applyFill="1" applyBorder="1" applyAlignment="1">
      <alignment horizontal="left" indent="2"/>
    </xf>
    <xf numFmtId="43" fontId="32" fillId="0" borderId="0" xfId="336" applyNumberFormat="1" applyFont="1" applyFill="1" applyBorder="1"/>
    <xf numFmtId="0" fontId="22" fillId="0" borderId="0" xfId="336" applyFill="1" applyAlignment="1">
      <alignment horizontal="left" indent="2"/>
    </xf>
    <xf numFmtId="43" fontId="32" fillId="0" borderId="11" xfId="336" applyNumberFormat="1" applyFont="1" applyFill="1" applyBorder="1"/>
    <xf numFmtId="43" fontId="32" fillId="0" borderId="10" xfId="336" applyNumberFormat="1" applyFont="1" applyFill="1" applyBorder="1"/>
    <xf numFmtId="0" fontId="32" fillId="0" borderId="10" xfId="336" applyFont="1" applyFill="1" applyBorder="1"/>
    <xf numFmtId="0" fontId="22" fillId="0" borderId="10" xfId="336" applyFill="1" applyBorder="1"/>
    <xf numFmtId="0" fontId="125" fillId="0" borderId="0" xfId="0" applyFont="1" applyFill="1"/>
    <xf numFmtId="10" fontId="21" fillId="0" borderId="0" xfId="0" applyNumberFormat="1" applyFont="1" applyFill="1" applyAlignment="1">
      <alignment horizontal="center"/>
    </xf>
    <xf numFmtId="43" fontId="29" fillId="0" borderId="4" xfId="227" applyNumberFormat="1" applyFont="1" applyFill="1" applyBorder="1"/>
    <xf numFmtId="49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 wrapText="1"/>
    </xf>
    <xf numFmtId="49" fontId="29" fillId="0" borderId="0" xfId="0" applyNumberFormat="1" applyFont="1" applyFill="1" applyBorder="1" applyAlignment="1">
      <alignment horizontal="center"/>
    </xf>
    <xf numFmtId="49" fontId="112" fillId="0" borderId="0" xfId="0" applyNumberFormat="1" applyFont="1" applyFill="1" applyBorder="1" applyAlignment="1">
      <alignment horizontal="center"/>
    </xf>
    <xf numFmtId="49" fontId="23" fillId="0" borderId="0" xfId="0" applyNumberFormat="1" applyFont="1" applyFill="1" applyBorder="1" applyAlignment="1">
      <alignment horizontal="center"/>
    </xf>
    <xf numFmtId="49" fontId="29" fillId="0" borderId="35" xfId="0" applyNumberFormat="1" applyFont="1" applyFill="1" applyBorder="1" applyAlignment="1">
      <alignment horizontal="center"/>
    </xf>
    <xf numFmtId="165" fontId="29" fillId="0" borderId="35" xfId="227" applyNumberFormat="1" applyFont="1" applyFill="1" applyBorder="1"/>
    <xf numFmtId="49" fontId="106" fillId="0" borderId="0" xfId="0" applyNumberFormat="1" applyFont="1" applyFill="1" applyBorder="1" applyAlignment="1">
      <alignment horizontal="center"/>
    </xf>
    <xf numFmtId="49" fontId="44" fillId="0" borderId="0" xfId="0" applyNumberFormat="1" applyFont="1" applyFill="1" applyBorder="1" applyAlignment="1">
      <alignment horizontal="center"/>
    </xf>
    <xf numFmtId="49" fontId="29" fillId="0" borderId="51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/>
    </xf>
    <xf numFmtId="49" fontId="107" fillId="0" borderId="0" xfId="0" applyNumberFormat="1" applyFont="1" applyFill="1" applyBorder="1" applyAlignment="1">
      <alignment horizontal="center"/>
    </xf>
    <xf numFmtId="49" fontId="29" fillId="0" borderId="2" xfId="0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/>
    <xf numFmtId="43" fontId="32" fillId="0" borderId="35" xfId="336" applyNumberFormat="1" applyFont="1" applyFill="1" applyBorder="1"/>
    <xf numFmtId="43" fontId="32" fillId="0" borderId="28" xfId="336" applyNumberFormat="1" applyFont="1" applyFill="1" applyBorder="1"/>
    <xf numFmtId="175" fontId="22" fillId="0" borderId="0" xfId="336" applyNumberFormat="1" applyFill="1" applyAlignment="1">
      <alignment horizontal="center"/>
    </xf>
    <xf numFmtId="0" fontId="110" fillId="0" borderId="0" xfId="336" applyFont="1" applyFill="1" applyAlignment="1"/>
    <xf numFmtId="0" fontId="120" fillId="0" borderId="23" xfId="336" applyFont="1" applyFill="1" applyBorder="1" applyAlignment="1">
      <alignment vertical="center" wrapText="1"/>
    </xf>
    <xf numFmtId="0" fontId="32" fillId="0" borderId="4" xfId="336" applyFont="1" applyFill="1" applyBorder="1" applyAlignment="1">
      <alignment vertical="center" wrapText="1"/>
    </xf>
    <xf numFmtId="0" fontId="22" fillId="0" borderId="0" xfId="336" applyFill="1" applyBorder="1" applyAlignment="1">
      <alignment horizontal="center"/>
    </xf>
    <xf numFmtId="0" fontId="22" fillId="0" borderId="28" xfId="336" applyFill="1" applyBorder="1" applyAlignment="1">
      <alignment horizontal="center"/>
    </xf>
    <xf numFmtId="0" fontId="22" fillId="0" borderId="35" xfId="336" applyFill="1" applyBorder="1" applyAlignment="1">
      <alignment horizontal="center"/>
    </xf>
    <xf numFmtId="10" fontId="32" fillId="0" borderId="0" xfId="336" applyNumberFormat="1" applyFont="1" applyFill="1" applyAlignment="1"/>
    <xf numFmtId="168" fontId="121" fillId="0" borderId="0" xfId="400" applyNumberFormat="1" applyFont="1" applyFill="1" applyAlignment="1">
      <alignment horizontal="center"/>
    </xf>
    <xf numFmtId="168" fontId="22" fillId="0" borderId="0" xfId="400" applyNumberFormat="1" applyFill="1" applyAlignment="1">
      <alignment horizontal="center"/>
    </xf>
    <xf numFmtId="175" fontId="22" fillId="0" borderId="10" xfId="336" applyNumberFormat="1" applyFill="1" applyBorder="1" applyAlignment="1">
      <alignment horizontal="center"/>
    </xf>
    <xf numFmtId="0" fontId="121" fillId="0" borderId="0" xfId="336" applyFont="1" applyFill="1" applyAlignment="1">
      <alignment horizontal="left"/>
    </xf>
    <xf numFmtId="168" fontId="122" fillId="0" borderId="0" xfId="400" applyNumberFormat="1" applyFont="1" applyFill="1" applyAlignment="1">
      <alignment horizontal="center"/>
    </xf>
    <xf numFmtId="0" fontId="22" fillId="0" borderId="0" xfId="336" applyFill="1" applyAlignment="1">
      <alignment horizontal="left"/>
    </xf>
    <xf numFmtId="168" fontId="32" fillId="0" borderId="0" xfId="400" applyNumberFormat="1" applyFont="1" applyFill="1" applyAlignment="1">
      <alignment horizontal="center"/>
    </xf>
    <xf numFmtId="10" fontId="106" fillId="0" borderId="0" xfId="227" applyNumberFormat="1" applyFont="1" applyFill="1" applyBorder="1"/>
    <xf numFmtId="10" fontId="24" fillId="0" borderId="0" xfId="400" applyNumberFormat="1" applyFont="1" applyFill="1" applyBorder="1"/>
    <xf numFmtId="41" fontId="26" fillId="0" borderId="0" xfId="0" applyNumberFormat="1" applyFont="1"/>
    <xf numFmtId="37" fontId="25" fillId="0" borderId="0" xfId="0" applyNumberFormat="1" applyFont="1" applyBorder="1" applyAlignment="1" applyProtection="1">
      <alignment horizontal="center"/>
    </xf>
    <xf numFmtId="37" fontId="25" fillId="0" borderId="0" xfId="0" applyNumberFormat="1" applyFont="1" applyAlignment="1" applyProtection="1">
      <alignment horizontal="center"/>
    </xf>
    <xf numFmtId="14" fontId="21" fillId="0" borderId="0" xfId="0" applyNumberFormat="1" applyFont="1" applyBorder="1" applyAlignment="1" applyProtection="1">
      <alignment horizontal="center"/>
    </xf>
    <xf numFmtId="0" fontId="25" fillId="0" borderId="0" xfId="0" applyFont="1" applyAlignment="1">
      <alignment horizontal="center"/>
    </xf>
    <xf numFmtId="15" fontId="21" fillId="0" borderId="0" xfId="0" quotePrefix="1" applyNumberFormat="1" applyFont="1" applyFill="1" applyAlignment="1">
      <alignment horizontal="center"/>
    </xf>
    <xf numFmtId="15" fontId="21" fillId="0" borderId="0" xfId="0" applyNumberFormat="1" applyFont="1" applyFill="1" applyAlignment="1">
      <alignment horizontal="center"/>
    </xf>
    <xf numFmtId="37" fontId="20" fillId="0" borderId="0" xfId="342" applyFont="1" applyFill="1" applyBorder="1" applyAlignment="1">
      <alignment horizontal="left" vertical="top" wrapText="1"/>
    </xf>
    <xf numFmtId="0" fontId="0" fillId="0" borderId="0" xfId="0" applyAlignment="1">
      <alignment horizontal="center"/>
    </xf>
  </cellXfs>
  <cellStyles count="651">
    <cellStyle name="_x0013_" xfId="1"/>
    <cellStyle name="_09GRC Gas Transport For Review" xfId="2"/>
    <cellStyle name="_4.06E Pass Throughs" xfId="3"/>
    <cellStyle name="_4.06E Pass Throughs_04 07E Wild Horse Wind Expansion (C) (2)" xfId="4"/>
    <cellStyle name="_4.06E Pass Throughs_3.01 Income Statement" xfId="5"/>
    <cellStyle name="_4.06E Pass Throughs_4 31 Regulatory Assets and Liabilities  7 06- Exhibit D" xfId="6"/>
    <cellStyle name="_4.06E Pass Throughs_4 32 Regulatory Assets and Liabilities  7 06- Exhibit D" xfId="7"/>
    <cellStyle name="_4.06E Pass Throughs_Book9" xfId="8"/>
    <cellStyle name="_4.13E Montana Energy Tax" xfId="9"/>
    <cellStyle name="_4.13E Montana Energy Tax_04 07E Wild Horse Wind Expansion (C) (2)" xfId="10"/>
    <cellStyle name="_4.13E Montana Energy Tax_3.01 Income Statement" xfId="11"/>
    <cellStyle name="_4.13E Montana Energy Tax_4 31 Regulatory Assets and Liabilities  7 06- Exhibit D" xfId="12"/>
    <cellStyle name="_4.13E Montana Energy Tax_4 32 Regulatory Assets and Liabilities  7 06- Exhibit D" xfId="13"/>
    <cellStyle name="_4.13E Montana Energy Tax_Book9" xfId="14"/>
    <cellStyle name="_AURORA WIP" xfId="15"/>
    <cellStyle name="_Book1" xfId="16"/>
    <cellStyle name="_Book1 (2)" xfId="17"/>
    <cellStyle name="_Book1 (2)_04 07E Wild Horse Wind Expansion (C) (2)" xfId="18"/>
    <cellStyle name="_Book1 (2)_3.01 Income Statement" xfId="19"/>
    <cellStyle name="_Book1 (2)_4 31 Regulatory Assets and Liabilities  7 06- Exhibit D" xfId="20"/>
    <cellStyle name="_Book1 (2)_4 32 Regulatory Assets and Liabilities  7 06- Exhibit D" xfId="21"/>
    <cellStyle name="_Book1 (2)_Book9" xfId="22"/>
    <cellStyle name="_Book1_3.01 Income Statement" xfId="23"/>
    <cellStyle name="_Book1_4 31 Regulatory Assets and Liabilities  7 06- Exhibit D" xfId="24"/>
    <cellStyle name="_Book1_4 32 Regulatory Assets and Liabilities  7 06- Exhibit D" xfId="25"/>
    <cellStyle name="_Book1_Book9" xfId="26"/>
    <cellStyle name="_Book2" xfId="27"/>
    <cellStyle name="_Book2_04 07E Wild Horse Wind Expansion (C) (2)" xfId="28"/>
    <cellStyle name="_Book2_3.01 Income Statement" xfId="29"/>
    <cellStyle name="_Book2_4 31 Regulatory Assets and Liabilities  7 06- Exhibit D" xfId="30"/>
    <cellStyle name="_Book2_4 32 Regulatory Assets and Liabilities  7 06- Exhibit D" xfId="31"/>
    <cellStyle name="_Book2_Book9" xfId="32"/>
    <cellStyle name="_Book3" xfId="33"/>
    <cellStyle name="_Book5" xfId="34"/>
    <cellStyle name="_Chelan Debt Forecast 12.19.05" xfId="35"/>
    <cellStyle name="_Chelan Debt Forecast 12.19.05_3.01 Income Statement" xfId="36"/>
    <cellStyle name="_Chelan Debt Forecast 12.19.05_4 31 Regulatory Assets and Liabilities  7 06- Exhibit D" xfId="37"/>
    <cellStyle name="_Chelan Debt Forecast 12.19.05_4 32 Regulatory Assets and Liabilities  7 06- Exhibit D" xfId="38"/>
    <cellStyle name="_Chelan Debt Forecast 12.19.05_Book9" xfId="39"/>
    <cellStyle name="_Copy 11-9 Sumas Proforma - Current" xfId="40"/>
    <cellStyle name="_Costs not in AURORA 06GRC" xfId="41"/>
    <cellStyle name="_Costs not in AURORA 06GRC_04 07E Wild Horse Wind Expansion (C) (2)" xfId="42"/>
    <cellStyle name="_Costs not in AURORA 06GRC_3.01 Income Statement" xfId="43"/>
    <cellStyle name="_Costs not in AURORA 06GRC_4 31 Regulatory Assets and Liabilities  7 06- Exhibit D" xfId="44"/>
    <cellStyle name="_Costs not in AURORA 06GRC_4 32 Regulatory Assets and Liabilities  7 06- Exhibit D" xfId="45"/>
    <cellStyle name="_Costs not in AURORA 06GRC_Book9" xfId="46"/>
    <cellStyle name="_Costs not in AURORA 2006GRC 6.15.06" xfId="47"/>
    <cellStyle name="_Costs not in AURORA 2006GRC 6.15.06_04 07E Wild Horse Wind Expansion (C) (2)" xfId="48"/>
    <cellStyle name="_Costs not in AURORA 2006GRC 6.15.06_3.01 Income Statement" xfId="49"/>
    <cellStyle name="_Costs not in AURORA 2006GRC 6.15.06_4 31 Regulatory Assets and Liabilities  7 06- Exhibit D" xfId="50"/>
    <cellStyle name="_Costs not in AURORA 2006GRC 6.15.06_4 32 Regulatory Assets and Liabilities  7 06- Exhibit D" xfId="51"/>
    <cellStyle name="_Costs not in AURORA 2006GRC 6.15.06_Book9" xfId="52"/>
    <cellStyle name="_Costs not in AURORA 2006GRC w gas price updated" xfId="53"/>
    <cellStyle name="_Costs not in AURORA 2007 Rate Case" xfId="54"/>
    <cellStyle name="_Costs not in AURORA 2007 Rate Case_3.01 Income Statement" xfId="55"/>
    <cellStyle name="_Costs not in AURORA 2007 Rate Case_4 31 Regulatory Assets and Liabilities  7 06- Exhibit D" xfId="56"/>
    <cellStyle name="_Costs not in AURORA 2007 Rate Case_4 32 Regulatory Assets and Liabilities  7 06- Exhibit D" xfId="57"/>
    <cellStyle name="_Costs not in AURORA 2007 Rate Case_Book9" xfId="58"/>
    <cellStyle name="_Costs not in KWI3000 '06Budget" xfId="59"/>
    <cellStyle name="_Costs not in KWI3000 '06Budget_3.01 Income Statement" xfId="60"/>
    <cellStyle name="_Costs not in KWI3000 '06Budget_4 31 Regulatory Assets and Liabilities  7 06- Exhibit D" xfId="61"/>
    <cellStyle name="_Costs not in KWI3000 '06Budget_4 32 Regulatory Assets and Liabilities  7 06- Exhibit D" xfId="62"/>
    <cellStyle name="_Costs not in KWI3000 '06Budget_Book9" xfId="63"/>
    <cellStyle name="_DEM-WP (C) Power Cost 2006GRC Order" xfId="64"/>
    <cellStyle name="_DEM-WP (C) Power Cost 2006GRC Order_04 07E Wild Horse Wind Expansion (C) (2)" xfId="65"/>
    <cellStyle name="_DEM-WP (C) Power Cost 2006GRC Order_3.01 Income Statement" xfId="66"/>
    <cellStyle name="_DEM-WP (C) Power Cost 2006GRC Order_4 31 Regulatory Assets and Liabilities  7 06- Exhibit D" xfId="67"/>
    <cellStyle name="_DEM-WP (C) Power Cost 2006GRC Order_4 32 Regulatory Assets and Liabilities  7 06- Exhibit D" xfId="68"/>
    <cellStyle name="_DEM-WP (C) Power Cost 2006GRC Order_Book9" xfId="69"/>
    <cellStyle name="_DEM-WP Revised (HC) Wild Horse 2006GRC" xfId="70"/>
    <cellStyle name="_DEM-WP(C) Colstrip FOR" xfId="71"/>
    <cellStyle name="_DEM-WP(C) Costs not in AURORA 2006GRC" xfId="72"/>
    <cellStyle name="_DEM-WP(C) Costs not in AURORA 2006GRC_3.01 Income Statement" xfId="73"/>
    <cellStyle name="_DEM-WP(C) Costs not in AURORA 2006GRC_4 31 Regulatory Assets and Liabilities  7 06- Exhibit D" xfId="74"/>
    <cellStyle name="_DEM-WP(C) Costs not in AURORA 2006GRC_4 32 Regulatory Assets and Liabilities  7 06- Exhibit D" xfId="75"/>
    <cellStyle name="_DEM-WP(C) Costs not in AURORA 2006GRC_Book9" xfId="76"/>
    <cellStyle name="_DEM-WP(C) Costs not in AURORA 2007GRC" xfId="77"/>
    <cellStyle name="_DEM-WP(C) Costs not in AURORA 2007PCORC-5.07Update" xfId="78"/>
    <cellStyle name="_DEM-WP(C) Costs not in AURORA 2007PCORC-5.07Update_DEM-WP(C) Production O&amp;M 2009GRC Rebuttal" xfId="79"/>
    <cellStyle name="_DEM-WP(C) Prod O&amp;M 2007GRC" xfId="80"/>
    <cellStyle name="_DEM-WP(C) Rate Year Sumas by Month Update Corrected" xfId="81"/>
    <cellStyle name="_DEM-WP(C) Sumas Proforma 11.5.07" xfId="82"/>
    <cellStyle name="_DEM-WP(C) Westside Hydro Data_051007" xfId="83"/>
    <cellStyle name="_Fixed Gas Transport 1 19 09" xfId="84"/>
    <cellStyle name="_Fuel Prices 4-14" xfId="85"/>
    <cellStyle name="_Fuel Prices 4-14_04 07E Wild Horse Wind Expansion (C) (2)" xfId="86"/>
    <cellStyle name="_Fuel Prices 4-14_3.01 Income Statement" xfId="87"/>
    <cellStyle name="_Fuel Prices 4-14_4 31 Regulatory Assets and Liabilities  7 06- Exhibit D" xfId="88"/>
    <cellStyle name="_Fuel Prices 4-14_4 32 Regulatory Assets and Liabilities  7 06- Exhibit D" xfId="89"/>
    <cellStyle name="_Fuel Prices 4-14_Book9" xfId="90"/>
    <cellStyle name="_Gas Transportation Charges_2009GRC_120308" xfId="91"/>
    <cellStyle name="_NIM 06 Base Case Current Trends" xfId="92"/>
    <cellStyle name="_Portfolio SPlan Base Case.xls Chart 1" xfId="93"/>
    <cellStyle name="_Portfolio SPlan Base Case.xls Chart 2" xfId="94"/>
    <cellStyle name="_Portfolio SPlan Base Case.xls Chart 3" xfId="95"/>
    <cellStyle name="_Power Cost Value Copy 11.30.05 gas 1.09.06 AURORA at 1.10.06" xfId="96"/>
    <cellStyle name="_Power Cost Value Copy 11.30.05 gas 1.09.06 AURORA at 1.10.06_04 07E Wild Horse Wind Expansion (C) (2)" xfId="97"/>
    <cellStyle name="_Power Cost Value Copy 11.30.05 gas 1.09.06 AURORA at 1.10.06_3.01 Income Statement" xfId="98"/>
    <cellStyle name="_Power Cost Value Copy 11.30.05 gas 1.09.06 AURORA at 1.10.06_4 31 Regulatory Assets and Liabilities  7 06- Exhibit D" xfId="99"/>
    <cellStyle name="_Power Cost Value Copy 11.30.05 gas 1.09.06 AURORA at 1.10.06_4 32 Regulatory Assets and Liabilities  7 06- Exhibit D" xfId="100"/>
    <cellStyle name="_Power Cost Value Copy 11.30.05 gas 1.09.06 AURORA at 1.10.06_Book9" xfId="101"/>
    <cellStyle name="_Pro Forma Rev 07 GRC" xfId="102"/>
    <cellStyle name="_Recon to Darrin's 5.11.05 proforma" xfId="103"/>
    <cellStyle name="_Recon to Darrin's 5.11.05 proforma_3.01 Income Statement" xfId="104"/>
    <cellStyle name="_Recon to Darrin's 5.11.05 proforma_4 31 Regulatory Assets and Liabilities  7 06- Exhibit D" xfId="105"/>
    <cellStyle name="_Recon to Darrin's 5.11.05 proforma_4 32 Regulatory Assets and Liabilities  7 06- Exhibit D" xfId="106"/>
    <cellStyle name="_Recon to Darrin's 5.11.05 proforma_Book9" xfId="107"/>
    <cellStyle name="_Revenue" xfId="108"/>
    <cellStyle name="_Revenue_Data" xfId="109"/>
    <cellStyle name="_Revenue_Data_1" xfId="110"/>
    <cellStyle name="_Revenue_Data_Pro Forma Rev 09 GRC" xfId="111"/>
    <cellStyle name="_Revenue_Data_Pro Forma Rev 2010 GRC" xfId="112"/>
    <cellStyle name="_Revenue_Data_Pro Forma Rev 2010 GRC_Preliminary" xfId="113"/>
    <cellStyle name="_Revenue_Data_Revenue (Feb 09 - Jan 10)" xfId="114"/>
    <cellStyle name="_Revenue_Data_Revenue (Jan 09 - Dec 09)" xfId="115"/>
    <cellStyle name="_Revenue_Data_Revenue (Mar 09 - Feb 10)" xfId="116"/>
    <cellStyle name="_Revenue_Data_Volume Exhibit (Jan09 - Dec09)" xfId="117"/>
    <cellStyle name="_Revenue_Mins" xfId="118"/>
    <cellStyle name="_Revenue_Pro Forma Rev 07 GRC" xfId="119"/>
    <cellStyle name="_Revenue_Pro Forma Rev 08 GRC" xfId="120"/>
    <cellStyle name="_Revenue_Pro Forma Rev 09 GRC" xfId="121"/>
    <cellStyle name="_Revenue_Pro Forma Rev 2010 GRC" xfId="122"/>
    <cellStyle name="_Revenue_Pro Forma Rev 2010 GRC_Preliminary" xfId="123"/>
    <cellStyle name="_Revenue_Revenue (Feb 09 - Jan 10)" xfId="124"/>
    <cellStyle name="_Revenue_Revenue (Jan 09 - Dec 09)" xfId="125"/>
    <cellStyle name="_Revenue_Revenue (Mar 09 - Feb 10)" xfId="126"/>
    <cellStyle name="_Revenue_Sheet2" xfId="127"/>
    <cellStyle name="_Revenue_Therms Data" xfId="128"/>
    <cellStyle name="_Revenue_Therms Data Rerun" xfId="129"/>
    <cellStyle name="_Revenue_Volume Exhibit (Jan09 - Dec09)" xfId="130"/>
    <cellStyle name="_Sumas Proforma - 11-09-07" xfId="131"/>
    <cellStyle name="_Sumas Property Taxes v1" xfId="132"/>
    <cellStyle name="_Tenaska Comparison" xfId="133"/>
    <cellStyle name="_Tenaska Comparison_3.01 Income Statement" xfId="134"/>
    <cellStyle name="_Tenaska Comparison_4 31 Regulatory Assets and Liabilities  7 06- Exhibit D" xfId="135"/>
    <cellStyle name="_Tenaska Comparison_4 32 Regulatory Assets and Liabilities  7 06- Exhibit D" xfId="136"/>
    <cellStyle name="_Tenaska Comparison_Book9" xfId="137"/>
    <cellStyle name="_Therms Data" xfId="138"/>
    <cellStyle name="_Therms Data_Pro Forma Rev 09 GRC" xfId="139"/>
    <cellStyle name="_Therms Data_Pro Forma Rev 2010 GRC" xfId="140"/>
    <cellStyle name="_Therms Data_Pro Forma Rev 2010 GRC_Preliminary" xfId="141"/>
    <cellStyle name="_Therms Data_Revenue (Feb 09 - Jan 10)" xfId="142"/>
    <cellStyle name="_Therms Data_Revenue (Jan 09 - Dec 09)" xfId="143"/>
    <cellStyle name="_Therms Data_Revenue (Mar 09 - Feb 10)" xfId="144"/>
    <cellStyle name="_Therms Data_Volume Exhibit (Jan09 - Dec09)" xfId="145"/>
    <cellStyle name="_Value Copy 11 30 05 gas 12 09 05 AURORA at 12 14 05" xfId="146"/>
    <cellStyle name="_Value Copy 11 30 05 gas 12 09 05 AURORA at 12 14 05_04 07E Wild Horse Wind Expansion (C) (2)" xfId="147"/>
    <cellStyle name="_Value Copy 11 30 05 gas 12 09 05 AURORA at 12 14 05_3.01 Income Statement" xfId="148"/>
    <cellStyle name="_Value Copy 11 30 05 gas 12 09 05 AURORA at 12 14 05_4 31 Regulatory Assets and Liabilities  7 06- Exhibit D" xfId="149"/>
    <cellStyle name="_Value Copy 11 30 05 gas 12 09 05 AURORA at 12 14 05_4 32 Regulatory Assets and Liabilities  7 06- Exhibit D" xfId="150"/>
    <cellStyle name="_Value Copy 11 30 05 gas 12 09 05 AURORA at 12 14 05_Book9" xfId="151"/>
    <cellStyle name="_VC 6.15.06 update on 06GRC power costs.xls Chart 1" xfId="152"/>
    <cellStyle name="_VC 6.15.06 update on 06GRC power costs.xls Chart 1_04 07E Wild Horse Wind Expansion (C) (2)" xfId="153"/>
    <cellStyle name="_VC 6.15.06 update on 06GRC power costs.xls Chart 1_3.01 Income Statement" xfId="154"/>
    <cellStyle name="_VC 6.15.06 update on 06GRC power costs.xls Chart 1_4 31 Regulatory Assets and Liabilities  7 06- Exhibit D" xfId="155"/>
    <cellStyle name="_VC 6.15.06 update on 06GRC power costs.xls Chart 1_4 32 Regulatory Assets and Liabilities  7 06- Exhibit D" xfId="156"/>
    <cellStyle name="_VC 6.15.06 update on 06GRC power costs.xls Chart 1_Book9" xfId="157"/>
    <cellStyle name="_VC 6.15.06 update on 06GRC power costs.xls Chart 2" xfId="158"/>
    <cellStyle name="_VC 6.15.06 update on 06GRC power costs.xls Chart 2_04 07E Wild Horse Wind Expansion (C) (2)" xfId="159"/>
    <cellStyle name="_VC 6.15.06 update on 06GRC power costs.xls Chart 2_3.01 Income Statement" xfId="160"/>
    <cellStyle name="_VC 6.15.06 update on 06GRC power costs.xls Chart 2_4 31 Regulatory Assets and Liabilities  7 06- Exhibit D" xfId="161"/>
    <cellStyle name="_VC 6.15.06 update on 06GRC power costs.xls Chart 2_4 32 Regulatory Assets and Liabilities  7 06- Exhibit D" xfId="162"/>
    <cellStyle name="_VC 6.15.06 update on 06GRC power costs.xls Chart 2_Book9" xfId="163"/>
    <cellStyle name="_VC 6.15.06 update on 06GRC power costs.xls Chart 3" xfId="164"/>
    <cellStyle name="_VC 6.15.06 update on 06GRC power costs.xls Chart 3_04 07E Wild Horse Wind Expansion (C) (2)" xfId="165"/>
    <cellStyle name="_VC 6.15.06 update on 06GRC power costs.xls Chart 3_3.01 Income Statement" xfId="166"/>
    <cellStyle name="_VC 6.15.06 update on 06GRC power costs.xls Chart 3_4 31 Regulatory Assets and Liabilities  7 06- Exhibit D" xfId="167"/>
    <cellStyle name="_VC 6.15.06 update on 06GRC power costs.xls Chart 3_4 32 Regulatory Assets and Liabilities  7 06- Exhibit D" xfId="168"/>
    <cellStyle name="_VC 6.15.06 update on 06GRC power costs.xls Chart 3_Book9" xfId="169"/>
    <cellStyle name="0,0_x000d__x000a_NA_x000d__x000a_" xfId="170"/>
    <cellStyle name="0000" xfId="171"/>
    <cellStyle name="000000" xfId="172"/>
    <cellStyle name="20% - Accent1" xfId="173" builtinId="30" customBuiltin="1"/>
    <cellStyle name="20% - Accent1 2" xfId="174"/>
    <cellStyle name="20% - Accent1 2 2" xfId="552"/>
    <cellStyle name="20% - Accent1 3" xfId="175"/>
    <cellStyle name="20% - Accent1 3 2" xfId="553"/>
    <cellStyle name="20% - Accent1 4" xfId="520"/>
    <cellStyle name="20% - Accent1 4 2" xfId="613"/>
    <cellStyle name="20% - Accent1 5" xfId="536"/>
    <cellStyle name="20% - Accent2" xfId="176" builtinId="34" customBuiltin="1"/>
    <cellStyle name="20% - Accent2 2" xfId="177"/>
    <cellStyle name="20% - Accent2 2 2" xfId="554"/>
    <cellStyle name="20% - Accent2 3" xfId="178"/>
    <cellStyle name="20% - Accent2 3 2" xfId="555"/>
    <cellStyle name="20% - Accent2 4" xfId="522"/>
    <cellStyle name="20% - Accent2 4 2" xfId="615"/>
    <cellStyle name="20% - Accent2 5" xfId="538"/>
    <cellStyle name="20% - Accent3" xfId="179" builtinId="38" customBuiltin="1"/>
    <cellStyle name="20% - Accent3 2" xfId="180"/>
    <cellStyle name="20% - Accent3 2 2" xfId="556"/>
    <cellStyle name="20% - Accent3 3" xfId="181"/>
    <cellStyle name="20% - Accent3 3 2" xfId="557"/>
    <cellStyle name="20% - Accent3 4" xfId="524"/>
    <cellStyle name="20% - Accent3 4 2" xfId="617"/>
    <cellStyle name="20% - Accent3 5" xfId="540"/>
    <cellStyle name="20% - Accent4" xfId="182" builtinId="42" customBuiltin="1"/>
    <cellStyle name="20% - Accent4 2" xfId="183"/>
    <cellStyle name="20% - Accent4 2 2" xfId="558"/>
    <cellStyle name="20% - Accent4 3" xfId="184"/>
    <cellStyle name="20% - Accent4 3 2" xfId="559"/>
    <cellStyle name="20% - Accent4 4" xfId="526"/>
    <cellStyle name="20% - Accent4 4 2" xfId="619"/>
    <cellStyle name="20% - Accent4 5" xfId="542"/>
    <cellStyle name="20% - Accent5" xfId="185" builtinId="46" customBuiltin="1"/>
    <cellStyle name="20% - Accent5 2" xfId="186"/>
    <cellStyle name="20% - Accent5 2 2" xfId="560"/>
    <cellStyle name="20% - Accent5 3" xfId="187"/>
    <cellStyle name="20% - Accent5 3 2" xfId="561"/>
    <cellStyle name="20% - Accent5 4" xfId="528"/>
    <cellStyle name="20% - Accent5 4 2" xfId="621"/>
    <cellStyle name="20% - Accent5 5" xfId="544"/>
    <cellStyle name="20% - Accent6" xfId="188" builtinId="50" customBuiltin="1"/>
    <cellStyle name="20% - Accent6 2" xfId="189"/>
    <cellStyle name="20% - Accent6 2 2" xfId="562"/>
    <cellStyle name="20% - Accent6 3" xfId="190"/>
    <cellStyle name="20% - Accent6 3 2" xfId="563"/>
    <cellStyle name="20% - Accent6 4" xfId="530"/>
    <cellStyle name="20% - Accent6 4 2" xfId="623"/>
    <cellStyle name="20% - Accent6 5" xfId="546"/>
    <cellStyle name="40% - Accent1" xfId="191" builtinId="31" customBuiltin="1"/>
    <cellStyle name="40% - Accent1 2" xfId="192"/>
    <cellStyle name="40% - Accent1 2 2" xfId="564"/>
    <cellStyle name="40% - Accent1 3" xfId="193"/>
    <cellStyle name="40% - Accent1 3 2" xfId="565"/>
    <cellStyle name="40% - Accent1 4" xfId="521"/>
    <cellStyle name="40% - Accent1 4 2" xfId="614"/>
    <cellStyle name="40% - Accent1 5" xfId="537"/>
    <cellStyle name="40% - Accent2" xfId="194" builtinId="35" customBuiltin="1"/>
    <cellStyle name="40% - Accent2 2" xfId="195"/>
    <cellStyle name="40% - Accent2 2 2" xfId="566"/>
    <cellStyle name="40% - Accent2 3" xfId="196"/>
    <cellStyle name="40% - Accent2 3 2" xfId="567"/>
    <cellStyle name="40% - Accent2 4" xfId="523"/>
    <cellStyle name="40% - Accent2 4 2" xfId="616"/>
    <cellStyle name="40% - Accent2 5" xfId="539"/>
    <cellStyle name="40% - Accent3" xfId="197" builtinId="39" customBuiltin="1"/>
    <cellStyle name="40% - Accent3 2" xfId="198"/>
    <cellStyle name="40% - Accent3 2 2" xfId="568"/>
    <cellStyle name="40% - Accent3 3" xfId="199"/>
    <cellStyle name="40% - Accent3 3 2" xfId="569"/>
    <cellStyle name="40% - Accent3 4" xfId="525"/>
    <cellStyle name="40% - Accent3 4 2" xfId="618"/>
    <cellStyle name="40% - Accent3 5" xfId="541"/>
    <cellStyle name="40% - Accent4" xfId="200" builtinId="43" customBuiltin="1"/>
    <cellStyle name="40% - Accent4 2" xfId="201"/>
    <cellStyle name="40% - Accent4 2 2" xfId="570"/>
    <cellStyle name="40% - Accent4 3" xfId="202"/>
    <cellStyle name="40% - Accent4 3 2" xfId="571"/>
    <cellStyle name="40% - Accent4 4" xfId="527"/>
    <cellStyle name="40% - Accent4 4 2" xfId="620"/>
    <cellStyle name="40% - Accent4 5" xfId="543"/>
    <cellStyle name="40% - Accent5" xfId="203" builtinId="47" customBuiltin="1"/>
    <cellStyle name="40% - Accent5 2" xfId="204"/>
    <cellStyle name="40% - Accent5 2 2" xfId="572"/>
    <cellStyle name="40% - Accent5 3" xfId="205"/>
    <cellStyle name="40% - Accent5 3 2" xfId="573"/>
    <cellStyle name="40% - Accent5 4" xfId="529"/>
    <cellStyle name="40% - Accent5 4 2" xfId="622"/>
    <cellStyle name="40% - Accent5 5" xfId="545"/>
    <cellStyle name="40% - Accent6" xfId="206" builtinId="51" customBuiltin="1"/>
    <cellStyle name="40% - Accent6 2" xfId="207"/>
    <cellStyle name="40% - Accent6 2 2" xfId="574"/>
    <cellStyle name="40% - Accent6 3" xfId="208"/>
    <cellStyle name="40% - Accent6 3 2" xfId="575"/>
    <cellStyle name="40% - Accent6 4" xfId="531"/>
    <cellStyle name="40% - Accent6 4 2" xfId="624"/>
    <cellStyle name="40% - Accent6 5" xfId="547"/>
    <cellStyle name="60% - Accent1" xfId="209" builtinId="32" customBuiltin="1"/>
    <cellStyle name="60% - Accent2" xfId="210" builtinId="36" customBuiltin="1"/>
    <cellStyle name="60% - Accent3" xfId="211" builtinId="40" customBuiltin="1"/>
    <cellStyle name="60% - Accent4" xfId="212" builtinId="44" customBuiltin="1"/>
    <cellStyle name="60% - Accent5" xfId="213" builtinId="48" customBuiltin="1"/>
    <cellStyle name="60% - Accent6" xfId="214" builtinId="52" customBuiltin="1"/>
    <cellStyle name="Accent1" xfId="215" builtinId="29" customBuiltin="1"/>
    <cellStyle name="Accent2" xfId="216" builtinId="33" customBuiltin="1"/>
    <cellStyle name="Accent3" xfId="217" builtinId="37" customBuiltin="1"/>
    <cellStyle name="Accent4" xfId="218" builtinId="41" customBuiltin="1"/>
    <cellStyle name="Accent5" xfId="219" builtinId="45" customBuiltin="1"/>
    <cellStyle name="Accent6" xfId="220" builtinId="49" customBuiltin="1"/>
    <cellStyle name="Bad" xfId="221" builtinId="27" customBuiltin="1"/>
    <cellStyle name="blank" xfId="222"/>
    <cellStyle name="Calc Currency (0)" xfId="223"/>
    <cellStyle name="Calculation" xfId="224" builtinId="22" customBuiltin="1"/>
    <cellStyle name="Check Cell" xfId="225" builtinId="23" customBuiltin="1"/>
    <cellStyle name="CheckCell" xfId="226"/>
    <cellStyle name="Comma" xfId="227" builtinId="3"/>
    <cellStyle name="Comma [0] 2" xfId="508"/>
    <cellStyle name="Comma [0] 2 2" xfId="601"/>
    <cellStyle name="Comma [0] 3" xfId="608"/>
    <cellStyle name="Comma 10" xfId="228"/>
    <cellStyle name="Comma 11" xfId="229"/>
    <cellStyle name="Comma 12" xfId="230"/>
    <cellStyle name="Comma 13" xfId="231"/>
    <cellStyle name="Comma 14" xfId="232"/>
    <cellStyle name="Comma 15" xfId="233"/>
    <cellStyle name="Comma 16" xfId="625"/>
    <cellStyle name="Comma 17" xfId="630"/>
    <cellStyle name="Comma 18" xfId="597"/>
    <cellStyle name="Comma 19" xfId="638"/>
    <cellStyle name="Comma 2" xfId="234"/>
    <cellStyle name="Comma 2 2" xfId="235"/>
    <cellStyle name="Comma 2 2 2" xfId="236"/>
    <cellStyle name="Comma 20" xfId="645"/>
    <cellStyle name="Comma 3" xfId="237"/>
    <cellStyle name="Comma 3 2" xfId="238"/>
    <cellStyle name="Comma 4" xfId="239"/>
    <cellStyle name="Comma 4 2" xfId="240"/>
    <cellStyle name="Comma 5" xfId="241"/>
    <cellStyle name="Comma 6" xfId="576"/>
    <cellStyle name="Comma 6 2" xfId="242"/>
    <cellStyle name="Comma 6 3" xfId="243"/>
    <cellStyle name="Comma 7" xfId="244"/>
    <cellStyle name="Comma 7 2" xfId="577"/>
    <cellStyle name="Comma 8" xfId="245"/>
    <cellStyle name="Comma 8 2" xfId="246"/>
    <cellStyle name="Comma 9" xfId="247"/>
    <cellStyle name="Comma 9 2" xfId="248"/>
    <cellStyle name="Comma0" xfId="249"/>
    <cellStyle name="Comma0 - Style2" xfId="250"/>
    <cellStyle name="Comma0 - Style4" xfId="251"/>
    <cellStyle name="Comma0 - Style5" xfId="252"/>
    <cellStyle name="Comma0 2" xfId="253"/>
    <cellStyle name="Comma0 3" xfId="254"/>
    <cellStyle name="Comma0 4" xfId="255"/>
    <cellStyle name="Comma0_00COS Ind Allocators" xfId="256"/>
    <cellStyle name="Comma1 - Style1" xfId="257"/>
    <cellStyle name="Copied" xfId="258"/>
    <cellStyle name="COST1" xfId="259"/>
    <cellStyle name="Curren - Style1" xfId="260"/>
    <cellStyle name="Curren - Style2" xfId="261"/>
    <cellStyle name="Curren - Style5" xfId="262"/>
    <cellStyle name="Curren - Style6" xfId="263"/>
    <cellStyle name="Currency 10" xfId="264"/>
    <cellStyle name="Currency 11" xfId="265"/>
    <cellStyle name="Currency 12" xfId="266"/>
    <cellStyle name="Currency 13" xfId="267"/>
    <cellStyle name="Currency 14" xfId="268"/>
    <cellStyle name="Currency 15" xfId="269"/>
    <cellStyle name="Currency 16" xfId="578"/>
    <cellStyle name="Currency 17" xfId="627"/>
    <cellStyle name="Currency 18" xfId="637"/>
    <cellStyle name="Currency 2" xfId="270"/>
    <cellStyle name="Currency 2 2" xfId="271"/>
    <cellStyle name="Currency 3" xfId="272"/>
    <cellStyle name="Currency 3 2" xfId="273"/>
    <cellStyle name="Currency 4" xfId="274"/>
    <cellStyle name="Currency 4 2" xfId="275"/>
    <cellStyle name="Currency 5" xfId="276"/>
    <cellStyle name="Currency 5 2" xfId="277"/>
    <cellStyle name="Currency 6" xfId="278"/>
    <cellStyle name="Currency 6 2" xfId="279"/>
    <cellStyle name="Currency 7" xfId="280"/>
    <cellStyle name="Currency 7 2" xfId="281"/>
    <cellStyle name="Currency 8" xfId="282"/>
    <cellStyle name="Currency 8 2" xfId="283"/>
    <cellStyle name="Currency 9" xfId="284"/>
    <cellStyle name="Currency 9 2" xfId="285"/>
    <cellStyle name="Currency0" xfId="286"/>
    <cellStyle name="Date" xfId="287"/>
    <cellStyle name="Date 2" xfId="288"/>
    <cellStyle name="Date 3" xfId="289"/>
    <cellStyle name="Date 4" xfId="290"/>
    <cellStyle name="Entered" xfId="291"/>
    <cellStyle name="Euro" xfId="292"/>
    <cellStyle name="Explanatory Text" xfId="293" builtinId="53" customBuiltin="1"/>
    <cellStyle name="Fixed" xfId="294"/>
    <cellStyle name="Fixed3 - Style3" xfId="295"/>
    <cellStyle name="Good" xfId="296" builtinId="26" customBuiltin="1"/>
    <cellStyle name="Grey" xfId="297"/>
    <cellStyle name="Grey 2" xfId="298"/>
    <cellStyle name="Grey 3" xfId="299"/>
    <cellStyle name="Grey 4" xfId="300"/>
    <cellStyle name="Header" xfId="301"/>
    <cellStyle name="Header1" xfId="302"/>
    <cellStyle name="Header2" xfId="303"/>
    <cellStyle name="Heading" xfId="304"/>
    <cellStyle name="Heading 1" xfId="305" builtinId="16" customBuiltin="1"/>
    <cellStyle name="Heading 2" xfId="306" builtinId="17" customBuiltin="1"/>
    <cellStyle name="Heading 3" xfId="307" builtinId="18" customBuiltin="1"/>
    <cellStyle name="Heading 4" xfId="308" builtinId="19" customBuiltin="1"/>
    <cellStyle name="Heading1" xfId="309"/>
    <cellStyle name="Heading2" xfId="310"/>
    <cellStyle name="Input" xfId="311" builtinId="20" customBuiltin="1"/>
    <cellStyle name="Input [yellow]" xfId="312"/>
    <cellStyle name="Input [yellow] 2" xfId="313"/>
    <cellStyle name="Input [yellow] 3" xfId="314"/>
    <cellStyle name="Input [yellow] 4" xfId="315"/>
    <cellStyle name="Input Cells" xfId="316"/>
    <cellStyle name="Input Cells Percent" xfId="317"/>
    <cellStyle name="Input Cells_Book9" xfId="318"/>
    <cellStyle name="Lines" xfId="319"/>
    <cellStyle name="LINKED" xfId="320"/>
    <cellStyle name="Linked Cell" xfId="321" builtinId="24" customBuiltin="1"/>
    <cellStyle name="modified border" xfId="322"/>
    <cellStyle name="modified border 2" xfId="323"/>
    <cellStyle name="modified border 3" xfId="324"/>
    <cellStyle name="modified border 4" xfId="325"/>
    <cellStyle name="modified border1" xfId="326"/>
    <cellStyle name="modified border1 2" xfId="327"/>
    <cellStyle name="modified border1 3" xfId="328"/>
    <cellStyle name="modified border1 4" xfId="329"/>
    <cellStyle name="Neutral" xfId="330" builtinId="28" customBuiltin="1"/>
    <cellStyle name="no dec" xfId="331"/>
    <cellStyle name="Normal" xfId="0" builtinId="0"/>
    <cellStyle name="Normal - Style1" xfId="332"/>
    <cellStyle name="Normal - Style1 2" xfId="333"/>
    <cellStyle name="Normal - Style1 3" xfId="334"/>
    <cellStyle name="Normal - Style1 4" xfId="335"/>
    <cellStyle name="Normal 10" xfId="514"/>
    <cellStyle name="Normal 10 2" xfId="336"/>
    <cellStyle name="Normal 10 3" xfId="337"/>
    <cellStyle name="Normal 10 3 2" xfId="579"/>
    <cellStyle name="Normal 10 4" xfId="606"/>
    <cellStyle name="Normal 11" xfId="338"/>
    <cellStyle name="Normal 12" xfId="339"/>
    <cellStyle name="Normal 13" xfId="340"/>
    <cellStyle name="Normal 14" xfId="341"/>
    <cellStyle name="Normal 15" xfId="342"/>
    <cellStyle name="Normal 16" xfId="343"/>
    <cellStyle name="Normal 16 2" xfId="580"/>
    <cellStyle name="Normal 17" xfId="344"/>
    <cellStyle name="Normal 17 2" xfId="581"/>
    <cellStyle name="Normal 18" xfId="345"/>
    <cellStyle name="Normal 18 2" xfId="582"/>
    <cellStyle name="Normal 19" xfId="346"/>
    <cellStyle name="Normal 19 2" xfId="583"/>
    <cellStyle name="Normal 2" xfId="347"/>
    <cellStyle name="Normal 2 2" xfId="348"/>
    <cellStyle name="Normal 2 2 2" xfId="349"/>
    <cellStyle name="Normal 2 2 2 2" xfId="585"/>
    <cellStyle name="Normal 2 2 2_NOL Analysis(For Ann Kellog and  Pete Winne)" xfId="507"/>
    <cellStyle name="Normal 2 2 3" xfId="350"/>
    <cellStyle name="Normal 2 2 3 2" xfId="586"/>
    <cellStyle name="Normal 2 3" xfId="351"/>
    <cellStyle name="Normal 2 3 2" xfId="587"/>
    <cellStyle name="Normal 2 4" xfId="352"/>
    <cellStyle name="Normal 2 4 2" xfId="588"/>
    <cellStyle name="Normal 2 5" xfId="353"/>
    <cellStyle name="Normal 2 5 2" xfId="589"/>
    <cellStyle name="Normal 2 6" xfId="354"/>
    <cellStyle name="Normal 2 7" xfId="355"/>
    <cellStyle name="Normal 2 7 2" xfId="356"/>
    <cellStyle name="Normal 2 8" xfId="584"/>
    <cellStyle name="Normal 2_3.05 Allocation Method 2010 GTR WF" xfId="357"/>
    <cellStyle name="Normal 20" xfId="515"/>
    <cellStyle name="Normal 20 2" xfId="607"/>
    <cellStyle name="Normal 21" xfId="516"/>
    <cellStyle name="Normal 21 2" xfId="609"/>
    <cellStyle name="Normal 22" xfId="517"/>
    <cellStyle name="Normal 22 2" xfId="610"/>
    <cellStyle name="Normal 23" xfId="519"/>
    <cellStyle name="Normal 23 2" xfId="612"/>
    <cellStyle name="Normal 24" xfId="532"/>
    <cellStyle name="Normal 25" xfId="533"/>
    <cellStyle name="Normal 26" xfId="549"/>
    <cellStyle name="Normal 26 2" xfId="633"/>
    <cellStyle name="Normal 27" xfId="600"/>
    <cellStyle name="Normal 27 2" xfId="634"/>
    <cellStyle name="Normal 28" xfId="535"/>
    <cellStyle name="Normal 29" xfId="599"/>
    <cellStyle name="Normal 3" xfId="510"/>
    <cellStyle name="Normal 3 2" xfId="358"/>
    <cellStyle name="Normal 3 3" xfId="359"/>
    <cellStyle name="Normal 3 4" xfId="360"/>
    <cellStyle name="Normal 3 5" xfId="361"/>
    <cellStyle name="Normal 3 6" xfId="362"/>
    <cellStyle name="Normal 3 6 2" xfId="590"/>
    <cellStyle name="Normal 3 7" xfId="602"/>
    <cellStyle name="Normal 30" xfId="598"/>
    <cellStyle name="Normal 31" xfId="628"/>
    <cellStyle name="Normal 32" xfId="632"/>
    <cellStyle name="Normal 33" xfId="550"/>
    <cellStyle name="Normal 34" xfId="551"/>
    <cellStyle name="Normal 35" xfId="548"/>
    <cellStyle name="Normal 36" xfId="595"/>
    <cellStyle name="Normal 37" xfId="596"/>
    <cellStyle name="Normal 38" xfId="635"/>
    <cellStyle name="Normal 39" xfId="636"/>
    <cellStyle name="Normal 4" xfId="363"/>
    <cellStyle name="Normal 4 2" xfId="364"/>
    <cellStyle name="Normal 4_3.05 Allocation Method 2010 GTR WF" xfId="365"/>
    <cellStyle name="Normal 40" xfId="640"/>
    <cellStyle name="Normal 41" xfId="641"/>
    <cellStyle name="Normal 42" xfId="642"/>
    <cellStyle name="Normal 43" xfId="643"/>
    <cellStyle name="Normal 44" xfId="646"/>
    <cellStyle name="Normal 45" xfId="647"/>
    <cellStyle name="Normal 46" xfId="648"/>
    <cellStyle name="Normal 47" xfId="649"/>
    <cellStyle name="Normal 5" xfId="366"/>
    <cellStyle name="Normal 6" xfId="511"/>
    <cellStyle name="Normal 6 2" xfId="367"/>
    <cellStyle name="Normal 6 3" xfId="368"/>
    <cellStyle name="Normal 6 4" xfId="603"/>
    <cellStyle name="Normal 7" xfId="512"/>
    <cellStyle name="Normal 7 2" xfId="369"/>
    <cellStyle name="Normal 7 3" xfId="604"/>
    <cellStyle name="Normal 8" xfId="513"/>
    <cellStyle name="Normal 8 2" xfId="605"/>
    <cellStyle name="Normal 9" xfId="370"/>
    <cellStyle name="Normal 9 2" xfId="371"/>
    <cellStyle name="Normal 9 2 2" xfId="592"/>
    <cellStyle name="Normal 9 3" xfId="591"/>
    <cellStyle name="Normal 9_NOL Analysis(For Ann Kellog and  Pete Winne)" xfId="509"/>
    <cellStyle name="Normal_Sheet1" xfId="372"/>
    <cellStyle name="Normal_Sheet3" xfId="373"/>
    <cellStyle name="Note 10" xfId="374"/>
    <cellStyle name="Note 10 2" xfId="375"/>
    <cellStyle name="Note 11" xfId="376"/>
    <cellStyle name="Note 11 2" xfId="377"/>
    <cellStyle name="Note 12" xfId="378"/>
    <cellStyle name="Note 12 2" xfId="379"/>
    <cellStyle name="Note 13" xfId="518"/>
    <cellStyle name="Note 13 2" xfId="611"/>
    <cellStyle name="Note 14" xfId="534"/>
    <cellStyle name="Note 2" xfId="380"/>
    <cellStyle name="Note 2 2" xfId="381"/>
    <cellStyle name="Note 3" xfId="382"/>
    <cellStyle name="Note 3 2" xfId="383"/>
    <cellStyle name="Note 4" xfId="384"/>
    <cellStyle name="Note 4 2" xfId="385"/>
    <cellStyle name="Note 5" xfId="386"/>
    <cellStyle name="Note 5 2" xfId="387"/>
    <cellStyle name="Note 6" xfId="388"/>
    <cellStyle name="Note 6 2" xfId="389"/>
    <cellStyle name="Note 7" xfId="390"/>
    <cellStyle name="Note 7 2" xfId="391"/>
    <cellStyle name="Note 8" xfId="392"/>
    <cellStyle name="Note 8 2" xfId="393"/>
    <cellStyle name="Note 9" xfId="394"/>
    <cellStyle name="Note 9 2" xfId="395"/>
    <cellStyle name="Output" xfId="396" builtinId="21" customBuiltin="1"/>
    <cellStyle name="Percen - Style1" xfId="397"/>
    <cellStyle name="Percen - Style2" xfId="398"/>
    <cellStyle name="Percen - Style3" xfId="399"/>
    <cellStyle name="Percent" xfId="400" builtinId="5"/>
    <cellStyle name="Percent (0)" xfId="401"/>
    <cellStyle name="Percent [2]" xfId="402"/>
    <cellStyle name="Percent 10" xfId="403"/>
    <cellStyle name="Percent 11" xfId="404"/>
    <cellStyle name="Percent 12" xfId="405"/>
    <cellStyle name="Percent 13" xfId="406"/>
    <cellStyle name="Percent 14" xfId="407"/>
    <cellStyle name="Percent 15" xfId="408"/>
    <cellStyle name="Percent 16" xfId="409"/>
    <cellStyle name="Percent 17" xfId="593"/>
    <cellStyle name="Percent 18" xfId="626"/>
    <cellStyle name="Percent 19" xfId="629"/>
    <cellStyle name="Percent 2" xfId="410"/>
    <cellStyle name="Percent 2 2" xfId="411"/>
    <cellStyle name="Percent 2 3" xfId="594"/>
    <cellStyle name="Percent 2 4" xfId="650"/>
    <cellStyle name="Percent 20" xfId="631"/>
    <cellStyle name="Percent 21" xfId="639"/>
    <cellStyle name="Percent 22" xfId="644"/>
    <cellStyle name="Percent 3" xfId="412"/>
    <cellStyle name="Percent 3 2" xfId="413"/>
    <cellStyle name="Percent 4" xfId="414"/>
    <cellStyle name="Percent 4 2" xfId="415"/>
    <cellStyle name="Percent 4 3" xfId="416"/>
    <cellStyle name="Percent 5" xfId="417"/>
    <cellStyle name="Percent 6" xfId="418"/>
    <cellStyle name="Percent 7" xfId="419"/>
    <cellStyle name="Percent 8" xfId="420"/>
    <cellStyle name="Percent 9" xfId="421"/>
    <cellStyle name="Processing" xfId="422"/>
    <cellStyle name="PSChar" xfId="423"/>
    <cellStyle name="PSDate" xfId="424"/>
    <cellStyle name="PSDec" xfId="425"/>
    <cellStyle name="PSHeading" xfId="426"/>
    <cellStyle name="PSInt" xfId="427"/>
    <cellStyle name="PSSpacer" xfId="428"/>
    <cellStyle name="purple - Style8" xfId="429"/>
    <cellStyle name="RED" xfId="430"/>
    <cellStyle name="Red - Style7" xfId="431"/>
    <cellStyle name="RED_04 07E Wild Horse Wind Expansion (C) (2)" xfId="432"/>
    <cellStyle name="Report" xfId="433"/>
    <cellStyle name="Report Bar" xfId="434"/>
    <cellStyle name="Report Heading" xfId="435"/>
    <cellStyle name="Report Percent" xfId="436"/>
    <cellStyle name="Report Unit Cost" xfId="437"/>
    <cellStyle name="Reports" xfId="438"/>
    <cellStyle name="Reports Total" xfId="439"/>
    <cellStyle name="Reports Unit Cost Total" xfId="440"/>
    <cellStyle name="Reports_Book9" xfId="441"/>
    <cellStyle name="RevList" xfId="442"/>
    <cellStyle name="round100" xfId="443"/>
    <cellStyle name="SAPBEXaggData" xfId="444"/>
    <cellStyle name="SAPBEXaggDataEmph" xfId="445"/>
    <cellStyle name="SAPBEXaggItem" xfId="446"/>
    <cellStyle name="SAPBEXaggItemX" xfId="447"/>
    <cellStyle name="SAPBEXchaText" xfId="448"/>
    <cellStyle name="SAPBEXchaText 2" xfId="449"/>
    <cellStyle name="SAPBEXexcBad7" xfId="450"/>
    <cellStyle name="SAPBEXexcBad8" xfId="451"/>
    <cellStyle name="SAPBEXexcBad9" xfId="452"/>
    <cellStyle name="SAPBEXexcCritical4" xfId="453"/>
    <cellStyle name="SAPBEXexcCritical5" xfId="454"/>
    <cellStyle name="SAPBEXexcCritical6" xfId="455"/>
    <cellStyle name="SAPBEXexcGood1" xfId="456"/>
    <cellStyle name="SAPBEXexcGood2" xfId="457"/>
    <cellStyle name="SAPBEXexcGood3" xfId="458"/>
    <cellStyle name="SAPBEXfilterDrill" xfId="459"/>
    <cellStyle name="SAPBEXfilterItem" xfId="460"/>
    <cellStyle name="SAPBEXfilterText" xfId="461"/>
    <cellStyle name="SAPBEXformats" xfId="462"/>
    <cellStyle name="SAPBEXheaderItem" xfId="463"/>
    <cellStyle name="SAPBEXheaderText" xfId="464"/>
    <cellStyle name="SAPBEXHLevel0" xfId="465"/>
    <cellStyle name="SAPBEXHLevel0X" xfId="466"/>
    <cellStyle name="SAPBEXHLevel1" xfId="467"/>
    <cellStyle name="SAPBEXHLevel1X" xfId="468"/>
    <cellStyle name="SAPBEXHLevel2" xfId="469"/>
    <cellStyle name="SAPBEXHLevel2X" xfId="470"/>
    <cellStyle name="SAPBEXHLevel3" xfId="471"/>
    <cellStyle name="SAPBEXHLevel3X" xfId="472"/>
    <cellStyle name="SAPBEXinputData" xfId="473"/>
    <cellStyle name="SAPBEXresData" xfId="474"/>
    <cellStyle name="SAPBEXresDataEmph" xfId="475"/>
    <cellStyle name="SAPBEXresItem" xfId="476"/>
    <cellStyle name="SAPBEXresItemX" xfId="477"/>
    <cellStyle name="SAPBEXstdData" xfId="478"/>
    <cellStyle name="SAPBEXstdDataEmph" xfId="479"/>
    <cellStyle name="SAPBEXstdItem" xfId="480"/>
    <cellStyle name="SAPBEXstdItemX" xfId="481"/>
    <cellStyle name="SAPBEXtitle" xfId="482"/>
    <cellStyle name="SAPBEXundefined" xfId="483"/>
    <cellStyle name="shade" xfId="484"/>
    <cellStyle name="StmtTtl1" xfId="485"/>
    <cellStyle name="StmtTtl1 2" xfId="486"/>
    <cellStyle name="StmtTtl1 3" xfId="487"/>
    <cellStyle name="StmtTtl1 4" xfId="488"/>
    <cellStyle name="StmtTtl2" xfId="489"/>
    <cellStyle name="STYL1 - Style1" xfId="490"/>
    <cellStyle name="Style 1" xfId="491"/>
    <cellStyle name="Style 1 2" xfId="492"/>
    <cellStyle name="Style 1 3" xfId="493"/>
    <cellStyle name="Style 1 4" xfId="494"/>
    <cellStyle name="Style 1_3.01 Income Statement" xfId="495"/>
    <cellStyle name="Subtotal" xfId="496"/>
    <cellStyle name="Sub-total" xfId="497"/>
    <cellStyle name="taples Plaza" xfId="498"/>
    <cellStyle name="Tickmark" xfId="499"/>
    <cellStyle name="Title" xfId="500" builtinId="15" customBuiltin="1"/>
    <cellStyle name="Title: Major" xfId="501"/>
    <cellStyle name="Title: Minor" xfId="502"/>
    <cellStyle name="Title: Worksheet" xfId="503"/>
    <cellStyle name="Total" xfId="504" builtinId="25" customBuiltin="1"/>
    <cellStyle name="Total4 - Style4" xfId="505"/>
    <cellStyle name="Warning Text" xfId="506" builtinId="11" customBuiltin="1"/>
  </cellStyles>
  <dxfs count="2"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CCCC"/>
      <color rgb="FF00FFFF"/>
      <color rgb="FF66FF99"/>
      <color rgb="FFCCFFFF"/>
      <color rgb="FF66FFFF"/>
      <color rgb="FFFF3300"/>
      <color rgb="FF00FF00"/>
      <color rgb="FFCC0000"/>
      <color rgb="FF33CC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66675</xdr:rowOff>
    </xdr:from>
    <xdr:to>
      <xdr:col>11</xdr:col>
      <xdr:colOff>0</xdr:colOff>
      <xdr:row>3</xdr:row>
      <xdr:rowOff>66675</xdr:rowOff>
    </xdr:to>
    <xdr:sp macro="" textlink="">
      <xdr:nvSpPr>
        <xdr:cNvPr id="115640" name="Line 1"/>
        <xdr:cNvSpPr>
          <a:spLocks noChangeShapeType="1"/>
        </xdr:cNvSpPr>
      </xdr:nvSpPr>
      <xdr:spPr bwMode="auto">
        <a:xfrm flipH="1">
          <a:off x="8715375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WP-5.05E-and-5.05G-Allocation-Method-17GR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Meter count"/>
      <sheetName val="E &amp; G RB"/>
      <sheetName val="2016 Sept IS "/>
      <sheetName val="SAP DL Downld"/>
      <sheetName val="12ME Sept 16 ZRW_DLF1"/>
      <sheetName val="Electric"/>
      <sheetName val="Gas"/>
      <sheetName val="Pg 6a CustCount_Electric"/>
      <sheetName val="Pg 6b CustCount_Gas"/>
    </sheetNames>
    <sheetDataSet>
      <sheetData sheetId="0">
        <row r="8">
          <cell r="E8">
            <v>1115041</v>
          </cell>
        </row>
        <row r="35">
          <cell r="E35">
            <v>0.67179999999999995</v>
          </cell>
          <cell r="F35">
            <v>0.32819999999999999</v>
          </cell>
        </row>
      </sheetData>
      <sheetData sheetId="1" refreshError="1"/>
      <sheetData sheetId="2" refreshError="1"/>
      <sheetData sheetId="3" refreshError="1"/>
      <sheetData sheetId="4">
        <row r="35">
          <cell r="H35">
            <v>0.24872690840850872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E102"/>
  <sheetViews>
    <sheetView tabSelected="1" zoomScaleNormal="100" workbookViewId="0">
      <pane xSplit="3" ySplit="8" topLeftCell="D79" activePane="bottomRight" state="frozen"/>
      <selection activeCell="H46" sqref="H46"/>
      <selection pane="topRight" activeCell="H46" sqref="H46"/>
      <selection pane="bottomLeft" activeCell="H46" sqref="H46"/>
      <selection pane="bottomRight" activeCell="I81" sqref="I81"/>
    </sheetView>
  </sheetViews>
  <sheetFormatPr defaultColWidth="9.109375" defaultRowHeight="13.2"/>
  <cols>
    <col min="1" max="1" width="6.6640625" style="317" customWidth="1"/>
    <col min="2" max="2" width="26.88671875" style="15" customWidth="1"/>
    <col min="3" max="3" width="46" style="15" customWidth="1"/>
    <col min="4" max="4" width="15.6640625" style="73" customWidth="1"/>
    <col min="5" max="16384" width="9.109375" style="1"/>
  </cols>
  <sheetData>
    <row r="1" spans="1:4">
      <c r="A1" s="316" t="s">
        <v>599</v>
      </c>
    </row>
    <row r="2" spans="1:4">
      <c r="A2" s="316" t="s">
        <v>92</v>
      </c>
      <c r="B2" s="281"/>
      <c r="C2" s="283"/>
    </row>
    <row r="3" spans="1:4">
      <c r="B3" s="321" t="str">
        <f>CWC!B5</f>
        <v>September 2016</v>
      </c>
      <c r="C3" s="276"/>
    </row>
    <row r="4" spans="1:4">
      <c r="B4" s="485"/>
      <c r="C4" s="265" t="s">
        <v>1976</v>
      </c>
    </row>
    <row r="5" spans="1:4" ht="15" customHeight="1">
      <c r="A5" s="318" t="s">
        <v>793</v>
      </c>
      <c r="B5" s="486">
        <f ca="1">BS!AE2</f>
        <v>0.67179999999999995</v>
      </c>
      <c r="C5" s="486">
        <f>CWC!C8</f>
        <v>0.85422738957607447</v>
      </c>
    </row>
    <row r="6" spans="1:4" ht="15" customHeight="1">
      <c r="A6" s="319" t="s">
        <v>791</v>
      </c>
      <c r="B6" s="486">
        <f ca="1">BS!AE3</f>
        <v>0.32819999999999999</v>
      </c>
      <c r="C6" s="486">
        <f>CWC!C9</f>
        <v>0.14577261042392556</v>
      </c>
      <c r="D6" s="322" t="s">
        <v>1829</v>
      </c>
    </row>
    <row r="7" spans="1:4" ht="15" customHeight="1">
      <c r="B7" s="323"/>
      <c r="D7" s="288" t="s">
        <v>2086</v>
      </c>
    </row>
    <row r="8" spans="1:4" ht="15" customHeight="1">
      <c r="A8" s="320">
        <v>1</v>
      </c>
      <c r="B8" s="324" t="s">
        <v>1828</v>
      </c>
      <c r="C8" s="92" t="s">
        <v>1243</v>
      </c>
      <c r="D8" s="325">
        <v>42643</v>
      </c>
    </row>
    <row r="9" spans="1:4" ht="15" customHeight="1">
      <c r="A9" s="317">
        <v>3</v>
      </c>
      <c r="B9" s="323"/>
      <c r="C9" s="113" t="s">
        <v>1830</v>
      </c>
      <c r="D9" s="326"/>
    </row>
    <row r="10" spans="1:4" ht="15" customHeight="1">
      <c r="A10" s="317">
        <f>A9+1</f>
        <v>4</v>
      </c>
      <c r="B10" s="215" t="s">
        <v>32</v>
      </c>
      <c r="C10" s="15" t="s">
        <v>764</v>
      </c>
      <c r="D10" s="269">
        <f ca="1">SUMIF(ElRBLine,$A10,Sept16AMA)</f>
        <v>9071553709.5904179</v>
      </c>
    </row>
    <row r="11" spans="1:4" ht="15" customHeight="1">
      <c r="A11" s="317">
        <v>5</v>
      </c>
      <c r="B11" s="215" t="s">
        <v>33</v>
      </c>
      <c r="C11" s="15" t="s">
        <v>118</v>
      </c>
      <c r="D11" s="269">
        <f ca="1">SUMIF(ElRBLine,$A11,Sept16AMA)*$B$5</f>
        <v>319205548.26429236</v>
      </c>
    </row>
    <row r="12" spans="1:4" ht="15" customHeight="1">
      <c r="A12" s="317">
        <v>6</v>
      </c>
      <c r="B12" s="215" t="s">
        <v>34</v>
      </c>
      <c r="C12" s="15" t="s">
        <v>765</v>
      </c>
      <c r="D12" s="269">
        <f t="shared" ref="D12:D36" ca="1" si="0">SUMIF(ElRBLine,$A12,Sept16AMA)</f>
        <v>282791674.87</v>
      </c>
    </row>
    <row r="13" spans="1:4" ht="15" customHeight="1">
      <c r="A13" s="280" t="s">
        <v>232</v>
      </c>
      <c r="B13" s="293" t="s">
        <v>2651</v>
      </c>
      <c r="C13" s="113" t="s">
        <v>2648</v>
      </c>
      <c r="D13" s="264">
        <f t="shared" ca="1" si="0"/>
        <v>6830645.7199999997</v>
      </c>
    </row>
    <row r="14" spans="1:4" ht="15" customHeight="1">
      <c r="A14" s="280" t="s">
        <v>435</v>
      </c>
      <c r="B14" s="293" t="s">
        <v>2652</v>
      </c>
      <c r="C14" s="113" t="s">
        <v>2649</v>
      </c>
      <c r="D14" s="264">
        <f t="shared" ca="1" si="0"/>
        <v>1739485.8999999997</v>
      </c>
    </row>
    <row r="15" spans="1:4" ht="15" customHeight="1">
      <c r="A15" s="317" t="s">
        <v>709</v>
      </c>
      <c r="B15" s="215" t="s">
        <v>35</v>
      </c>
      <c r="C15" s="15" t="s">
        <v>799</v>
      </c>
      <c r="D15" s="269">
        <f t="shared" ca="1" si="0"/>
        <v>29385564.530000024</v>
      </c>
    </row>
    <row r="16" spans="1:4" ht="15" customHeight="1">
      <c r="A16" s="317" t="s">
        <v>1133</v>
      </c>
      <c r="B16" s="215" t="s">
        <v>36</v>
      </c>
      <c r="C16" s="15" t="s">
        <v>1134</v>
      </c>
      <c r="D16" s="269">
        <f t="shared" ca="1" si="0"/>
        <v>-6610453.9520833502</v>
      </c>
    </row>
    <row r="17" spans="1:4" ht="15" customHeight="1">
      <c r="A17" s="317" t="s">
        <v>139</v>
      </c>
      <c r="B17" s="215" t="s">
        <v>2389</v>
      </c>
      <c r="C17" s="73" t="s">
        <v>2390</v>
      </c>
      <c r="D17" s="269">
        <f t="shared" ca="1" si="0"/>
        <v>1874999.78</v>
      </c>
    </row>
    <row r="18" spans="1:4" ht="15" customHeight="1">
      <c r="A18" s="280" t="s">
        <v>1077</v>
      </c>
      <c r="B18" s="293" t="s">
        <v>2653</v>
      </c>
      <c r="C18" s="205" t="s">
        <v>2650</v>
      </c>
      <c r="D18" s="264">
        <f t="shared" ca="1" si="0"/>
        <v>16198179.76</v>
      </c>
    </row>
    <row r="19" spans="1:4" ht="15" customHeight="1">
      <c r="A19" s="317" t="s">
        <v>1378</v>
      </c>
      <c r="B19" s="215">
        <v>25300831</v>
      </c>
      <c r="C19" s="73" t="s">
        <v>881</v>
      </c>
      <c r="D19" s="269">
        <f t="shared" ca="1" si="0"/>
        <v>0</v>
      </c>
    </row>
    <row r="20" spans="1:4" ht="15" customHeight="1">
      <c r="A20" s="214" t="s">
        <v>593</v>
      </c>
      <c r="B20" s="215" t="s">
        <v>1861</v>
      </c>
      <c r="C20" s="73" t="s">
        <v>594</v>
      </c>
      <c r="D20" s="269">
        <f t="shared" ca="1" si="0"/>
        <v>0</v>
      </c>
    </row>
    <row r="21" spans="1:4" ht="15" customHeight="1">
      <c r="A21" s="214" t="s">
        <v>1860</v>
      </c>
      <c r="B21" s="215">
        <v>18235521</v>
      </c>
      <c r="C21" s="73" t="s">
        <v>1862</v>
      </c>
      <c r="D21" s="269">
        <f t="shared" ca="1" si="0"/>
        <v>25799227.879999999</v>
      </c>
    </row>
    <row r="22" spans="1:4" ht="15" customHeight="1">
      <c r="A22" s="214" t="s">
        <v>1898</v>
      </c>
      <c r="B22" s="215" t="s">
        <v>1899</v>
      </c>
      <c r="C22" s="73" t="s">
        <v>1900</v>
      </c>
      <c r="D22" s="269">
        <f t="shared" ca="1" si="0"/>
        <v>776259.08333333337</v>
      </c>
    </row>
    <row r="23" spans="1:4" ht="15" customHeight="1">
      <c r="A23" s="214" t="s">
        <v>1403</v>
      </c>
      <c r="B23" s="215" t="s">
        <v>1404</v>
      </c>
      <c r="C23" s="73" t="s">
        <v>1405</v>
      </c>
      <c r="D23" s="269">
        <f t="shared" ca="1" si="0"/>
        <v>0</v>
      </c>
    </row>
    <row r="24" spans="1:4" ht="15" customHeight="1">
      <c r="A24" s="214" t="s">
        <v>1917</v>
      </c>
      <c r="B24" s="215">
        <v>18231041</v>
      </c>
      <c r="C24" s="73" t="s">
        <v>2544</v>
      </c>
      <c r="D24" s="269">
        <f t="shared" ca="1" si="0"/>
        <v>0</v>
      </c>
    </row>
    <row r="25" spans="1:4" ht="15" customHeight="1">
      <c r="A25" s="214" t="s">
        <v>2197</v>
      </c>
      <c r="B25" s="215">
        <v>18230351</v>
      </c>
      <c r="C25" s="73" t="s">
        <v>221</v>
      </c>
      <c r="D25" s="269">
        <f t="shared" ca="1" si="0"/>
        <v>128955689.46000002</v>
      </c>
    </row>
    <row r="26" spans="1:4" ht="15" customHeight="1">
      <c r="A26" s="214" t="s">
        <v>2234</v>
      </c>
      <c r="B26" s="215">
        <v>18220091</v>
      </c>
      <c r="C26" s="73" t="s">
        <v>2232</v>
      </c>
      <c r="D26" s="269">
        <f t="shared" ca="1" si="0"/>
        <v>180950.83</v>
      </c>
    </row>
    <row r="27" spans="1:4" ht="15" customHeight="1">
      <c r="A27" s="214" t="s">
        <v>2316</v>
      </c>
      <c r="B27" s="215" t="s">
        <v>2336</v>
      </c>
      <c r="C27" s="73" t="s">
        <v>2337</v>
      </c>
      <c r="D27" s="269">
        <f t="shared" ca="1" si="0"/>
        <v>84292983.455833331</v>
      </c>
    </row>
    <row r="28" spans="1:4" ht="15" customHeight="1">
      <c r="A28" s="214" t="s">
        <v>2410</v>
      </c>
      <c r="B28" s="294">
        <v>18220101</v>
      </c>
      <c r="C28" s="205" t="s">
        <v>2845</v>
      </c>
      <c r="D28" s="269">
        <f t="shared" ca="1" si="0"/>
        <v>9721847.8937500026</v>
      </c>
    </row>
    <row r="29" spans="1:4" ht="15" customHeight="1">
      <c r="A29" s="317">
        <v>7</v>
      </c>
      <c r="B29" s="215">
        <v>18230041</v>
      </c>
      <c r="C29" s="15" t="s">
        <v>1764</v>
      </c>
      <c r="D29" s="269">
        <f t="shared" ca="1" si="0"/>
        <v>21589277</v>
      </c>
    </row>
    <row r="30" spans="1:4" ht="15" customHeight="1">
      <c r="A30" s="317">
        <v>8</v>
      </c>
      <c r="B30" s="215">
        <v>18230051</v>
      </c>
      <c r="C30" s="15" t="s">
        <v>562</v>
      </c>
      <c r="D30" s="269">
        <f t="shared" ca="1" si="0"/>
        <v>-16862150.699999999</v>
      </c>
    </row>
    <row r="31" spans="1:4" ht="15" customHeight="1">
      <c r="A31" s="317">
        <v>9</v>
      </c>
      <c r="B31" s="215">
        <v>18230061</v>
      </c>
      <c r="C31" s="15" t="s">
        <v>563</v>
      </c>
      <c r="D31" s="269">
        <f t="shared" ca="1" si="0"/>
        <v>1142944</v>
      </c>
    </row>
    <row r="32" spans="1:4" ht="15" customHeight="1">
      <c r="A32" s="317">
        <f>A31+1</f>
        <v>10</v>
      </c>
      <c r="B32" s="215">
        <v>18230071</v>
      </c>
      <c r="C32" s="15" t="s">
        <v>972</v>
      </c>
      <c r="D32" s="269">
        <f t="shared" ca="1" si="0"/>
        <v>113632921</v>
      </c>
    </row>
    <row r="33" spans="1:4" ht="15" customHeight="1">
      <c r="A33" s="317">
        <f>A32+1</f>
        <v>11</v>
      </c>
      <c r="B33" s="215">
        <v>18230081</v>
      </c>
      <c r="C33" s="15" t="s">
        <v>1259</v>
      </c>
      <c r="D33" s="269">
        <f t="shared" ca="1" si="0"/>
        <v>-109224737.98999999</v>
      </c>
    </row>
    <row r="34" spans="1:4" s="59" customFormat="1" ht="15" customHeight="1">
      <c r="A34" s="60">
        <f>A33+1</f>
        <v>12</v>
      </c>
      <c r="B34" s="62">
        <v>18230031</v>
      </c>
      <c r="C34" s="15" t="s">
        <v>1260</v>
      </c>
      <c r="D34" s="269">
        <f t="shared" ca="1" si="0"/>
        <v>51386936.710416667</v>
      </c>
    </row>
    <row r="35" spans="1:4" ht="15" customHeight="1">
      <c r="A35" s="317">
        <f>A34+1</f>
        <v>13</v>
      </c>
      <c r="B35" s="215">
        <v>1861051</v>
      </c>
      <c r="C35" s="15" t="s">
        <v>1863</v>
      </c>
      <c r="D35" s="269">
        <f t="shared" ca="1" si="0"/>
        <v>0</v>
      </c>
    </row>
    <row r="36" spans="1:4" ht="15" customHeight="1">
      <c r="A36" s="317">
        <f>A35+1</f>
        <v>14</v>
      </c>
      <c r="B36" s="215">
        <v>10500001</v>
      </c>
      <c r="C36" s="15" t="s">
        <v>1562</v>
      </c>
      <c r="D36" s="269">
        <f t="shared" ca="1" si="0"/>
        <v>49313213.286249995</v>
      </c>
    </row>
    <row r="37" spans="1:4" ht="15" customHeight="1">
      <c r="A37" s="317">
        <v>15</v>
      </c>
      <c r="B37" s="215">
        <v>10500003</v>
      </c>
      <c r="C37" s="15" t="s">
        <v>1282</v>
      </c>
      <c r="D37" s="269">
        <f ca="1">SUMIF(ElRBLine,$A37,Sept16AMA)*$B$5</f>
        <v>0</v>
      </c>
    </row>
    <row r="38" spans="1:4" ht="15" customHeight="1">
      <c r="A38" s="317">
        <v>16</v>
      </c>
      <c r="B38" s="215">
        <v>10600501</v>
      </c>
      <c r="C38" s="15" t="s">
        <v>1283</v>
      </c>
      <c r="D38" s="269">
        <f ca="1">SUMIF(ElRBLine,$A38,Sept16AMA)</f>
        <v>37116885.302500002</v>
      </c>
    </row>
    <row r="39" spans="1:4" ht="15" customHeight="1">
      <c r="A39" s="317" t="s">
        <v>570</v>
      </c>
      <c r="B39" s="215">
        <v>10600503</v>
      </c>
      <c r="C39" s="15" t="s">
        <v>571</v>
      </c>
      <c r="D39" s="269">
        <f ca="1">SUMIF(ElRBLine,$A39,Sept16AMA)*$B5</f>
        <v>420475.23062674992</v>
      </c>
    </row>
    <row r="40" spans="1:4" ht="15" customHeight="1">
      <c r="A40" s="317">
        <v>17</v>
      </c>
      <c r="B40" s="215" t="s">
        <v>1284</v>
      </c>
      <c r="C40" s="73" t="s">
        <v>1285</v>
      </c>
      <c r="D40" s="269">
        <f ca="1">SUMIF(ElRBLine,$A40,Sept16AMA)</f>
        <v>-3465902891.7308335</v>
      </c>
    </row>
    <row r="41" spans="1:4" ht="15" customHeight="1">
      <c r="A41" s="317">
        <v>18</v>
      </c>
      <c r="B41" s="215" t="s">
        <v>1286</v>
      </c>
      <c r="C41" s="73" t="s">
        <v>296</v>
      </c>
      <c r="D41" s="269">
        <f ca="1">SUMIF(ElRBLine,$A41,Sept16AMA)*$B$5</f>
        <v>-71850053.747948229</v>
      </c>
    </row>
    <row r="42" spans="1:4" ht="15" customHeight="1">
      <c r="A42" s="317">
        <v>19</v>
      </c>
      <c r="B42" s="215" t="s">
        <v>1287</v>
      </c>
      <c r="C42" s="15" t="s">
        <v>1062</v>
      </c>
      <c r="D42" s="269">
        <f ca="1">SUMIF(ElRBLine,$A42,Sept16AMA)</f>
        <v>-31072844.14458333</v>
      </c>
    </row>
    <row r="43" spans="1:4" ht="15" customHeight="1">
      <c r="A43" s="317">
        <v>20</v>
      </c>
      <c r="B43" s="327">
        <v>11100003</v>
      </c>
      <c r="C43" s="15" t="s">
        <v>214</v>
      </c>
      <c r="D43" s="269">
        <f ca="1">SUMIF(ElRBLine,$A43,Sept16AMA)*$B$5</f>
        <v>-60759307.844100073</v>
      </c>
    </row>
    <row r="44" spans="1:4" ht="15" customHeight="1">
      <c r="A44" s="317">
        <v>21</v>
      </c>
      <c r="B44" s="215" t="s">
        <v>37</v>
      </c>
      <c r="C44" s="15" t="s">
        <v>1728</v>
      </c>
      <c r="D44" s="269">
        <f ca="1">SUMIF(ElRBLine,$A44,Sept16AMA)</f>
        <v>-114219709.01124997</v>
      </c>
    </row>
    <row r="45" spans="1:4" ht="15" customHeight="1">
      <c r="A45" s="317">
        <f>A44+1</f>
        <v>22</v>
      </c>
      <c r="B45" s="215" t="s">
        <v>2769</v>
      </c>
      <c r="C45" s="15" t="s">
        <v>2758</v>
      </c>
      <c r="D45" s="269">
        <f ca="1">SUMIF(ElRBLine,$A45,Sept16AMA)</f>
        <v>-105149976.8</v>
      </c>
    </row>
    <row r="46" spans="1:4" ht="15" customHeight="1">
      <c r="A46" s="317">
        <f>A45+1</f>
        <v>23</v>
      </c>
      <c r="B46" s="215">
        <v>19000041</v>
      </c>
      <c r="C46" s="15" t="s">
        <v>941</v>
      </c>
      <c r="D46" s="269">
        <f ca="1">SUMIF(ElRBLine,$A46,Sept16AMA)</f>
        <v>0</v>
      </c>
    </row>
    <row r="47" spans="1:4" ht="15" customHeight="1">
      <c r="A47" s="317">
        <f>A46+1</f>
        <v>24</v>
      </c>
      <c r="B47" s="215">
        <v>19000051</v>
      </c>
      <c r="C47" s="15" t="s">
        <v>723</v>
      </c>
      <c r="D47" s="269">
        <f ca="1">SUMIF(ElRBLine,$A47,Sept16AMA)</f>
        <v>0</v>
      </c>
    </row>
    <row r="48" spans="1:4" ht="15" customHeight="1">
      <c r="A48" s="317">
        <f>A47+1</f>
        <v>25</v>
      </c>
      <c r="B48" s="215">
        <v>19000061</v>
      </c>
      <c r="C48" s="15" t="s">
        <v>724</v>
      </c>
      <c r="D48" s="269">
        <f ca="1">SUMIF(ElRBLine,$A48,Sept16AMA)</f>
        <v>0</v>
      </c>
    </row>
    <row r="49" spans="1:4" ht="15" customHeight="1">
      <c r="A49" s="317">
        <f>A48+1</f>
        <v>26</v>
      </c>
      <c r="B49" s="215">
        <v>19000093</v>
      </c>
      <c r="C49" s="15" t="s">
        <v>725</v>
      </c>
      <c r="D49" s="269">
        <f ca="1">SUMIF(ElRBLine,$A49,Sept16AMA)*$B$5</f>
        <v>0</v>
      </c>
    </row>
    <row r="50" spans="1:4" ht="15" customHeight="1">
      <c r="A50" s="317" t="s">
        <v>237</v>
      </c>
      <c r="B50" s="215">
        <v>19000121</v>
      </c>
      <c r="C50" s="73" t="s">
        <v>1382</v>
      </c>
      <c r="D50" s="269">
        <f t="shared" ref="D50:D55" ca="1" si="1">SUMIF(ElRBLine,$A50,Sept16AMA)</f>
        <v>0</v>
      </c>
    </row>
    <row r="51" spans="1:4" ht="15" customHeight="1">
      <c r="A51" s="317" t="s">
        <v>166</v>
      </c>
      <c r="B51" s="215">
        <v>19000151</v>
      </c>
      <c r="C51" s="73" t="s">
        <v>1342</v>
      </c>
      <c r="D51" s="269">
        <f t="shared" ca="1" si="1"/>
        <v>354586.76916666672</v>
      </c>
    </row>
    <row r="52" spans="1:4" ht="15" customHeight="1">
      <c r="A52" s="317" t="s">
        <v>1903</v>
      </c>
      <c r="B52" s="215">
        <v>19000711</v>
      </c>
      <c r="C52" s="73" t="s">
        <v>1904</v>
      </c>
      <c r="D52" s="269">
        <f t="shared" ca="1" si="1"/>
        <v>486103.72166666668</v>
      </c>
    </row>
    <row r="53" spans="1:4" ht="15" customHeight="1">
      <c r="A53" s="317">
        <f>A49+1</f>
        <v>27</v>
      </c>
      <c r="B53" s="215">
        <v>19000191</v>
      </c>
      <c r="C53" s="73" t="s">
        <v>367</v>
      </c>
      <c r="D53" s="269">
        <f t="shared" ca="1" si="1"/>
        <v>0</v>
      </c>
    </row>
    <row r="54" spans="1:4" ht="15" customHeight="1">
      <c r="A54" s="317">
        <v>27.1</v>
      </c>
      <c r="B54" s="215">
        <v>19000701</v>
      </c>
      <c r="C54" s="73" t="s">
        <v>1864</v>
      </c>
      <c r="D54" s="269">
        <f t="shared" ca="1" si="1"/>
        <v>0</v>
      </c>
    </row>
    <row r="55" spans="1:4" ht="15" customHeight="1">
      <c r="A55" s="317">
        <f>A53+1</f>
        <v>28</v>
      </c>
      <c r="B55" s="215" t="s">
        <v>38</v>
      </c>
      <c r="C55" s="15" t="s">
        <v>368</v>
      </c>
      <c r="D55" s="269">
        <f t="shared" ca="1" si="1"/>
        <v>-5962277.1433333335</v>
      </c>
    </row>
    <row r="56" spans="1:4" ht="15" customHeight="1">
      <c r="A56" s="317" t="s">
        <v>2529</v>
      </c>
      <c r="B56" s="215">
        <v>23500003</v>
      </c>
      <c r="C56" s="15" t="s">
        <v>2507</v>
      </c>
      <c r="D56" s="269">
        <f ca="1">SUMIF(ElRBLine,$A56,Sept16AMA)*$B$5</f>
        <v>-19040677.756270085</v>
      </c>
    </row>
    <row r="57" spans="1:4" ht="15" customHeight="1">
      <c r="A57" s="317">
        <f>A55+1</f>
        <v>29</v>
      </c>
      <c r="B57" s="215">
        <v>25400081</v>
      </c>
      <c r="C57" s="15" t="s">
        <v>369</v>
      </c>
      <c r="D57" s="269">
        <f t="shared" ref="D57:D65" ca="1" si="2">SUMIF(ElRBLine,$A57,Sept16AMA)</f>
        <v>0</v>
      </c>
    </row>
    <row r="58" spans="1:4" ht="15" customHeight="1">
      <c r="A58" s="214">
        <v>29.1</v>
      </c>
      <c r="B58" s="215" t="s">
        <v>1959</v>
      </c>
      <c r="C58" s="73" t="s">
        <v>1960</v>
      </c>
      <c r="D58" s="269">
        <f t="shared" ca="1" si="2"/>
        <v>-2401973.35</v>
      </c>
    </row>
    <row r="59" spans="1:4" ht="15" customHeight="1">
      <c r="A59" s="317">
        <f>A57+1</f>
        <v>30</v>
      </c>
      <c r="B59" s="215" t="s">
        <v>39</v>
      </c>
      <c r="C59" s="15" t="s">
        <v>370</v>
      </c>
      <c r="D59" s="269">
        <f t="shared" ca="1" si="2"/>
        <v>-54720677.887500003</v>
      </c>
    </row>
    <row r="60" spans="1:4" ht="15" customHeight="1">
      <c r="A60" s="317">
        <f>A59+1</f>
        <v>31</v>
      </c>
      <c r="B60" s="215">
        <v>28200101</v>
      </c>
      <c r="C60" s="15" t="s">
        <v>371</v>
      </c>
      <c r="D60" s="269">
        <f t="shared" ca="1" si="2"/>
        <v>0</v>
      </c>
    </row>
    <row r="61" spans="1:4" ht="15" customHeight="1">
      <c r="A61" s="317">
        <f>A60+1</f>
        <v>32</v>
      </c>
      <c r="B61" s="215">
        <v>28200111</v>
      </c>
      <c r="C61" s="15" t="s">
        <v>372</v>
      </c>
      <c r="D61" s="269">
        <f t="shared" ca="1" si="2"/>
        <v>0</v>
      </c>
    </row>
    <row r="62" spans="1:4" ht="15" customHeight="1">
      <c r="A62" s="317">
        <f>A61+1</f>
        <v>33</v>
      </c>
      <c r="B62" s="215" t="s">
        <v>40</v>
      </c>
      <c r="C62" s="15" t="s">
        <v>373</v>
      </c>
      <c r="D62" s="269">
        <f t="shared" ca="1" si="2"/>
        <v>-1266343705.2720833</v>
      </c>
    </row>
    <row r="63" spans="1:4" ht="15" customHeight="1">
      <c r="A63" s="317">
        <f>A62+1</f>
        <v>34</v>
      </c>
      <c r="B63" s="215">
        <v>28200131</v>
      </c>
      <c r="C63" s="15" t="s">
        <v>1547</v>
      </c>
      <c r="D63" s="269">
        <f t="shared" ca="1" si="2"/>
        <v>0</v>
      </c>
    </row>
    <row r="64" spans="1:4" ht="15" customHeight="1">
      <c r="A64" s="317">
        <f>A63+1</f>
        <v>35</v>
      </c>
      <c r="B64" s="192">
        <v>28200141</v>
      </c>
      <c r="C64" s="15" t="s">
        <v>1842</v>
      </c>
      <c r="D64" s="269">
        <f t="shared" ca="1" si="2"/>
        <v>0</v>
      </c>
    </row>
    <row r="65" spans="1:5" ht="15" customHeight="1">
      <c r="A65" s="317" t="s">
        <v>18</v>
      </c>
      <c r="B65" s="192" t="s">
        <v>17</v>
      </c>
      <c r="C65" s="73" t="s">
        <v>719</v>
      </c>
      <c r="D65" s="269">
        <f t="shared" ca="1" si="2"/>
        <v>0</v>
      </c>
    </row>
    <row r="66" spans="1:5" ht="15" customHeight="1">
      <c r="A66" s="317" t="s">
        <v>710</v>
      </c>
      <c r="B66" s="192" t="s">
        <v>41</v>
      </c>
      <c r="C66" s="15" t="s">
        <v>722</v>
      </c>
      <c r="D66" s="269">
        <f ca="1">SUMIF(ElRBLine,$A66,Sept16AMA)*$B$5</f>
        <v>-28331556.355865661</v>
      </c>
    </row>
    <row r="67" spans="1:5" ht="15" customHeight="1">
      <c r="A67" s="214" t="s">
        <v>2082</v>
      </c>
      <c r="B67" s="192" t="s">
        <v>2083</v>
      </c>
      <c r="C67" s="73" t="s">
        <v>1976</v>
      </c>
      <c r="D67" s="269">
        <f>'NOL Spread'!F23</f>
        <v>73969464.23932533</v>
      </c>
    </row>
    <row r="68" spans="1:5" ht="15" customHeight="1">
      <c r="A68" s="317">
        <f>A64+1</f>
        <v>36</v>
      </c>
      <c r="B68" s="215">
        <v>28300161</v>
      </c>
      <c r="C68" s="15" t="s">
        <v>429</v>
      </c>
      <c r="D68" s="269">
        <f t="shared" ref="D68:D75" ca="1" si="3">SUMIF(ElRBLine,$A68,Sept16AMA)</f>
        <v>0</v>
      </c>
    </row>
    <row r="69" spans="1:5" ht="15" customHeight="1">
      <c r="A69" s="317">
        <f>A68+1</f>
        <v>37</v>
      </c>
      <c r="B69" s="215">
        <v>28300261</v>
      </c>
      <c r="C69" s="15" t="s">
        <v>1548</v>
      </c>
      <c r="D69" s="269">
        <f t="shared" ca="1" si="3"/>
        <v>0</v>
      </c>
      <c r="E69" s="1" t="s">
        <v>327</v>
      </c>
    </row>
    <row r="70" spans="1:5" ht="15" customHeight="1">
      <c r="A70" s="317" t="s">
        <v>1165</v>
      </c>
      <c r="B70" s="215">
        <v>28300091</v>
      </c>
      <c r="C70" s="73" t="s">
        <v>2654</v>
      </c>
      <c r="D70" s="269">
        <f t="shared" ca="1" si="3"/>
        <v>-2390726</v>
      </c>
      <c r="E70" s="1" t="s">
        <v>327</v>
      </c>
    </row>
    <row r="71" spans="1:5" ht="15" customHeight="1">
      <c r="A71" s="317" t="s">
        <v>1166</v>
      </c>
      <c r="B71" s="215">
        <v>28300741</v>
      </c>
      <c r="C71" s="73" t="s">
        <v>2655</v>
      </c>
      <c r="D71" s="269">
        <f t="shared" ca="1" si="3"/>
        <v>-608820.06999999995</v>
      </c>
    </row>
    <row r="72" spans="1:5" ht="15" customHeight="1">
      <c r="A72" s="317" t="s">
        <v>800</v>
      </c>
      <c r="B72" s="215">
        <v>28300011</v>
      </c>
      <c r="C72" s="73" t="s">
        <v>155</v>
      </c>
      <c r="D72" s="269">
        <f t="shared" ca="1" si="3"/>
        <v>-7971288.697916667</v>
      </c>
    </row>
    <row r="73" spans="1:5" ht="15" customHeight="1">
      <c r="A73" s="317" t="s">
        <v>602</v>
      </c>
      <c r="B73" s="215">
        <v>28300731</v>
      </c>
      <c r="C73" s="73" t="s">
        <v>2656</v>
      </c>
      <c r="D73" s="269">
        <f t="shared" ca="1" si="3"/>
        <v>-5669362.9200000009</v>
      </c>
    </row>
    <row r="74" spans="1:5" ht="15" customHeight="1">
      <c r="A74" s="317" t="s">
        <v>1119</v>
      </c>
      <c r="B74" s="215">
        <v>28300431</v>
      </c>
      <c r="C74" s="73" t="s">
        <v>516</v>
      </c>
      <c r="D74" s="269">
        <f t="shared" ca="1" si="3"/>
        <v>-1477918.4749999999</v>
      </c>
    </row>
    <row r="75" spans="1:5" ht="15" customHeight="1">
      <c r="A75" s="317" t="s">
        <v>581</v>
      </c>
      <c r="B75" s="215">
        <v>19000441</v>
      </c>
      <c r="C75" s="73" t="s">
        <v>2062</v>
      </c>
      <c r="D75" s="269">
        <f t="shared" ca="1" si="3"/>
        <v>6106257.92875</v>
      </c>
    </row>
    <row r="76" spans="1:5" ht="15" customHeight="1">
      <c r="A76" s="317" t="s">
        <v>540</v>
      </c>
      <c r="B76" s="215">
        <v>19000553</v>
      </c>
      <c r="C76" s="292" t="s">
        <v>714</v>
      </c>
      <c r="D76" s="269">
        <f ca="1">SUMIF(ElRBLine,$A76,Sept16AMA)*$B5</f>
        <v>133411.56311691663</v>
      </c>
    </row>
    <row r="77" spans="1:5" ht="15" customHeight="1">
      <c r="A77" s="317" t="s">
        <v>285</v>
      </c>
      <c r="B77" s="215">
        <v>19000561</v>
      </c>
      <c r="C77" s="73" t="s">
        <v>284</v>
      </c>
      <c r="D77" s="269">
        <f t="shared" ref="D77:D84" ca="1" si="4">SUMIF(ElRBLine,$A77,Sept16AMA)</f>
        <v>0</v>
      </c>
    </row>
    <row r="78" spans="1:5" ht="15" customHeight="1">
      <c r="A78" s="214" t="s">
        <v>595</v>
      </c>
      <c r="B78" s="215">
        <v>28302061</v>
      </c>
      <c r="C78" s="73" t="s">
        <v>2866</v>
      </c>
      <c r="D78" s="269">
        <f t="shared" ca="1" si="4"/>
        <v>-3402646.758750001</v>
      </c>
    </row>
    <row r="79" spans="1:5" ht="15" customHeight="1">
      <c r="A79" s="214" t="s">
        <v>1937</v>
      </c>
      <c r="B79" s="215" t="s">
        <v>2063</v>
      </c>
      <c r="C79" s="73" t="s">
        <v>1939</v>
      </c>
      <c r="D79" s="269">
        <f t="shared" ca="1" si="4"/>
        <v>-9029729.7999999989</v>
      </c>
    </row>
    <row r="80" spans="1:5" ht="15" customHeight="1">
      <c r="A80" s="214" t="s">
        <v>1938</v>
      </c>
      <c r="B80" s="215" t="s">
        <v>2064</v>
      </c>
      <c r="C80" s="73" t="s">
        <v>1940</v>
      </c>
      <c r="D80" s="269">
        <f t="shared" ca="1" si="4"/>
        <v>0</v>
      </c>
    </row>
    <row r="81" spans="1:4" ht="15" customHeight="1">
      <c r="A81" s="214" t="s">
        <v>2198</v>
      </c>
      <c r="B81" s="215">
        <v>28300561</v>
      </c>
      <c r="C81" s="73" t="s">
        <v>879</v>
      </c>
      <c r="D81" s="269">
        <f t="shared" ca="1" si="4"/>
        <v>-14388256.550833331</v>
      </c>
    </row>
    <row r="82" spans="1:4" ht="15" customHeight="1">
      <c r="A82" s="214" t="s">
        <v>2409</v>
      </c>
      <c r="B82" s="215" t="s">
        <v>2448</v>
      </c>
      <c r="C82" s="73" t="s">
        <v>2449</v>
      </c>
      <c r="D82" s="269">
        <f t="shared" ca="1" si="4"/>
        <v>-5368280.9274999993</v>
      </c>
    </row>
    <row r="83" spans="1:4" ht="12" customHeight="1">
      <c r="A83" s="317">
        <f>A69+1</f>
        <v>38</v>
      </c>
      <c r="B83" s="215" t="s">
        <v>1549</v>
      </c>
      <c r="C83" s="15" t="s">
        <v>1550</v>
      </c>
      <c r="D83" s="269">
        <f t="shared" ca="1" si="4"/>
        <v>0</v>
      </c>
    </row>
    <row r="84" spans="1:4" s="59" customFormat="1" ht="15" customHeight="1">
      <c r="A84" s="317" t="s">
        <v>1294</v>
      </c>
      <c r="B84" s="61">
        <v>18230181</v>
      </c>
      <c r="C84" s="15" t="s">
        <v>1838</v>
      </c>
      <c r="D84" s="269">
        <f t="shared" ca="1" si="4"/>
        <v>0</v>
      </c>
    </row>
    <row r="85" spans="1:4" s="12" customFormat="1" ht="15" customHeight="1">
      <c r="A85" s="214">
        <f t="shared" ref="A85:A91" si="5">A84+1</f>
        <v>40</v>
      </c>
      <c r="B85" s="215"/>
      <c r="C85" s="73"/>
      <c r="D85" s="269"/>
    </row>
    <row r="86" spans="1:4" s="12" customFormat="1" ht="15" customHeight="1">
      <c r="A86" s="214">
        <f t="shared" si="5"/>
        <v>41</v>
      </c>
      <c r="B86" s="215" t="s">
        <v>1459</v>
      </c>
      <c r="C86" s="73"/>
      <c r="D86" s="467">
        <f ca="1">CWC!D106</f>
        <v>227005241.70228952</v>
      </c>
    </row>
    <row r="87" spans="1:4" ht="15" customHeight="1">
      <c r="A87" s="317">
        <f t="shared" si="5"/>
        <v>42</v>
      </c>
      <c r="B87" s="323" t="s">
        <v>1830</v>
      </c>
      <c r="D87" s="269">
        <f t="shared" ref="D87" ca="1" si="6">SUM(D10:D86)</f>
        <v>5153204461.5858812</v>
      </c>
    </row>
    <row r="88" spans="1:4" ht="15" customHeight="1">
      <c r="A88" s="214">
        <f t="shared" si="5"/>
        <v>43</v>
      </c>
      <c r="D88" s="328"/>
    </row>
    <row r="89" spans="1:4" ht="15">
      <c r="A89" s="317">
        <f t="shared" si="5"/>
        <v>44</v>
      </c>
      <c r="B89" s="15" t="s">
        <v>1072</v>
      </c>
      <c r="D89" s="228">
        <f t="shared" ref="D89" ca="1" si="7">D87</f>
        <v>5153204461.5858812</v>
      </c>
    </row>
    <row r="90" spans="1:4">
      <c r="A90" s="214">
        <f t="shared" si="5"/>
        <v>45</v>
      </c>
      <c r="D90" s="328"/>
    </row>
    <row r="91" spans="1:4">
      <c r="A91" s="317">
        <f t="shared" si="5"/>
        <v>46</v>
      </c>
      <c r="B91" s="15" t="s">
        <v>1797</v>
      </c>
      <c r="D91" s="269">
        <f t="shared" ref="D91" ca="1" si="8">SUM(D10:D12)+SUM(D36:D39)</f>
        <v>9760401506.5440865</v>
      </c>
    </row>
    <row r="92" spans="1:4">
      <c r="A92" s="317">
        <v>47</v>
      </c>
      <c r="B92" s="15" t="s">
        <v>1798</v>
      </c>
      <c r="D92" s="269">
        <f t="shared" ref="D92" ca="1" si="9">+SUM(D40:D44)</f>
        <v>-3743804806.4787149</v>
      </c>
    </row>
    <row r="93" spans="1:4">
      <c r="A93" s="214">
        <f>A92+1</f>
        <v>48</v>
      </c>
      <c r="B93" s="15" t="s">
        <v>2061</v>
      </c>
      <c r="D93" s="269">
        <f t="shared" ref="D93" ca="1" si="10">SUM(D13:D35)+SUM(D45:D45)+D58</f>
        <v>253258620.21125004</v>
      </c>
    </row>
    <row r="94" spans="1:4">
      <c r="A94" s="317">
        <f>A93+1</f>
        <v>49</v>
      </c>
      <c r="B94" s="15" t="s">
        <v>1297</v>
      </c>
      <c r="D94" s="269">
        <f t="shared" ref="D94" ca="1" si="11">SUM(D46:D54)+SUM(D60:D82)</f>
        <v>-1263932467.6059232</v>
      </c>
    </row>
    <row r="95" spans="1:4">
      <c r="A95" s="317">
        <f>A94+1</f>
        <v>50</v>
      </c>
      <c r="B95" s="15" t="s">
        <v>93</v>
      </c>
      <c r="D95" s="269">
        <f t="shared" ref="D95" ca="1" si="12">SUM(D86:D86)</f>
        <v>227005241.70228952</v>
      </c>
    </row>
    <row r="96" spans="1:4">
      <c r="A96" s="317">
        <f>A95+1</f>
        <v>51</v>
      </c>
      <c r="B96" s="15" t="s">
        <v>1375</v>
      </c>
      <c r="D96" s="269">
        <f t="shared" ref="D96" ca="1" si="13" xml:space="preserve"> D55+D59+D56</f>
        <v>-79723632.787103415</v>
      </c>
    </row>
    <row r="97" spans="1:4" ht="13.8" thickBot="1">
      <c r="A97" s="317">
        <f>A96+1</f>
        <v>52</v>
      </c>
      <c r="B97" s="15" t="s">
        <v>1081</v>
      </c>
      <c r="D97" s="330">
        <f t="shared" ref="D97" ca="1" si="14">SUM(D91:D96)</f>
        <v>5153204461.5858841</v>
      </c>
    </row>
    <row r="98" spans="1:4" ht="13.8" thickTop="1">
      <c r="D98" s="468"/>
    </row>
    <row r="100" spans="1:4">
      <c r="D100" s="329"/>
    </row>
    <row r="102" spans="1:4">
      <c r="D102" s="270"/>
    </row>
  </sheetData>
  <dataConsolidate/>
  <phoneticPr fontId="24" type="noConversion"/>
  <printOptions horizontalCentered="1"/>
  <pageMargins left="0" right="0" top="0.75" bottom="0.5" header="0.91" footer="0.7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"/>
  <sheetViews>
    <sheetView workbookViewId="0">
      <pane ySplit="6" topLeftCell="A7" activePane="bottomLeft" state="frozen"/>
      <selection pane="bottomLeft" activeCell="D31" sqref="D31"/>
    </sheetView>
  </sheetViews>
  <sheetFormatPr defaultColWidth="9.109375" defaultRowHeight="14.4"/>
  <cols>
    <col min="1" max="1" width="44" style="384" bestFit="1" customWidth="1"/>
    <col min="2" max="2" width="41.6640625" style="384" bestFit="1" customWidth="1"/>
    <col min="3" max="3" width="17.33203125" style="384" bestFit="1" customWidth="1"/>
    <col min="4" max="5" width="9.109375" style="384"/>
    <col min="6" max="6" width="3" style="384" customWidth="1"/>
    <col min="7" max="7" width="12.88671875" style="384" customWidth="1"/>
    <col min="8" max="8" width="3.88671875" style="384" customWidth="1"/>
    <col min="9" max="9" width="20.33203125" style="384" customWidth="1"/>
    <col min="10" max="10" width="14" style="384" customWidth="1"/>
    <col min="11" max="11" width="1.33203125" style="384" customWidth="1"/>
    <col min="12" max="13" width="9.109375" style="384"/>
    <col min="14" max="14" width="38.109375" style="384" bestFit="1" customWidth="1"/>
    <col min="15" max="15" width="32" style="384" customWidth="1"/>
    <col min="16" max="16" width="13.5546875" style="384" bestFit="1" customWidth="1"/>
    <col min="17" max="16384" width="9.109375" style="384"/>
  </cols>
  <sheetData>
    <row r="1" spans="1:16">
      <c r="A1" s="384">
        <v>10100501</v>
      </c>
      <c r="B1" s="384" t="s">
        <v>831</v>
      </c>
      <c r="C1" s="385">
        <v>9171114612.1800003</v>
      </c>
      <c r="D1" s="370">
        <f>VLOOKUP($A$1:$A$1397,BS!$A$8:$A$2406,1,0)</f>
        <v>10100501</v>
      </c>
      <c r="E1" s="385"/>
      <c r="G1" s="389">
        <v>16504273</v>
      </c>
      <c r="H1" s="389"/>
      <c r="I1" s="315" t="s">
        <v>3128</v>
      </c>
      <c r="J1" s="385">
        <v>325655.81</v>
      </c>
      <c r="L1" s="213"/>
      <c r="M1" s="213"/>
      <c r="N1" s="197"/>
      <c r="O1" s="390"/>
    </row>
    <row r="2" spans="1:16">
      <c r="A2" s="384">
        <v>10100502</v>
      </c>
      <c r="B2" s="384" t="s">
        <v>832</v>
      </c>
      <c r="C2" s="385">
        <v>3345071865.6399999</v>
      </c>
      <c r="D2" s="370">
        <f>VLOOKUP($A$1:$A$1397,BS!$A$8:$A$2406,1,0)</f>
        <v>10100502</v>
      </c>
      <c r="E2" s="385"/>
      <c r="G2" s="389">
        <v>18210321</v>
      </c>
      <c r="H2" s="389"/>
      <c r="I2" s="315" t="s">
        <v>3129</v>
      </c>
      <c r="J2" s="385">
        <v>5592953.0800000001</v>
      </c>
      <c r="L2" s="213"/>
      <c r="M2" s="213"/>
      <c r="N2" s="394">
        <v>-169907.38000297546</v>
      </c>
      <c r="O2" s="390"/>
      <c r="P2" s="385"/>
    </row>
    <row r="3" spans="1:16">
      <c r="A3" s="384">
        <v>10100503</v>
      </c>
      <c r="B3" s="384" t="s">
        <v>833</v>
      </c>
      <c r="C3" s="385">
        <v>485625164.68000001</v>
      </c>
      <c r="D3" s="370">
        <f>VLOOKUP($A$1:$A$1397,BS!$A$8:$A$2406,1,0)</f>
        <v>10100503</v>
      </c>
      <c r="E3" s="385"/>
      <c r="G3" s="389">
        <v>18231241</v>
      </c>
      <c r="H3" s="389"/>
      <c r="I3" s="315" t="s">
        <v>3130</v>
      </c>
      <c r="J3" s="385">
        <v>465000</v>
      </c>
      <c r="L3" s="213"/>
      <c r="M3" s="213"/>
      <c r="N3" s="197"/>
      <c r="O3" s="390"/>
      <c r="P3" s="385"/>
    </row>
    <row r="4" spans="1:16">
      <c r="A4" s="384">
        <v>10100601</v>
      </c>
      <c r="B4" s="384" t="s">
        <v>2679</v>
      </c>
      <c r="C4" s="385">
        <v>91489.57</v>
      </c>
      <c r="D4" s="370">
        <f>VLOOKUP($A$1:$A$1397,BS!$A$8:$A$2406,1,0)</f>
        <v>10100601</v>
      </c>
      <c r="E4" s="385"/>
      <c r="G4" s="389">
        <v>18605071</v>
      </c>
      <c r="H4" s="389"/>
      <c r="I4" s="315" t="s">
        <v>3131</v>
      </c>
      <c r="J4" s="385">
        <v>616882.48</v>
      </c>
      <c r="L4" s="213">
        <v>28300441</v>
      </c>
      <c r="M4" s="213"/>
      <c r="N4" s="197" t="s">
        <v>3133</v>
      </c>
      <c r="O4" s="390">
        <v>42445</v>
      </c>
      <c r="P4" s="385">
        <v>-1957533.58</v>
      </c>
    </row>
    <row r="5" spans="1:16">
      <c r="A5" s="384">
        <v>10100602</v>
      </c>
      <c r="B5" s="384" t="s">
        <v>2666</v>
      </c>
      <c r="C5" s="385">
        <v>35437.18</v>
      </c>
      <c r="D5" s="370">
        <f>VLOOKUP($A$1:$A$1397,BS!$A$8:$A$2406,1,0)</f>
        <v>10100602</v>
      </c>
      <c r="E5" s="385"/>
      <c r="G5" s="389">
        <v>22840351</v>
      </c>
      <c r="H5" s="393"/>
      <c r="I5" s="315" t="s">
        <v>3132</v>
      </c>
      <c r="J5" s="385">
        <v>7656.25</v>
      </c>
    </row>
    <row r="6" spans="1:16">
      <c r="A6" s="384">
        <v>10500501</v>
      </c>
      <c r="B6" s="384" t="s">
        <v>834</v>
      </c>
      <c r="C6" s="385">
        <v>49003253.520000003</v>
      </c>
      <c r="D6" s="370">
        <f>VLOOKUP($A$1:$A$1397,BS!$A$8:$A$2406,1,0)</f>
        <v>10500501</v>
      </c>
      <c r="E6" s="385"/>
      <c r="G6">
        <v>16504273</v>
      </c>
      <c r="H6" t="s">
        <v>3128</v>
      </c>
      <c r="J6" s="385"/>
    </row>
    <row r="7" spans="1:16">
      <c r="A7" s="384">
        <v>10500502</v>
      </c>
      <c r="B7" s="384" t="s">
        <v>835</v>
      </c>
      <c r="C7" s="385">
        <v>1436025.02</v>
      </c>
      <c r="D7" s="370">
        <f>VLOOKUP($A$1:$A$1397,BS!$A$8:$A$2406,1,0)</f>
        <v>10500502</v>
      </c>
      <c r="E7" s="385"/>
    </row>
    <row r="8" spans="1:16">
      <c r="A8" s="384">
        <v>10600501</v>
      </c>
      <c r="B8" s="384" t="s">
        <v>836</v>
      </c>
      <c r="C8" s="385">
        <v>31391467.120000001</v>
      </c>
      <c r="D8" s="370">
        <f>VLOOKUP($A$1:$A$1397,BS!$A$8:$A$2406,1,0)</f>
        <v>10600501</v>
      </c>
      <c r="E8" s="385"/>
      <c r="M8" s="389">
        <v>16502463</v>
      </c>
      <c r="N8" s="315" t="s">
        <v>3127</v>
      </c>
      <c r="O8" s="384" t="s">
        <v>3134</v>
      </c>
    </row>
    <row r="9" spans="1:16">
      <c r="A9" s="384">
        <v>10600502</v>
      </c>
      <c r="B9" s="384" t="s">
        <v>837</v>
      </c>
      <c r="C9" s="385">
        <v>33576344</v>
      </c>
      <c r="D9" s="370">
        <f>VLOOKUP($A$1:$A$1397,BS!$A$8:$A$2406,1,0)</f>
        <v>10600502</v>
      </c>
      <c r="E9" s="385"/>
      <c r="M9" s="389">
        <v>16504273</v>
      </c>
      <c r="N9" s="315" t="s">
        <v>3128</v>
      </c>
      <c r="O9" s="384" t="s">
        <v>3134</v>
      </c>
      <c r="P9" s="384">
        <v>18210011</v>
      </c>
    </row>
    <row r="10" spans="1:16">
      <c r="A10" s="384">
        <v>10600503</v>
      </c>
      <c r="B10" s="384" t="s">
        <v>2029</v>
      </c>
      <c r="C10" s="385">
        <v>695152.21</v>
      </c>
      <c r="D10" s="370">
        <f>VLOOKUP($A$1:$A$1397,BS!$A$8:$A$2406,1,0)</f>
        <v>10600503</v>
      </c>
      <c r="E10" s="385"/>
      <c r="M10" s="389">
        <v>18210321</v>
      </c>
      <c r="N10" s="315" t="s">
        <v>3129</v>
      </c>
      <c r="O10" s="384" t="s">
        <v>3135</v>
      </c>
    </row>
    <row r="11" spans="1:16" ht="20.399999999999999">
      <c r="A11" s="384">
        <v>10600603</v>
      </c>
      <c r="B11" s="384" t="s">
        <v>2883</v>
      </c>
      <c r="C11" s="385">
        <v>12433.14</v>
      </c>
      <c r="D11" s="370">
        <f>VLOOKUP($A$1:$A$1397,BS!$A$8:$A$2406,1,0)</f>
        <v>10600603</v>
      </c>
      <c r="E11" s="385"/>
      <c r="M11" s="436">
        <v>18231241</v>
      </c>
      <c r="N11" s="437" t="s">
        <v>3136</v>
      </c>
      <c r="O11" s="438" t="s">
        <v>3137</v>
      </c>
    </row>
    <row r="12" spans="1:16" ht="20.399999999999999">
      <c r="A12" s="384">
        <v>10700013</v>
      </c>
      <c r="B12" s="384" t="s">
        <v>1577</v>
      </c>
      <c r="C12" s="385">
        <v>-4806.3999999999996</v>
      </c>
      <c r="D12" s="370">
        <f>VLOOKUP($A$1:$A$1397,BS!$A$8:$A$2406,1,0)</f>
        <v>10700013</v>
      </c>
      <c r="E12" s="385"/>
      <c r="M12" s="436">
        <v>18605071</v>
      </c>
      <c r="N12" s="391" t="s">
        <v>3139</v>
      </c>
      <c r="O12" s="392" t="s">
        <v>3118</v>
      </c>
    </row>
    <row r="13" spans="1:16">
      <c r="A13" s="384">
        <v>10700023</v>
      </c>
      <c r="B13" s="384" t="s">
        <v>2028</v>
      </c>
      <c r="C13" s="385">
        <v>-393750</v>
      </c>
      <c r="D13" s="370">
        <f>VLOOKUP($A$1:$A$1397,BS!$A$8:$A$2406,1,0)</f>
        <v>10700023</v>
      </c>
      <c r="E13" s="385"/>
      <c r="M13" s="436" t="s">
        <v>3235</v>
      </c>
      <c r="N13" s="437" t="s">
        <v>3132</v>
      </c>
      <c r="O13" s="392" t="s">
        <v>3140</v>
      </c>
    </row>
    <row r="14" spans="1:16">
      <c r="A14" s="384">
        <v>10700501</v>
      </c>
      <c r="B14" s="384" t="s">
        <v>397</v>
      </c>
      <c r="C14" s="385">
        <v>238846957.46000001</v>
      </c>
      <c r="D14" s="370">
        <f>VLOOKUP($A$1:$A$1397,BS!$A$8:$A$2406,1,0)</f>
        <v>10700501</v>
      </c>
      <c r="E14" s="385"/>
      <c r="M14" s="389">
        <v>28300441</v>
      </c>
      <c r="N14" s="315" t="s">
        <v>3133</v>
      </c>
      <c r="O14" s="389" t="s">
        <v>3138</v>
      </c>
    </row>
    <row r="15" spans="1:16">
      <c r="A15" s="384">
        <v>10700502</v>
      </c>
      <c r="B15" s="384" t="s">
        <v>838</v>
      </c>
      <c r="C15" s="385">
        <v>95523149.890000001</v>
      </c>
      <c r="D15" s="370">
        <f>VLOOKUP($A$1:$A$1397,BS!$A$8:$A$2406,1,0)</f>
        <v>10700502</v>
      </c>
      <c r="E15" s="385"/>
    </row>
    <row r="16" spans="1:16">
      <c r="A16" s="384">
        <v>10700503</v>
      </c>
      <c r="B16" s="384" t="s">
        <v>1727</v>
      </c>
      <c r="C16" s="385">
        <v>66984570.5</v>
      </c>
      <c r="D16" s="370">
        <f>VLOOKUP($A$1:$A$1397,BS!$A$8:$A$2406,1,0)</f>
        <v>10700503</v>
      </c>
      <c r="E16" s="385"/>
    </row>
    <row r="17" spans="1:15">
      <c r="A17" s="384">
        <v>10700601</v>
      </c>
      <c r="B17" s="384" t="s">
        <v>2644</v>
      </c>
      <c r="C17" s="385">
        <v>-955945.73</v>
      </c>
      <c r="D17" s="370">
        <f>VLOOKUP($A$1:$A$1397,BS!$A$8:$A$2406,1,0)</f>
        <v>10700601</v>
      </c>
      <c r="E17" s="385"/>
    </row>
    <row r="18" spans="1:15">
      <c r="A18" s="384">
        <v>10700602</v>
      </c>
      <c r="B18" s="384" t="s">
        <v>2645</v>
      </c>
      <c r="C18" s="385">
        <v>372400</v>
      </c>
      <c r="D18" s="370">
        <f>VLOOKUP($A$1:$A$1397,BS!$A$8:$A$2406,1,0)</f>
        <v>10700602</v>
      </c>
      <c r="E18" s="385"/>
      <c r="M18" s="389"/>
      <c r="N18" s="391"/>
      <c r="O18" s="392"/>
    </row>
    <row r="19" spans="1:15">
      <c r="A19" s="384">
        <v>10800061</v>
      </c>
      <c r="B19" s="384" t="s">
        <v>854</v>
      </c>
      <c r="C19" s="385">
        <v>-83254884.390000001</v>
      </c>
      <c r="D19" s="370">
        <f>VLOOKUP($A$1:$A$1397,BS!$A$8:$A$2406,1,0)</f>
        <v>10800061</v>
      </c>
      <c r="E19" s="385"/>
    </row>
    <row r="20" spans="1:15">
      <c r="A20" s="384">
        <v>10800062</v>
      </c>
      <c r="B20" s="384" t="s">
        <v>854</v>
      </c>
      <c r="C20" s="385">
        <v>-271840800.38</v>
      </c>
      <c r="D20" s="370">
        <f>VLOOKUP($A$1:$A$1397,BS!$A$8:$A$2406,1,0)</f>
        <v>10800062</v>
      </c>
      <c r="E20" s="385"/>
    </row>
    <row r="21" spans="1:15">
      <c r="A21" s="384">
        <v>10800071</v>
      </c>
      <c r="B21" s="384" t="s">
        <v>855</v>
      </c>
      <c r="C21" s="385">
        <v>83254884.390000001</v>
      </c>
      <c r="D21" s="370">
        <f>VLOOKUP($A$1:$A$1397,BS!$A$8:$A$2406,1,0)</f>
        <v>10800071</v>
      </c>
      <c r="E21" s="385"/>
    </row>
    <row r="22" spans="1:15">
      <c r="A22" s="384">
        <v>10800072</v>
      </c>
      <c r="B22" s="384" t="s">
        <v>855</v>
      </c>
      <c r="C22" s="385">
        <v>271840800.38</v>
      </c>
      <c r="D22" s="370">
        <f>VLOOKUP($A$1:$A$1397,BS!$A$8:$A$2406,1,0)</f>
        <v>10800072</v>
      </c>
    </row>
    <row r="23" spans="1:15">
      <c r="A23" s="384">
        <v>10800501</v>
      </c>
      <c r="B23" s="384" t="s">
        <v>527</v>
      </c>
      <c r="C23" s="385">
        <v>-3482101214.5</v>
      </c>
      <c r="D23" s="370">
        <f>VLOOKUP($A$1:$A$1397,BS!$A$8:$A$2406,1,0)</f>
        <v>10800501</v>
      </c>
    </row>
    <row r="24" spans="1:15">
      <c r="A24" s="384">
        <v>10800502</v>
      </c>
      <c r="B24" s="384" t="s">
        <v>528</v>
      </c>
      <c r="C24" s="385">
        <v>-1292407939.9300001</v>
      </c>
      <c r="D24" s="370">
        <f>VLOOKUP($A$1:$A$1397,BS!$A$8:$A$2406,1,0)</f>
        <v>10800502</v>
      </c>
      <c r="E24" s="385"/>
    </row>
    <row r="25" spans="1:15">
      <c r="A25" s="384">
        <v>10800503</v>
      </c>
      <c r="B25" s="384" t="s">
        <v>1011</v>
      </c>
      <c r="C25" s="385">
        <v>-106646452.93000001</v>
      </c>
      <c r="D25" s="370">
        <f>VLOOKUP($A$1:$A$1397,BS!$A$8:$A$2406,1,0)</f>
        <v>10800503</v>
      </c>
      <c r="E25" s="385"/>
    </row>
    <row r="26" spans="1:15">
      <c r="A26" s="384">
        <v>10800541</v>
      </c>
      <c r="B26" s="384" t="s">
        <v>95</v>
      </c>
      <c r="C26" s="385">
        <v>9550707.2799999993</v>
      </c>
      <c r="D26" s="370">
        <f>VLOOKUP($A$1:$A$1397,BS!$A$8:$A$2406,1,0)</f>
        <v>10800541</v>
      </c>
      <c r="E26" s="385"/>
    </row>
    <row r="27" spans="1:15">
      <c r="A27" s="384">
        <v>10800543</v>
      </c>
      <c r="B27" s="384" t="s">
        <v>96</v>
      </c>
      <c r="C27" s="385">
        <v>62138.5</v>
      </c>
      <c r="D27" s="370">
        <f>VLOOKUP($A$1:$A$1397,BS!$A$8:$A$2406,1,0)</f>
        <v>10800543</v>
      </c>
      <c r="E27" s="385"/>
    </row>
    <row r="28" spans="1:15">
      <c r="A28" s="384">
        <v>10800552</v>
      </c>
      <c r="B28" s="384" t="s">
        <v>1012</v>
      </c>
      <c r="C28" s="385">
        <v>3846776.94</v>
      </c>
      <c r="D28" s="370">
        <f>VLOOKUP($A$1:$A$1397,BS!$A$8:$A$2406,1,0)</f>
        <v>10800552</v>
      </c>
      <c r="E28" s="385"/>
    </row>
    <row r="29" spans="1:15">
      <c r="A29" s="384">
        <v>11100501</v>
      </c>
      <c r="B29" s="384" t="s">
        <v>701</v>
      </c>
      <c r="C29" s="385">
        <v>-30510058.539999999</v>
      </c>
      <c r="D29" s="370">
        <f>VLOOKUP($A$1:$A$1397,BS!$A$8:$A$2406,1,0)</f>
        <v>11100501</v>
      </c>
      <c r="E29" s="385"/>
    </row>
    <row r="30" spans="1:15">
      <c r="A30" s="384">
        <v>11100502</v>
      </c>
      <c r="B30" s="384" t="s">
        <v>702</v>
      </c>
      <c r="C30" s="385">
        <v>-5650241.8099999996</v>
      </c>
      <c r="D30" s="370">
        <f>VLOOKUP($A$1:$A$1397,BS!$A$8:$A$2406,1,0)</f>
        <v>11100502</v>
      </c>
      <c r="E30" s="385"/>
    </row>
    <row r="31" spans="1:15">
      <c r="A31" s="384">
        <v>11100503</v>
      </c>
      <c r="B31" s="384" t="s">
        <v>703</v>
      </c>
      <c r="C31" s="385">
        <v>-88348681.819999993</v>
      </c>
      <c r="D31" s="370">
        <f>VLOOKUP($A$1:$A$1397,BS!$A$8:$A$2406,1,0)</f>
        <v>11100503</v>
      </c>
      <c r="E31" s="385"/>
    </row>
    <row r="32" spans="1:15">
      <c r="A32" s="384">
        <v>11400001</v>
      </c>
      <c r="B32" s="384" t="s">
        <v>220</v>
      </c>
      <c r="C32" s="385">
        <v>946172.25</v>
      </c>
      <c r="D32" s="370">
        <f>VLOOKUP($A$1:$A$1397,BS!$A$8:$A$2406,1,0)</f>
        <v>11400001</v>
      </c>
      <c r="E32" s="385"/>
    </row>
    <row r="33" spans="1:5">
      <c r="A33" s="384">
        <v>11400011</v>
      </c>
      <c r="B33" s="384" t="s">
        <v>1755</v>
      </c>
      <c r="C33" s="385">
        <v>302358.01</v>
      </c>
      <c r="D33" s="370">
        <f>VLOOKUP($A$1:$A$1397,BS!$A$8:$A$2406,1,0)</f>
        <v>11400011</v>
      </c>
      <c r="E33" s="385"/>
    </row>
    <row r="34" spans="1:5">
      <c r="A34" s="384">
        <v>11400031</v>
      </c>
      <c r="B34" s="384" t="s">
        <v>1442</v>
      </c>
      <c r="C34" s="385">
        <v>76622596.840000004</v>
      </c>
      <c r="D34" s="370">
        <f>VLOOKUP($A$1:$A$1397,BS!$A$8:$A$2406,1,0)</f>
        <v>11400031</v>
      </c>
      <c r="E34" s="385"/>
    </row>
    <row r="35" spans="1:5">
      <c r="A35" s="384">
        <v>11400061</v>
      </c>
      <c r="B35" s="384" t="s">
        <v>1355</v>
      </c>
      <c r="C35" s="385">
        <v>156960790.84</v>
      </c>
      <c r="D35" s="370">
        <f>VLOOKUP($A$1:$A$1397,BS!$A$8:$A$2406,1,0)</f>
        <v>11400061</v>
      </c>
      <c r="E35" s="385"/>
    </row>
    <row r="36" spans="1:5">
      <c r="A36" s="384">
        <v>11400071</v>
      </c>
      <c r="B36" s="384" t="s">
        <v>1850</v>
      </c>
      <c r="C36" s="385">
        <v>16950332.899999999</v>
      </c>
      <c r="D36" s="370">
        <f>VLOOKUP($A$1:$A$1397,BS!$A$8:$A$2406,1,0)</f>
        <v>11400071</v>
      </c>
      <c r="E36" s="385"/>
    </row>
    <row r="37" spans="1:5">
      <c r="A37" s="384">
        <v>11400091</v>
      </c>
      <c r="B37" s="384" t="s">
        <v>2394</v>
      </c>
      <c r="C37" s="385">
        <v>31009424.030000001</v>
      </c>
      <c r="D37" s="370">
        <f>VLOOKUP($A$1:$A$1397,BS!$A$8:$A$2406,1,0)</f>
        <v>11400091</v>
      </c>
    </row>
    <row r="38" spans="1:5">
      <c r="A38" s="384">
        <v>11500001</v>
      </c>
      <c r="B38" s="384" t="s">
        <v>898</v>
      </c>
      <c r="C38" s="385">
        <v>-880239</v>
      </c>
      <c r="D38" s="370">
        <f>VLOOKUP($A$1:$A$1397,BS!$A$8:$A$2406,1,0)</f>
        <v>11500001</v>
      </c>
    </row>
    <row r="39" spans="1:5">
      <c r="A39" s="384">
        <v>11500011</v>
      </c>
      <c r="B39" s="384" t="s">
        <v>609</v>
      </c>
      <c r="C39" s="385">
        <v>-302358.01</v>
      </c>
      <c r="D39" s="370">
        <f>VLOOKUP($A$1:$A$1397,BS!$A$8:$A$2406,1,0)</f>
        <v>11500011</v>
      </c>
      <c r="E39" s="385"/>
    </row>
    <row r="40" spans="1:5">
      <c r="A40" s="384">
        <v>11500031</v>
      </c>
      <c r="B40" s="384" t="s">
        <v>1280</v>
      </c>
      <c r="C40" s="385">
        <v>-59157663.659999996</v>
      </c>
      <c r="D40" s="370">
        <f>VLOOKUP($A$1:$A$1397,BS!$A$8:$A$2406,1,0)</f>
        <v>11500031</v>
      </c>
      <c r="E40" s="385"/>
    </row>
    <row r="41" spans="1:5">
      <c r="A41" s="384">
        <v>11500041</v>
      </c>
      <c r="B41" s="384" t="s">
        <v>1343</v>
      </c>
      <c r="C41" s="385">
        <v>-33721264.640000001</v>
      </c>
      <c r="D41" s="370">
        <f>VLOOKUP($A$1:$A$1397,BS!$A$8:$A$2406,1,0)</f>
        <v>11500041</v>
      </c>
      <c r="E41" s="385"/>
    </row>
    <row r="42" spans="1:5">
      <c r="A42" s="384">
        <v>11500051</v>
      </c>
      <c r="B42" s="384" t="s">
        <v>1851</v>
      </c>
      <c r="C42" s="385">
        <v>-16361802.65</v>
      </c>
      <c r="D42" s="370">
        <f>VLOOKUP($A$1:$A$1397,BS!$A$8:$A$2406,1,0)</f>
        <v>11500051</v>
      </c>
      <c r="E42" s="385"/>
    </row>
    <row r="43" spans="1:5">
      <c r="A43" s="384">
        <v>11500061</v>
      </c>
      <c r="B43" s="384" t="s">
        <v>2396</v>
      </c>
      <c r="C43" s="385">
        <v>-3863529.02</v>
      </c>
      <c r="D43" s="370">
        <f>VLOOKUP($A$1:$A$1397,BS!$A$8:$A$2406,1,0)</f>
        <v>11500061</v>
      </c>
      <c r="E43" s="385"/>
    </row>
    <row r="44" spans="1:5">
      <c r="A44" s="384">
        <v>11730002</v>
      </c>
      <c r="B44" s="384" t="s">
        <v>610</v>
      </c>
      <c r="C44" s="385">
        <v>8654564.4700000007</v>
      </c>
      <c r="D44" s="370">
        <f>VLOOKUP($A$1:$A$1397,BS!$A$8:$A$2406,1,0)</f>
        <v>11730002</v>
      </c>
      <c r="E44" s="385"/>
    </row>
    <row r="45" spans="1:5">
      <c r="A45" s="384">
        <v>12100503</v>
      </c>
      <c r="B45" s="384" t="s">
        <v>704</v>
      </c>
      <c r="C45" s="385">
        <v>207994.25</v>
      </c>
      <c r="D45" s="370">
        <f>VLOOKUP($A$1:$A$1397,BS!$A$8:$A$2406,1,0)</f>
        <v>12100503</v>
      </c>
      <c r="E45" s="385"/>
    </row>
    <row r="46" spans="1:5">
      <c r="A46" s="384">
        <v>12100513</v>
      </c>
      <c r="B46" s="384" t="s">
        <v>705</v>
      </c>
      <c r="C46" s="385">
        <v>3200888.18</v>
      </c>
      <c r="D46" s="370">
        <f>VLOOKUP($A$1:$A$1397,BS!$A$8:$A$2406,1,0)</f>
        <v>12100513</v>
      </c>
      <c r="E46" s="385"/>
    </row>
    <row r="47" spans="1:5">
      <c r="A47" s="384">
        <v>12200503</v>
      </c>
      <c r="B47" s="384" t="s">
        <v>706</v>
      </c>
      <c r="C47" s="385">
        <v>79713.38</v>
      </c>
      <c r="D47" s="370">
        <f>VLOOKUP($A$1:$A$1397,BS!$A$8:$A$2406,1,0)</f>
        <v>12200503</v>
      </c>
      <c r="E47" s="385"/>
    </row>
    <row r="48" spans="1:5">
      <c r="A48" s="384">
        <v>12310000</v>
      </c>
      <c r="B48" s="384" t="s">
        <v>798</v>
      </c>
      <c r="C48" s="385">
        <v>29740793</v>
      </c>
      <c r="D48" s="370">
        <f>VLOOKUP($A$1:$A$1397,BS!$A$8:$A$2406,1,0)</f>
        <v>12310000</v>
      </c>
      <c r="E48" s="385"/>
    </row>
    <row r="49" spans="1:5">
      <c r="A49" s="384">
        <v>12400043</v>
      </c>
      <c r="B49" s="384" t="s">
        <v>1088</v>
      </c>
      <c r="C49" s="385">
        <v>49011607.310000002</v>
      </c>
      <c r="D49" s="370">
        <f>VLOOKUP($A$1:$A$1397,BS!$A$8:$A$2406,1,0)</f>
        <v>12400043</v>
      </c>
    </row>
    <row r="50" spans="1:5">
      <c r="A50" s="384">
        <v>12400503</v>
      </c>
      <c r="B50" s="384" t="s">
        <v>351</v>
      </c>
      <c r="C50" s="385">
        <v>440184.16</v>
      </c>
      <c r="D50" s="370">
        <f>VLOOKUP($A$1:$A$1397,BS!$A$8:$A$2406,1,0)</f>
        <v>12400503</v>
      </c>
    </row>
    <row r="51" spans="1:5">
      <c r="A51" s="384">
        <v>12400542</v>
      </c>
      <c r="B51" s="384" t="s">
        <v>2994</v>
      </c>
      <c r="C51" s="385">
        <v>-7222800</v>
      </c>
      <c r="D51" s="370">
        <f>VLOOKUP($A$1:$A$1397,BS!$A$8:$A$2406,1,0)</f>
        <v>12400542</v>
      </c>
      <c r="E51" s="385"/>
    </row>
    <row r="52" spans="1:5">
      <c r="A52" s="384">
        <v>12400552</v>
      </c>
      <c r="B52" s="384" t="s">
        <v>2995</v>
      </c>
      <c r="C52" s="385">
        <v>7222800</v>
      </c>
      <c r="D52" s="370">
        <f>VLOOKUP($A$1:$A$1397,BS!$A$8:$A$2406,1,0)</f>
        <v>12400552</v>
      </c>
      <c r="E52" s="385"/>
    </row>
    <row r="53" spans="1:5">
      <c r="A53" s="384">
        <v>12400553</v>
      </c>
      <c r="B53" s="384" t="s">
        <v>1591</v>
      </c>
      <c r="C53" s="385">
        <v>1310136.1499999999</v>
      </c>
      <c r="D53" s="370">
        <f>VLOOKUP($A$1:$A$1397,BS!$A$8:$A$2406,1,0)</f>
        <v>12400553</v>
      </c>
      <c r="E53" s="385"/>
    </row>
    <row r="54" spans="1:5">
      <c r="A54" s="384">
        <v>12400723</v>
      </c>
      <c r="B54" s="384" t="s">
        <v>2072</v>
      </c>
      <c r="C54" s="385">
        <v>-9595.59</v>
      </c>
      <c r="D54" s="370">
        <f>VLOOKUP($A$1:$A$1397,BS!$A$8:$A$2406,1,0)</f>
        <v>12400723</v>
      </c>
      <c r="E54" s="385"/>
    </row>
    <row r="55" spans="1:5">
      <c r="A55" s="384">
        <v>12800001</v>
      </c>
      <c r="B55" s="384" t="s">
        <v>2192</v>
      </c>
      <c r="C55" s="385">
        <v>18500000</v>
      </c>
      <c r="D55" s="370">
        <f>VLOOKUP($A$1:$A$1397,BS!$A$8:$A$2406,1,0)</f>
        <v>12800001</v>
      </c>
      <c r="E55" s="385"/>
    </row>
    <row r="56" spans="1:5">
      <c r="A56" s="384">
        <v>12800011</v>
      </c>
      <c r="B56" s="384" t="s">
        <v>2384</v>
      </c>
      <c r="C56" s="385">
        <v>1662094.54</v>
      </c>
      <c r="D56" s="370">
        <f>VLOOKUP($A$1:$A$1397,BS!$A$8:$A$2406,1,0)</f>
        <v>12800011</v>
      </c>
      <c r="E56" s="385"/>
    </row>
    <row r="57" spans="1:5">
      <c r="A57" s="384">
        <v>13100543</v>
      </c>
      <c r="B57" s="384" t="s">
        <v>1438</v>
      </c>
      <c r="C57" s="385">
        <v>15498.63</v>
      </c>
      <c r="D57" s="370">
        <f>VLOOKUP($A$1:$A$1397,BS!$A$8:$A$2406,1,0)</f>
        <v>13100543</v>
      </c>
      <c r="E57" s="385"/>
    </row>
    <row r="58" spans="1:5">
      <c r="A58" s="384">
        <v>13100563</v>
      </c>
      <c r="B58" s="384" t="s">
        <v>2483</v>
      </c>
      <c r="C58" s="385">
        <v>930859.34</v>
      </c>
      <c r="D58" s="370">
        <f>VLOOKUP($A$1:$A$1397,BS!$A$8:$A$2406,1,0)</f>
        <v>13100563</v>
      </c>
      <c r="E58" s="385"/>
    </row>
    <row r="59" spans="1:5">
      <c r="A59" s="384">
        <v>13100573</v>
      </c>
      <c r="B59" s="384" t="s">
        <v>538</v>
      </c>
      <c r="C59" s="385">
        <v>14698.07</v>
      </c>
      <c r="D59" s="370">
        <f>VLOOKUP($A$1:$A$1397,BS!$A$8:$A$2406,1,0)</f>
        <v>13100573</v>
      </c>
      <c r="E59" s="385"/>
    </row>
    <row r="60" spans="1:5">
      <c r="A60" s="384">
        <v>13101003</v>
      </c>
      <c r="B60" s="384" t="s">
        <v>2484</v>
      </c>
      <c r="C60" s="385">
        <v>5613550.7000000002</v>
      </c>
      <c r="D60" s="370">
        <f>VLOOKUP($A$1:$A$1397,BS!$A$8:$A$2406,1,0)</f>
        <v>13101003</v>
      </c>
      <c r="E60" s="385"/>
    </row>
    <row r="61" spans="1:5">
      <c r="A61" s="384">
        <v>13101023</v>
      </c>
      <c r="B61" s="384" t="s">
        <v>1559</v>
      </c>
      <c r="C61" s="385">
        <v>24205822.02</v>
      </c>
      <c r="D61" s="370">
        <f>VLOOKUP($A$1:$A$1397,BS!$A$8:$A$2406,1,0)</f>
        <v>13101023</v>
      </c>
      <c r="E61" s="385"/>
    </row>
    <row r="62" spans="1:5">
      <c r="A62" s="384">
        <v>13101033</v>
      </c>
      <c r="B62" s="384" t="s">
        <v>2486</v>
      </c>
      <c r="C62" s="385">
        <v>594616.62</v>
      </c>
      <c r="D62" s="370">
        <f>VLOOKUP($A$1:$A$1397,BS!$A$8:$A$2406,1,0)</f>
        <v>13101033</v>
      </c>
      <c r="E62" s="385"/>
    </row>
    <row r="63" spans="1:5">
      <c r="A63" s="384">
        <v>13101093</v>
      </c>
      <c r="B63" s="384" t="s">
        <v>646</v>
      </c>
      <c r="C63" s="385">
        <v>-424005.11</v>
      </c>
      <c r="D63" s="370">
        <f>VLOOKUP($A$1:$A$1397,BS!$A$8:$A$2406,1,0)</f>
        <v>13101093</v>
      </c>
      <c r="E63" s="385"/>
    </row>
    <row r="64" spans="1:5">
      <c r="A64" s="384">
        <v>13101113</v>
      </c>
      <c r="B64" s="384" t="s">
        <v>272</v>
      </c>
      <c r="C64" s="385">
        <v>-4367068.13</v>
      </c>
      <c r="D64" s="370">
        <f>VLOOKUP($A$1:$A$1397,BS!$A$8:$A$2406,1,0)</f>
        <v>13101113</v>
      </c>
      <c r="E64" s="385"/>
    </row>
    <row r="65" spans="1:5">
      <c r="A65" s="384">
        <v>13101123</v>
      </c>
      <c r="B65" s="384" t="s">
        <v>188</v>
      </c>
      <c r="C65" s="385">
        <v>-1569999.38</v>
      </c>
      <c r="D65" s="370">
        <f>VLOOKUP($A$1:$A$1397,BS!$A$8:$A$2406,1,0)</f>
        <v>13101123</v>
      </c>
      <c r="E65" s="385"/>
    </row>
    <row r="66" spans="1:5">
      <c r="A66" s="384">
        <v>13101163</v>
      </c>
      <c r="B66" s="384" t="s">
        <v>408</v>
      </c>
      <c r="C66" s="385">
        <v>64221.53</v>
      </c>
      <c r="D66" s="370">
        <f>VLOOKUP($A$1:$A$1397,BS!$A$8:$A$2406,1,0)</f>
        <v>13101163</v>
      </c>
      <c r="E66" s="385"/>
    </row>
    <row r="67" spans="1:5">
      <c r="A67" s="384">
        <v>13101183</v>
      </c>
      <c r="B67" s="384" t="s">
        <v>1484</v>
      </c>
      <c r="C67" s="385">
        <v>1709658.4</v>
      </c>
      <c r="D67" s="370">
        <f>VLOOKUP($A$1:$A$1397,BS!$A$8:$A$2406,1,0)</f>
        <v>13101183</v>
      </c>
      <c r="E67" s="385"/>
    </row>
    <row r="68" spans="1:5">
      <c r="A68" s="384">
        <v>13101193</v>
      </c>
      <c r="B68" s="384" t="s">
        <v>2091</v>
      </c>
      <c r="C68" s="385">
        <v>10745.86</v>
      </c>
      <c r="D68" s="370">
        <f>VLOOKUP($A$1:$A$1397,BS!$A$8:$A$2406,1,0)</f>
        <v>13101193</v>
      </c>
      <c r="E68" s="385"/>
    </row>
    <row r="69" spans="1:5">
      <c r="A69" s="384">
        <v>13101253</v>
      </c>
      <c r="B69" s="384" t="s">
        <v>1878</v>
      </c>
      <c r="C69" s="385">
        <v>579902.71</v>
      </c>
      <c r="D69" s="370">
        <f>VLOOKUP($A$1:$A$1397,BS!$A$8:$A$2406,1,0)</f>
        <v>13101253</v>
      </c>
      <c r="E69" s="385"/>
    </row>
    <row r="70" spans="1:5">
      <c r="A70" s="384">
        <v>13109003</v>
      </c>
      <c r="B70" s="384" t="s">
        <v>2532</v>
      </c>
      <c r="C70" s="385">
        <v>22891.41</v>
      </c>
      <c r="D70" s="370">
        <f>VLOOKUP($A$1:$A$1397,BS!$A$8:$A$2406,1,0)</f>
        <v>13109003</v>
      </c>
      <c r="E70" s="385"/>
    </row>
    <row r="71" spans="1:5">
      <c r="A71" s="384">
        <v>13109013</v>
      </c>
      <c r="B71" s="384" t="s">
        <v>2533</v>
      </c>
      <c r="C71" s="385">
        <v>3866</v>
      </c>
      <c r="D71" s="370">
        <f>VLOOKUP($A$1:$A$1397,BS!$A$8:$A$2406,1,0)</f>
        <v>13109013</v>
      </c>
      <c r="E71" s="385"/>
    </row>
    <row r="72" spans="1:5">
      <c r="A72" s="384">
        <v>13400021</v>
      </c>
      <c r="B72" s="384" t="s">
        <v>1209</v>
      </c>
      <c r="C72" s="385">
        <v>9861609.4000000004</v>
      </c>
      <c r="D72" s="370">
        <f>VLOOKUP($A$1:$A$1397,BS!$A$8:$A$2406,1,0)</f>
        <v>13400021</v>
      </c>
      <c r="E72" s="385"/>
    </row>
    <row r="73" spans="1:5">
      <c r="A73" s="384">
        <v>13400031</v>
      </c>
      <c r="B73" s="384" t="s">
        <v>1210</v>
      </c>
      <c r="C73" s="385">
        <v>-9861609.4000000004</v>
      </c>
      <c r="D73" s="370">
        <f>VLOOKUP($A$1:$A$1397,BS!$A$8:$A$2406,1,0)</f>
        <v>13400031</v>
      </c>
      <c r="E73" s="385"/>
    </row>
    <row r="74" spans="1:5">
      <c r="A74" s="384">
        <v>13400073</v>
      </c>
      <c r="B74" s="384" t="s">
        <v>988</v>
      </c>
      <c r="C74" s="385">
        <v>1312198.3</v>
      </c>
      <c r="D74" s="370">
        <f>VLOOKUP($A$1:$A$1397,BS!$A$8:$A$2406,1,0)</f>
        <v>13400073</v>
      </c>
    </row>
    <row r="75" spans="1:5">
      <c r="A75" s="384">
        <v>13400111</v>
      </c>
      <c r="B75" s="384" t="s">
        <v>1005</v>
      </c>
      <c r="C75" s="385">
        <v>25000</v>
      </c>
      <c r="D75" s="370">
        <f>VLOOKUP($A$1:$A$1397,BS!$A$8:$A$2406,1,0)</f>
        <v>13400111</v>
      </c>
      <c r="E75" s="385"/>
    </row>
    <row r="76" spans="1:5">
      <c r="A76" s="384">
        <v>13400123</v>
      </c>
      <c r="B76" s="384" t="s">
        <v>2015</v>
      </c>
      <c r="C76" s="385">
        <v>414011.77</v>
      </c>
      <c r="D76" s="370">
        <f>VLOOKUP($A$1:$A$1397,BS!$A$8:$A$2406,1,0)</f>
        <v>13400123</v>
      </c>
    </row>
    <row r="77" spans="1:5">
      <c r="A77" s="384">
        <v>13400211</v>
      </c>
      <c r="B77" s="384" t="s">
        <v>2092</v>
      </c>
      <c r="C77" s="385">
        <v>52300</v>
      </c>
      <c r="D77" s="370">
        <f>VLOOKUP($A$1:$A$1397,BS!$A$8:$A$2406,1,0)</f>
        <v>13400211</v>
      </c>
    </row>
    <row r="78" spans="1:5">
      <c r="A78" s="384">
        <v>13400241</v>
      </c>
      <c r="B78" s="384" t="s">
        <v>2741</v>
      </c>
      <c r="C78" s="385">
        <v>449616</v>
      </c>
      <c r="D78" s="370">
        <f>VLOOKUP($A$1:$A$1397,BS!$A$8:$A$2406,1,0)</f>
        <v>13400241</v>
      </c>
    </row>
    <row r="79" spans="1:5">
      <c r="A79" s="384">
        <v>13400261</v>
      </c>
      <c r="B79" s="384" t="s">
        <v>2828</v>
      </c>
      <c r="C79" s="385">
        <v>78717</v>
      </c>
      <c r="D79" s="370">
        <f>VLOOKUP($A$1:$A$1397,BS!$A$8:$A$2406,1,0)</f>
        <v>13400261</v>
      </c>
      <c r="E79" s="385"/>
    </row>
    <row r="80" spans="1:5">
      <c r="A80" s="384">
        <v>13400271</v>
      </c>
      <c r="B80" s="384" t="s">
        <v>2185</v>
      </c>
      <c r="C80" s="385">
        <v>121770</v>
      </c>
      <c r="D80" s="370">
        <f>VLOOKUP($A$1:$A$1397,BS!$A$8:$A$2406,1,0)</f>
        <v>13400271</v>
      </c>
      <c r="E80" s="385"/>
    </row>
    <row r="81" spans="1:5">
      <c r="A81" s="384">
        <v>13400281</v>
      </c>
      <c r="B81" s="384" t="s">
        <v>2148</v>
      </c>
      <c r="C81" s="385">
        <v>50253</v>
      </c>
      <c r="D81" s="370">
        <f>VLOOKUP($A$1:$A$1397,BS!$A$8:$A$2406,1,0)</f>
        <v>13400281</v>
      </c>
      <c r="E81" s="385"/>
    </row>
    <row r="82" spans="1:5">
      <c r="A82" s="384">
        <v>13400311</v>
      </c>
      <c r="B82" s="384" t="s">
        <v>2565</v>
      </c>
      <c r="C82" s="385">
        <v>194700</v>
      </c>
      <c r="D82" s="370">
        <f>VLOOKUP($A$1:$A$1397,BS!$A$8:$A$2406,1,0)</f>
        <v>13400311</v>
      </c>
      <c r="E82" s="385"/>
    </row>
    <row r="83" spans="1:5">
      <c r="A83" s="384">
        <v>13400321</v>
      </c>
      <c r="B83" s="384" t="s">
        <v>2969</v>
      </c>
      <c r="C83" s="385">
        <v>44370</v>
      </c>
      <c r="D83" s="370">
        <f>VLOOKUP($A$1:$A$1397,BS!$A$8:$A$2406,1,0)</f>
        <v>13400321</v>
      </c>
      <c r="E83" s="385"/>
    </row>
    <row r="84" spans="1:5">
      <c r="A84" s="384">
        <v>13400332</v>
      </c>
      <c r="B84" s="384" t="s">
        <v>2895</v>
      </c>
      <c r="C84" s="385">
        <v>1194950.97</v>
      </c>
      <c r="D84" s="370">
        <f>VLOOKUP($A$1:$A$1397,BS!$A$8:$A$2406,1,0)</f>
        <v>13400332</v>
      </c>
    </row>
    <row r="85" spans="1:5">
      <c r="A85" s="384">
        <v>13500003</v>
      </c>
      <c r="B85" s="384" t="s">
        <v>1272</v>
      </c>
      <c r="C85" s="385">
        <v>7534.56</v>
      </c>
      <c r="D85" s="370">
        <f>VLOOKUP($A$1:$A$1397,BS!$A$8:$A$2406,1,0)</f>
        <v>13500003</v>
      </c>
    </row>
    <row r="86" spans="1:5">
      <c r="A86" s="384">
        <v>13500041</v>
      </c>
      <c r="B86" s="384" t="s">
        <v>888</v>
      </c>
      <c r="C86" s="385">
        <v>469017.11</v>
      </c>
      <c r="D86" s="370">
        <f>VLOOKUP($A$1:$A$1397,BS!$A$8:$A$2406,1,0)</f>
        <v>13500041</v>
      </c>
      <c r="E86" s="385"/>
    </row>
    <row r="87" spans="1:5">
      <c r="A87" s="384">
        <v>13500051</v>
      </c>
      <c r="B87" s="384" t="s">
        <v>309</v>
      </c>
      <c r="C87" s="385">
        <v>73353</v>
      </c>
      <c r="D87" s="370">
        <f>VLOOKUP($A$1:$A$1397,BS!$A$8:$A$2406,1,0)</f>
        <v>13500051</v>
      </c>
      <c r="E87" s="385"/>
    </row>
    <row r="88" spans="1:5">
      <c r="A88" s="384">
        <v>13500061</v>
      </c>
      <c r="B88" s="384" t="s">
        <v>1200</v>
      </c>
      <c r="C88" s="385">
        <v>1786010</v>
      </c>
      <c r="D88" s="370">
        <f>VLOOKUP($A$1:$A$1397,BS!$A$8:$A$2406,1,0)</f>
        <v>13500061</v>
      </c>
      <c r="E88" s="385"/>
    </row>
    <row r="89" spans="1:5">
      <c r="A89" s="384">
        <v>13500071</v>
      </c>
      <c r="B89" s="384" t="s">
        <v>1201</v>
      </c>
      <c r="C89" s="385">
        <v>1818485</v>
      </c>
      <c r="D89" s="370">
        <f>VLOOKUP($A$1:$A$1397,BS!$A$8:$A$2406,1,0)</f>
        <v>13500071</v>
      </c>
      <c r="E89" s="385"/>
    </row>
    <row r="90" spans="1:5">
      <c r="A90" s="384">
        <v>13500183</v>
      </c>
      <c r="B90" s="384" t="s">
        <v>2043</v>
      </c>
      <c r="C90" s="385">
        <v>100000</v>
      </c>
      <c r="D90" s="370">
        <f>VLOOKUP($A$1:$A$1397,BS!$A$8:$A$2406,1,0)</f>
        <v>13500183</v>
      </c>
      <c r="E90" s="385"/>
    </row>
    <row r="91" spans="1:5">
      <c r="A91" s="384">
        <v>13500201</v>
      </c>
      <c r="B91" s="384" t="s">
        <v>2386</v>
      </c>
      <c r="C91" s="385">
        <v>531100.39</v>
      </c>
      <c r="D91" s="370">
        <f>VLOOKUP($A$1:$A$1397,BS!$A$8:$A$2406,1,0)</f>
        <v>13500201</v>
      </c>
      <c r="E91" s="385"/>
    </row>
    <row r="92" spans="1:5">
      <c r="A92" s="384">
        <v>14100311</v>
      </c>
      <c r="B92" s="384" t="s">
        <v>136</v>
      </c>
      <c r="C92" s="385">
        <v>3307509.42</v>
      </c>
      <c r="D92" s="370">
        <f>VLOOKUP($A$1:$A$1397,BS!$A$8:$A$2406,1,0)</f>
        <v>14100311</v>
      </c>
      <c r="E92" s="385"/>
    </row>
    <row r="93" spans="1:5">
      <c r="A93" s="384">
        <v>14200201</v>
      </c>
      <c r="B93" s="384" t="s">
        <v>2494</v>
      </c>
      <c r="C93" s="385">
        <v>166737715.58000001</v>
      </c>
      <c r="D93" s="370">
        <f>VLOOKUP($A$1:$A$1397,BS!$A$8:$A$2406,1,0)</f>
        <v>14200201</v>
      </c>
      <c r="E93" s="385"/>
    </row>
    <row r="94" spans="1:5">
      <c r="A94" s="384">
        <v>14200202</v>
      </c>
      <c r="B94" s="384" t="s">
        <v>2495</v>
      </c>
      <c r="C94" s="385">
        <v>75985408.049999997</v>
      </c>
      <c r="D94" s="370">
        <f>VLOOKUP($A$1:$A$1397,BS!$A$8:$A$2406,1,0)</f>
        <v>14200202</v>
      </c>
      <c r="E94" s="385"/>
    </row>
    <row r="95" spans="1:5">
      <c r="A95" s="384">
        <v>14200203</v>
      </c>
      <c r="B95" s="384" t="s">
        <v>2496</v>
      </c>
      <c r="C95" s="385">
        <v>-3057502.31</v>
      </c>
      <c r="D95" s="370">
        <f>VLOOKUP($A$1:$A$1397,BS!$A$8:$A$2406,1,0)</f>
        <v>14200203</v>
      </c>
      <c r="E95" s="385"/>
    </row>
    <row r="96" spans="1:5">
      <c r="A96" s="384">
        <v>14200213</v>
      </c>
      <c r="B96" s="384" t="s">
        <v>2513</v>
      </c>
      <c r="C96" s="385">
        <v>-26316.3</v>
      </c>
      <c r="D96" s="370">
        <f>VLOOKUP($A$1:$A$1397,BS!$A$8:$A$2406,1,0)</f>
        <v>14200213</v>
      </c>
      <c r="E96" s="385"/>
    </row>
    <row r="97" spans="1:5">
      <c r="A97" s="384">
        <v>14200223</v>
      </c>
      <c r="B97" s="384" t="s">
        <v>2514</v>
      </c>
      <c r="C97" s="385">
        <v>21822.79</v>
      </c>
      <c r="D97" s="370">
        <f>VLOOKUP($A$1:$A$1397,BS!$A$8:$A$2406,1,0)</f>
        <v>14200223</v>
      </c>
      <c r="E97" s="385"/>
    </row>
    <row r="98" spans="1:5">
      <c r="A98" s="384">
        <v>14200253</v>
      </c>
      <c r="B98" s="384" t="s">
        <v>2497</v>
      </c>
      <c r="C98" s="385">
        <v>-22388.58</v>
      </c>
      <c r="D98" s="370">
        <f>VLOOKUP($A$1:$A$1397,BS!$A$8:$A$2406,1,0)</f>
        <v>14200253</v>
      </c>
      <c r="E98" s="385"/>
    </row>
    <row r="99" spans="1:5">
      <c r="A99" s="384">
        <v>14300062</v>
      </c>
      <c r="B99" s="384" t="s">
        <v>2277</v>
      </c>
      <c r="C99" s="385">
        <v>4155713.65</v>
      </c>
      <c r="D99" s="370">
        <f>VLOOKUP($A$1:$A$1397,BS!$A$8:$A$2406,1,0)</f>
        <v>14300062</v>
      </c>
      <c r="E99" s="385"/>
    </row>
    <row r="100" spans="1:5">
      <c r="A100" s="384">
        <v>14300072</v>
      </c>
      <c r="B100" s="384" t="s">
        <v>1633</v>
      </c>
      <c r="C100" s="385">
        <v>165262.01999999999</v>
      </c>
      <c r="D100" s="370">
        <f>VLOOKUP($A$1:$A$1397,BS!$A$8:$A$2406,1,0)</f>
        <v>14300072</v>
      </c>
      <c r="E100" s="385"/>
    </row>
    <row r="101" spans="1:5">
      <c r="A101" s="384">
        <v>14300081</v>
      </c>
      <c r="B101" s="384" t="s">
        <v>443</v>
      </c>
      <c r="C101" s="385">
        <v>198910.14</v>
      </c>
      <c r="D101" s="370">
        <f>VLOOKUP($A$1:$A$1397,BS!$A$8:$A$2406,1,0)</f>
        <v>14300081</v>
      </c>
    </row>
    <row r="102" spans="1:5">
      <c r="A102" s="384">
        <v>14300082</v>
      </c>
      <c r="B102" s="384" t="s">
        <v>2843</v>
      </c>
      <c r="C102" s="385">
        <v>165261.57</v>
      </c>
      <c r="D102" s="370">
        <f>VLOOKUP($A$1:$A$1397,BS!$A$8:$A$2406,1,0)</f>
        <v>14300082</v>
      </c>
      <c r="E102" s="385"/>
    </row>
    <row r="103" spans="1:5">
      <c r="A103" s="384">
        <v>14300141</v>
      </c>
      <c r="B103" s="384" t="s">
        <v>1530</v>
      </c>
      <c r="C103" s="385">
        <v>13549768.359999999</v>
      </c>
      <c r="D103" s="370">
        <f>VLOOKUP($A$1:$A$1397,BS!$A$8:$A$2406,1,0)</f>
        <v>14300141</v>
      </c>
    </row>
    <row r="104" spans="1:5">
      <c r="A104" s="384">
        <v>14300151</v>
      </c>
      <c r="B104" s="384" t="s">
        <v>1531</v>
      </c>
      <c r="C104" s="385">
        <v>1181640.76</v>
      </c>
      <c r="D104" s="370">
        <f>VLOOKUP($A$1:$A$1397,BS!$A$8:$A$2406,1,0)</f>
        <v>14300151</v>
      </c>
    </row>
    <row r="105" spans="1:5">
      <c r="A105" s="384">
        <v>14300171</v>
      </c>
      <c r="B105" s="384" t="s">
        <v>678</v>
      </c>
      <c r="C105" s="385">
        <v>14395268.33</v>
      </c>
      <c r="D105" s="370">
        <f>VLOOKUP($A$1:$A$1397,BS!$A$8:$A$2406,1,0)</f>
        <v>14300171</v>
      </c>
    </row>
    <row r="106" spans="1:5">
      <c r="A106" s="384">
        <v>14300241</v>
      </c>
      <c r="B106" s="384" t="s">
        <v>2613</v>
      </c>
      <c r="C106" s="385">
        <v>106519.45</v>
      </c>
      <c r="D106" s="370">
        <f>VLOOKUP($A$1:$A$1397,BS!$A$8:$A$2406,1,0)</f>
        <v>14300241</v>
      </c>
      <c r="E106" s="385"/>
    </row>
    <row r="107" spans="1:5">
      <c r="A107" s="384">
        <v>14300261</v>
      </c>
      <c r="B107" s="384" t="s">
        <v>416</v>
      </c>
      <c r="C107" s="385">
        <v>4299271.1399999997</v>
      </c>
      <c r="D107" s="370">
        <f>VLOOKUP($A$1:$A$1397,BS!$A$8:$A$2406,1,0)</f>
        <v>14300261</v>
      </c>
      <c r="E107" s="385"/>
    </row>
    <row r="108" spans="1:5">
      <c r="A108" s="384">
        <v>14300333</v>
      </c>
      <c r="B108" s="384" t="s">
        <v>865</v>
      </c>
      <c r="C108" s="385">
        <v>44494.879999999997</v>
      </c>
      <c r="D108" s="370">
        <f>VLOOKUP($A$1:$A$1397,BS!$A$8:$A$2406,1,0)</f>
        <v>14300333</v>
      </c>
      <c r="E108" s="385"/>
    </row>
    <row r="109" spans="1:5">
      <c r="A109" s="384">
        <v>14300341</v>
      </c>
      <c r="B109" s="384" t="s">
        <v>2542</v>
      </c>
      <c r="C109" s="385">
        <v>12878.53</v>
      </c>
      <c r="D109" s="370">
        <f>VLOOKUP($A$1:$A$1397,BS!$A$8:$A$2406,1,0)</f>
        <v>14300341</v>
      </c>
      <c r="E109" s="385"/>
    </row>
    <row r="110" spans="1:5">
      <c r="A110" s="384">
        <v>14300703</v>
      </c>
      <c r="B110" s="384" t="s">
        <v>2498</v>
      </c>
      <c r="C110" s="385">
        <v>11775698.26</v>
      </c>
      <c r="D110" s="370">
        <f>VLOOKUP($A$1:$A$1397,BS!$A$8:$A$2406,1,0)</f>
        <v>14300703</v>
      </c>
      <c r="E110" s="385"/>
    </row>
    <row r="111" spans="1:5">
      <c r="A111" s="384">
        <v>14300713</v>
      </c>
      <c r="B111" s="384" t="s">
        <v>2499</v>
      </c>
      <c r="C111" s="385">
        <v>28801.56</v>
      </c>
      <c r="D111" s="370">
        <f>VLOOKUP($A$1:$A$1397,BS!$A$8:$A$2406,1,0)</f>
        <v>14300713</v>
      </c>
      <c r="E111" s="385"/>
    </row>
    <row r="112" spans="1:5">
      <c r="A112" s="384">
        <v>14300733</v>
      </c>
      <c r="B112" s="384" t="s">
        <v>2500</v>
      </c>
      <c r="C112" s="385">
        <v>12940838.210000001</v>
      </c>
      <c r="D112" s="370">
        <f>VLOOKUP($A$1:$A$1397,BS!$A$8:$A$2406,1,0)</f>
        <v>14300733</v>
      </c>
      <c r="E112" s="385"/>
    </row>
    <row r="113" spans="1:5">
      <c r="A113" s="384">
        <v>14300743</v>
      </c>
      <c r="B113" s="384" t="s">
        <v>2501</v>
      </c>
      <c r="C113" s="385">
        <v>614420.74</v>
      </c>
      <c r="D113" s="370">
        <f>VLOOKUP($A$1:$A$1397,BS!$A$8:$A$2406,1,0)</f>
        <v>14300743</v>
      </c>
      <c r="E113" s="385"/>
    </row>
    <row r="114" spans="1:5">
      <c r="A114" s="384">
        <v>14300763</v>
      </c>
      <c r="B114" s="384" t="s">
        <v>2466</v>
      </c>
      <c r="C114" s="385">
        <v>790847.28</v>
      </c>
      <c r="D114" s="370">
        <f>VLOOKUP($A$1:$A$1397,BS!$A$8:$A$2406,1,0)</f>
        <v>14300763</v>
      </c>
      <c r="E114" s="385"/>
    </row>
    <row r="115" spans="1:5">
      <c r="A115" s="384">
        <v>14300921</v>
      </c>
      <c r="B115" s="384" t="s">
        <v>839</v>
      </c>
      <c r="C115" s="385">
        <v>690893.36</v>
      </c>
      <c r="D115" s="370">
        <f>VLOOKUP($A$1:$A$1397,BS!$A$8:$A$2406,1,0)</f>
        <v>14300921</v>
      </c>
      <c r="E115" s="385"/>
    </row>
    <row r="116" spans="1:5">
      <c r="A116" s="384">
        <v>14301022</v>
      </c>
      <c r="B116" s="384" t="s">
        <v>331</v>
      </c>
      <c r="C116" s="385">
        <v>3604811.41</v>
      </c>
      <c r="D116" s="370">
        <f>VLOOKUP($A$1:$A$1397,BS!$A$8:$A$2406,1,0)</f>
        <v>14301022</v>
      </c>
      <c r="E116" s="385"/>
    </row>
    <row r="117" spans="1:5">
      <c r="A117" s="384">
        <v>14301033</v>
      </c>
      <c r="B117" s="384" t="s">
        <v>2642</v>
      </c>
      <c r="C117" s="385">
        <v>128129.07</v>
      </c>
      <c r="D117" s="370">
        <f>VLOOKUP($A$1:$A$1397,BS!$A$8:$A$2406,1,0)</f>
        <v>14301033</v>
      </c>
      <c r="E117" s="385"/>
    </row>
    <row r="118" spans="1:5">
      <c r="A118" s="384">
        <v>14301041</v>
      </c>
      <c r="B118" s="384" t="s">
        <v>2688</v>
      </c>
      <c r="C118" s="384">
        <v>532</v>
      </c>
      <c r="D118" s="370">
        <f>VLOOKUP($A$1:$A$1397,BS!$A$8:$A$2406,1,0)</f>
        <v>14301041</v>
      </c>
      <c r="E118" s="385"/>
    </row>
    <row r="119" spans="1:5">
      <c r="A119" s="384">
        <v>14301043</v>
      </c>
      <c r="B119" s="384" t="s">
        <v>2985</v>
      </c>
      <c r="C119" s="385">
        <v>2687773.59</v>
      </c>
      <c r="D119" s="370">
        <f>VLOOKUP($A$1:$A$1397,BS!$A$8:$A$2406,1,0)</f>
        <v>14301043</v>
      </c>
      <c r="E119" s="385"/>
    </row>
    <row r="120" spans="1:5">
      <c r="A120" s="384">
        <v>14400311</v>
      </c>
      <c r="B120" s="384" t="s">
        <v>2502</v>
      </c>
      <c r="C120" s="385">
        <v>-4647577.21</v>
      </c>
      <c r="D120" s="370">
        <f>VLOOKUP($A$1:$A$1397,BS!$A$8:$A$2406,1,0)</f>
        <v>14400311</v>
      </c>
      <c r="E120" s="385"/>
    </row>
    <row r="121" spans="1:5">
      <c r="A121" s="384">
        <v>14400312</v>
      </c>
      <c r="B121" s="384" t="s">
        <v>2503</v>
      </c>
      <c r="C121" s="385">
        <v>-1250037.1599999999</v>
      </c>
      <c r="D121" s="370">
        <f>VLOOKUP($A$1:$A$1397,BS!$A$8:$A$2406,1,0)</f>
        <v>14400312</v>
      </c>
      <c r="E121" s="385"/>
    </row>
    <row r="122" spans="1:5">
      <c r="A122" s="384">
        <v>14400313</v>
      </c>
      <c r="B122" s="384" t="s">
        <v>2534</v>
      </c>
      <c r="C122" s="385">
        <v>-139555.09</v>
      </c>
      <c r="D122" s="370">
        <f>VLOOKUP($A$1:$A$1397,BS!$A$8:$A$2406,1,0)</f>
        <v>14400313</v>
      </c>
      <c r="E122" s="385"/>
    </row>
    <row r="123" spans="1:5">
      <c r="A123" s="384">
        <v>14400343</v>
      </c>
      <c r="B123" s="384" t="s">
        <v>1364</v>
      </c>
      <c r="C123" s="385">
        <v>-1624431.03</v>
      </c>
      <c r="D123" s="370">
        <f>VLOOKUP($A$1:$A$1397,BS!$A$8:$A$2406,1,0)</f>
        <v>14400343</v>
      </c>
      <c r="E123" s="385"/>
    </row>
    <row r="124" spans="1:5">
      <c r="A124" s="384">
        <v>14400353</v>
      </c>
      <c r="B124" s="384" t="s">
        <v>2504</v>
      </c>
      <c r="C124" s="385">
        <v>-614420.74</v>
      </c>
      <c r="D124" s="370">
        <f>VLOOKUP($A$1:$A$1397,BS!$A$8:$A$2406,1,0)</f>
        <v>14400353</v>
      </c>
      <c r="E124" s="385"/>
    </row>
    <row r="125" spans="1:5">
      <c r="A125" s="384">
        <v>14600000</v>
      </c>
      <c r="B125" s="384" t="s">
        <v>205</v>
      </c>
      <c r="C125" s="385">
        <v>728848.73</v>
      </c>
      <c r="D125" s="370">
        <f>VLOOKUP($A$1:$A$1397,BS!$A$8:$A$2406,1,0)</f>
        <v>14600000</v>
      </c>
      <c r="E125" s="385"/>
    </row>
    <row r="126" spans="1:5">
      <c r="A126" s="384">
        <v>15100021</v>
      </c>
      <c r="B126" s="384" t="s">
        <v>242</v>
      </c>
      <c r="C126" s="385">
        <v>3300278.05</v>
      </c>
      <c r="D126" s="370">
        <f>VLOOKUP($A$1:$A$1397,BS!$A$8:$A$2406,1,0)</f>
        <v>15100021</v>
      </c>
      <c r="E126" s="385"/>
    </row>
    <row r="127" spans="1:5">
      <c r="A127" s="384">
        <v>15100031</v>
      </c>
      <c r="B127" s="384" t="s">
        <v>42</v>
      </c>
      <c r="C127" s="385">
        <v>3077775.2</v>
      </c>
      <c r="D127" s="370">
        <f>VLOOKUP($A$1:$A$1397,BS!$A$8:$A$2406,1,0)</f>
        <v>15100031</v>
      </c>
      <c r="E127" s="385"/>
    </row>
    <row r="128" spans="1:5">
      <c r="A128" s="384">
        <v>15100041</v>
      </c>
      <c r="B128" s="384" t="s">
        <v>1120</v>
      </c>
      <c r="C128" s="385">
        <v>267731.93</v>
      </c>
      <c r="D128" s="370">
        <f>VLOOKUP($A$1:$A$1397,BS!$A$8:$A$2406,1,0)</f>
        <v>15100041</v>
      </c>
      <c r="E128" s="385"/>
    </row>
    <row r="129" spans="1:5">
      <c r="A129" s="384">
        <v>15100061</v>
      </c>
      <c r="B129" s="384" t="s">
        <v>866</v>
      </c>
      <c r="C129" s="385">
        <v>24284.87</v>
      </c>
      <c r="D129" s="370">
        <f>VLOOKUP($A$1:$A$1397,BS!$A$8:$A$2406,1,0)</f>
        <v>15100061</v>
      </c>
      <c r="E129" s="385"/>
    </row>
    <row r="130" spans="1:5">
      <c r="A130" s="384">
        <v>15100081</v>
      </c>
      <c r="B130" s="384" t="s">
        <v>1121</v>
      </c>
      <c r="C130" s="385">
        <v>1526599.83</v>
      </c>
      <c r="D130" s="370">
        <f>VLOOKUP($A$1:$A$1397,BS!$A$8:$A$2406,1,0)</f>
        <v>15100081</v>
      </c>
      <c r="E130" s="385"/>
    </row>
    <row r="131" spans="1:5">
      <c r="A131" s="384">
        <v>15100091</v>
      </c>
      <c r="B131" s="384" t="s">
        <v>2011</v>
      </c>
      <c r="C131" s="385">
        <v>1779873.66</v>
      </c>
      <c r="D131" s="370">
        <f>VLOOKUP($A$1:$A$1397,BS!$A$8:$A$2406,1,0)</f>
        <v>15100091</v>
      </c>
      <c r="E131" s="385"/>
    </row>
    <row r="132" spans="1:5">
      <c r="A132" s="384">
        <v>15100101</v>
      </c>
      <c r="B132" s="384" t="s">
        <v>192</v>
      </c>
      <c r="C132" s="385">
        <v>4320236.93</v>
      </c>
      <c r="D132" s="370">
        <f>VLOOKUP($A$1:$A$1397,BS!$A$8:$A$2406,1,0)</f>
        <v>15100101</v>
      </c>
      <c r="E132" s="385"/>
    </row>
    <row r="133" spans="1:5">
      <c r="A133" s="384">
        <v>15100122</v>
      </c>
      <c r="B133" s="384" t="s">
        <v>430</v>
      </c>
      <c r="C133" s="385">
        <v>296599.96000000002</v>
      </c>
      <c r="D133" s="370">
        <f>VLOOKUP($A$1:$A$1397,BS!$A$8:$A$2406,1,0)</f>
        <v>15100122</v>
      </c>
      <c r="E133" s="385"/>
    </row>
    <row r="134" spans="1:5">
      <c r="A134" s="384">
        <v>15100181</v>
      </c>
      <c r="B134" s="384" t="s">
        <v>1374</v>
      </c>
      <c r="C134" s="385">
        <v>75568.11</v>
      </c>
      <c r="D134" s="370">
        <f>VLOOKUP($A$1:$A$1397,BS!$A$8:$A$2406,1,0)</f>
        <v>15100181</v>
      </c>
      <c r="E134" s="385"/>
    </row>
    <row r="135" spans="1:5">
      <c r="A135" s="384">
        <v>15100211</v>
      </c>
      <c r="B135" s="384" t="s">
        <v>150</v>
      </c>
      <c r="C135" s="385">
        <v>-124292.4</v>
      </c>
      <c r="D135" s="370">
        <f>VLOOKUP($A$1:$A$1397,BS!$A$8:$A$2406,1,0)</f>
        <v>15100211</v>
      </c>
      <c r="E135" s="385"/>
    </row>
    <row r="136" spans="1:5">
      <c r="A136" s="384">
        <v>15100221</v>
      </c>
      <c r="B136" s="384" t="s">
        <v>1356</v>
      </c>
      <c r="C136" s="385">
        <v>369870.12</v>
      </c>
      <c r="D136" s="370">
        <f>VLOOKUP($A$1:$A$1397,BS!$A$8:$A$2406,1,0)</f>
        <v>15100221</v>
      </c>
      <c r="E136" s="385"/>
    </row>
    <row r="137" spans="1:5">
      <c r="A137" s="384">
        <v>15100271</v>
      </c>
      <c r="B137" s="384" t="s">
        <v>2435</v>
      </c>
      <c r="C137" s="385">
        <v>2796687.21</v>
      </c>
      <c r="D137" s="370">
        <f>VLOOKUP($A$1:$A$1397,BS!$A$8:$A$2406,1,0)</f>
        <v>15100271</v>
      </c>
      <c r="E137" s="385"/>
    </row>
    <row r="138" spans="1:5">
      <c r="A138" s="384">
        <v>15100291</v>
      </c>
      <c r="B138" s="384" t="s">
        <v>3021</v>
      </c>
      <c r="C138" s="385">
        <v>392523.81</v>
      </c>
      <c r="D138" s="370">
        <f>VLOOKUP($A$1:$A$1397,BS!$A$8:$A$2406,1,0)</f>
        <v>15100291</v>
      </c>
      <c r="E138" s="385"/>
    </row>
    <row r="139" spans="1:5">
      <c r="A139" s="384">
        <v>15111001</v>
      </c>
      <c r="B139" s="384" t="s">
        <v>1281</v>
      </c>
      <c r="C139" s="385">
        <v>243379.32</v>
      </c>
      <c r="D139" s="370">
        <f>VLOOKUP($A$1:$A$1397,BS!$A$8:$A$2406,1,0)</f>
        <v>15111001</v>
      </c>
    </row>
    <row r="140" spans="1:5">
      <c r="A140" s="384">
        <v>15400023</v>
      </c>
      <c r="B140" s="384" t="s">
        <v>1541</v>
      </c>
      <c r="C140" s="385">
        <v>10903734.16</v>
      </c>
      <c r="D140" s="370">
        <f>VLOOKUP($A$1:$A$1397,BS!$A$8:$A$2406,1,0)</f>
        <v>15400023</v>
      </c>
    </row>
    <row r="141" spans="1:5">
      <c r="A141" s="384">
        <v>15400031</v>
      </c>
      <c r="B141" s="384" t="s">
        <v>1113</v>
      </c>
      <c r="C141" s="385">
        <v>5777798.54</v>
      </c>
      <c r="D141" s="370">
        <f>VLOOKUP($A$1:$A$1397,BS!$A$8:$A$2406,1,0)</f>
        <v>15400031</v>
      </c>
      <c r="E141" s="385"/>
    </row>
    <row r="142" spans="1:5">
      <c r="A142" s="384">
        <v>15400033</v>
      </c>
      <c r="B142" s="384" t="s">
        <v>1163</v>
      </c>
      <c r="C142" s="385">
        <v>-10903949.779999999</v>
      </c>
      <c r="D142" s="370">
        <f>VLOOKUP($A$1:$A$1397,BS!$A$8:$A$2406,1,0)</f>
        <v>15400033</v>
      </c>
      <c r="E142" s="385"/>
    </row>
    <row r="143" spans="1:5">
      <c r="A143" s="384">
        <v>15400041</v>
      </c>
      <c r="B143" s="384" t="s">
        <v>885</v>
      </c>
      <c r="C143" s="385">
        <v>4333369.03</v>
      </c>
      <c r="D143" s="370">
        <f>VLOOKUP($A$1:$A$1397,BS!$A$8:$A$2406,1,0)</f>
        <v>15400041</v>
      </c>
      <c r="E143" s="385"/>
    </row>
    <row r="144" spans="1:5">
      <c r="A144" s="384">
        <v>15400061</v>
      </c>
      <c r="B144" s="384" t="s">
        <v>1173</v>
      </c>
      <c r="C144" s="385">
        <v>19842723.010000002</v>
      </c>
      <c r="D144" s="370">
        <f>VLOOKUP($A$1:$A$1397,BS!$A$8:$A$2406,1,0)</f>
        <v>15400061</v>
      </c>
      <c r="E144" s="385"/>
    </row>
    <row r="145" spans="1:5">
      <c r="A145" s="384">
        <v>15400101</v>
      </c>
      <c r="B145" s="384" t="s">
        <v>553</v>
      </c>
      <c r="C145" s="385">
        <v>27821794.170000002</v>
      </c>
      <c r="D145" s="370">
        <f>VLOOKUP($A$1:$A$1397,BS!$A$8:$A$2406,1,0)</f>
        <v>15400101</v>
      </c>
      <c r="E145" s="385"/>
    </row>
    <row r="146" spans="1:5">
      <c r="A146" s="384">
        <v>15400102</v>
      </c>
      <c r="B146" s="384" t="s">
        <v>554</v>
      </c>
      <c r="C146" s="385">
        <v>5765262.0599999996</v>
      </c>
      <c r="D146" s="370">
        <f>VLOOKUP($A$1:$A$1397,BS!$A$8:$A$2406,1,0)</f>
        <v>15400102</v>
      </c>
      <c r="E146" s="385"/>
    </row>
    <row r="147" spans="1:5">
      <c r="A147" s="384">
        <v>15400103</v>
      </c>
      <c r="B147" s="384" t="s">
        <v>1177</v>
      </c>
      <c r="C147" s="385">
        <v>29186181.379999999</v>
      </c>
      <c r="D147" s="370">
        <f>VLOOKUP($A$1:$A$1397,BS!$A$8:$A$2406,1,0)</f>
        <v>15400103</v>
      </c>
      <c r="E147" s="385"/>
    </row>
    <row r="148" spans="1:5">
      <c r="A148" s="384">
        <v>15400181</v>
      </c>
      <c r="B148" s="384" t="s">
        <v>2391</v>
      </c>
      <c r="C148" s="385">
        <v>3859522.95</v>
      </c>
      <c r="D148" s="370">
        <f>VLOOKUP($A$1:$A$1397,BS!$A$8:$A$2406,1,0)</f>
        <v>15400181</v>
      </c>
    </row>
    <row r="149" spans="1:5">
      <c r="A149" s="384">
        <v>15600003</v>
      </c>
      <c r="B149" s="384" t="s">
        <v>2695</v>
      </c>
      <c r="C149" s="385">
        <v>67358.53</v>
      </c>
      <c r="D149" s="370">
        <f>VLOOKUP($A$1:$A$1397,BS!$A$8:$A$2406,1,0)</f>
        <v>15600003</v>
      </c>
      <c r="E149" s="385"/>
    </row>
    <row r="150" spans="1:5">
      <c r="A150" s="384">
        <v>15810001</v>
      </c>
      <c r="B150" s="384" t="s">
        <v>2854</v>
      </c>
      <c r="C150" s="385">
        <v>4082.8</v>
      </c>
      <c r="D150" s="370">
        <f>VLOOKUP($A$1:$A$1397,BS!$A$8:$A$2406,1,0)</f>
        <v>15810001</v>
      </c>
      <c r="E150" s="385"/>
    </row>
    <row r="151" spans="1:5">
      <c r="A151" s="384">
        <v>16300023</v>
      </c>
      <c r="B151" s="384" t="s">
        <v>1221</v>
      </c>
      <c r="C151" s="385">
        <v>3500019</v>
      </c>
      <c r="D151" s="370">
        <f>VLOOKUP($A$1:$A$1397,BS!$A$8:$A$2406,1,0)</f>
        <v>16300023</v>
      </c>
      <c r="E151" s="385"/>
    </row>
    <row r="152" spans="1:5">
      <c r="A152" s="384">
        <v>16300063</v>
      </c>
      <c r="B152" s="384" t="s">
        <v>1222</v>
      </c>
      <c r="C152" s="385">
        <v>481575.23</v>
      </c>
      <c r="D152" s="370">
        <f>VLOOKUP($A$1:$A$1397,BS!$A$8:$A$2406,1,0)</f>
        <v>16300063</v>
      </c>
      <c r="E152" s="385"/>
    </row>
    <row r="153" spans="1:5">
      <c r="A153" s="384">
        <v>16410002</v>
      </c>
      <c r="B153" s="384" t="s">
        <v>1258</v>
      </c>
      <c r="C153" s="385">
        <v>8605751.1300000008</v>
      </c>
      <c r="D153" s="370">
        <f>VLOOKUP($A$1:$A$1397,BS!$A$8:$A$2406,1,0)</f>
        <v>16410002</v>
      </c>
      <c r="E153" s="385"/>
    </row>
    <row r="154" spans="1:5">
      <c r="A154" s="384">
        <v>16410012</v>
      </c>
      <c r="B154" s="384" t="s">
        <v>752</v>
      </c>
      <c r="C154" s="385">
        <v>3227305.6</v>
      </c>
      <c r="D154" s="370">
        <f>VLOOKUP($A$1:$A$1397,BS!$A$8:$A$2406,1,0)</f>
        <v>16410012</v>
      </c>
      <c r="E154" s="385"/>
    </row>
    <row r="155" spans="1:5">
      <c r="A155" s="384">
        <v>16410022</v>
      </c>
      <c r="B155" s="384" t="s">
        <v>293</v>
      </c>
      <c r="C155" s="385">
        <v>13028416.720000001</v>
      </c>
      <c r="D155" s="370">
        <f>VLOOKUP($A$1:$A$1397,BS!$A$8:$A$2406,1,0)</f>
        <v>16410022</v>
      </c>
      <c r="E155" s="385"/>
    </row>
    <row r="156" spans="1:5">
      <c r="A156" s="384">
        <v>16420012</v>
      </c>
      <c r="B156" s="384" t="s">
        <v>110</v>
      </c>
      <c r="C156" s="385">
        <v>58871.21</v>
      </c>
      <c r="D156" s="370">
        <f>VLOOKUP($A$1:$A$1397,BS!$A$8:$A$2406,1,0)</f>
        <v>16420012</v>
      </c>
      <c r="E156" s="385"/>
    </row>
    <row r="157" spans="1:5">
      <c r="A157" s="384">
        <v>16500013</v>
      </c>
      <c r="B157" s="384" t="s">
        <v>3023</v>
      </c>
      <c r="C157" s="385">
        <v>2873379.39</v>
      </c>
      <c r="D157" s="370">
        <f>VLOOKUP($A$1:$A$1397,BS!$A$8:$A$2406,1,0)</f>
        <v>16500013</v>
      </c>
      <c r="E157" s="385"/>
    </row>
    <row r="158" spans="1:5">
      <c r="A158" s="384">
        <v>16500063</v>
      </c>
      <c r="B158" s="384" t="s">
        <v>3024</v>
      </c>
      <c r="C158" s="385">
        <v>299894.68</v>
      </c>
      <c r="D158" s="370">
        <f>VLOOKUP($A$1:$A$1397,BS!$A$8:$A$2406,1,0)</f>
        <v>16500063</v>
      </c>
      <c r="E158" s="385"/>
    </row>
    <row r="159" spans="1:5">
      <c r="A159" s="384">
        <v>16500103</v>
      </c>
      <c r="B159" s="384" t="s">
        <v>3026</v>
      </c>
      <c r="C159" s="385">
        <v>60000</v>
      </c>
      <c r="D159" s="370">
        <f>VLOOKUP($A$1:$A$1397,BS!$A$8:$A$2406,1,0)</f>
        <v>16500103</v>
      </c>
      <c r="E159" s="385"/>
    </row>
    <row r="160" spans="1:5">
      <c r="A160" s="384">
        <v>16500143</v>
      </c>
      <c r="B160" s="384" t="s">
        <v>2286</v>
      </c>
      <c r="C160" s="385">
        <v>48747.16</v>
      </c>
      <c r="D160" s="370">
        <f>VLOOKUP($A$1:$A$1397,BS!$A$8:$A$2406,1,0)</f>
        <v>16500143</v>
      </c>
      <c r="E160" s="385"/>
    </row>
    <row r="161" spans="1:5">
      <c r="A161" s="384">
        <v>16500183</v>
      </c>
      <c r="B161" s="384" t="s">
        <v>3084</v>
      </c>
      <c r="C161" s="385">
        <v>220260</v>
      </c>
      <c r="D161" s="370">
        <f>VLOOKUP($A$1:$A$1397,BS!$A$8:$A$2406,1,0)</f>
        <v>16500183</v>
      </c>
      <c r="E161" s="385"/>
    </row>
    <row r="162" spans="1:5">
      <c r="A162" s="384">
        <v>16500251</v>
      </c>
      <c r="B162" s="384" t="s">
        <v>3031</v>
      </c>
      <c r="C162" s="385">
        <v>2722.61</v>
      </c>
      <c r="D162" s="370">
        <f>VLOOKUP($A$1:$A$1397,BS!$A$8:$A$2406,1,0)</f>
        <v>16500251</v>
      </c>
      <c r="E162" s="385"/>
    </row>
    <row r="163" spans="1:5">
      <c r="A163" s="384">
        <v>16500283</v>
      </c>
      <c r="B163" s="384" t="s">
        <v>3032</v>
      </c>
      <c r="C163" s="385">
        <v>2539059.12</v>
      </c>
      <c r="D163" s="370">
        <f>VLOOKUP($A$1:$A$1397,BS!$A$8:$A$2406,1,0)</f>
        <v>16500283</v>
      </c>
      <c r="E163" s="385"/>
    </row>
    <row r="164" spans="1:5">
      <c r="A164" s="384">
        <v>16500321</v>
      </c>
      <c r="B164" s="384" t="s">
        <v>3027</v>
      </c>
      <c r="C164" s="385">
        <v>789339.74</v>
      </c>
      <c r="D164" s="370">
        <f>VLOOKUP($A$1:$A$1397,BS!$A$8:$A$2406,1,0)</f>
        <v>16500321</v>
      </c>
      <c r="E164" s="385"/>
    </row>
    <row r="165" spans="1:5">
      <c r="A165" s="384">
        <v>16500331</v>
      </c>
      <c r="B165" s="384" t="s">
        <v>3106</v>
      </c>
      <c r="C165" s="385">
        <v>1003197.74</v>
      </c>
      <c r="D165" s="370">
        <f>VLOOKUP($A$1:$A$1397,BS!$A$8:$A$2406,1,0)</f>
        <v>16500331</v>
      </c>
      <c r="E165" s="385"/>
    </row>
    <row r="166" spans="1:5">
      <c r="A166" s="384">
        <v>16500333</v>
      </c>
      <c r="B166" s="384" t="s">
        <v>3033</v>
      </c>
      <c r="C166" s="384">
        <v>620</v>
      </c>
      <c r="D166" s="370">
        <f>VLOOKUP($A$1:$A$1397,BS!$A$8:$A$2406,1,0)</f>
        <v>16500333</v>
      </c>
      <c r="E166" s="385"/>
    </row>
    <row r="167" spans="1:5">
      <c r="A167" s="384">
        <v>16500351</v>
      </c>
      <c r="B167" s="384" t="s">
        <v>3119</v>
      </c>
      <c r="C167" s="385">
        <v>117503.52</v>
      </c>
      <c r="D167" s="370">
        <f>VLOOKUP($A$1:$A$1397,BS!$A$8:$A$2406,1,0)</f>
        <v>16500351</v>
      </c>
      <c r="E167" s="385"/>
    </row>
    <row r="168" spans="1:5">
      <c r="A168" s="384">
        <v>16500383</v>
      </c>
      <c r="B168" s="384" t="s">
        <v>3035</v>
      </c>
      <c r="C168" s="385">
        <v>477653.46</v>
      </c>
      <c r="D168" s="370">
        <f>VLOOKUP($A$1:$A$1397,BS!$A$8:$A$2406,1,0)</f>
        <v>16500383</v>
      </c>
      <c r="E168" s="385"/>
    </row>
    <row r="169" spans="1:5">
      <c r="A169" s="384">
        <v>16500413</v>
      </c>
      <c r="B169" s="384" t="s">
        <v>3036</v>
      </c>
      <c r="C169" s="385">
        <v>365517.86</v>
      </c>
      <c r="D169" s="370">
        <f>VLOOKUP($A$1:$A$1397,BS!$A$8:$A$2406,1,0)</f>
        <v>16500413</v>
      </c>
      <c r="E169" s="385"/>
    </row>
    <row r="170" spans="1:5">
      <c r="A170" s="384">
        <v>16500433</v>
      </c>
      <c r="B170" s="384" t="s">
        <v>3037</v>
      </c>
      <c r="C170" s="385">
        <v>270601.28999999998</v>
      </c>
      <c r="D170" s="370">
        <f>VLOOKUP($A$1:$A$1397,BS!$A$8:$A$2406,1,0)</f>
        <v>16500433</v>
      </c>
      <c r="E170" s="385"/>
    </row>
    <row r="171" spans="1:5">
      <c r="A171" s="384">
        <v>16500443</v>
      </c>
      <c r="B171" s="384" t="s">
        <v>3038</v>
      </c>
      <c r="C171" s="385">
        <v>249075.3</v>
      </c>
      <c r="D171" s="370">
        <f>VLOOKUP($A$1:$A$1397,BS!$A$8:$A$2406,1,0)</f>
        <v>16500443</v>
      </c>
      <c r="E171" s="385"/>
    </row>
    <row r="172" spans="1:5">
      <c r="A172" s="384">
        <v>16500563</v>
      </c>
      <c r="B172" s="384" t="s">
        <v>3041</v>
      </c>
      <c r="C172" s="385">
        <v>112643.55</v>
      </c>
      <c r="D172" s="370">
        <f>VLOOKUP($A$1:$A$1397,BS!$A$8:$A$2406,1,0)</f>
        <v>16500563</v>
      </c>
      <c r="E172" s="385"/>
    </row>
    <row r="173" spans="1:5">
      <c r="A173" s="384">
        <v>16500583</v>
      </c>
      <c r="B173" s="384" t="s">
        <v>1006</v>
      </c>
      <c r="C173" s="385">
        <v>222187.31</v>
      </c>
      <c r="D173" s="370">
        <f>VLOOKUP($A$1:$A$1397,BS!$A$8:$A$2406,1,0)</f>
        <v>16500583</v>
      </c>
      <c r="E173" s="385"/>
    </row>
    <row r="174" spans="1:5">
      <c r="A174" s="384">
        <v>16500611</v>
      </c>
      <c r="B174" s="384" t="s">
        <v>3044</v>
      </c>
      <c r="C174" s="385">
        <v>536193</v>
      </c>
      <c r="D174" s="370">
        <f>VLOOKUP($A$1:$A$1397,BS!$A$8:$A$2406,1,0)</f>
        <v>16500611</v>
      </c>
      <c r="E174" s="385"/>
    </row>
    <row r="175" spans="1:5">
      <c r="A175" s="384">
        <v>16500612</v>
      </c>
      <c r="B175" s="384" t="s">
        <v>3045</v>
      </c>
      <c r="C175" s="385">
        <v>337394.98</v>
      </c>
      <c r="D175" s="370">
        <f>VLOOKUP($A$1:$A$1397,BS!$A$8:$A$2406,1,0)</f>
        <v>16500612</v>
      </c>
      <c r="E175" s="385"/>
    </row>
    <row r="176" spans="1:5">
      <c r="A176" s="384">
        <v>16500622</v>
      </c>
      <c r="B176" s="384" t="s">
        <v>3046</v>
      </c>
      <c r="C176" s="385">
        <v>65482.51</v>
      </c>
      <c r="D176" s="370">
        <f>VLOOKUP($A$1:$A$1397,BS!$A$8:$A$2406,1,0)</f>
        <v>16500622</v>
      </c>
      <c r="E176" s="385"/>
    </row>
    <row r="177" spans="1:5">
      <c r="A177" s="384">
        <v>16500673</v>
      </c>
      <c r="B177" s="384" t="s">
        <v>3047</v>
      </c>
      <c r="C177" s="385">
        <v>170022.54</v>
      </c>
      <c r="D177" s="370">
        <f>VLOOKUP($A$1:$A$1397,BS!$A$8:$A$2406,1,0)</f>
        <v>16500673</v>
      </c>
    </row>
    <row r="178" spans="1:5">
      <c r="A178" s="384">
        <v>16500693</v>
      </c>
      <c r="B178" s="384" t="s">
        <v>3050</v>
      </c>
      <c r="C178" s="385">
        <v>284247.67</v>
      </c>
      <c r="D178" s="370">
        <f>VLOOKUP($A$1:$A$1397,BS!$A$8:$A$2406,1,0)</f>
        <v>16500693</v>
      </c>
      <c r="E178" s="385"/>
    </row>
    <row r="179" spans="1:5">
      <c r="A179" s="384">
        <v>16500703</v>
      </c>
      <c r="B179" s="384" t="s">
        <v>3051</v>
      </c>
      <c r="C179" s="385">
        <v>112877.53</v>
      </c>
      <c r="D179" s="370">
        <f>VLOOKUP($A$1:$A$1397,BS!$A$8:$A$2406,1,0)</f>
        <v>16500703</v>
      </c>
      <c r="E179" s="385"/>
    </row>
    <row r="180" spans="1:5">
      <c r="A180" s="384">
        <v>16500743</v>
      </c>
      <c r="B180" s="384" t="s">
        <v>3054</v>
      </c>
      <c r="C180" s="385">
        <v>16809.2</v>
      </c>
      <c r="D180" s="370">
        <f>VLOOKUP($A$1:$A$1397,BS!$A$8:$A$2406,1,0)</f>
        <v>16500743</v>
      </c>
      <c r="E180" s="385"/>
    </row>
    <row r="181" spans="1:5">
      <c r="A181" s="384">
        <v>16500751</v>
      </c>
      <c r="B181" s="384" t="s">
        <v>1321</v>
      </c>
      <c r="C181" s="385">
        <v>1598.38</v>
      </c>
      <c r="D181" s="370">
        <f>VLOOKUP($A$1:$A$1397,BS!$A$8:$A$2406,1,0)</f>
        <v>16500751</v>
      </c>
      <c r="E181" s="385"/>
    </row>
    <row r="182" spans="1:5">
      <c r="A182" s="384">
        <v>16500753</v>
      </c>
      <c r="B182" s="384" t="s">
        <v>2077</v>
      </c>
      <c r="C182" s="385">
        <v>132123.56</v>
      </c>
      <c r="D182" s="370">
        <f>VLOOKUP($A$1:$A$1397,BS!$A$8:$A$2406,1,0)</f>
        <v>16500753</v>
      </c>
      <c r="E182" s="385"/>
    </row>
    <row r="183" spans="1:5">
      <c r="A183" s="384">
        <v>16500763</v>
      </c>
      <c r="B183" s="384" t="s">
        <v>2629</v>
      </c>
      <c r="C183" s="385">
        <v>38082.910000000003</v>
      </c>
      <c r="D183" s="370">
        <f>VLOOKUP($A$1:$A$1397,BS!$A$8:$A$2406,1,0)</f>
        <v>16500763</v>
      </c>
      <c r="E183" s="385"/>
    </row>
    <row r="184" spans="1:5">
      <c r="A184" s="384">
        <v>16500783</v>
      </c>
      <c r="B184" s="384" t="s">
        <v>3055</v>
      </c>
      <c r="C184" s="385">
        <v>40628.879999999997</v>
      </c>
      <c r="D184" s="370">
        <f>VLOOKUP($A$1:$A$1397,BS!$A$8:$A$2406,1,0)</f>
        <v>16500783</v>
      </c>
      <c r="E184" s="385"/>
    </row>
    <row r="185" spans="1:5">
      <c r="A185" s="384">
        <v>16501003</v>
      </c>
      <c r="B185" s="384" t="s">
        <v>3059</v>
      </c>
      <c r="C185" s="385">
        <v>43070</v>
      </c>
      <c r="D185" s="370">
        <f>VLOOKUP($A$1:$A$1397,BS!$A$8:$A$2406,1,0)</f>
        <v>16501003</v>
      </c>
    </row>
    <row r="186" spans="1:5">
      <c r="A186" s="384">
        <v>16501013</v>
      </c>
      <c r="B186" s="384" t="s">
        <v>1746</v>
      </c>
      <c r="C186" s="385">
        <v>239099.29</v>
      </c>
      <c r="D186" s="370">
        <f>VLOOKUP($A$1:$A$1397,BS!$A$8:$A$2406,1,0)</f>
        <v>16501013</v>
      </c>
    </row>
    <row r="187" spans="1:5">
      <c r="A187" s="384">
        <v>16501051</v>
      </c>
      <c r="B187" s="384" t="s">
        <v>3060</v>
      </c>
      <c r="C187" s="385">
        <v>523061.39</v>
      </c>
      <c r="D187" s="370">
        <f>VLOOKUP($A$1:$A$1397,BS!$A$8:$A$2406,1,0)</f>
        <v>16501051</v>
      </c>
      <c r="E187" s="385"/>
    </row>
    <row r="188" spans="1:5">
      <c r="A188" s="384">
        <v>16501083</v>
      </c>
      <c r="B188" s="384" t="s">
        <v>3061</v>
      </c>
      <c r="C188" s="385">
        <v>16851.169999999998</v>
      </c>
      <c r="D188" s="370">
        <f>VLOOKUP($A$1:$A$1397,BS!$A$8:$A$2406,1,0)</f>
        <v>16501083</v>
      </c>
      <c r="E188" s="385"/>
    </row>
    <row r="189" spans="1:5">
      <c r="A189" s="384">
        <v>16501103</v>
      </c>
      <c r="B189" s="384" t="s">
        <v>3062</v>
      </c>
      <c r="C189" s="385">
        <v>42381.93</v>
      </c>
      <c r="D189" s="370">
        <f>VLOOKUP($A$1:$A$1397,BS!$A$8:$A$2406,1,0)</f>
        <v>16501103</v>
      </c>
      <c r="E189" s="385"/>
    </row>
    <row r="190" spans="1:5">
      <c r="A190" s="384">
        <v>16502001</v>
      </c>
      <c r="B190" s="384" t="s">
        <v>3063</v>
      </c>
      <c r="C190" s="385">
        <v>35144</v>
      </c>
      <c r="D190" s="370">
        <f>VLOOKUP($A$1:$A$1397,BS!$A$8:$A$2406,1,0)</f>
        <v>16502001</v>
      </c>
      <c r="E190" s="385"/>
    </row>
    <row r="191" spans="1:5">
      <c r="A191" s="384">
        <v>16502003</v>
      </c>
      <c r="B191" s="384" t="s">
        <v>3064</v>
      </c>
      <c r="C191" s="385">
        <v>5991.83</v>
      </c>
      <c r="D191" s="370">
        <f>VLOOKUP($A$1:$A$1397,BS!$A$8:$A$2406,1,0)</f>
        <v>16502003</v>
      </c>
    </row>
    <row r="192" spans="1:5">
      <c r="A192" s="384">
        <v>16502013</v>
      </c>
      <c r="B192" s="384" t="s">
        <v>3085</v>
      </c>
      <c r="C192" s="385">
        <v>65247.18</v>
      </c>
      <c r="D192" s="370">
        <f>VLOOKUP($A$1:$A$1397,BS!$A$8:$A$2406,1,0)</f>
        <v>16502013</v>
      </c>
    </row>
    <row r="193" spans="1:5">
      <c r="A193" s="384">
        <v>16502021</v>
      </c>
      <c r="B193" s="384" t="s">
        <v>3067</v>
      </c>
      <c r="C193" s="385">
        <v>54130</v>
      </c>
      <c r="D193" s="370">
        <f>VLOOKUP($A$1:$A$1397,BS!$A$8:$A$2406,1,0)</f>
        <v>16502021</v>
      </c>
      <c r="E193" s="385"/>
    </row>
    <row r="194" spans="1:5">
      <c r="A194" s="384">
        <v>16502023</v>
      </c>
      <c r="B194" s="384" t="s">
        <v>3068</v>
      </c>
      <c r="C194" s="385">
        <v>63717.78</v>
      </c>
      <c r="D194" s="370">
        <f>VLOOKUP($A$1:$A$1397,BS!$A$8:$A$2406,1,0)</f>
        <v>16502023</v>
      </c>
      <c r="E194" s="385"/>
    </row>
    <row r="195" spans="1:5">
      <c r="A195" s="384">
        <v>16502053</v>
      </c>
      <c r="B195" s="384" t="s">
        <v>3070</v>
      </c>
      <c r="C195" s="385">
        <v>75737.31</v>
      </c>
      <c r="D195" s="370">
        <f>VLOOKUP($A$1:$A$1397,BS!$A$8:$A$2406,1,0)</f>
        <v>16502053</v>
      </c>
      <c r="E195" s="385"/>
    </row>
    <row r="196" spans="1:5">
      <c r="A196" s="384">
        <v>16502063</v>
      </c>
      <c r="B196" s="384" t="s">
        <v>3071</v>
      </c>
      <c r="C196" s="385">
        <v>129572.72</v>
      </c>
      <c r="D196" s="370">
        <f>VLOOKUP($A$1:$A$1397,BS!$A$8:$A$2406,1,0)</f>
        <v>16502063</v>
      </c>
      <c r="E196" s="385"/>
    </row>
    <row r="197" spans="1:5">
      <c r="A197" s="384">
        <v>16502103</v>
      </c>
      <c r="B197" s="384" t="s">
        <v>2799</v>
      </c>
      <c r="C197" s="385">
        <v>29525</v>
      </c>
      <c r="D197" s="370">
        <f>VLOOKUP($A$1:$A$1397,BS!$A$8:$A$2406,1,0)</f>
        <v>16502103</v>
      </c>
      <c r="E197" s="385"/>
    </row>
    <row r="198" spans="1:5">
      <c r="A198" s="384">
        <v>16502113</v>
      </c>
      <c r="B198" s="384" t="s">
        <v>2815</v>
      </c>
      <c r="C198" s="385">
        <v>33534.410000000003</v>
      </c>
      <c r="D198" s="370">
        <f>VLOOKUP($A$1:$A$1397,BS!$A$8:$A$2406,1,0)</f>
        <v>16502113</v>
      </c>
      <c r="E198" s="385"/>
    </row>
    <row r="199" spans="1:5">
      <c r="A199" s="384">
        <v>16502133</v>
      </c>
      <c r="B199" s="384" t="s">
        <v>3074</v>
      </c>
      <c r="C199" s="385">
        <v>96973.2</v>
      </c>
      <c r="D199" s="370">
        <f>VLOOKUP($A$1:$A$1397,BS!$A$8:$A$2406,1,0)</f>
        <v>16502133</v>
      </c>
      <c r="E199" s="385"/>
    </row>
    <row r="200" spans="1:5">
      <c r="A200" s="384">
        <v>16502153</v>
      </c>
      <c r="B200" s="384" t="s">
        <v>3076</v>
      </c>
      <c r="C200" s="385">
        <v>94631.92</v>
      </c>
      <c r="D200" s="370">
        <f>VLOOKUP($A$1:$A$1397,BS!$A$8:$A$2406,1,0)</f>
        <v>16502153</v>
      </c>
      <c r="E200" s="385"/>
    </row>
    <row r="201" spans="1:5">
      <c r="A201" s="384">
        <v>16502163</v>
      </c>
      <c r="B201" s="384" t="s">
        <v>3077</v>
      </c>
      <c r="C201" s="385">
        <v>46712.7</v>
      </c>
      <c r="D201" s="370" t="e">
        <f>VLOOKUP($A$1:$A$1397,BS!$A$8:$A$2406,1,0)</f>
        <v>#N/A</v>
      </c>
    </row>
    <row r="202" spans="1:5">
      <c r="A202" s="384">
        <v>16502173</v>
      </c>
      <c r="B202" s="384" t="s">
        <v>3086</v>
      </c>
      <c r="C202" s="385">
        <v>41286.17</v>
      </c>
      <c r="D202" s="370" t="e">
        <f>VLOOKUP($A$1:$A$1397,BS!$A$8:$A$2406,1,0)</f>
        <v>#N/A</v>
      </c>
    </row>
    <row r="203" spans="1:5">
      <c r="A203" s="384">
        <v>16502181</v>
      </c>
      <c r="B203" s="384" t="s">
        <v>2338</v>
      </c>
      <c r="C203" s="385">
        <v>9164.11</v>
      </c>
      <c r="D203" s="370">
        <f>VLOOKUP($A$1:$A$1397,BS!$A$8:$A$2406,1,0)</f>
        <v>16502181</v>
      </c>
      <c r="E203" s="385"/>
    </row>
    <row r="204" spans="1:5">
      <c r="A204" s="384">
        <v>16502191</v>
      </c>
      <c r="B204" s="384" t="s">
        <v>2242</v>
      </c>
      <c r="C204" s="385">
        <v>816223.16</v>
      </c>
      <c r="D204" s="370">
        <f>VLOOKUP($A$1:$A$1397,BS!$A$8:$A$2406,1,0)</f>
        <v>16502191</v>
      </c>
      <c r="E204" s="385"/>
    </row>
    <row r="205" spans="1:5">
      <c r="A205" s="384">
        <v>16502201</v>
      </c>
      <c r="B205" s="384" t="s">
        <v>3087</v>
      </c>
      <c r="C205" s="385">
        <v>14084</v>
      </c>
      <c r="D205" s="370">
        <f>VLOOKUP($A$1:$A$1397,BS!$A$8:$A$2406,1,0)</f>
        <v>16502201</v>
      </c>
      <c r="E205" s="385"/>
    </row>
    <row r="206" spans="1:5">
      <c r="A206" s="384">
        <v>16502213</v>
      </c>
      <c r="B206" s="384" t="s">
        <v>3088</v>
      </c>
      <c r="C206" s="385">
        <v>49524</v>
      </c>
      <c r="D206" s="370">
        <f>VLOOKUP($A$1:$A$1397,BS!$A$8:$A$2406,1,0)</f>
        <v>16502213</v>
      </c>
      <c r="E206" s="385"/>
    </row>
    <row r="207" spans="1:5">
      <c r="A207" s="384">
        <v>16502221</v>
      </c>
      <c r="B207" s="384" t="s">
        <v>3042</v>
      </c>
      <c r="C207" s="385">
        <v>17648271.690000001</v>
      </c>
      <c r="D207" s="370">
        <f>VLOOKUP($A$1:$A$1397,BS!$A$8:$A$2406,1,0)</f>
        <v>16502221</v>
      </c>
      <c r="E207" s="385"/>
    </row>
    <row r="208" spans="1:5">
      <c r="A208" s="384">
        <v>16502231</v>
      </c>
      <c r="B208" s="384" t="s">
        <v>3043</v>
      </c>
      <c r="C208" s="385">
        <v>1542240.76</v>
      </c>
      <c r="D208" s="370">
        <f>VLOOKUP($A$1:$A$1397,BS!$A$8:$A$2406,1,0)</f>
        <v>16502231</v>
      </c>
      <c r="E208" s="385"/>
    </row>
    <row r="209" spans="1:5">
      <c r="A209" s="384">
        <v>16502241</v>
      </c>
      <c r="B209" s="384" t="s">
        <v>3089</v>
      </c>
      <c r="C209" s="385">
        <v>79988.320000000007</v>
      </c>
      <c r="D209" s="370">
        <f>VLOOKUP($A$1:$A$1397,BS!$A$8:$A$2406,1,0)</f>
        <v>16502241</v>
      </c>
      <c r="E209" s="385"/>
    </row>
    <row r="210" spans="1:5">
      <c r="A210" s="384">
        <v>16502382</v>
      </c>
      <c r="B210" s="384" t="s">
        <v>3039</v>
      </c>
      <c r="C210" s="385">
        <v>2272017.5</v>
      </c>
      <c r="D210" s="370">
        <f>VLOOKUP($A$1:$A$1397,BS!$A$8:$A$2406,1,0)</f>
        <v>16502382</v>
      </c>
    </row>
    <row r="211" spans="1:5">
      <c r="A211" s="384">
        <v>16502393</v>
      </c>
      <c r="B211" s="384" t="s">
        <v>3049</v>
      </c>
      <c r="C211" s="385">
        <v>15330</v>
      </c>
      <c r="D211" s="370">
        <f>VLOOKUP($A$1:$A$1397,BS!$A$8:$A$2406,1,0)</f>
        <v>16502393</v>
      </c>
    </row>
    <row r="212" spans="1:5">
      <c r="A212" s="384">
        <v>16502403</v>
      </c>
      <c r="B212" s="384" t="s">
        <v>2830</v>
      </c>
      <c r="C212" s="385">
        <v>87600</v>
      </c>
      <c r="D212" s="370">
        <f>VLOOKUP($A$1:$A$1397,BS!$A$8:$A$2406,1,0)</f>
        <v>16502403</v>
      </c>
      <c r="E212" s="385"/>
    </row>
    <row r="213" spans="1:5">
      <c r="A213" s="384">
        <v>16502413</v>
      </c>
      <c r="B213" s="384" t="s">
        <v>3069</v>
      </c>
      <c r="C213" s="385">
        <v>60000</v>
      </c>
      <c r="D213" s="370">
        <f>VLOOKUP($A$1:$A$1397,BS!$A$8:$A$2406,1,0)</f>
        <v>16502413</v>
      </c>
      <c r="E213" s="385"/>
    </row>
    <row r="214" spans="1:5">
      <c r="A214" s="384">
        <v>16502423</v>
      </c>
      <c r="B214" s="384" t="s">
        <v>3075</v>
      </c>
      <c r="C214" s="385">
        <v>99653.16</v>
      </c>
      <c r="D214" s="370">
        <f>VLOOKUP($A$1:$A$1397,BS!$A$8:$A$2406,1,0)</f>
        <v>16502423</v>
      </c>
      <c r="E214" s="385"/>
    </row>
    <row r="215" spans="1:5">
      <c r="A215" s="384">
        <v>16502433</v>
      </c>
      <c r="B215" s="384" t="s">
        <v>3120</v>
      </c>
      <c r="C215" s="385">
        <v>40906.92</v>
      </c>
      <c r="D215" s="370">
        <f>VLOOKUP($A$1:$A$1397,BS!$A$8:$A$2406,1,0)</f>
        <v>16502433</v>
      </c>
      <c r="E215" s="385"/>
    </row>
    <row r="216" spans="1:5">
      <c r="A216" s="384">
        <v>16502443</v>
      </c>
      <c r="B216" s="384" t="s">
        <v>3126</v>
      </c>
      <c r="C216" s="385">
        <v>970217.52</v>
      </c>
      <c r="D216" s="370">
        <f>VLOOKUP($A$1:$A$1397,BS!$A$8:$A$2406,1,0)</f>
        <v>16502443</v>
      </c>
      <c r="E216" s="385"/>
    </row>
    <row r="217" spans="1:5">
      <c r="A217" s="384">
        <v>16502463</v>
      </c>
      <c r="B217" s="384" t="s">
        <v>3127</v>
      </c>
      <c r="C217" s="385">
        <v>169907.38</v>
      </c>
      <c r="D217" s="370">
        <f>VLOOKUP($A$1:$A$1397,BS!$A$8:$A$2406,1,0)</f>
        <v>16502463</v>
      </c>
      <c r="E217" s="385"/>
    </row>
    <row r="218" spans="1:5">
      <c r="A218" s="384">
        <v>16504063</v>
      </c>
      <c r="B218" s="384" t="s">
        <v>3078</v>
      </c>
      <c r="C218" s="385">
        <v>22995</v>
      </c>
      <c r="D218" s="370">
        <f>VLOOKUP($A$1:$A$1397,BS!$A$8:$A$2406,1,0)</f>
        <v>16504063</v>
      </c>
      <c r="E218" s="385"/>
    </row>
    <row r="219" spans="1:5">
      <c r="A219" s="384">
        <v>16504073</v>
      </c>
      <c r="B219" s="384" t="s">
        <v>3069</v>
      </c>
      <c r="C219" s="385">
        <v>80000</v>
      </c>
      <c r="D219" s="370">
        <f>VLOOKUP($A$1:$A$1397,BS!$A$8:$A$2406,1,0)</f>
        <v>16504073</v>
      </c>
      <c r="E219" s="385"/>
    </row>
    <row r="220" spans="1:5">
      <c r="A220" s="384">
        <v>16504083</v>
      </c>
      <c r="B220" s="384" t="s">
        <v>2830</v>
      </c>
      <c r="C220" s="385">
        <v>43800</v>
      </c>
      <c r="D220" s="370">
        <f>VLOOKUP($A$1:$A$1397,BS!$A$8:$A$2406,1,0)</f>
        <v>16504083</v>
      </c>
      <c r="E220" s="385"/>
    </row>
    <row r="221" spans="1:5">
      <c r="A221" s="384">
        <v>16504093</v>
      </c>
      <c r="B221" s="384" t="s">
        <v>3090</v>
      </c>
      <c r="C221" s="385">
        <v>307263.89</v>
      </c>
      <c r="D221" s="370">
        <f>VLOOKUP($A$1:$A$1397,BS!$A$8:$A$2406,1,0)</f>
        <v>16504093</v>
      </c>
      <c r="E221" s="385"/>
    </row>
    <row r="222" spans="1:5">
      <c r="A222" s="384">
        <v>16504101</v>
      </c>
      <c r="B222" s="384" t="s">
        <v>2338</v>
      </c>
      <c r="C222" s="385">
        <v>107395.2</v>
      </c>
      <c r="D222" s="370">
        <f>VLOOKUP($A$1:$A$1397,BS!$A$8:$A$2406,1,0)</f>
        <v>16504101</v>
      </c>
      <c r="E222" s="385"/>
    </row>
    <row r="223" spans="1:5">
      <c r="A223" s="384">
        <v>16504112</v>
      </c>
      <c r="B223" s="384" t="s">
        <v>3091</v>
      </c>
      <c r="C223" s="385">
        <v>1218112.5</v>
      </c>
      <c r="D223" s="370">
        <f>VLOOKUP($A$1:$A$1397,BS!$A$8:$A$2406,1,0)</f>
        <v>16504112</v>
      </c>
      <c r="E223" s="385"/>
    </row>
    <row r="224" spans="1:5">
      <c r="A224" s="384">
        <v>16504221</v>
      </c>
      <c r="B224" s="384" t="s">
        <v>3087</v>
      </c>
      <c r="C224" s="385">
        <v>212517.5</v>
      </c>
      <c r="D224" s="370">
        <f>VLOOKUP($A$1:$A$1397,BS!$A$8:$A$2406,1,0)</f>
        <v>16504221</v>
      </c>
      <c r="E224" s="385"/>
    </row>
    <row r="225" spans="1:5">
      <c r="A225" s="384">
        <v>16504223</v>
      </c>
      <c r="B225" s="384" t="s">
        <v>3121</v>
      </c>
      <c r="C225" s="385">
        <v>112494.36</v>
      </c>
      <c r="D225" s="370">
        <f>VLOOKUP($A$1:$A$1397,BS!$A$8:$A$2406,1,0)</f>
        <v>16504223</v>
      </c>
      <c r="E225" s="385"/>
    </row>
    <row r="226" spans="1:5">
      <c r="A226" s="384">
        <v>16504231</v>
      </c>
      <c r="B226" s="384" t="s">
        <v>3092</v>
      </c>
      <c r="C226" s="385">
        <v>1164987.0900000001</v>
      </c>
      <c r="D226" s="370">
        <f>VLOOKUP($A$1:$A$1397,BS!$A$8:$A$2406,1,0)</f>
        <v>16504231</v>
      </c>
      <c r="E226" s="385"/>
    </row>
    <row r="227" spans="1:5">
      <c r="A227" s="384">
        <v>16504233</v>
      </c>
      <c r="B227" s="384" t="s">
        <v>3126</v>
      </c>
      <c r="C227" s="385">
        <v>1697880.65</v>
      </c>
      <c r="D227" s="370">
        <f>VLOOKUP($A$1:$A$1397,BS!$A$8:$A$2406,1,0)</f>
        <v>16504233</v>
      </c>
      <c r="E227" s="385"/>
    </row>
    <row r="228" spans="1:5">
      <c r="A228" s="384">
        <v>16504241</v>
      </c>
      <c r="B228" s="384" t="s">
        <v>3093</v>
      </c>
      <c r="C228" s="385">
        <v>2520374.48</v>
      </c>
      <c r="D228" s="370">
        <f>VLOOKUP($A$1:$A$1397,BS!$A$8:$A$2406,1,0)</f>
        <v>16504241</v>
      </c>
    </row>
    <row r="229" spans="1:5">
      <c r="A229" s="384">
        <v>16504251</v>
      </c>
      <c r="B229" s="384" t="s">
        <v>3094</v>
      </c>
      <c r="C229" s="385">
        <v>2294054.96</v>
      </c>
      <c r="D229" s="370">
        <f>VLOOKUP($A$1:$A$1397,BS!$A$8:$A$2406,1,0)</f>
        <v>16504251</v>
      </c>
    </row>
    <row r="230" spans="1:5">
      <c r="A230" s="384">
        <v>16504261</v>
      </c>
      <c r="B230" s="384" t="s">
        <v>3095</v>
      </c>
      <c r="C230" s="385">
        <v>807693.68</v>
      </c>
      <c r="D230" s="370">
        <f>VLOOKUP($A$1:$A$1397,BS!$A$8:$A$2406,1,0)</f>
        <v>16504261</v>
      </c>
      <c r="E230" s="385"/>
    </row>
    <row r="231" spans="1:5">
      <c r="A231" s="384">
        <v>16504271</v>
      </c>
      <c r="B231" s="384" t="s">
        <v>3096</v>
      </c>
      <c r="C231" s="385">
        <v>848308.52</v>
      </c>
      <c r="D231" s="370">
        <f>VLOOKUP($A$1:$A$1397,BS!$A$8:$A$2406,1,0)</f>
        <v>16504271</v>
      </c>
      <c r="E231" s="385"/>
    </row>
    <row r="232" spans="1:5">
      <c r="A232" s="386">
        <v>16504273</v>
      </c>
      <c r="B232" s="386" t="s">
        <v>3128</v>
      </c>
      <c r="C232" s="387">
        <v>325655.81</v>
      </c>
      <c r="D232" s="388">
        <f>VLOOKUP($A$1:$A$1397,BS!$A$8:$A$2406,1,0)</f>
        <v>16504273</v>
      </c>
      <c r="E232" s="385"/>
    </row>
    <row r="233" spans="1:5">
      <c r="A233" s="384">
        <v>16580001</v>
      </c>
      <c r="B233" s="384" t="s">
        <v>3097</v>
      </c>
      <c r="C233" s="385">
        <v>-7955331.4299999997</v>
      </c>
      <c r="D233" s="370">
        <f>VLOOKUP($A$1:$A$1397,BS!$A$8:$A$2406,1,0)</f>
        <v>16580001</v>
      </c>
      <c r="E233" s="385"/>
    </row>
    <row r="234" spans="1:5">
      <c r="A234" s="384">
        <v>16580002</v>
      </c>
      <c r="B234" s="384" t="s">
        <v>3098</v>
      </c>
      <c r="C234" s="385">
        <v>-1218112.5</v>
      </c>
      <c r="D234" s="370">
        <f>VLOOKUP($A$1:$A$1397,BS!$A$8:$A$2406,1,0)</f>
        <v>16580002</v>
      </c>
      <c r="E234" s="385"/>
    </row>
    <row r="235" spans="1:5">
      <c r="A235" s="384">
        <v>16580003</v>
      </c>
      <c r="B235" s="384" t="s">
        <v>3099</v>
      </c>
      <c r="C235" s="385">
        <v>-2590089.71</v>
      </c>
      <c r="D235" s="370">
        <f>VLOOKUP($A$1:$A$1397,BS!$A$8:$A$2406,1,0)</f>
        <v>16580003</v>
      </c>
      <c r="E235" s="385"/>
    </row>
    <row r="236" spans="1:5">
      <c r="A236" s="384">
        <v>16590001</v>
      </c>
      <c r="B236" s="384" t="s">
        <v>3097</v>
      </c>
      <c r="C236" s="385">
        <v>7955331.4299999997</v>
      </c>
      <c r="D236" s="370">
        <f>VLOOKUP($A$1:$A$1397,BS!$A$8:$A$2406,1,0)</f>
        <v>16590001</v>
      </c>
      <c r="E236" s="385"/>
    </row>
    <row r="237" spans="1:5">
      <c r="A237" s="384">
        <v>16590002</v>
      </c>
      <c r="B237" s="384" t="s">
        <v>3100</v>
      </c>
      <c r="C237" s="385">
        <v>1218112.5</v>
      </c>
      <c r="D237" s="370">
        <f>VLOOKUP($A$1:$A$1397,BS!$A$8:$A$2406,1,0)</f>
        <v>16590002</v>
      </c>
      <c r="E237" s="385"/>
    </row>
    <row r="238" spans="1:5">
      <c r="A238" s="384">
        <v>16590003</v>
      </c>
      <c r="B238" s="384" t="s">
        <v>3099</v>
      </c>
      <c r="C238" s="385">
        <v>2590089.71</v>
      </c>
      <c r="D238" s="370">
        <f>VLOOKUP($A$1:$A$1397,BS!$A$8:$A$2406,1,0)</f>
        <v>16590003</v>
      </c>
      <c r="E238" s="385"/>
    </row>
    <row r="239" spans="1:5">
      <c r="A239" s="384">
        <v>17300001</v>
      </c>
      <c r="B239" s="384" t="s">
        <v>2278</v>
      </c>
      <c r="C239" s="385">
        <v>120444090.01000001</v>
      </c>
      <c r="D239" s="370">
        <f>VLOOKUP($A$1:$A$1397,BS!$A$8:$A$2406,1,0)</f>
        <v>17300001</v>
      </c>
      <c r="E239" s="385"/>
    </row>
    <row r="240" spans="1:5">
      <c r="A240" s="384">
        <v>17300002</v>
      </c>
      <c r="B240" s="384" t="s">
        <v>1607</v>
      </c>
      <c r="C240" s="385">
        <v>44634346.530000001</v>
      </c>
      <c r="D240" s="370">
        <f>VLOOKUP($A$1:$A$1397,BS!$A$8:$A$2406,1,0)</f>
        <v>17300002</v>
      </c>
      <c r="E240" s="385"/>
    </row>
    <row r="241" spans="1:5">
      <c r="A241" s="384">
        <v>17500001</v>
      </c>
      <c r="B241" s="384" t="s">
        <v>2365</v>
      </c>
      <c r="C241" s="385">
        <v>33140735.530000001</v>
      </c>
      <c r="D241" s="370">
        <f>VLOOKUP($A$1:$A$1397,BS!$A$8:$A$2406,1,0)</f>
        <v>17500001</v>
      </c>
      <c r="E241" s="385"/>
    </row>
    <row r="242" spans="1:5">
      <c r="A242" s="384">
        <v>17500002</v>
      </c>
      <c r="B242" s="384" t="s">
        <v>2366</v>
      </c>
      <c r="C242" s="385">
        <v>6433550.04</v>
      </c>
      <c r="D242" s="370">
        <f>VLOOKUP($A$1:$A$1397,BS!$A$8:$A$2406,1,0)</f>
        <v>17500002</v>
      </c>
      <c r="E242" s="385"/>
    </row>
    <row r="243" spans="1:5">
      <c r="A243" s="384">
        <v>17500011</v>
      </c>
      <c r="B243" s="384" t="s">
        <v>2367</v>
      </c>
      <c r="C243" s="385">
        <v>6987729.0300000003</v>
      </c>
      <c r="D243" s="370">
        <f>VLOOKUP($A$1:$A$1397,BS!$A$8:$A$2406,1,0)</f>
        <v>17500011</v>
      </c>
      <c r="E243" s="385"/>
    </row>
    <row r="244" spans="1:5">
      <c r="A244" s="384">
        <v>17500012</v>
      </c>
      <c r="B244" s="384" t="s">
        <v>2368</v>
      </c>
      <c r="C244" s="385">
        <v>963361.94</v>
      </c>
      <c r="D244" s="370">
        <f>VLOOKUP($A$1:$A$1397,BS!$A$8:$A$2406,1,0)</f>
        <v>17500012</v>
      </c>
      <c r="E244" s="385"/>
    </row>
    <row r="245" spans="1:5">
      <c r="A245" s="384">
        <v>18100003</v>
      </c>
      <c r="B245" s="384" t="s">
        <v>939</v>
      </c>
      <c r="C245" s="385">
        <v>222884.68</v>
      </c>
      <c r="D245" s="370">
        <f>VLOOKUP($A$1:$A$1397,BS!$A$8:$A$2406,1,0)</f>
        <v>18100003</v>
      </c>
      <c r="E245" s="385"/>
    </row>
    <row r="246" spans="1:5">
      <c r="A246" s="384">
        <v>18100093</v>
      </c>
      <c r="B246" s="384" t="s">
        <v>226</v>
      </c>
      <c r="C246" s="385">
        <v>43172.33</v>
      </c>
      <c r="D246" s="370">
        <f>VLOOKUP($A$1:$A$1397,BS!$A$8:$A$2406,1,0)</f>
        <v>18100093</v>
      </c>
      <c r="E246" s="385"/>
    </row>
    <row r="247" spans="1:5">
      <c r="A247" s="384">
        <v>18100203</v>
      </c>
      <c r="B247" s="384" t="s">
        <v>1794</v>
      </c>
      <c r="C247" s="385">
        <v>1571991.05</v>
      </c>
      <c r="D247" s="370">
        <f>VLOOKUP($A$1:$A$1397,BS!$A$8:$A$2406,1,0)</f>
        <v>18100203</v>
      </c>
      <c r="E247" s="385"/>
    </row>
    <row r="248" spans="1:5">
      <c r="A248" s="384">
        <v>18100213</v>
      </c>
      <c r="B248" s="384" t="s">
        <v>2920</v>
      </c>
      <c r="C248" s="385">
        <v>4405194.72</v>
      </c>
      <c r="D248" s="370">
        <f>VLOOKUP($A$1:$A$1397,BS!$A$8:$A$2406,1,0)</f>
        <v>18100213</v>
      </c>
      <c r="E248" s="385"/>
    </row>
    <row r="249" spans="1:5">
      <c r="A249" s="384">
        <v>18100223</v>
      </c>
      <c r="B249" s="384" t="s">
        <v>2557</v>
      </c>
      <c r="C249" s="385">
        <v>1233961.24</v>
      </c>
      <c r="D249" s="370">
        <f>VLOOKUP($A$1:$A$1397,BS!$A$8:$A$2406,1,0)</f>
        <v>18100223</v>
      </c>
      <c r="E249" s="385"/>
    </row>
    <row r="250" spans="1:5">
      <c r="A250" s="384">
        <v>18100233</v>
      </c>
      <c r="B250" s="384" t="s">
        <v>2561</v>
      </c>
      <c r="C250" s="385">
        <v>208532.3</v>
      </c>
      <c r="D250" s="370">
        <f>VLOOKUP($A$1:$A$1397,BS!$A$8:$A$2406,1,0)</f>
        <v>18100233</v>
      </c>
      <c r="E250" s="385"/>
    </row>
    <row r="251" spans="1:5">
      <c r="A251" s="384">
        <v>18100473</v>
      </c>
      <c r="B251" s="384" t="s">
        <v>1215</v>
      </c>
      <c r="C251" s="385">
        <v>1180383.8400000001</v>
      </c>
      <c r="D251" s="370">
        <f>VLOOKUP($A$1:$A$1397,BS!$A$8:$A$2406,1,0)</f>
        <v>18100473</v>
      </c>
      <c r="E251" s="385"/>
    </row>
    <row r="252" spans="1:5">
      <c r="A252" s="384">
        <v>18100493</v>
      </c>
      <c r="B252" s="384" t="s">
        <v>669</v>
      </c>
      <c r="C252" s="385">
        <v>411991.16</v>
      </c>
      <c r="D252" s="370">
        <f>VLOOKUP($A$1:$A$1397,BS!$A$8:$A$2406,1,0)</f>
        <v>18100493</v>
      </c>
      <c r="E252" s="385"/>
    </row>
    <row r="253" spans="1:5">
      <c r="A253" s="384">
        <v>18100663</v>
      </c>
      <c r="B253" s="384" t="s">
        <v>2456</v>
      </c>
      <c r="C253" s="385">
        <v>763088.89</v>
      </c>
      <c r="D253" s="370">
        <f>VLOOKUP($A$1:$A$1397,BS!$A$8:$A$2406,1,0)</f>
        <v>18100663</v>
      </c>
      <c r="E253" s="385"/>
    </row>
    <row r="254" spans="1:5">
      <c r="A254" s="384">
        <v>18100673</v>
      </c>
      <c r="B254" s="384" t="s">
        <v>2459</v>
      </c>
      <c r="C254" s="385">
        <v>1368597.98</v>
      </c>
      <c r="D254" s="370">
        <f>VLOOKUP($A$1:$A$1397,BS!$A$8:$A$2406,1,0)</f>
        <v>18100673</v>
      </c>
    </row>
    <row r="255" spans="1:5">
      <c r="A255" s="384">
        <v>18100923</v>
      </c>
      <c r="B255" s="384" t="s">
        <v>2199</v>
      </c>
      <c r="C255" s="385">
        <v>2218962.89</v>
      </c>
      <c r="D255" s="370">
        <f>VLOOKUP($A$1:$A$1397,BS!$A$8:$A$2406,1,0)</f>
        <v>18100923</v>
      </c>
    </row>
    <row r="256" spans="1:5">
      <c r="A256" s="384">
        <v>18100933</v>
      </c>
      <c r="B256" s="384" t="s">
        <v>2200</v>
      </c>
      <c r="C256" s="385">
        <v>455590.58</v>
      </c>
      <c r="D256" s="370">
        <f>VLOOKUP($A$1:$A$1397,BS!$A$8:$A$2406,1,0)</f>
        <v>18100933</v>
      </c>
    </row>
    <row r="257" spans="1:5">
      <c r="A257" s="384">
        <v>18101023</v>
      </c>
      <c r="B257" s="384" t="s">
        <v>1046</v>
      </c>
      <c r="C257" s="385">
        <v>1711147.96</v>
      </c>
      <c r="D257" s="370">
        <f>VLOOKUP($A$1:$A$1397,BS!$A$8:$A$2406,1,0)</f>
        <v>18101023</v>
      </c>
      <c r="E257" s="385"/>
    </row>
    <row r="258" spans="1:5">
      <c r="A258" s="384">
        <v>18101033</v>
      </c>
      <c r="B258" s="384" t="s">
        <v>1211</v>
      </c>
      <c r="C258" s="385">
        <v>2006765.47</v>
      </c>
      <c r="D258" s="370">
        <f>VLOOKUP($A$1:$A$1397,BS!$A$8:$A$2406,1,0)</f>
        <v>18101033</v>
      </c>
      <c r="E258" s="385"/>
    </row>
    <row r="259" spans="1:5">
      <c r="A259" s="384">
        <v>18101053</v>
      </c>
      <c r="B259" s="384" t="s">
        <v>1818</v>
      </c>
      <c r="C259" s="385">
        <v>490139.41</v>
      </c>
      <c r="D259" s="370">
        <f>VLOOKUP($A$1:$A$1397,BS!$A$8:$A$2406,1,0)</f>
        <v>18101053</v>
      </c>
      <c r="E259" s="385"/>
    </row>
    <row r="260" spans="1:5">
      <c r="A260" s="384">
        <v>18101083</v>
      </c>
      <c r="B260" s="384" t="s">
        <v>949</v>
      </c>
      <c r="C260" s="385">
        <v>491556.77</v>
      </c>
      <c r="D260" s="370">
        <f>VLOOKUP($A$1:$A$1397,BS!$A$8:$A$2406,1,0)</f>
        <v>18101083</v>
      </c>
      <c r="E260" s="385"/>
    </row>
    <row r="261" spans="1:5">
      <c r="A261" s="384">
        <v>18101093</v>
      </c>
      <c r="B261" s="384" t="s">
        <v>950</v>
      </c>
      <c r="C261" s="385">
        <v>378712.48</v>
      </c>
      <c r="D261" s="370">
        <f>VLOOKUP($A$1:$A$1397,BS!$A$8:$A$2406,1,0)</f>
        <v>18101093</v>
      </c>
      <c r="E261" s="385"/>
    </row>
    <row r="262" spans="1:5">
      <c r="A262" s="384">
        <v>18101113</v>
      </c>
      <c r="B262" s="384" t="s">
        <v>1523</v>
      </c>
      <c r="C262" s="385">
        <v>2780075.01</v>
      </c>
      <c r="D262" s="370">
        <f>VLOOKUP($A$1:$A$1397,BS!$A$8:$A$2406,1,0)</f>
        <v>18101113</v>
      </c>
    </row>
    <row r="263" spans="1:5">
      <c r="A263" s="384">
        <v>18101123</v>
      </c>
      <c r="B263" s="384" t="s">
        <v>1954</v>
      </c>
      <c r="C263" s="385">
        <v>2698747.91</v>
      </c>
      <c r="D263" s="370">
        <f>VLOOKUP($A$1:$A$1397,BS!$A$8:$A$2406,1,0)</f>
        <v>18101123</v>
      </c>
    </row>
    <row r="264" spans="1:5">
      <c r="A264" s="384">
        <v>18101133</v>
      </c>
      <c r="B264" s="384" t="s">
        <v>1955</v>
      </c>
      <c r="C264" s="385">
        <v>2091747.88</v>
      </c>
      <c r="D264" s="370">
        <f>VLOOKUP($A$1:$A$1397,BS!$A$8:$A$2406,1,0)</f>
        <v>18101133</v>
      </c>
      <c r="E264" s="385"/>
    </row>
    <row r="265" spans="1:5">
      <c r="A265" s="384">
        <v>18101143</v>
      </c>
      <c r="B265" s="384" t="s">
        <v>2057</v>
      </c>
      <c r="C265" s="385">
        <v>2566075.62</v>
      </c>
      <c r="D265" s="370">
        <f>VLOOKUP($A$1:$A$1397,BS!$A$8:$A$2406,1,0)</f>
        <v>18101143</v>
      </c>
      <c r="E265" s="385"/>
    </row>
    <row r="266" spans="1:5">
      <c r="A266" s="384">
        <v>18210231</v>
      </c>
      <c r="B266" s="384" t="s">
        <v>1670</v>
      </c>
      <c r="C266" s="385">
        <v>20561659</v>
      </c>
      <c r="D266" s="370">
        <f>VLOOKUP($A$1:$A$1397,BS!$A$8:$A$2406,1,0)</f>
        <v>18210231</v>
      </c>
      <c r="E266" s="385"/>
    </row>
    <row r="267" spans="1:5">
      <c r="A267" s="384">
        <v>18210261</v>
      </c>
      <c r="B267" s="384" t="s">
        <v>2024</v>
      </c>
      <c r="C267" s="385">
        <v>50185.88</v>
      </c>
      <c r="D267" s="370">
        <f>VLOOKUP($A$1:$A$1397,BS!$A$8:$A$2406,1,0)</f>
        <v>18210261</v>
      </c>
      <c r="E267" s="385"/>
    </row>
    <row r="268" spans="1:5">
      <c r="A268" s="384">
        <v>18210281</v>
      </c>
      <c r="B268" s="384" t="s">
        <v>2239</v>
      </c>
      <c r="C268" s="385">
        <v>60295490.299999997</v>
      </c>
      <c r="D268" s="370">
        <f>VLOOKUP($A$1:$A$1397,BS!$A$8:$A$2406,1,0)</f>
        <v>18210281</v>
      </c>
      <c r="E268" s="385"/>
    </row>
    <row r="269" spans="1:5">
      <c r="A269" s="384">
        <v>18210291</v>
      </c>
      <c r="B269" s="384" t="s">
        <v>2305</v>
      </c>
      <c r="C269" s="385">
        <v>596566.77</v>
      </c>
      <c r="D269" s="370">
        <f>VLOOKUP($A$1:$A$1397,BS!$A$8:$A$2406,1,0)</f>
        <v>18210291</v>
      </c>
      <c r="E269" s="385"/>
    </row>
    <row r="270" spans="1:5">
      <c r="A270" s="384">
        <v>18210301</v>
      </c>
      <c r="B270" s="384" t="s">
        <v>2832</v>
      </c>
      <c r="C270" s="385">
        <v>18185772.66</v>
      </c>
      <c r="D270" s="370">
        <f>VLOOKUP($A$1:$A$1397,BS!$A$8:$A$2406,1,0)</f>
        <v>18210301</v>
      </c>
      <c r="E270" s="385"/>
    </row>
    <row r="271" spans="1:5">
      <c r="A271" s="384">
        <v>18210311</v>
      </c>
      <c r="B271" s="384" t="s">
        <v>2989</v>
      </c>
      <c r="C271" s="385">
        <v>24252126.800000001</v>
      </c>
      <c r="D271" s="370">
        <f>VLOOKUP($A$1:$A$1397,BS!$A$8:$A$2406,1,0)</f>
        <v>18210311</v>
      </c>
      <c r="E271" s="385"/>
    </row>
    <row r="272" spans="1:5">
      <c r="A272" s="384">
        <v>18210321</v>
      </c>
      <c r="B272" s="384" t="s">
        <v>3129</v>
      </c>
      <c r="C272" s="385">
        <v>5592953.0800000001</v>
      </c>
      <c r="D272" s="370">
        <f>VLOOKUP($A$1:$A$1397,BS!$A$8:$A$2406,1,0)</f>
        <v>18210321</v>
      </c>
      <c r="E272" s="385"/>
    </row>
    <row r="273" spans="1:5">
      <c r="A273" s="384">
        <v>18220011</v>
      </c>
      <c r="B273" s="384" t="s">
        <v>457</v>
      </c>
      <c r="C273" s="385">
        <v>65708856.939999998</v>
      </c>
      <c r="D273" s="370">
        <f>VLOOKUP($A$1:$A$1397,BS!$A$8:$A$2406,1,0)</f>
        <v>18220011</v>
      </c>
    </row>
    <row r="274" spans="1:5">
      <c r="A274" s="384">
        <v>18220021</v>
      </c>
      <c r="B274" s="384" t="s">
        <v>1085</v>
      </c>
      <c r="C274" s="385">
        <v>743111.53</v>
      </c>
      <c r="D274" s="370">
        <f>VLOOKUP($A$1:$A$1397,BS!$A$8:$A$2406,1,0)</f>
        <v>18220021</v>
      </c>
      <c r="E274" s="385"/>
    </row>
    <row r="275" spans="1:5">
      <c r="A275" s="384">
        <v>18220031</v>
      </c>
      <c r="B275" s="384" t="s">
        <v>243</v>
      </c>
      <c r="C275" s="385">
        <v>-18818583.699999999</v>
      </c>
      <c r="D275" s="370">
        <f>VLOOKUP($A$1:$A$1397,BS!$A$8:$A$2406,1,0)</f>
        <v>18220031</v>
      </c>
      <c r="E275" s="385"/>
    </row>
    <row r="276" spans="1:5">
      <c r="A276" s="384">
        <v>18220041</v>
      </c>
      <c r="B276" s="384" t="s">
        <v>1257</v>
      </c>
      <c r="C276" s="385">
        <v>-18247820.239999998</v>
      </c>
      <c r="D276" s="370">
        <f>VLOOKUP($A$1:$A$1397,BS!$A$8:$A$2406,1,0)</f>
        <v>18220041</v>
      </c>
      <c r="E276" s="385"/>
    </row>
    <row r="277" spans="1:5">
      <c r="A277" s="384">
        <v>18220061</v>
      </c>
      <c r="B277" s="384" t="s">
        <v>1415</v>
      </c>
      <c r="C277" s="385">
        <v>-30211680.609999999</v>
      </c>
      <c r="D277" s="370">
        <f>VLOOKUP($A$1:$A$1397,BS!$A$8:$A$2406,1,0)</f>
        <v>18220061</v>
      </c>
      <c r="E277" s="385"/>
    </row>
    <row r="278" spans="1:5">
      <c r="A278" s="384">
        <v>18220091</v>
      </c>
      <c r="B278" s="384" t="s">
        <v>2231</v>
      </c>
      <c r="C278" s="385">
        <v>180950.83</v>
      </c>
      <c r="D278" s="370">
        <f>VLOOKUP($A$1:$A$1397,BS!$A$8:$A$2406,1,0)</f>
        <v>18220091</v>
      </c>
      <c r="E278" s="385"/>
    </row>
    <row r="279" spans="1:5">
      <c r="A279" s="384">
        <v>18220101</v>
      </c>
      <c r="B279" s="384" t="s">
        <v>2845</v>
      </c>
      <c r="C279" s="385">
        <v>9721432.8399999999</v>
      </c>
      <c r="D279" s="370">
        <f>VLOOKUP($A$1:$A$1397,BS!$A$8:$A$2406,1,0)</f>
        <v>18220101</v>
      </c>
      <c r="E279" s="385"/>
    </row>
    <row r="280" spans="1:5">
      <c r="A280" s="384">
        <v>18230002</v>
      </c>
      <c r="B280" s="384" t="s">
        <v>2</v>
      </c>
      <c r="C280" s="385">
        <v>1443935.76</v>
      </c>
      <c r="D280" s="370">
        <f>VLOOKUP($A$1:$A$1397,BS!$A$8:$A$2406,1,0)</f>
        <v>18230002</v>
      </c>
      <c r="E280" s="385"/>
    </row>
    <row r="281" spans="1:5">
      <c r="A281" s="384">
        <v>18230021</v>
      </c>
      <c r="B281" s="384" t="s">
        <v>575</v>
      </c>
      <c r="C281" s="385">
        <v>116314549.15000001</v>
      </c>
      <c r="D281" s="370">
        <f>VLOOKUP($A$1:$A$1397,BS!$A$8:$A$2406,1,0)</f>
        <v>18230021</v>
      </c>
      <c r="E281" s="385"/>
    </row>
    <row r="282" spans="1:5">
      <c r="A282" s="384">
        <v>18230031</v>
      </c>
      <c r="B282" s="384" t="s">
        <v>1260</v>
      </c>
      <c r="C282" s="385">
        <v>51580742.289999999</v>
      </c>
      <c r="D282" s="370">
        <f>VLOOKUP($A$1:$A$1397,BS!$A$8:$A$2406,1,0)</f>
        <v>18230031</v>
      </c>
      <c r="E282" s="385"/>
    </row>
    <row r="283" spans="1:5">
      <c r="A283" s="384">
        <v>18230032</v>
      </c>
      <c r="B283" s="384" t="s">
        <v>829</v>
      </c>
      <c r="C283" s="385">
        <v>16549980.66</v>
      </c>
      <c r="D283" s="370">
        <f>VLOOKUP($A$1:$A$1397,BS!$A$8:$A$2406,1,0)</f>
        <v>18230032</v>
      </c>
      <c r="E283" s="385"/>
    </row>
    <row r="284" spans="1:5">
      <c r="A284" s="384">
        <v>18230041</v>
      </c>
      <c r="B284" s="384" t="s">
        <v>720</v>
      </c>
      <c r="C284" s="385">
        <v>21589277</v>
      </c>
      <c r="D284" s="370">
        <f>VLOOKUP($A$1:$A$1397,BS!$A$8:$A$2406,1,0)</f>
        <v>18230041</v>
      </c>
      <c r="E284" s="385"/>
    </row>
    <row r="285" spans="1:5">
      <c r="A285" s="384">
        <v>18230042</v>
      </c>
      <c r="B285" s="384" t="s">
        <v>1566</v>
      </c>
      <c r="C285" s="385">
        <v>-9684753.6099999994</v>
      </c>
      <c r="D285" s="370">
        <f>VLOOKUP($A$1:$A$1397,BS!$A$8:$A$2406,1,0)</f>
        <v>18230042</v>
      </c>
      <c r="E285" s="385"/>
    </row>
    <row r="286" spans="1:5">
      <c r="A286" s="384">
        <v>18230051</v>
      </c>
      <c r="B286" s="384" t="s">
        <v>721</v>
      </c>
      <c r="C286" s="385">
        <v>-16862150.699999999</v>
      </c>
      <c r="D286" s="370">
        <f>VLOOKUP($A$1:$A$1397,BS!$A$8:$A$2406,1,0)</f>
        <v>18230051</v>
      </c>
      <c r="E286" s="385"/>
    </row>
    <row r="287" spans="1:5">
      <c r="A287" s="384">
        <v>18230061</v>
      </c>
      <c r="B287" s="384" t="s">
        <v>631</v>
      </c>
      <c r="C287" s="385">
        <v>1142944</v>
      </c>
      <c r="D287" s="370">
        <f>VLOOKUP($A$1:$A$1397,BS!$A$8:$A$2406,1,0)</f>
        <v>18230061</v>
      </c>
      <c r="E287" s="385"/>
    </row>
    <row r="288" spans="1:5">
      <c r="A288" s="384">
        <v>18230071</v>
      </c>
      <c r="B288" s="384" t="s">
        <v>970</v>
      </c>
      <c r="C288" s="385">
        <v>113632921</v>
      </c>
      <c r="D288" s="370">
        <f>VLOOKUP($A$1:$A$1397,BS!$A$8:$A$2406,1,0)</f>
        <v>18230071</v>
      </c>
      <c r="E288" s="385"/>
    </row>
    <row r="289" spans="1:5">
      <c r="A289" s="384">
        <v>18230081</v>
      </c>
      <c r="B289" s="384" t="s">
        <v>932</v>
      </c>
      <c r="C289" s="385">
        <v>-109224737.98999999</v>
      </c>
      <c r="D289" s="370">
        <f>VLOOKUP($A$1:$A$1397,BS!$A$8:$A$2406,1,0)</f>
        <v>18230081</v>
      </c>
      <c r="E289" s="385"/>
    </row>
    <row r="290" spans="1:5">
      <c r="A290" s="384">
        <v>18230311</v>
      </c>
      <c r="B290" s="384" t="s">
        <v>1489</v>
      </c>
      <c r="C290" s="385">
        <v>30000</v>
      </c>
      <c r="D290" s="370">
        <f>VLOOKUP($A$1:$A$1397,BS!$A$8:$A$2406,1,0)</f>
        <v>18230311</v>
      </c>
      <c r="E290" s="385"/>
    </row>
    <row r="291" spans="1:5">
      <c r="A291" s="384">
        <v>18230351</v>
      </c>
      <c r="B291" s="384" t="s">
        <v>221</v>
      </c>
      <c r="C291" s="385">
        <v>110455689.45999999</v>
      </c>
      <c r="D291" s="370">
        <f>VLOOKUP($A$1:$A$1397,BS!$A$8:$A$2406,1,0)</f>
        <v>18230351</v>
      </c>
      <c r="E291" s="385"/>
    </row>
    <row r="292" spans="1:5">
      <c r="A292" s="384">
        <v>18230401</v>
      </c>
      <c r="B292" s="384" t="s">
        <v>2250</v>
      </c>
      <c r="C292" s="385">
        <v>13262.01</v>
      </c>
      <c r="D292" s="370">
        <f>VLOOKUP($A$1:$A$1397,BS!$A$8:$A$2406,1,0)</f>
        <v>18230401</v>
      </c>
      <c r="E292" s="385"/>
    </row>
    <row r="293" spans="1:5">
      <c r="A293" s="384">
        <v>18230621</v>
      </c>
      <c r="B293" s="384" t="s">
        <v>1277</v>
      </c>
      <c r="C293" s="385">
        <v>-95612475.090000004</v>
      </c>
      <c r="D293" s="370">
        <f>VLOOKUP($A$1:$A$1397,BS!$A$8:$A$2406,1,0)</f>
        <v>18230621</v>
      </c>
      <c r="E293" s="385"/>
    </row>
    <row r="294" spans="1:5">
      <c r="A294" s="384">
        <v>18230631</v>
      </c>
      <c r="B294" s="384" t="s">
        <v>1795</v>
      </c>
      <c r="C294" s="385">
        <v>70193099.359999999</v>
      </c>
      <c r="D294" s="370">
        <f>VLOOKUP($A$1:$A$1397,BS!$A$8:$A$2406,1,0)</f>
        <v>18230631</v>
      </c>
      <c r="E294" s="385"/>
    </row>
    <row r="295" spans="1:5">
      <c r="A295" s="384">
        <v>18230691</v>
      </c>
      <c r="B295" s="384" t="s">
        <v>1290</v>
      </c>
      <c r="C295" s="385">
        <v>-474402.14</v>
      </c>
      <c r="D295" s="370">
        <f>VLOOKUP($A$1:$A$1397,BS!$A$8:$A$2406,1,0)</f>
        <v>18230691</v>
      </c>
      <c r="E295" s="385"/>
    </row>
    <row r="296" spans="1:5">
      <c r="A296" s="384">
        <v>18230771</v>
      </c>
      <c r="B296" s="384" t="s">
        <v>873</v>
      </c>
      <c r="C296" s="385">
        <v>-2323319</v>
      </c>
      <c r="D296" s="370">
        <f>VLOOKUP($A$1:$A$1397,BS!$A$8:$A$2406,1,0)</f>
        <v>18230771</v>
      </c>
      <c r="E296" s="385"/>
    </row>
    <row r="297" spans="1:5">
      <c r="A297" s="384">
        <v>18230781</v>
      </c>
      <c r="B297" s="384" t="s">
        <v>788</v>
      </c>
      <c r="C297" s="385">
        <v>2323319</v>
      </c>
      <c r="D297" s="370">
        <f>VLOOKUP($A$1:$A$1397,BS!$A$8:$A$2406,1,0)</f>
        <v>18230781</v>
      </c>
      <c r="E297" s="385"/>
    </row>
    <row r="298" spans="1:5">
      <c r="A298" s="384">
        <v>18230791</v>
      </c>
      <c r="B298" s="384" t="s">
        <v>379</v>
      </c>
      <c r="C298" s="385">
        <v>3858376</v>
      </c>
      <c r="D298" s="370">
        <f>VLOOKUP($A$1:$A$1397,BS!$A$8:$A$2406,1,0)</f>
        <v>18230791</v>
      </c>
      <c r="E298" s="385"/>
    </row>
    <row r="299" spans="1:5">
      <c r="A299" s="384">
        <v>18230971</v>
      </c>
      <c r="B299" s="384" t="s">
        <v>1383</v>
      </c>
      <c r="C299" s="385">
        <v>2749643.08</v>
      </c>
      <c r="D299" s="370">
        <f>VLOOKUP($A$1:$A$1397,BS!$A$8:$A$2406,1,0)</f>
        <v>18230971</v>
      </c>
      <c r="E299" s="385"/>
    </row>
    <row r="300" spans="1:5">
      <c r="A300" s="384">
        <v>18231051</v>
      </c>
      <c r="B300" s="384" t="s">
        <v>2039</v>
      </c>
      <c r="C300" s="385">
        <v>-34827817</v>
      </c>
      <c r="D300" s="370">
        <f>VLOOKUP($A$1:$A$1397,BS!$A$8:$A$2406,1,0)</f>
        <v>18231051</v>
      </c>
      <c r="E300" s="385"/>
    </row>
    <row r="301" spans="1:5">
      <c r="A301" s="384">
        <v>18231061</v>
      </c>
      <c r="B301" s="384" t="s">
        <v>2040</v>
      </c>
      <c r="C301" s="385">
        <v>34827817</v>
      </c>
      <c r="D301" s="370">
        <f>VLOOKUP($A$1:$A$1397,BS!$A$8:$A$2406,1,0)</f>
        <v>18231061</v>
      </c>
      <c r="E301" s="385"/>
    </row>
    <row r="302" spans="1:5">
      <c r="A302" s="384">
        <v>18231081</v>
      </c>
      <c r="B302" s="384" t="s">
        <v>2237</v>
      </c>
      <c r="C302" s="385">
        <v>-25644564</v>
      </c>
      <c r="D302" s="370">
        <f>VLOOKUP($A$1:$A$1397,BS!$A$8:$A$2406,1,0)</f>
        <v>18231081</v>
      </c>
      <c r="E302" s="385"/>
    </row>
    <row r="303" spans="1:5">
      <c r="A303" s="384">
        <v>18231091</v>
      </c>
      <c r="B303" s="384" t="s">
        <v>2238</v>
      </c>
      <c r="C303" s="385">
        <v>25644564</v>
      </c>
      <c r="D303" s="370">
        <f>VLOOKUP($A$1:$A$1397,BS!$A$8:$A$2406,1,0)</f>
        <v>18231091</v>
      </c>
      <c r="E303" s="385"/>
    </row>
    <row r="304" spans="1:5">
      <c r="A304" s="384">
        <v>18231141</v>
      </c>
      <c r="B304" s="384" t="s">
        <v>2461</v>
      </c>
      <c r="C304" s="385">
        <v>-37811937</v>
      </c>
      <c r="D304" s="370">
        <f>VLOOKUP($A$1:$A$1397,BS!$A$8:$A$2406,1,0)</f>
        <v>18231141</v>
      </c>
      <c r="E304" s="385"/>
    </row>
    <row r="305" spans="1:5">
      <c r="A305" s="384">
        <v>18231151</v>
      </c>
      <c r="B305" s="384" t="s">
        <v>2462</v>
      </c>
      <c r="C305" s="385">
        <v>37811937</v>
      </c>
      <c r="D305" s="370">
        <f>VLOOKUP($A$1:$A$1397,BS!$A$8:$A$2406,1,0)</f>
        <v>18231151</v>
      </c>
      <c r="E305" s="385"/>
    </row>
    <row r="306" spans="1:5">
      <c r="A306" s="384">
        <v>18231161</v>
      </c>
      <c r="B306" s="384" t="s">
        <v>2724</v>
      </c>
      <c r="C306" s="385">
        <v>40127111</v>
      </c>
      <c r="D306" s="370">
        <f>VLOOKUP($A$1:$A$1397,BS!$A$8:$A$2406,1,0)</f>
        <v>18231161</v>
      </c>
      <c r="E306" s="385"/>
    </row>
    <row r="307" spans="1:5">
      <c r="A307" s="384">
        <v>18231171</v>
      </c>
      <c r="B307" s="384" t="s">
        <v>2725</v>
      </c>
      <c r="C307" s="385">
        <v>-40127111</v>
      </c>
      <c r="D307" s="370">
        <f>VLOOKUP($A$1:$A$1397,BS!$A$8:$A$2406,1,0)</f>
        <v>18231171</v>
      </c>
      <c r="E307" s="385"/>
    </row>
    <row r="308" spans="1:5">
      <c r="A308" s="384">
        <v>18231181</v>
      </c>
      <c r="B308" s="384" t="s">
        <v>2878</v>
      </c>
      <c r="C308" s="385">
        <v>8733855</v>
      </c>
      <c r="D308" s="370">
        <f>VLOOKUP($A$1:$A$1397,BS!$A$8:$A$2406,1,0)</f>
        <v>18231181</v>
      </c>
      <c r="E308" s="385"/>
    </row>
    <row r="309" spans="1:5">
      <c r="A309" s="384">
        <v>18231191</v>
      </c>
      <c r="B309" s="384" t="s">
        <v>2879</v>
      </c>
      <c r="C309" s="385">
        <v>-8733855</v>
      </c>
      <c r="D309" s="370">
        <f>VLOOKUP($A$1:$A$1397,BS!$A$8:$A$2406,1,0)</f>
        <v>18231191</v>
      </c>
      <c r="E309" s="385"/>
    </row>
    <row r="310" spans="1:5">
      <c r="A310" s="384">
        <v>18231241</v>
      </c>
      <c r="B310" s="384" t="s">
        <v>3130</v>
      </c>
      <c r="C310" s="385">
        <v>465000</v>
      </c>
      <c r="D310" s="370">
        <f>VLOOKUP($A$1:$A$1397,BS!$A$8:$A$2406,1,0)</f>
        <v>18231241</v>
      </c>
      <c r="E310" s="385"/>
    </row>
    <row r="311" spans="1:5">
      <c r="A311" s="384">
        <v>18232221</v>
      </c>
      <c r="B311" s="384" t="s">
        <v>1490</v>
      </c>
      <c r="C311" s="385">
        <v>199475.25</v>
      </c>
      <c r="D311" s="370">
        <f>VLOOKUP($A$1:$A$1397,BS!$A$8:$A$2406,1,0)</f>
        <v>18232221</v>
      </c>
      <c r="E311" s="385"/>
    </row>
    <row r="312" spans="1:5">
      <c r="A312" s="384">
        <v>18232251</v>
      </c>
      <c r="B312" s="384" t="s">
        <v>1491</v>
      </c>
      <c r="C312" s="385">
        <v>2144890.61</v>
      </c>
      <c r="D312" s="370">
        <f>VLOOKUP($A$1:$A$1397,BS!$A$8:$A$2406,1,0)</f>
        <v>18232251</v>
      </c>
      <c r="E312" s="385"/>
    </row>
    <row r="313" spans="1:5">
      <c r="A313" s="384">
        <v>18232261</v>
      </c>
      <c r="B313" s="384" t="s">
        <v>1524</v>
      </c>
      <c r="C313" s="385">
        <v>545580.69999999995</v>
      </c>
      <c r="D313" s="370">
        <f>VLOOKUP($A$1:$A$1397,BS!$A$8:$A$2406,1,0)</f>
        <v>18232261</v>
      </c>
      <c r="E313" s="385"/>
    </row>
    <row r="314" spans="1:5">
      <c r="A314" s="384">
        <v>18232271</v>
      </c>
      <c r="B314" s="384" t="s">
        <v>1492</v>
      </c>
      <c r="C314" s="385">
        <v>341256.27</v>
      </c>
      <c r="D314" s="370">
        <f>VLOOKUP($A$1:$A$1397,BS!$A$8:$A$2406,1,0)</f>
        <v>18232271</v>
      </c>
      <c r="E314" s="385"/>
    </row>
    <row r="315" spans="1:5">
      <c r="A315" s="384">
        <v>18232301</v>
      </c>
      <c r="B315" s="384" t="s">
        <v>2306</v>
      </c>
      <c r="C315" s="385">
        <v>68959216.370000005</v>
      </c>
      <c r="D315" s="370">
        <f>VLOOKUP($A$1:$A$1397,BS!$A$8:$A$2406,1,0)</f>
        <v>18232301</v>
      </c>
      <c r="E315" s="385"/>
    </row>
    <row r="316" spans="1:5">
      <c r="A316" s="384">
        <v>18232311</v>
      </c>
      <c r="B316" s="384" t="s">
        <v>2307</v>
      </c>
      <c r="C316" s="385">
        <v>14572389</v>
      </c>
      <c r="D316" s="370">
        <f>VLOOKUP($A$1:$A$1397,BS!$A$8:$A$2406,1,0)</f>
        <v>18232311</v>
      </c>
      <c r="E316" s="385"/>
    </row>
    <row r="317" spans="1:5">
      <c r="A317" s="384">
        <v>18232321</v>
      </c>
      <c r="B317" s="384" t="s">
        <v>2308</v>
      </c>
      <c r="C317" s="385">
        <v>1874999.78</v>
      </c>
      <c r="D317" s="370">
        <f>VLOOKUP($A$1:$A$1397,BS!$A$8:$A$2406,1,0)</f>
        <v>18232321</v>
      </c>
      <c r="E317" s="385"/>
    </row>
    <row r="318" spans="1:5">
      <c r="A318" s="384">
        <v>18232331</v>
      </c>
      <c r="B318" s="384" t="s">
        <v>2319</v>
      </c>
      <c r="C318" s="385">
        <v>374956.62</v>
      </c>
      <c r="D318" s="370">
        <f>VLOOKUP($A$1:$A$1397,BS!$A$8:$A$2406,1,0)</f>
        <v>18232331</v>
      </c>
      <c r="E318" s="385"/>
    </row>
    <row r="319" spans="1:5">
      <c r="A319" s="384">
        <v>18233061</v>
      </c>
      <c r="B319" s="384" t="s">
        <v>1493</v>
      </c>
      <c r="C319" s="385">
        <v>20000</v>
      </c>
      <c r="D319" s="370">
        <f>VLOOKUP($A$1:$A$1397,BS!$A$8:$A$2406,1,0)</f>
        <v>18233061</v>
      </c>
      <c r="E319" s="385"/>
    </row>
    <row r="320" spans="1:5">
      <c r="A320" s="384">
        <v>18233091</v>
      </c>
      <c r="B320" s="384" t="s">
        <v>1494</v>
      </c>
      <c r="C320" s="385">
        <v>198092.16</v>
      </c>
      <c r="D320" s="370">
        <f>VLOOKUP($A$1:$A$1397,BS!$A$8:$A$2406,1,0)</f>
        <v>18233091</v>
      </c>
      <c r="E320" s="385"/>
    </row>
    <row r="321" spans="1:5">
      <c r="A321" s="384">
        <v>18235521</v>
      </c>
      <c r="B321" s="384" t="s">
        <v>1926</v>
      </c>
      <c r="C321" s="385">
        <v>25799227.879999999</v>
      </c>
      <c r="D321" s="370">
        <f>VLOOKUP($A$1:$A$1397,BS!$A$8:$A$2406,1,0)</f>
        <v>18235521</v>
      </c>
      <c r="E321" s="385"/>
    </row>
    <row r="322" spans="1:5">
      <c r="A322" s="384">
        <v>18236021</v>
      </c>
      <c r="B322" s="384" t="s">
        <v>44</v>
      </c>
      <c r="C322" s="385">
        <v>15256064.07</v>
      </c>
      <c r="D322" s="370">
        <f>VLOOKUP($A$1:$A$1397,BS!$A$8:$A$2406,1,0)</f>
        <v>18236021</v>
      </c>
      <c r="E322" s="385"/>
    </row>
    <row r="323" spans="1:5">
      <c r="A323" s="384">
        <v>18236031</v>
      </c>
      <c r="B323" s="384" t="s">
        <v>45</v>
      </c>
      <c r="C323" s="385">
        <v>2873005.76</v>
      </c>
      <c r="D323" s="370">
        <f>VLOOKUP($A$1:$A$1397,BS!$A$8:$A$2406,1,0)</f>
        <v>18236031</v>
      </c>
      <c r="E323" s="385"/>
    </row>
    <row r="324" spans="1:5">
      <c r="A324" s="384">
        <v>18236041</v>
      </c>
      <c r="B324" s="384" t="s">
        <v>46</v>
      </c>
      <c r="C324" s="385">
        <v>-228709.77</v>
      </c>
      <c r="D324" s="370">
        <f>VLOOKUP($A$1:$A$1397,BS!$A$8:$A$2406,1,0)</f>
        <v>18236041</v>
      </c>
      <c r="E324" s="385"/>
    </row>
    <row r="325" spans="1:5">
      <c r="A325" s="384">
        <v>18236051</v>
      </c>
      <c r="B325" s="384" t="s">
        <v>1212</v>
      </c>
      <c r="C325" s="385">
        <v>107024.51</v>
      </c>
      <c r="D325" s="370">
        <f>VLOOKUP($A$1:$A$1397,BS!$A$8:$A$2406,1,0)</f>
        <v>18236051</v>
      </c>
      <c r="E325" s="385"/>
    </row>
    <row r="326" spans="1:5">
      <c r="A326" s="384">
        <v>18236061</v>
      </c>
      <c r="B326" s="384" t="s">
        <v>322</v>
      </c>
      <c r="C326" s="385">
        <v>1031542.85</v>
      </c>
      <c r="D326" s="370">
        <f>VLOOKUP($A$1:$A$1397,BS!$A$8:$A$2406,1,0)</f>
        <v>18236061</v>
      </c>
      <c r="E326" s="385"/>
    </row>
    <row r="327" spans="1:5">
      <c r="A327" s="384">
        <v>18236071</v>
      </c>
      <c r="B327" s="384" t="s">
        <v>323</v>
      </c>
      <c r="C327" s="385">
        <v>671052.84</v>
      </c>
      <c r="D327" s="370">
        <f>VLOOKUP($A$1:$A$1397,BS!$A$8:$A$2406,1,0)</f>
        <v>18236071</v>
      </c>
      <c r="E327" s="385"/>
    </row>
    <row r="328" spans="1:5">
      <c r="A328" s="384">
        <v>18236091</v>
      </c>
      <c r="B328" s="384" t="s">
        <v>1384</v>
      </c>
      <c r="C328" s="385">
        <v>-100555.3</v>
      </c>
      <c r="D328" s="370">
        <f>VLOOKUP($A$1:$A$1397,BS!$A$8:$A$2406,1,0)</f>
        <v>18236091</v>
      </c>
      <c r="E328" s="385"/>
    </row>
    <row r="329" spans="1:5">
      <c r="A329" s="384">
        <v>18236101</v>
      </c>
      <c r="B329" s="384" t="s">
        <v>1417</v>
      </c>
      <c r="C329" s="385">
        <v>3769772.47</v>
      </c>
      <c r="D329" s="370">
        <f>VLOOKUP($A$1:$A$1397,BS!$A$8:$A$2406,1,0)</f>
        <v>18236101</v>
      </c>
      <c r="E329" s="385"/>
    </row>
    <row r="330" spans="1:5">
      <c r="A330" s="384">
        <v>18236111</v>
      </c>
      <c r="B330" s="384" t="s">
        <v>2747</v>
      </c>
      <c r="C330" s="385">
        <v>-2138494.69</v>
      </c>
      <c r="D330" s="370">
        <f>VLOOKUP($A$1:$A$1397,BS!$A$8:$A$2406,1,0)</f>
        <v>18236111</v>
      </c>
      <c r="E330" s="385"/>
    </row>
    <row r="331" spans="1:5">
      <c r="A331" s="384">
        <v>18237112</v>
      </c>
      <c r="B331" s="384" t="s">
        <v>633</v>
      </c>
      <c r="C331" s="385">
        <v>279321.2</v>
      </c>
      <c r="D331" s="370">
        <f>VLOOKUP($A$1:$A$1397,BS!$A$8:$A$2406,1,0)</f>
        <v>18237112</v>
      </c>
      <c r="E331" s="385"/>
    </row>
    <row r="332" spans="1:5">
      <c r="A332" s="384">
        <v>18237122</v>
      </c>
      <c r="B332" s="384" t="s">
        <v>961</v>
      </c>
      <c r="C332" s="385">
        <v>169602.13</v>
      </c>
      <c r="D332" s="370">
        <f>VLOOKUP($A$1:$A$1397,BS!$A$8:$A$2406,1,0)</f>
        <v>18237122</v>
      </c>
      <c r="E332" s="385"/>
    </row>
    <row r="333" spans="1:5">
      <c r="A333" s="384">
        <v>18237132</v>
      </c>
      <c r="B333" s="384" t="s">
        <v>58</v>
      </c>
      <c r="C333" s="385">
        <v>133750.43</v>
      </c>
      <c r="D333" s="370">
        <f>VLOOKUP($A$1:$A$1397,BS!$A$8:$A$2406,1,0)</f>
        <v>18237132</v>
      </c>
      <c r="E333" s="385"/>
    </row>
    <row r="334" spans="1:5">
      <c r="A334" s="384">
        <v>18237142</v>
      </c>
      <c r="B334" s="384" t="s">
        <v>59</v>
      </c>
      <c r="C334" s="385">
        <v>53995.63</v>
      </c>
      <c r="D334" s="370">
        <f>VLOOKUP($A$1:$A$1397,BS!$A$8:$A$2406,1,0)</f>
        <v>18237142</v>
      </c>
      <c r="E334" s="385"/>
    </row>
    <row r="335" spans="1:5">
      <c r="A335" s="384">
        <v>18237152</v>
      </c>
      <c r="B335" s="384" t="s">
        <v>318</v>
      </c>
      <c r="C335" s="385">
        <v>67987.45</v>
      </c>
      <c r="D335" s="370">
        <f>VLOOKUP($A$1:$A$1397,BS!$A$8:$A$2406,1,0)</f>
        <v>18237152</v>
      </c>
      <c r="E335" s="385"/>
    </row>
    <row r="336" spans="1:5">
      <c r="A336" s="384">
        <v>18238031</v>
      </c>
      <c r="B336" s="384" t="s">
        <v>2603</v>
      </c>
      <c r="C336" s="385">
        <v>2167234.19</v>
      </c>
      <c r="D336" s="370">
        <f>VLOOKUP($A$1:$A$1397,BS!$A$8:$A$2406,1,0)</f>
        <v>18238031</v>
      </c>
      <c r="E336" s="385"/>
    </row>
    <row r="337" spans="1:5">
      <c r="A337" s="384">
        <v>18238032</v>
      </c>
      <c r="B337" s="384" t="s">
        <v>2603</v>
      </c>
      <c r="C337" s="385">
        <v>1153737.29</v>
      </c>
      <c r="D337" s="370">
        <f>VLOOKUP($A$1:$A$1397,BS!$A$8:$A$2406,1,0)</f>
        <v>18238032</v>
      </c>
      <c r="E337" s="385"/>
    </row>
    <row r="338" spans="1:5">
      <c r="A338" s="384">
        <v>18238041</v>
      </c>
      <c r="B338" s="384" t="s">
        <v>2604</v>
      </c>
      <c r="C338" s="385">
        <v>30371492</v>
      </c>
      <c r="D338" s="370">
        <f>VLOOKUP($A$1:$A$1397,BS!$A$8:$A$2406,1,0)</f>
        <v>18238041</v>
      </c>
      <c r="E338" s="385"/>
    </row>
    <row r="339" spans="1:5">
      <c r="A339" s="384">
        <v>18238042</v>
      </c>
      <c r="B339" s="384" t="s">
        <v>2605</v>
      </c>
      <c r="C339" s="385">
        <v>8235652</v>
      </c>
      <c r="D339" s="370">
        <f>VLOOKUP($A$1:$A$1397,BS!$A$8:$A$2406,1,0)</f>
        <v>18238042</v>
      </c>
      <c r="E339" s="385"/>
    </row>
    <row r="340" spans="1:5">
      <c r="A340" s="384">
        <v>18238141</v>
      </c>
      <c r="B340" s="384" t="s">
        <v>2783</v>
      </c>
      <c r="C340" s="385">
        <v>29239410.620000001</v>
      </c>
      <c r="D340" s="370">
        <f>VLOOKUP($A$1:$A$1397,BS!$A$8:$A$2406,1,0)</f>
        <v>18238141</v>
      </c>
      <c r="E340" s="385"/>
    </row>
    <row r="341" spans="1:5">
      <c r="A341" s="384">
        <v>18238142</v>
      </c>
      <c r="B341" s="384" t="s">
        <v>2782</v>
      </c>
      <c r="C341" s="385">
        <v>66827164.619999997</v>
      </c>
      <c r="D341" s="370">
        <f>VLOOKUP($A$1:$A$1397,BS!$A$8:$A$2406,1,0)</f>
        <v>18238142</v>
      </c>
      <c r="E341" s="385"/>
    </row>
    <row r="342" spans="1:5">
      <c r="A342" s="384">
        <v>18238151</v>
      </c>
      <c r="B342" s="384" t="s">
        <v>2674</v>
      </c>
      <c r="C342" s="385">
        <v>10380222.869999999</v>
      </c>
      <c r="D342" s="370">
        <f>VLOOKUP($A$1:$A$1397,BS!$A$8:$A$2406,1,0)</f>
        <v>18238151</v>
      </c>
      <c r="E342" s="385"/>
    </row>
    <row r="343" spans="1:5">
      <c r="A343" s="384">
        <v>18238152</v>
      </c>
      <c r="B343" s="384" t="s">
        <v>2618</v>
      </c>
      <c r="C343" s="385">
        <v>15268376.949999999</v>
      </c>
      <c r="D343" s="370">
        <f>VLOOKUP($A$1:$A$1397,BS!$A$8:$A$2406,1,0)</f>
        <v>18238152</v>
      </c>
      <c r="E343" s="385"/>
    </row>
    <row r="344" spans="1:5">
      <c r="A344" s="384">
        <v>18238161</v>
      </c>
      <c r="B344" s="384" t="s">
        <v>2602</v>
      </c>
      <c r="C344" s="385">
        <v>936888.33</v>
      </c>
      <c r="D344" s="370">
        <f>VLOOKUP($A$1:$A$1397,BS!$A$8:$A$2406,1,0)</f>
        <v>18238161</v>
      </c>
      <c r="E344" s="385"/>
    </row>
    <row r="345" spans="1:5">
      <c r="A345" s="384">
        <v>18238162</v>
      </c>
      <c r="B345" s="384" t="s">
        <v>2849</v>
      </c>
      <c r="C345" s="385">
        <v>2032069.55</v>
      </c>
      <c r="D345" s="370">
        <f>VLOOKUP($A$1:$A$1397,BS!$A$8:$A$2406,1,0)</f>
        <v>18238162</v>
      </c>
      <c r="E345" s="385"/>
    </row>
    <row r="346" spans="1:5">
      <c r="A346" s="384">
        <v>18238171</v>
      </c>
      <c r="B346" s="384" t="s">
        <v>2766</v>
      </c>
      <c r="C346" s="385">
        <v>387219.96</v>
      </c>
      <c r="D346" s="370">
        <f>VLOOKUP($A$1:$A$1397,BS!$A$8:$A$2406,1,0)</f>
        <v>18238171</v>
      </c>
      <c r="E346" s="385"/>
    </row>
    <row r="347" spans="1:5">
      <c r="A347" s="384">
        <v>18238172</v>
      </c>
      <c r="B347" s="384" t="s">
        <v>2619</v>
      </c>
      <c r="C347" s="385">
        <v>522678.09</v>
      </c>
      <c r="D347" s="370">
        <f>VLOOKUP($A$1:$A$1397,BS!$A$8:$A$2406,1,0)</f>
        <v>18238172</v>
      </c>
    </row>
    <row r="348" spans="1:5">
      <c r="A348" s="384">
        <v>18238181</v>
      </c>
      <c r="B348" s="384" t="s">
        <v>2720</v>
      </c>
      <c r="C348" s="385">
        <v>1271612.76</v>
      </c>
      <c r="D348" s="370">
        <f>VLOOKUP($A$1:$A$1397,BS!$A$8:$A$2406,1,0)</f>
        <v>18238181</v>
      </c>
      <c r="E348" s="385"/>
    </row>
    <row r="349" spans="1:5">
      <c r="A349" s="384">
        <v>18238191</v>
      </c>
      <c r="B349" s="384" t="s">
        <v>2721</v>
      </c>
      <c r="C349" s="385">
        <v>2224436.87</v>
      </c>
      <c r="D349" s="370">
        <f>VLOOKUP($A$1:$A$1397,BS!$A$8:$A$2406,1,0)</f>
        <v>18238191</v>
      </c>
    </row>
    <row r="350" spans="1:5">
      <c r="A350" s="384">
        <v>18238211</v>
      </c>
      <c r="B350" s="384" t="s">
        <v>2712</v>
      </c>
      <c r="C350" s="385">
        <v>42759.42</v>
      </c>
      <c r="D350" s="370">
        <f>VLOOKUP($A$1:$A$1397,BS!$A$8:$A$2406,1,0)</f>
        <v>18238211</v>
      </c>
    </row>
    <row r="351" spans="1:5">
      <c r="A351" s="384">
        <v>18238221</v>
      </c>
      <c r="B351" s="384" t="s">
        <v>2713</v>
      </c>
      <c r="C351" s="385">
        <v>93218.91</v>
      </c>
      <c r="D351" s="370">
        <f>VLOOKUP($A$1:$A$1397,BS!$A$8:$A$2406,1,0)</f>
        <v>18238221</v>
      </c>
    </row>
    <row r="352" spans="1:5">
      <c r="A352" s="384">
        <v>18238311</v>
      </c>
      <c r="B352" s="384" t="s">
        <v>2675</v>
      </c>
      <c r="C352" s="385">
        <v>16198179.76</v>
      </c>
      <c r="D352" s="370">
        <f>VLOOKUP($A$1:$A$1397,BS!$A$8:$A$2406,1,0)</f>
        <v>18238311</v>
      </c>
      <c r="E352" s="385"/>
    </row>
    <row r="353" spans="1:5">
      <c r="A353" s="384">
        <v>18238321</v>
      </c>
      <c r="B353" s="384" t="s">
        <v>2676</v>
      </c>
      <c r="C353" s="385">
        <v>1739485.9</v>
      </c>
      <c r="D353" s="370">
        <f>VLOOKUP($A$1:$A$1397,BS!$A$8:$A$2406,1,0)</f>
        <v>18238321</v>
      </c>
      <c r="E353" s="385"/>
    </row>
    <row r="354" spans="1:5">
      <c r="A354" s="384">
        <v>18238331</v>
      </c>
      <c r="B354" s="384" t="s">
        <v>2680</v>
      </c>
      <c r="C354" s="385">
        <v>6830645.7199999997</v>
      </c>
      <c r="D354" s="370">
        <f>VLOOKUP($A$1:$A$1397,BS!$A$8:$A$2406,1,0)</f>
        <v>18238331</v>
      </c>
      <c r="E354" s="385"/>
    </row>
    <row r="355" spans="1:5">
      <c r="A355" s="384">
        <v>18239001</v>
      </c>
      <c r="B355" s="384" t="s">
        <v>1785</v>
      </c>
      <c r="C355" s="385">
        <v>107592368.13</v>
      </c>
      <c r="D355" s="370">
        <f>VLOOKUP($A$1:$A$1397,BS!$A$8:$A$2406,1,0)</f>
        <v>18239001</v>
      </c>
      <c r="E355" s="385"/>
    </row>
    <row r="356" spans="1:5">
      <c r="A356" s="384">
        <v>18239002</v>
      </c>
      <c r="B356" s="384" t="s">
        <v>1786</v>
      </c>
      <c r="C356" s="385">
        <v>33496543.260000002</v>
      </c>
      <c r="D356" s="370">
        <f>VLOOKUP($A$1:$A$1397,BS!$A$8:$A$2406,1,0)</f>
        <v>18239002</v>
      </c>
    </row>
    <row r="357" spans="1:5">
      <c r="A357" s="384">
        <v>18239011</v>
      </c>
      <c r="B357" s="384" t="s">
        <v>556</v>
      </c>
      <c r="C357" s="385">
        <v>3362435.19</v>
      </c>
      <c r="D357" s="370">
        <f>VLOOKUP($A$1:$A$1397,BS!$A$8:$A$2406,1,0)</f>
        <v>18239011</v>
      </c>
    </row>
    <row r="358" spans="1:5">
      <c r="A358" s="384">
        <v>18239012</v>
      </c>
      <c r="B358" s="384" t="s">
        <v>557</v>
      </c>
      <c r="C358" s="385">
        <v>1313902.6200000001</v>
      </c>
      <c r="D358" s="370">
        <f>VLOOKUP($A$1:$A$1397,BS!$A$8:$A$2406,1,0)</f>
        <v>18239012</v>
      </c>
    </row>
    <row r="359" spans="1:5">
      <c r="A359" s="384">
        <v>18239021</v>
      </c>
      <c r="B359" s="384" t="s">
        <v>1787</v>
      </c>
      <c r="C359" s="385">
        <v>24602271.989999998</v>
      </c>
      <c r="D359" s="370">
        <f>VLOOKUP($A$1:$A$1397,BS!$A$8:$A$2406,1,0)</f>
        <v>18239021</v>
      </c>
      <c r="E359" s="385"/>
    </row>
    <row r="360" spans="1:5">
      <c r="A360" s="384">
        <v>18239022</v>
      </c>
      <c r="B360" s="384" t="s">
        <v>1788</v>
      </c>
      <c r="C360" s="385">
        <v>9316832.9499999993</v>
      </c>
      <c r="D360" s="370">
        <f>VLOOKUP($A$1:$A$1397,BS!$A$8:$A$2406,1,0)</f>
        <v>18239022</v>
      </c>
      <c r="E360" s="385"/>
    </row>
    <row r="361" spans="1:5">
      <c r="A361" s="384">
        <v>18239031</v>
      </c>
      <c r="B361" s="384" t="s">
        <v>893</v>
      </c>
      <c r="C361" s="385">
        <v>-135557075.31</v>
      </c>
      <c r="D361" s="370">
        <f>VLOOKUP($A$1:$A$1397,BS!$A$8:$A$2406,1,0)</f>
        <v>18239031</v>
      </c>
      <c r="E361" s="385"/>
    </row>
    <row r="362" spans="1:5">
      <c r="A362" s="384">
        <v>18239032</v>
      </c>
      <c r="B362" s="384" t="s">
        <v>894</v>
      </c>
      <c r="C362" s="385">
        <v>-44127278.829999998</v>
      </c>
      <c r="D362" s="370">
        <f>VLOOKUP($A$1:$A$1397,BS!$A$8:$A$2406,1,0)</f>
        <v>18239032</v>
      </c>
    </row>
    <row r="363" spans="1:5">
      <c r="A363" s="384">
        <v>18239061</v>
      </c>
      <c r="B363" s="384" t="s">
        <v>1600</v>
      </c>
      <c r="C363" s="385">
        <v>921614</v>
      </c>
      <c r="D363" s="370">
        <f>VLOOKUP($A$1:$A$1397,BS!$A$8:$A$2406,1,0)</f>
        <v>18239061</v>
      </c>
      <c r="E363" s="385"/>
    </row>
    <row r="364" spans="1:5">
      <c r="A364" s="384">
        <v>18239081</v>
      </c>
      <c r="B364" s="384" t="s">
        <v>2921</v>
      </c>
      <c r="C364" s="385">
        <v>478034.27</v>
      </c>
      <c r="D364" s="370">
        <f>VLOOKUP($A$1:$A$1397,BS!$A$8:$A$2406,1,0)</f>
        <v>18239081</v>
      </c>
      <c r="E364" s="385"/>
    </row>
    <row r="365" spans="1:5">
      <c r="A365" s="384">
        <v>18239082</v>
      </c>
      <c r="B365" s="384" t="s">
        <v>2922</v>
      </c>
      <c r="C365" s="385">
        <v>2273358.79</v>
      </c>
      <c r="D365" s="370">
        <f>VLOOKUP($A$1:$A$1397,BS!$A$8:$A$2406,1,0)</f>
        <v>18239082</v>
      </c>
      <c r="E365" s="385"/>
    </row>
    <row r="366" spans="1:5">
      <c r="A366" s="384">
        <v>18239091</v>
      </c>
      <c r="B366" s="384" t="s">
        <v>2923</v>
      </c>
      <c r="C366" s="385">
        <v>616882.48</v>
      </c>
      <c r="D366" s="370">
        <f>VLOOKUP($A$1:$A$1397,BS!$A$8:$A$2406,1,0)</f>
        <v>18239091</v>
      </c>
      <c r="E366" s="385"/>
    </row>
    <row r="367" spans="1:5">
      <c r="A367" s="384">
        <v>18239092</v>
      </c>
      <c r="B367" s="384" t="s">
        <v>2772</v>
      </c>
      <c r="C367" s="385">
        <v>1483398.39</v>
      </c>
      <c r="D367" s="370">
        <f>VLOOKUP($A$1:$A$1397,BS!$A$8:$A$2406,1,0)</f>
        <v>18239092</v>
      </c>
    </row>
    <row r="368" spans="1:5">
      <c r="A368" s="384">
        <v>18239101</v>
      </c>
      <c r="B368" s="384" t="s">
        <v>2924</v>
      </c>
      <c r="C368" s="385">
        <v>175239.93</v>
      </c>
      <c r="D368" s="370">
        <f>VLOOKUP($A$1:$A$1397,BS!$A$8:$A$2406,1,0)</f>
        <v>18239101</v>
      </c>
    </row>
    <row r="369" spans="1:5">
      <c r="A369" s="384">
        <v>18239121</v>
      </c>
      <c r="B369" s="384" t="s">
        <v>3108</v>
      </c>
      <c r="C369" s="385">
        <v>-11788280</v>
      </c>
      <c r="D369" s="370">
        <f>VLOOKUP($A$1:$A$1397,BS!$A$8:$A$2406,1,0)</f>
        <v>18239121</v>
      </c>
      <c r="E369" s="385"/>
    </row>
    <row r="370" spans="1:5">
      <c r="A370" s="384">
        <v>18239131</v>
      </c>
      <c r="B370" s="384" t="s">
        <v>3109</v>
      </c>
      <c r="C370" s="385">
        <v>11788280</v>
      </c>
      <c r="D370" s="370">
        <f>VLOOKUP($A$1:$A$1397,BS!$A$8:$A$2406,1,0)</f>
        <v>18239131</v>
      </c>
      <c r="E370" s="385"/>
    </row>
    <row r="371" spans="1:5">
      <c r="A371" s="384">
        <v>18400013</v>
      </c>
      <c r="B371" s="384" t="s">
        <v>1622</v>
      </c>
      <c r="C371" s="385">
        <v>-177056.23</v>
      </c>
      <c r="D371" s="370">
        <f>VLOOKUP($A$1:$A$1397,BS!$A$8:$A$2406,1,0)</f>
        <v>18400013</v>
      </c>
      <c r="E371" s="385"/>
    </row>
    <row r="372" spans="1:5">
      <c r="A372" s="384">
        <v>18500003</v>
      </c>
      <c r="B372" s="384" t="s">
        <v>660</v>
      </c>
      <c r="C372" s="385">
        <v>78711.399999999994</v>
      </c>
      <c r="D372" s="370">
        <f>VLOOKUP($A$1:$A$1397,BS!$A$8:$A$2406,1,0)</f>
        <v>18500003</v>
      </c>
      <c r="E372" s="385"/>
    </row>
    <row r="373" spans="1:5">
      <c r="A373" s="384">
        <v>18600013</v>
      </c>
      <c r="B373" s="384" t="s">
        <v>1275</v>
      </c>
      <c r="C373" s="385">
        <v>675693.15</v>
      </c>
      <c r="D373" s="370">
        <f>VLOOKUP($A$1:$A$1397,BS!$A$8:$A$2406,1,0)</f>
        <v>18600013</v>
      </c>
    </row>
    <row r="374" spans="1:5">
      <c r="A374" s="384">
        <v>18600053</v>
      </c>
      <c r="B374" s="384" t="s">
        <v>1276</v>
      </c>
      <c r="C374" s="385">
        <v>4620578.38</v>
      </c>
      <c r="D374" s="370">
        <f>VLOOKUP($A$1:$A$1397,BS!$A$8:$A$2406,1,0)</f>
        <v>18600053</v>
      </c>
      <c r="E374" s="385"/>
    </row>
    <row r="375" spans="1:5">
      <c r="A375" s="384">
        <v>18600091</v>
      </c>
      <c r="B375" s="384" t="s">
        <v>2111</v>
      </c>
      <c r="C375" s="385">
        <v>9268.68</v>
      </c>
      <c r="D375" s="370">
        <f>VLOOKUP($A$1:$A$1397,BS!$A$8:$A$2406,1,0)</f>
        <v>18600091</v>
      </c>
      <c r="E375" s="385"/>
    </row>
    <row r="376" spans="1:5">
      <c r="A376" s="384">
        <v>18600122</v>
      </c>
      <c r="B376" s="384" t="s">
        <v>1568</v>
      </c>
      <c r="C376" s="385">
        <v>-2430.34</v>
      </c>
      <c r="D376" s="370">
        <f>VLOOKUP($A$1:$A$1397,BS!$A$8:$A$2406,1,0)</f>
        <v>18600122</v>
      </c>
      <c r="E376" s="385"/>
    </row>
    <row r="377" spans="1:5">
      <c r="A377" s="384">
        <v>18600123</v>
      </c>
      <c r="B377" s="384" t="s">
        <v>238</v>
      </c>
      <c r="C377" s="384">
        <v>550.03</v>
      </c>
      <c r="D377" s="370">
        <f>VLOOKUP($A$1:$A$1397,BS!$A$8:$A$2406,1,0)</f>
        <v>18600123</v>
      </c>
      <c r="E377" s="385"/>
    </row>
    <row r="378" spans="1:5">
      <c r="A378" s="384">
        <v>18600143</v>
      </c>
      <c r="B378" s="384" t="s">
        <v>2853</v>
      </c>
      <c r="C378" s="385">
        <v>46640.12</v>
      </c>
      <c r="D378" s="370">
        <f>VLOOKUP($A$1:$A$1397,BS!$A$8:$A$2406,1,0)</f>
        <v>18600143</v>
      </c>
    </row>
    <row r="379" spans="1:5">
      <c r="A379" s="384">
        <v>18600291</v>
      </c>
      <c r="B379" s="384" t="s">
        <v>2778</v>
      </c>
      <c r="C379" s="385">
        <v>12399.37</v>
      </c>
      <c r="D379" s="370">
        <f>VLOOKUP($A$1:$A$1397,BS!$A$8:$A$2406,1,0)</f>
        <v>18600291</v>
      </c>
    </row>
    <row r="380" spans="1:5">
      <c r="A380" s="384">
        <v>18600293</v>
      </c>
      <c r="B380" s="384" t="s">
        <v>843</v>
      </c>
      <c r="C380" s="385">
        <v>222308.32</v>
      </c>
      <c r="D380" s="370">
        <f>VLOOKUP($A$1:$A$1397,BS!$A$8:$A$2406,1,0)</f>
        <v>18600293</v>
      </c>
    </row>
    <row r="381" spans="1:5">
      <c r="A381" s="384">
        <v>18600403</v>
      </c>
      <c r="B381" s="384" t="s">
        <v>2523</v>
      </c>
      <c r="C381" s="385">
        <v>1300386.67</v>
      </c>
      <c r="D381" s="370">
        <f>VLOOKUP($A$1:$A$1397,BS!$A$8:$A$2406,1,0)</f>
        <v>18600403</v>
      </c>
    </row>
    <row r="382" spans="1:5">
      <c r="A382" s="384">
        <v>18600512</v>
      </c>
      <c r="B382" s="384" t="s">
        <v>2369</v>
      </c>
      <c r="C382" s="385">
        <v>48086459.609999999</v>
      </c>
      <c r="D382" s="370">
        <f>VLOOKUP($A$1:$A$1397,BS!$A$8:$A$2406,1,0)</f>
        <v>18600512</v>
      </c>
    </row>
    <row r="383" spans="1:5">
      <c r="A383" s="384">
        <v>18600561</v>
      </c>
      <c r="B383" s="384" t="s">
        <v>1086</v>
      </c>
      <c r="C383" s="385">
        <v>7989232</v>
      </c>
      <c r="D383" s="370">
        <f>VLOOKUP($A$1:$A$1397,BS!$A$8:$A$2406,1,0)</f>
        <v>18600561</v>
      </c>
      <c r="E383" s="385"/>
    </row>
    <row r="384" spans="1:5">
      <c r="A384" s="384">
        <v>18600571</v>
      </c>
      <c r="B384" s="384" t="s">
        <v>1359</v>
      </c>
      <c r="C384" s="385">
        <v>62260372.530000001</v>
      </c>
      <c r="D384" s="370">
        <f>VLOOKUP($A$1:$A$1397,BS!$A$8:$A$2406,1,0)</f>
        <v>18600571</v>
      </c>
      <c r="E384" s="385"/>
    </row>
    <row r="385" spans="1:5">
      <c r="A385" s="384">
        <v>18600573</v>
      </c>
      <c r="B385" s="384" t="s">
        <v>2859</v>
      </c>
      <c r="C385" s="385">
        <v>7582336</v>
      </c>
      <c r="D385" s="370">
        <f>VLOOKUP($A$1:$A$1397,BS!$A$8:$A$2406,1,0)</f>
        <v>18600573</v>
      </c>
      <c r="E385" s="385"/>
    </row>
    <row r="386" spans="1:5">
      <c r="A386" s="384">
        <v>18600751</v>
      </c>
      <c r="B386" s="384" t="s">
        <v>2193</v>
      </c>
      <c r="C386" s="385">
        <v>2444378.04</v>
      </c>
      <c r="D386" s="370">
        <f>VLOOKUP($A$1:$A$1397,BS!$A$8:$A$2406,1,0)</f>
        <v>18600751</v>
      </c>
      <c r="E386" s="385"/>
    </row>
    <row r="387" spans="1:5">
      <c r="A387" s="384">
        <v>18600761</v>
      </c>
      <c r="B387" s="384" t="s">
        <v>2194</v>
      </c>
      <c r="C387" s="385">
        <v>1041082.07</v>
      </c>
      <c r="D387" s="370">
        <f>VLOOKUP($A$1:$A$1397,BS!$A$8:$A$2406,1,0)</f>
        <v>18600761</v>
      </c>
      <c r="E387" s="385"/>
    </row>
    <row r="388" spans="1:5">
      <c r="A388" s="384">
        <v>18600771</v>
      </c>
      <c r="B388" s="384" t="s">
        <v>2346</v>
      </c>
      <c r="C388" s="385">
        <v>2523345.81</v>
      </c>
      <c r="D388" s="370">
        <f>VLOOKUP($A$1:$A$1397,BS!$A$8:$A$2406,1,0)</f>
        <v>18600771</v>
      </c>
    </row>
    <row r="389" spans="1:5">
      <c r="A389" s="384">
        <v>18600781</v>
      </c>
      <c r="B389" s="384" t="s">
        <v>2347</v>
      </c>
      <c r="C389" s="385">
        <v>1329821.3999999999</v>
      </c>
      <c r="D389" s="370">
        <f>VLOOKUP($A$1:$A$1397,BS!$A$8:$A$2406,1,0)</f>
        <v>18600781</v>
      </c>
    </row>
    <row r="390" spans="1:5">
      <c r="A390" s="384">
        <v>18600941</v>
      </c>
      <c r="B390" s="384" t="s">
        <v>2805</v>
      </c>
      <c r="C390" s="385">
        <v>29998.400000000001</v>
      </c>
      <c r="D390" s="370">
        <f>VLOOKUP($A$1:$A$1397,BS!$A$8:$A$2406,1,0)</f>
        <v>18600941</v>
      </c>
      <c r="E390" s="385"/>
    </row>
    <row r="391" spans="1:5">
      <c r="A391" s="384">
        <v>18600943</v>
      </c>
      <c r="B391" s="384" t="s">
        <v>2806</v>
      </c>
      <c r="C391" s="385">
        <v>303939.38</v>
      </c>
      <c r="D391" s="370">
        <f>VLOOKUP($A$1:$A$1397,BS!$A$8:$A$2406,1,0)</f>
        <v>18600943</v>
      </c>
      <c r="E391" s="385"/>
    </row>
    <row r="392" spans="1:5">
      <c r="A392" s="384">
        <v>18601013</v>
      </c>
      <c r="B392" s="384" t="s">
        <v>2884</v>
      </c>
      <c r="C392" s="385">
        <v>112637.5</v>
      </c>
      <c r="D392" s="370">
        <f>VLOOKUP($A$1:$A$1397,BS!$A$8:$A$2406,1,0)</f>
        <v>18601013</v>
      </c>
      <c r="E392" s="385"/>
    </row>
    <row r="393" spans="1:5">
      <c r="A393" s="384">
        <v>18601021</v>
      </c>
      <c r="B393" s="384" t="s">
        <v>3103</v>
      </c>
      <c r="C393" s="385">
        <v>105786.87</v>
      </c>
      <c r="D393" s="370">
        <f>VLOOKUP($A$1:$A$1397,BS!$A$8:$A$2406,1,0)</f>
        <v>18601021</v>
      </c>
      <c r="E393" s="385"/>
    </row>
    <row r="394" spans="1:5">
      <c r="A394" s="384">
        <v>18601173</v>
      </c>
      <c r="B394" s="384" t="s">
        <v>2718</v>
      </c>
      <c r="C394" s="385">
        <v>80437.97</v>
      </c>
      <c r="D394" s="370">
        <f>VLOOKUP($A$1:$A$1397,BS!$A$8:$A$2406,1,0)</f>
        <v>18601173</v>
      </c>
      <c r="E394" s="385"/>
    </row>
    <row r="395" spans="1:5">
      <c r="A395" s="384">
        <v>18601502</v>
      </c>
      <c r="B395" s="384" t="s">
        <v>2525</v>
      </c>
      <c r="C395" s="385">
        <v>142806.66</v>
      </c>
      <c r="D395" s="370">
        <f>VLOOKUP($A$1:$A$1397,BS!$A$8:$A$2406,1,0)</f>
        <v>18601502</v>
      </c>
      <c r="E395" s="385"/>
    </row>
    <row r="396" spans="1:5">
      <c r="A396" s="384">
        <v>18603003</v>
      </c>
      <c r="B396" s="384" t="s">
        <v>2804</v>
      </c>
      <c r="C396" s="385">
        <v>1494488.81</v>
      </c>
      <c r="D396" s="370">
        <f>VLOOKUP($A$1:$A$1397,BS!$A$8:$A$2406,1,0)</f>
        <v>18603003</v>
      </c>
      <c r="E396" s="385"/>
    </row>
    <row r="397" spans="1:5">
      <c r="A397" s="384">
        <v>18603011</v>
      </c>
      <c r="B397" s="384" t="s">
        <v>2761</v>
      </c>
      <c r="C397" s="385">
        <v>1789510.57</v>
      </c>
      <c r="D397" s="370">
        <f>VLOOKUP($A$1:$A$1397,BS!$A$8:$A$2406,1,0)</f>
        <v>18603011</v>
      </c>
      <c r="E397" s="385"/>
    </row>
    <row r="398" spans="1:5">
      <c r="A398" s="384">
        <v>18603021</v>
      </c>
      <c r="B398" s="384" t="s">
        <v>2779</v>
      </c>
      <c r="C398" s="385">
        <v>5709947.2300000004</v>
      </c>
      <c r="D398" s="370">
        <f>VLOOKUP($A$1:$A$1397,BS!$A$8:$A$2406,1,0)</f>
        <v>18603021</v>
      </c>
      <c r="E398" s="385"/>
    </row>
    <row r="399" spans="1:5">
      <c r="A399" s="384">
        <v>18603031</v>
      </c>
      <c r="B399" s="384" t="s">
        <v>2754</v>
      </c>
      <c r="C399" s="385">
        <v>1567034.37</v>
      </c>
      <c r="D399" s="370">
        <f>VLOOKUP($A$1:$A$1397,BS!$A$8:$A$2406,1,0)</f>
        <v>18603031</v>
      </c>
      <c r="E399" s="385"/>
    </row>
    <row r="400" spans="1:5">
      <c r="A400" s="384">
        <v>18603041</v>
      </c>
      <c r="B400" s="384" t="s">
        <v>2780</v>
      </c>
      <c r="C400" s="385">
        <v>853369.09</v>
      </c>
      <c r="D400" s="370">
        <f>VLOOKUP($A$1:$A$1397,BS!$A$8:$A$2406,1,0)</f>
        <v>18603041</v>
      </c>
      <c r="E400" s="385"/>
    </row>
    <row r="401" spans="1:5">
      <c r="A401" s="384">
        <v>18603051</v>
      </c>
      <c r="B401" s="384" t="s">
        <v>2784</v>
      </c>
      <c r="C401" s="385">
        <v>175828.09</v>
      </c>
      <c r="D401" s="370">
        <f>VLOOKUP($A$1:$A$1397,BS!$A$8:$A$2406,1,0)</f>
        <v>18603051</v>
      </c>
      <c r="E401" s="385"/>
    </row>
    <row r="402" spans="1:5">
      <c r="A402" s="384">
        <v>18603061</v>
      </c>
      <c r="B402" s="384" t="s">
        <v>2898</v>
      </c>
      <c r="C402" s="385">
        <v>2705561.32</v>
      </c>
      <c r="D402" s="370">
        <f>VLOOKUP($A$1:$A$1397,BS!$A$8:$A$2406,1,0)</f>
        <v>18603061</v>
      </c>
      <c r="E402" s="385"/>
    </row>
    <row r="403" spans="1:5">
      <c r="A403" s="384">
        <v>18603081</v>
      </c>
      <c r="B403" s="384" t="s">
        <v>2908</v>
      </c>
      <c r="C403" s="385">
        <v>10000</v>
      </c>
      <c r="D403" s="370">
        <f>VLOOKUP($A$1:$A$1397,BS!$A$8:$A$2406,1,0)</f>
        <v>18603081</v>
      </c>
      <c r="E403" s="385"/>
    </row>
    <row r="404" spans="1:5">
      <c r="A404" s="384">
        <v>18603091</v>
      </c>
      <c r="B404" s="384" t="s">
        <v>2909</v>
      </c>
      <c r="C404" s="385">
        <v>12500</v>
      </c>
      <c r="D404" s="370">
        <f>VLOOKUP($A$1:$A$1397,BS!$A$8:$A$2406,1,0)</f>
        <v>18603091</v>
      </c>
      <c r="E404" s="385"/>
    </row>
    <row r="405" spans="1:5">
      <c r="A405" s="384">
        <v>18605011</v>
      </c>
      <c r="B405" s="384" t="s">
        <v>2862</v>
      </c>
      <c r="C405" s="385">
        <v>1408731.37</v>
      </c>
      <c r="D405" s="370">
        <f>VLOOKUP($A$1:$A$1397,BS!$A$8:$A$2406,1,0)</f>
        <v>18605011</v>
      </c>
      <c r="E405" s="385"/>
    </row>
    <row r="406" spans="1:5">
      <c r="A406" s="384">
        <v>18605021</v>
      </c>
      <c r="B406" s="384" t="s">
        <v>2910</v>
      </c>
      <c r="C406" s="385">
        <v>4204452.43</v>
      </c>
      <c r="D406" s="370">
        <f>VLOOKUP($A$1:$A$1397,BS!$A$8:$A$2406,1,0)</f>
        <v>18605021</v>
      </c>
      <c r="E406" s="385"/>
    </row>
    <row r="407" spans="1:5">
      <c r="A407" s="384">
        <v>18605031</v>
      </c>
      <c r="B407" s="384" t="s">
        <v>3104</v>
      </c>
      <c r="C407" s="385">
        <v>993527.24</v>
      </c>
      <c r="D407" s="370">
        <f>VLOOKUP($A$1:$A$1397,BS!$A$8:$A$2406,1,0)</f>
        <v>18605031</v>
      </c>
      <c r="E407" s="385"/>
    </row>
    <row r="408" spans="1:5">
      <c r="A408" s="384">
        <v>18605041</v>
      </c>
      <c r="B408" s="384" t="s">
        <v>3105</v>
      </c>
      <c r="C408" s="385">
        <v>3261032.95</v>
      </c>
      <c r="D408" s="370">
        <f>VLOOKUP($A$1:$A$1397,BS!$A$8:$A$2406,1,0)</f>
        <v>18605041</v>
      </c>
    </row>
    <row r="409" spans="1:5">
      <c r="A409" s="156" t="s">
        <v>3112</v>
      </c>
      <c r="B409" s="384" t="s">
        <v>3110</v>
      </c>
      <c r="C409" s="385">
        <v>23465.42</v>
      </c>
      <c r="D409" s="370" t="str">
        <f>VLOOKUP($A$1:$A$1397,BS!$A$8:$A$2406,1,0)</f>
        <v>18605051</v>
      </c>
    </row>
    <row r="410" spans="1:5">
      <c r="A410" s="156">
        <v>18605071</v>
      </c>
      <c r="B410" s="384" t="s">
        <v>3131</v>
      </c>
      <c r="C410" s="385">
        <v>2365.13</v>
      </c>
      <c r="D410" s="370">
        <f>VLOOKUP($A$1:$A$1397,BS!$A$8:$A$2406,1,0)</f>
        <v>18605071</v>
      </c>
      <c r="E410" s="385"/>
    </row>
    <row r="411" spans="1:5">
      <c r="A411" s="384">
        <v>18608001</v>
      </c>
      <c r="B411" s="384" t="s">
        <v>1495</v>
      </c>
      <c r="C411" s="385">
        <v>419159.38</v>
      </c>
      <c r="D411" s="370">
        <f>VLOOKUP($A$1:$A$1397,BS!$A$8:$A$2406,1,0)</f>
        <v>18608001</v>
      </c>
      <c r="E411" s="385"/>
    </row>
    <row r="412" spans="1:5">
      <c r="A412" s="384">
        <v>18608002</v>
      </c>
      <c r="B412" s="384" t="s">
        <v>2789</v>
      </c>
      <c r="C412" s="385">
        <v>516679.22</v>
      </c>
      <c r="D412" s="370">
        <f>VLOOKUP($A$1:$A$1397,BS!$A$8:$A$2406,1,0)</f>
        <v>18608002</v>
      </c>
      <c r="E412" s="385"/>
    </row>
    <row r="413" spans="1:5">
      <c r="A413" s="384">
        <v>18608011</v>
      </c>
      <c r="B413" s="384" t="s">
        <v>1496</v>
      </c>
      <c r="C413" s="385">
        <v>347291</v>
      </c>
      <c r="D413" s="370">
        <f>VLOOKUP($A$1:$A$1397,BS!$A$8:$A$2406,1,0)</f>
        <v>18608011</v>
      </c>
      <c r="E413" s="385"/>
    </row>
    <row r="414" spans="1:5">
      <c r="A414" s="384">
        <v>18608012</v>
      </c>
      <c r="B414" s="384" t="s">
        <v>2786</v>
      </c>
      <c r="C414" s="385">
        <v>88616.68</v>
      </c>
      <c r="D414" s="370">
        <f>VLOOKUP($A$1:$A$1397,BS!$A$8:$A$2406,1,0)</f>
        <v>18608012</v>
      </c>
      <c r="E414" s="385"/>
    </row>
    <row r="415" spans="1:5">
      <c r="A415" s="384">
        <v>18608021</v>
      </c>
      <c r="B415" s="384" t="s">
        <v>1497</v>
      </c>
      <c r="C415" s="385">
        <v>2254508.17</v>
      </c>
      <c r="D415" s="370">
        <f>VLOOKUP($A$1:$A$1397,BS!$A$8:$A$2406,1,0)</f>
        <v>18608021</v>
      </c>
      <c r="E415" s="385"/>
    </row>
    <row r="416" spans="1:5">
      <c r="A416" s="384">
        <v>18608031</v>
      </c>
      <c r="B416" s="384" t="s">
        <v>1498</v>
      </c>
      <c r="C416" s="385">
        <v>50000</v>
      </c>
      <c r="D416" s="370">
        <f>VLOOKUP($A$1:$A$1397,BS!$A$8:$A$2406,1,0)</f>
        <v>18608031</v>
      </c>
      <c r="E416" s="385"/>
    </row>
    <row r="417" spans="1:5">
      <c r="A417" s="384">
        <v>18608041</v>
      </c>
      <c r="B417" s="384" t="s">
        <v>1509</v>
      </c>
      <c r="C417" s="385">
        <v>1970847.02</v>
      </c>
      <c r="D417" s="370">
        <f>VLOOKUP($A$1:$A$1397,BS!$A$8:$A$2406,1,0)</f>
        <v>18608041</v>
      </c>
      <c r="E417" s="385"/>
    </row>
    <row r="418" spans="1:5">
      <c r="A418" s="384">
        <v>18608051</v>
      </c>
      <c r="B418" s="384" t="s">
        <v>1499</v>
      </c>
      <c r="C418" s="385">
        <v>2867992.26</v>
      </c>
      <c r="D418" s="370">
        <f>VLOOKUP($A$1:$A$1397,BS!$A$8:$A$2406,1,0)</f>
        <v>18608051</v>
      </c>
      <c r="E418" s="385"/>
    </row>
    <row r="419" spans="1:5">
      <c r="A419" s="384">
        <v>18608062</v>
      </c>
      <c r="B419" s="384" t="s">
        <v>476</v>
      </c>
      <c r="C419" s="385">
        <v>-50267724.640000001</v>
      </c>
      <c r="D419" s="370">
        <f>VLOOKUP($A$1:$A$1397,BS!$A$8:$A$2406,1,0)</f>
        <v>18608062</v>
      </c>
      <c r="E419" s="385"/>
    </row>
    <row r="420" spans="1:5">
      <c r="A420" s="384">
        <v>18608081</v>
      </c>
      <c r="B420" s="384" t="s">
        <v>1500</v>
      </c>
      <c r="C420" s="385">
        <v>659654.59</v>
      </c>
      <c r="D420" s="370">
        <f>VLOOKUP($A$1:$A$1397,BS!$A$8:$A$2406,1,0)</f>
        <v>18608081</v>
      </c>
      <c r="E420" s="385"/>
    </row>
    <row r="421" spans="1:5">
      <c r="A421" s="384">
        <v>18608111</v>
      </c>
      <c r="B421" s="384" t="s">
        <v>1501</v>
      </c>
      <c r="C421" s="385">
        <v>250000</v>
      </c>
      <c r="D421" s="370">
        <f>VLOOKUP($A$1:$A$1397,BS!$A$8:$A$2406,1,0)</f>
        <v>18608111</v>
      </c>
      <c r="E421" s="385"/>
    </row>
    <row r="422" spans="1:5">
      <c r="A422" s="384">
        <v>18608112</v>
      </c>
      <c r="B422" s="384" t="s">
        <v>1510</v>
      </c>
      <c r="C422" s="385">
        <v>38947027.159999996</v>
      </c>
      <c r="D422" s="370">
        <f>VLOOKUP($A$1:$A$1397,BS!$A$8:$A$2406,1,0)</f>
        <v>18608112</v>
      </c>
      <c r="E422" s="385"/>
    </row>
    <row r="423" spans="1:5">
      <c r="A423" s="384">
        <v>18608141</v>
      </c>
      <c r="B423" s="384" t="s">
        <v>1477</v>
      </c>
      <c r="C423" s="385">
        <v>224879.76</v>
      </c>
      <c r="D423" s="370">
        <f>VLOOKUP($A$1:$A$1397,BS!$A$8:$A$2406,1,0)</f>
        <v>18608141</v>
      </c>
      <c r="E423" s="385"/>
    </row>
    <row r="424" spans="1:5">
      <c r="A424" s="384">
        <v>18608151</v>
      </c>
      <c r="B424" s="384" t="s">
        <v>1525</v>
      </c>
      <c r="C424" s="385">
        <v>75000</v>
      </c>
      <c r="D424" s="370">
        <f>VLOOKUP($A$1:$A$1397,BS!$A$8:$A$2406,1,0)</f>
        <v>18608151</v>
      </c>
      <c r="E424" s="385"/>
    </row>
    <row r="425" spans="1:5">
      <c r="A425" s="384">
        <v>18608171</v>
      </c>
      <c r="B425" s="384" t="s">
        <v>2505</v>
      </c>
      <c r="C425" s="385">
        <v>212588.68</v>
      </c>
      <c r="D425" s="370">
        <f>VLOOKUP($A$1:$A$1397,BS!$A$8:$A$2406,1,0)</f>
        <v>18608171</v>
      </c>
      <c r="E425" s="385"/>
    </row>
    <row r="426" spans="1:5">
      <c r="A426" s="384">
        <v>18608181</v>
      </c>
      <c r="B426" s="384" t="s">
        <v>2104</v>
      </c>
      <c r="C426" s="385">
        <v>50000</v>
      </c>
      <c r="D426" s="370">
        <f>VLOOKUP($A$1:$A$1397,BS!$A$8:$A$2406,1,0)</f>
        <v>18608181</v>
      </c>
      <c r="E426" s="385"/>
    </row>
    <row r="427" spans="1:5">
      <c r="A427" s="384">
        <v>18608191</v>
      </c>
      <c r="B427" s="384" t="s">
        <v>2112</v>
      </c>
      <c r="C427" s="385">
        <v>400495.47</v>
      </c>
      <c r="D427" s="370">
        <f>VLOOKUP($A$1:$A$1397,BS!$A$8:$A$2406,1,0)</f>
        <v>18608191</v>
      </c>
      <c r="E427" s="385"/>
    </row>
    <row r="428" spans="1:5">
      <c r="A428" s="384">
        <v>18608211</v>
      </c>
      <c r="B428" s="384" t="s">
        <v>2506</v>
      </c>
      <c r="C428" s="385">
        <v>111880.23</v>
      </c>
      <c r="D428" s="370">
        <f>VLOOKUP($A$1:$A$1397,BS!$A$8:$A$2406,1,0)</f>
        <v>18608211</v>
      </c>
      <c r="E428" s="385"/>
    </row>
    <row r="429" spans="1:5">
      <c r="A429" s="384">
        <v>18608212</v>
      </c>
      <c r="B429" s="384" t="s">
        <v>1511</v>
      </c>
      <c r="C429" s="385">
        <v>1466508.01</v>
      </c>
      <c r="D429" s="370">
        <f>VLOOKUP($A$1:$A$1397,BS!$A$8:$A$2406,1,0)</f>
        <v>18608212</v>
      </c>
      <c r="E429" s="385"/>
    </row>
    <row r="430" spans="1:5">
      <c r="A430" s="384">
        <v>18608221</v>
      </c>
      <c r="B430" s="384" t="s">
        <v>2251</v>
      </c>
      <c r="C430" s="385">
        <v>103859</v>
      </c>
      <c r="D430" s="370">
        <f>VLOOKUP($A$1:$A$1397,BS!$A$8:$A$2406,1,0)</f>
        <v>18608221</v>
      </c>
      <c r="E430" s="385"/>
    </row>
    <row r="431" spans="1:5">
      <c r="A431" s="384">
        <v>18608231</v>
      </c>
      <c r="B431" s="384" t="s">
        <v>2351</v>
      </c>
      <c r="C431" s="385">
        <v>310345.92</v>
      </c>
      <c r="D431" s="370">
        <f>VLOOKUP($A$1:$A$1397,BS!$A$8:$A$2406,1,0)</f>
        <v>18608231</v>
      </c>
      <c r="E431" s="385"/>
    </row>
    <row r="432" spans="1:5">
      <c r="A432" s="384">
        <v>18608241</v>
      </c>
      <c r="B432" s="384" t="s">
        <v>2252</v>
      </c>
      <c r="C432" s="385">
        <v>96000</v>
      </c>
      <c r="D432" s="370">
        <f>VLOOKUP($A$1:$A$1397,BS!$A$8:$A$2406,1,0)</f>
        <v>18608241</v>
      </c>
      <c r="E432" s="385"/>
    </row>
    <row r="433" spans="1:5">
      <c r="A433" s="384">
        <v>18608251</v>
      </c>
      <c r="B433" s="384" t="s">
        <v>2971</v>
      </c>
      <c r="C433" s="384">
        <v>695.75</v>
      </c>
      <c r="D433" s="370">
        <f>VLOOKUP($A$1:$A$1397,BS!$A$8:$A$2406,1,0)</f>
        <v>18608251</v>
      </c>
      <c r="E433" s="385"/>
    </row>
    <row r="434" spans="1:5">
      <c r="A434" s="384">
        <v>18608312</v>
      </c>
      <c r="B434" s="384" t="s">
        <v>1512</v>
      </c>
      <c r="C434" s="385">
        <v>3960605.37</v>
      </c>
      <c r="D434" s="370">
        <f>VLOOKUP($A$1:$A$1397,BS!$A$8:$A$2406,1,0)</f>
        <v>18608312</v>
      </c>
      <c r="E434" s="385"/>
    </row>
    <row r="435" spans="1:5">
      <c r="A435" s="384">
        <v>18608412</v>
      </c>
      <c r="B435" s="384" t="s">
        <v>2479</v>
      </c>
      <c r="C435" s="385">
        <v>2651381.7400000002</v>
      </c>
      <c r="D435" s="370">
        <f>VLOOKUP($A$1:$A$1397,BS!$A$8:$A$2406,1,0)</f>
        <v>18608412</v>
      </c>
      <c r="E435" s="385"/>
    </row>
    <row r="436" spans="1:5">
      <c r="A436" s="384">
        <v>18608612</v>
      </c>
      <c r="B436" s="384" t="s">
        <v>1513</v>
      </c>
      <c r="C436" s="385">
        <v>780308.23</v>
      </c>
      <c r="D436" s="370">
        <f>VLOOKUP($A$1:$A$1397,BS!$A$8:$A$2406,1,0)</f>
        <v>18608612</v>
      </c>
      <c r="E436" s="385"/>
    </row>
    <row r="437" spans="1:5">
      <c r="A437" s="384">
        <v>18608712</v>
      </c>
      <c r="B437" s="384" t="s">
        <v>1514</v>
      </c>
      <c r="C437" s="385">
        <v>5357771.72</v>
      </c>
      <c r="D437" s="370">
        <f>VLOOKUP($A$1:$A$1397,BS!$A$8:$A$2406,1,0)</f>
        <v>18608712</v>
      </c>
      <c r="E437" s="385"/>
    </row>
    <row r="438" spans="1:5">
      <c r="A438" s="156" t="s">
        <v>3015</v>
      </c>
      <c r="B438" s="384" t="s">
        <v>3101</v>
      </c>
      <c r="C438" s="385">
        <v>7656.25</v>
      </c>
      <c r="D438" s="370" t="str">
        <f>VLOOKUP($A$1:$A$1397,BS!$A$8:$A$2406,1,0)</f>
        <v>18608722</v>
      </c>
      <c r="E438" s="385"/>
    </row>
    <row r="439" spans="1:5">
      <c r="A439" s="384">
        <v>18608752</v>
      </c>
      <c r="B439" s="384" t="s">
        <v>1515</v>
      </c>
      <c r="C439" s="385">
        <v>935530</v>
      </c>
      <c r="D439" s="370">
        <f>VLOOKUP($A$1:$A$1397,BS!$A$8:$A$2406,1,0)</f>
        <v>18608752</v>
      </c>
    </row>
    <row r="440" spans="1:5">
      <c r="A440" s="384">
        <v>18608772</v>
      </c>
      <c r="B440" s="384" t="s">
        <v>2658</v>
      </c>
      <c r="C440" s="385">
        <v>-3488999.1</v>
      </c>
      <c r="D440" s="370">
        <f>VLOOKUP($A$1:$A$1397,BS!$A$8:$A$2406,1,0)</f>
        <v>18608772</v>
      </c>
      <c r="E440" s="385"/>
    </row>
    <row r="441" spans="1:5">
      <c r="A441" s="384">
        <v>18608782</v>
      </c>
      <c r="B441" s="384" t="s">
        <v>2659</v>
      </c>
      <c r="C441" s="385">
        <v>-801550.75</v>
      </c>
      <c r="D441" s="370">
        <f>VLOOKUP($A$1:$A$1397,BS!$A$8:$A$2406,1,0)</f>
        <v>18608782</v>
      </c>
      <c r="E441" s="385"/>
    </row>
    <row r="442" spans="1:5">
      <c r="A442" s="384">
        <v>18608792</v>
      </c>
      <c r="B442" s="384" t="s">
        <v>2660</v>
      </c>
      <c r="C442" s="385">
        <v>-160310.15</v>
      </c>
      <c r="D442" s="370">
        <f>VLOOKUP($A$1:$A$1397,BS!$A$8:$A$2406,1,0)</f>
        <v>18608792</v>
      </c>
      <c r="E442" s="385"/>
    </row>
    <row r="443" spans="1:5">
      <c r="A443" s="384">
        <v>18609312</v>
      </c>
      <c r="B443" s="384" t="s">
        <v>2470</v>
      </c>
      <c r="C443" s="385">
        <v>12405154.710000001</v>
      </c>
      <c r="D443" s="370">
        <f>VLOOKUP($A$1:$A$1397,BS!$A$8:$A$2406,1,0)</f>
        <v>18609312</v>
      </c>
      <c r="E443" s="385"/>
    </row>
    <row r="444" spans="1:5">
      <c r="A444" s="384">
        <v>18609422</v>
      </c>
      <c r="B444" s="384" t="s">
        <v>2268</v>
      </c>
      <c r="C444" s="385">
        <v>22000000</v>
      </c>
      <c r="D444" s="370">
        <f>VLOOKUP($A$1:$A$1397,BS!$A$8:$A$2406,1,0)</f>
        <v>18609422</v>
      </c>
      <c r="E444" s="385"/>
    </row>
    <row r="445" spans="1:5">
      <c r="A445" s="384">
        <v>18609432</v>
      </c>
      <c r="B445" s="384" t="s">
        <v>2478</v>
      </c>
      <c r="C445" s="385">
        <v>6374950.4500000002</v>
      </c>
      <c r="D445" s="370">
        <f>VLOOKUP($A$1:$A$1397,BS!$A$8:$A$2406,1,0)</f>
        <v>18609432</v>
      </c>
      <c r="E445" s="385"/>
    </row>
    <row r="446" spans="1:5">
      <c r="A446" s="384">
        <v>18609512</v>
      </c>
      <c r="B446" s="384" t="s">
        <v>2927</v>
      </c>
      <c r="C446" s="385">
        <v>43589.13</v>
      </c>
      <c r="D446" s="370">
        <f>VLOOKUP($A$1:$A$1397,BS!$A$8:$A$2406,1,0)</f>
        <v>18609512</v>
      </c>
      <c r="E446" s="385"/>
    </row>
    <row r="447" spans="1:5">
      <c r="A447" s="384">
        <v>18609532</v>
      </c>
      <c r="B447" s="384" t="s">
        <v>1516</v>
      </c>
      <c r="C447" s="385">
        <v>231369.84</v>
      </c>
      <c r="D447" s="370">
        <f>VLOOKUP($A$1:$A$1397,BS!$A$8:$A$2406,1,0)</f>
        <v>18609532</v>
      </c>
      <c r="E447" s="385"/>
    </row>
    <row r="448" spans="1:5">
      <c r="A448" s="384">
        <v>18609542</v>
      </c>
      <c r="B448" s="384" t="s">
        <v>962</v>
      </c>
      <c r="C448" s="385">
        <v>1255840.19</v>
      </c>
      <c r="D448" s="370">
        <f>VLOOKUP($A$1:$A$1397,BS!$A$8:$A$2406,1,0)</f>
        <v>18609542</v>
      </c>
      <c r="E448" s="385"/>
    </row>
    <row r="449" spans="1:5">
      <c r="A449" s="384">
        <v>18609572</v>
      </c>
      <c r="B449" s="384" t="s">
        <v>2264</v>
      </c>
      <c r="C449" s="385">
        <v>631223.56999999995</v>
      </c>
      <c r="D449" s="370">
        <f>VLOOKUP($A$1:$A$1397,BS!$A$8:$A$2406,1,0)</f>
        <v>18609572</v>
      </c>
      <c r="E449" s="385"/>
    </row>
    <row r="450" spans="1:5">
      <c r="A450" s="384">
        <v>18609582</v>
      </c>
      <c r="B450" s="384" t="s">
        <v>2265</v>
      </c>
      <c r="C450" s="385">
        <v>530428.43000000005</v>
      </c>
      <c r="D450" s="370">
        <f>VLOOKUP($A$1:$A$1397,BS!$A$8:$A$2406,1,0)</f>
        <v>18609582</v>
      </c>
    </row>
    <row r="451" spans="1:5">
      <c r="A451" s="384">
        <v>18609592</v>
      </c>
      <c r="B451" s="384" t="s">
        <v>2266</v>
      </c>
      <c r="C451" s="385">
        <v>3302394.74</v>
      </c>
      <c r="D451" s="370">
        <f>VLOOKUP($A$1:$A$1397,BS!$A$8:$A$2406,1,0)</f>
        <v>18609592</v>
      </c>
      <c r="E451" s="385"/>
    </row>
    <row r="452" spans="1:5">
      <c r="A452" s="384">
        <v>18609602</v>
      </c>
      <c r="B452" s="384" t="s">
        <v>2267</v>
      </c>
      <c r="C452" s="385">
        <v>236393.37</v>
      </c>
      <c r="D452" s="370">
        <f>VLOOKUP($A$1:$A$1397,BS!$A$8:$A$2406,1,0)</f>
        <v>18609602</v>
      </c>
      <c r="E452" s="385"/>
    </row>
    <row r="453" spans="1:5">
      <c r="A453" s="384">
        <v>18609622</v>
      </c>
      <c r="B453" s="384" t="s">
        <v>2269</v>
      </c>
      <c r="C453" s="385">
        <v>1293823.8700000001</v>
      </c>
      <c r="D453" s="370">
        <f>VLOOKUP($A$1:$A$1397,BS!$A$8:$A$2406,1,0)</f>
        <v>18609622</v>
      </c>
      <c r="E453" s="385"/>
    </row>
    <row r="454" spans="1:5">
      <c r="A454" s="384">
        <v>18609642</v>
      </c>
      <c r="B454" s="384" t="s">
        <v>2271</v>
      </c>
      <c r="C454" s="385">
        <v>2473994.61</v>
      </c>
      <c r="D454" s="370">
        <f>VLOOKUP($A$1:$A$1397,BS!$A$8:$A$2406,1,0)</f>
        <v>18609642</v>
      </c>
      <c r="E454" s="385"/>
    </row>
    <row r="455" spans="1:5">
      <c r="A455" s="384">
        <v>18609652</v>
      </c>
      <c r="B455" s="384" t="s">
        <v>2272</v>
      </c>
      <c r="C455" s="385">
        <v>2050000</v>
      </c>
      <c r="D455" s="370">
        <f>VLOOKUP($A$1:$A$1397,BS!$A$8:$A$2406,1,0)</f>
        <v>18609652</v>
      </c>
      <c r="E455" s="385"/>
    </row>
    <row r="456" spans="1:5">
      <c r="A456" s="384">
        <v>18609662</v>
      </c>
      <c r="B456" s="384" t="s">
        <v>2273</v>
      </c>
      <c r="C456" s="385">
        <v>499874.44</v>
      </c>
      <c r="D456" s="370">
        <f>VLOOKUP($A$1:$A$1397,BS!$A$8:$A$2406,1,0)</f>
        <v>18609662</v>
      </c>
      <c r="E456" s="385"/>
    </row>
    <row r="457" spans="1:5">
      <c r="A457" s="384">
        <v>18609672</v>
      </c>
      <c r="B457" s="384" t="s">
        <v>2274</v>
      </c>
      <c r="C457" s="385">
        <v>200000</v>
      </c>
      <c r="D457" s="370">
        <f>VLOOKUP($A$1:$A$1397,BS!$A$8:$A$2406,1,0)</f>
        <v>18609672</v>
      </c>
      <c r="E457" s="385"/>
    </row>
    <row r="458" spans="1:5">
      <c r="A458" s="384">
        <v>18609682</v>
      </c>
      <c r="B458" s="384" t="s">
        <v>2289</v>
      </c>
      <c r="C458" s="385">
        <v>140000</v>
      </c>
      <c r="D458" s="370">
        <f>VLOOKUP($A$1:$A$1397,BS!$A$8:$A$2406,1,0)</f>
        <v>18609682</v>
      </c>
      <c r="E458" s="385"/>
    </row>
    <row r="459" spans="1:5">
      <c r="A459" s="384">
        <v>18609692</v>
      </c>
      <c r="B459" s="384" t="s">
        <v>2290</v>
      </c>
      <c r="C459" s="385">
        <v>100000</v>
      </c>
      <c r="D459" s="370">
        <f>VLOOKUP($A$1:$A$1397,BS!$A$8:$A$2406,1,0)</f>
        <v>18609692</v>
      </c>
      <c r="E459" s="385"/>
    </row>
    <row r="460" spans="1:5">
      <c r="A460" s="384">
        <v>18609801</v>
      </c>
      <c r="B460" s="384" t="s">
        <v>2186</v>
      </c>
      <c r="C460" s="385">
        <v>163595.71</v>
      </c>
      <c r="D460" s="370">
        <f>VLOOKUP($A$1:$A$1397,BS!$A$8:$A$2406,1,0)</f>
        <v>18609801</v>
      </c>
      <c r="E460" s="385"/>
    </row>
    <row r="461" spans="1:5">
      <c r="A461" s="384">
        <v>18609821</v>
      </c>
      <c r="B461" s="384" t="s">
        <v>1031</v>
      </c>
      <c r="C461" s="385">
        <v>817108.2</v>
      </c>
      <c r="D461" s="370">
        <f>VLOOKUP($A$1:$A$1397,BS!$A$8:$A$2406,1,0)</f>
        <v>18609821</v>
      </c>
      <c r="E461" s="385"/>
    </row>
    <row r="462" spans="1:5">
      <c r="A462" s="384">
        <v>18609841</v>
      </c>
      <c r="B462" s="384" t="s">
        <v>2385</v>
      </c>
      <c r="C462" s="385">
        <v>1449799.6</v>
      </c>
      <c r="D462" s="370">
        <f>VLOOKUP($A$1:$A$1397,BS!$A$8:$A$2406,1,0)</f>
        <v>18609841</v>
      </c>
      <c r="E462" s="385"/>
    </row>
    <row r="463" spans="1:5">
      <c r="A463" s="384">
        <v>18609861</v>
      </c>
      <c r="B463" s="384" t="s">
        <v>2187</v>
      </c>
      <c r="C463" s="385">
        <v>1257125.7</v>
      </c>
      <c r="D463" s="370">
        <f>VLOOKUP($A$1:$A$1397,BS!$A$8:$A$2406,1,0)</f>
        <v>18609861</v>
      </c>
      <c r="E463" s="385"/>
    </row>
    <row r="464" spans="1:5">
      <c r="A464" s="384">
        <v>18630031</v>
      </c>
      <c r="B464" s="384" t="s">
        <v>1819</v>
      </c>
      <c r="C464" s="385">
        <v>204929.84</v>
      </c>
      <c r="D464" s="370">
        <f>VLOOKUP($A$1:$A$1397,BS!$A$8:$A$2406,1,0)</f>
        <v>18630031</v>
      </c>
      <c r="E464" s="385"/>
    </row>
    <row r="465" spans="1:5">
      <c r="A465" s="384">
        <v>18700032</v>
      </c>
      <c r="B465" s="384" t="s">
        <v>2309</v>
      </c>
      <c r="C465" s="385">
        <v>316253.37</v>
      </c>
      <c r="D465" s="370">
        <f>VLOOKUP($A$1:$A$1397,BS!$A$8:$A$2406,1,0)</f>
        <v>18700032</v>
      </c>
      <c r="E465" s="385"/>
    </row>
    <row r="466" spans="1:5">
      <c r="A466" s="384">
        <v>18700041</v>
      </c>
      <c r="B466" s="384" t="s">
        <v>1981</v>
      </c>
      <c r="C466" s="385">
        <v>328215.28000000003</v>
      </c>
      <c r="D466" s="370">
        <f>VLOOKUP($A$1:$A$1397,BS!$A$8:$A$2406,1,0)</f>
        <v>18700041</v>
      </c>
      <c r="E466" s="385"/>
    </row>
    <row r="467" spans="1:5">
      <c r="A467" s="384">
        <v>18700062</v>
      </c>
      <c r="B467" s="384" t="s">
        <v>2310</v>
      </c>
      <c r="C467" s="385">
        <v>-16451.13</v>
      </c>
      <c r="D467" s="370">
        <f>VLOOKUP($A$1:$A$1397,BS!$A$8:$A$2406,1,0)</f>
        <v>18700062</v>
      </c>
      <c r="E467" s="385"/>
    </row>
    <row r="468" spans="1:5">
      <c r="A468" s="384">
        <v>18700071</v>
      </c>
      <c r="B468" s="384" t="s">
        <v>2311</v>
      </c>
      <c r="C468" s="385">
        <v>-121143.45</v>
      </c>
      <c r="D468" s="370">
        <f>VLOOKUP($A$1:$A$1397,BS!$A$8:$A$2406,1,0)</f>
        <v>18700071</v>
      </c>
      <c r="E468" s="385"/>
    </row>
    <row r="469" spans="1:5">
      <c r="A469" s="384">
        <v>18900013</v>
      </c>
      <c r="B469" s="384" t="s">
        <v>627</v>
      </c>
      <c r="C469" s="385">
        <v>11486</v>
      </c>
      <c r="D469" s="370">
        <f>VLOOKUP($A$1:$A$1397,BS!$A$8:$A$2406,1,0)</f>
        <v>18900013</v>
      </c>
      <c r="E469" s="385"/>
    </row>
    <row r="470" spans="1:5">
      <c r="A470" s="384">
        <v>18900173</v>
      </c>
      <c r="B470" s="384" t="s">
        <v>495</v>
      </c>
      <c r="C470" s="385">
        <v>1322894.6200000001</v>
      </c>
      <c r="D470" s="370">
        <f>VLOOKUP($A$1:$A$1397,BS!$A$8:$A$2406,1,0)</f>
        <v>18900173</v>
      </c>
      <c r="E470" s="385"/>
    </row>
    <row r="471" spans="1:5">
      <c r="A471" s="384">
        <v>18900183</v>
      </c>
      <c r="B471" s="384" t="s">
        <v>340</v>
      </c>
      <c r="C471" s="385">
        <v>327491.84999999998</v>
      </c>
      <c r="D471" s="370">
        <f>VLOOKUP($A$1:$A$1397,BS!$A$8:$A$2406,1,0)</f>
        <v>18900183</v>
      </c>
      <c r="E471" s="385"/>
    </row>
    <row r="472" spans="1:5">
      <c r="A472" s="384">
        <v>18900193</v>
      </c>
      <c r="B472" s="384" t="s">
        <v>498</v>
      </c>
      <c r="C472" s="385">
        <v>2566146.16</v>
      </c>
      <c r="D472" s="370">
        <f>VLOOKUP($A$1:$A$1397,BS!$A$8:$A$2406,1,0)</f>
        <v>18900193</v>
      </c>
      <c r="E472" s="385"/>
    </row>
    <row r="473" spans="1:5">
      <c r="A473" s="384">
        <v>18900203</v>
      </c>
      <c r="B473" s="384" t="s">
        <v>2972</v>
      </c>
      <c r="C473" s="385">
        <v>2395035.06</v>
      </c>
      <c r="D473" s="370">
        <f>VLOOKUP($A$1:$A$1397,BS!$A$8:$A$2406,1,0)</f>
        <v>18900203</v>
      </c>
      <c r="E473" s="385"/>
    </row>
    <row r="474" spans="1:5">
      <c r="A474" s="384">
        <v>18900213</v>
      </c>
      <c r="B474" s="384" t="s">
        <v>2973</v>
      </c>
      <c r="C474" s="385">
        <v>9213240.6600000001</v>
      </c>
      <c r="D474" s="370">
        <f>VLOOKUP($A$1:$A$1397,BS!$A$8:$A$2406,1,0)</f>
        <v>18900213</v>
      </c>
      <c r="E474" s="385"/>
    </row>
    <row r="475" spans="1:5">
      <c r="A475" s="384">
        <v>18900243</v>
      </c>
      <c r="B475" s="384" t="s">
        <v>1762</v>
      </c>
      <c r="C475" s="385">
        <v>7871.96</v>
      </c>
      <c r="D475" s="370">
        <f>VLOOKUP($A$1:$A$1397,BS!$A$8:$A$2406,1,0)</f>
        <v>18900243</v>
      </c>
      <c r="E475" s="385"/>
    </row>
    <row r="476" spans="1:5">
      <c r="A476" s="384">
        <v>18900253</v>
      </c>
      <c r="B476" s="384" t="s">
        <v>1757</v>
      </c>
      <c r="C476" s="385">
        <v>678416.59</v>
      </c>
      <c r="D476" s="370">
        <f>VLOOKUP($A$1:$A$1397,BS!$A$8:$A$2406,1,0)</f>
        <v>18900253</v>
      </c>
      <c r="E476" s="385"/>
    </row>
    <row r="477" spans="1:5">
      <c r="A477" s="384">
        <v>18900263</v>
      </c>
      <c r="B477" s="384" t="s">
        <v>1758</v>
      </c>
      <c r="C477" s="385">
        <v>515540.58</v>
      </c>
      <c r="D477" s="370">
        <f>VLOOKUP($A$1:$A$1397,BS!$A$8:$A$2406,1,0)</f>
        <v>18900263</v>
      </c>
      <c r="E477" s="385"/>
    </row>
    <row r="478" spans="1:5">
      <c r="A478" s="384">
        <v>18900273</v>
      </c>
      <c r="B478" s="384" t="s">
        <v>756</v>
      </c>
      <c r="C478" s="385">
        <v>1578562.36</v>
      </c>
      <c r="D478" s="370">
        <f>VLOOKUP($A$1:$A$1397,BS!$A$8:$A$2406,1,0)</f>
        <v>18900273</v>
      </c>
      <c r="E478" s="385"/>
    </row>
    <row r="479" spans="1:5">
      <c r="A479" s="384">
        <v>18900283</v>
      </c>
      <c r="B479" s="384" t="s">
        <v>519</v>
      </c>
      <c r="C479" s="385">
        <v>481776.15</v>
      </c>
      <c r="D479" s="370">
        <f>VLOOKUP($A$1:$A$1397,BS!$A$8:$A$2406,1,0)</f>
        <v>18900283</v>
      </c>
      <c r="E479" s="385"/>
    </row>
    <row r="480" spans="1:5">
      <c r="A480" s="384">
        <v>18900293</v>
      </c>
      <c r="B480" s="384" t="s">
        <v>376</v>
      </c>
      <c r="C480" s="385">
        <v>6561.39</v>
      </c>
      <c r="D480" s="370">
        <f>VLOOKUP($A$1:$A$1397,BS!$A$8:$A$2406,1,0)</f>
        <v>18900293</v>
      </c>
      <c r="E480" s="385"/>
    </row>
    <row r="481" spans="1:5">
      <c r="A481" s="384">
        <v>18900303</v>
      </c>
      <c r="B481" s="384" t="s">
        <v>766</v>
      </c>
      <c r="C481" s="385">
        <v>15308.85</v>
      </c>
      <c r="D481" s="370">
        <f>VLOOKUP($A$1:$A$1397,BS!$A$8:$A$2406,1,0)</f>
        <v>18900303</v>
      </c>
      <c r="E481" s="385"/>
    </row>
    <row r="482" spans="1:5">
      <c r="A482" s="384">
        <v>18900323</v>
      </c>
      <c r="B482" s="384" t="s">
        <v>624</v>
      </c>
      <c r="C482" s="385">
        <v>400950.14</v>
      </c>
      <c r="D482" s="370">
        <f>VLOOKUP($A$1:$A$1397,BS!$A$8:$A$2406,1,0)</f>
        <v>18900323</v>
      </c>
      <c r="E482" s="385"/>
    </row>
    <row r="483" spans="1:5">
      <c r="A483" s="384">
        <v>18900353</v>
      </c>
      <c r="B483" s="384" t="s">
        <v>982</v>
      </c>
      <c r="C483" s="385">
        <v>78145.17</v>
      </c>
      <c r="D483" s="370">
        <f>VLOOKUP($A$1:$A$1397,BS!$A$8:$A$2406,1,0)</f>
        <v>18900353</v>
      </c>
      <c r="E483" s="385"/>
    </row>
    <row r="484" spans="1:5">
      <c r="A484" s="384">
        <v>18900373</v>
      </c>
      <c r="B484" s="384" t="s">
        <v>973</v>
      </c>
      <c r="C484" s="385">
        <v>3989682.61</v>
      </c>
      <c r="D484" s="370">
        <f>VLOOKUP($A$1:$A$1397,BS!$A$8:$A$2406,1,0)</f>
        <v>18900373</v>
      </c>
      <c r="E484" s="385"/>
    </row>
    <row r="485" spans="1:5">
      <c r="A485" s="384">
        <v>18900383</v>
      </c>
      <c r="B485" s="384" t="s">
        <v>963</v>
      </c>
      <c r="C485" s="385">
        <v>222780.69</v>
      </c>
      <c r="D485" s="370">
        <f>VLOOKUP($A$1:$A$1397,BS!$A$8:$A$2406,1,0)</f>
        <v>18900383</v>
      </c>
      <c r="E485" s="385"/>
    </row>
    <row r="486" spans="1:5">
      <c r="A486" s="384">
        <v>18900393</v>
      </c>
      <c r="B486" s="384" t="s">
        <v>2211</v>
      </c>
      <c r="C486" s="385">
        <v>14251796.109999999</v>
      </c>
      <c r="D486" s="370">
        <f>VLOOKUP($A$1:$A$1397,BS!$A$8:$A$2406,1,0)</f>
        <v>18900393</v>
      </c>
      <c r="E486" s="385"/>
    </row>
    <row r="487" spans="1:5">
      <c r="A487" s="384">
        <v>18900403</v>
      </c>
      <c r="B487" s="384" t="s">
        <v>2471</v>
      </c>
      <c r="C487" s="385">
        <v>116053.75</v>
      </c>
      <c r="D487" s="370">
        <f>VLOOKUP($A$1:$A$1397,BS!$A$8:$A$2406,1,0)</f>
        <v>18900403</v>
      </c>
      <c r="E487" s="385"/>
    </row>
    <row r="488" spans="1:5">
      <c r="A488" s="384">
        <v>18900413</v>
      </c>
      <c r="B488" s="384" t="s">
        <v>2475</v>
      </c>
      <c r="C488" s="385">
        <v>152441</v>
      </c>
      <c r="D488" s="370">
        <f>VLOOKUP($A$1:$A$1397,BS!$A$8:$A$2406,1,0)</f>
        <v>18900413</v>
      </c>
      <c r="E488" s="385"/>
    </row>
    <row r="489" spans="1:5">
      <c r="A489" s="384">
        <v>18900423</v>
      </c>
      <c r="B489" s="384" t="s">
        <v>2472</v>
      </c>
      <c r="C489" s="385">
        <v>607622.73</v>
      </c>
      <c r="D489" s="370">
        <f>VLOOKUP($A$1:$A$1397,BS!$A$8:$A$2406,1,0)</f>
        <v>18900423</v>
      </c>
      <c r="E489" s="385"/>
    </row>
    <row r="490" spans="1:5">
      <c r="A490" s="384">
        <v>18900433</v>
      </c>
      <c r="B490" s="384" t="s">
        <v>2573</v>
      </c>
      <c r="C490" s="385">
        <v>4462004.3499999996</v>
      </c>
      <c r="D490" s="370">
        <f>VLOOKUP($A$1:$A$1397,BS!$A$8:$A$2406,1,0)</f>
        <v>18900433</v>
      </c>
      <c r="E490" s="385"/>
    </row>
    <row r="491" spans="1:5">
      <c r="A491" s="384">
        <v>18900443</v>
      </c>
      <c r="B491" s="384" t="s">
        <v>2762</v>
      </c>
      <c r="C491" s="385">
        <v>84548.57</v>
      </c>
      <c r="D491" s="370">
        <f>VLOOKUP($A$1:$A$1397,BS!$A$8:$A$2406,1,0)</f>
        <v>18900443</v>
      </c>
      <c r="E491" s="385"/>
    </row>
    <row r="492" spans="1:5">
      <c r="A492" s="384">
        <v>18900451</v>
      </c>
      <c r="B492" s="384" t="s">
        <v>2814</v>
      </c>
      <c r="C492" s="385">
        <v>28674.25</v>
      </c>
      <c r="D492" s="370">
        <f>VLOOKUP($A$1:$A$1397,BS!$A$8:$A$2406,1,0)</f>
        <v>18900451</v>
      </c>
      <c r="E492" s="385"/>
    </row>
    <row r="493" spans="1:5">
      <c r="A493" s="384">
        <v>18900452</v>
      </c>
      <c r="B493" s="384" t="s">
        <v>2814</v>
      </c>
      <c r="C493" s="385">
        <v>17574.5</v>
      </c>
      <c r="D493" s="370">
        <f>VLOOKUP($A$1:$A$1397,BS!$A$8:$A$2406,1,0)</f>
        <v>18900452</v>
      </c>
      <c r="E493" s="385"/>
    </row>
    <row r="494" spans="1:5">
      <c r="A494" s="384">
        <v>18900533</v>
      </c>
      <c r="B494" s="384" t="s">
        <v>2574</v>
      </c>
      <c r="C494" s="385">
        <v>754087.37</v>
      </c>
      <c r="D494" s="370">
        <f>VLOOKUP($A$1:$A$1397,BS!$A$8:$A$2406,1,0)</f>
        <v>18900533</v>
      </c>
      <c r="E494" s="385"/>
    </row>
    <row r="495" spans="1:5">
      <c r="A495" s="384">
        <v>19000003</v>
      </c>
      <c r="B495" s="384" t="s">
        <v>126</v>
      </c>
      <c r="C495" s="385">
        <v>3045453.46</v>
      </c>
      <c r="D495" s="370">
        <f>VLOOKUP($A$1:$A$1397,BS!$A$8:$A$2406,1,0)</f>
        <v>19000003</v>
      </c>
      <c r="E495" s="385"/>
    </row>
    <row r="496" spans="1:5">
      <c r="A496" s="384">
        <v>19000013</v>
      </c>
      <c r="B496" s="384" t="s">
        <v>716</v>
      </c>
      <c r="C496" s="385">
        <v>2797911.97</v>
      </c>
      <c r="D496" s="370">
        <f>VLOOKUP($A$1:$A$1397,BS!$A$8:$A$2406,1,0)</f>
        <v>19000013</v>
      </c>
    </row>
    <row r="497" spans="1:5">
      <c r="A497" s="384">
        <v>19000032</v>
      </c>
      <c r="B497" s="384" t="s">
        <v>1704</v>
      </c>
      <c r="C497" s="385">
        <v>15485616.99</v>
      </c>
      <c r="D497" s="370">
        <f>VLOOKUP($A$1:$A$1397,BS!$A$8:$A$2406,1,0)</f>
        <v>19000032</v>
      </c>
      <c r="E497" s="385"/>
    </row>
    <row r="498" spans="1:5">
      <c r="A498" s="384">
        <v>19000042</v>
      </c>
      <c r="B498" s="384" t="s">
        <v>1740</v>
      </c>
      <c r="C498" s="385">
        <v>3933563.07</v>
      </c>
      <c r="D498" s="370">
        <f>VLOOKUP($A$1:$A$1397,BS!$A$8:$A$2406,1,0)</f>
        <v>19000042</v>
      </c>
      <c r="E498" s="385"/>
    </row>
    <row r="499" spans="1:5">
      <c r="A499" s="384">
        <v>19000043</v>
      </c>
      <c r="B499" s="384" t="s">
        <v>8</v>
      </c>
      <c r="C499" s="385">
        <v>7895773.2400000002</v>
      </c>
      <c r="D499" s="370">
        <f>VLOOKUP($A$1:$A$1397,BS!$A$8:$A$2406,1,0)</f>
        <v>19000043</v>
      </c>
      <c r="E499" s="385"/>
    </row>
    <row r="500" spans="1:5">
      <c r="A500" s="384">
        <v>19000081</v>
      </c>
      <c r="B500" s="384" t="s">
        <v>1625</v>
      </c>
      <c r="C500" s="385">
        <v>32544940.219999999</v>
      </c>
      <c r="D500" s="370">
        <f>VLOOKUP($A$1:$A$1397,BS!$A$8:$A$2406,1,0)</f>
        <v>19000081</v>
      </c>
      <c r="E500" s="385"/>
    </row>
    <row r="501" spans="1:5">
      <c r="A501" s="384">
        <v>19000091</v>
      </c>
      <c r="B501" s="384" t="s">
        <v>658</v>
      </c>
      <c r="C501" s="385">
        <v>6644351.9900000002</v>
      </c>
      <c r="D501" s="370">
        <f>VLOOKUP($A$1:$A$1397,BS!$A$8:$A$2406,1,0)</f>
        <v>19000091</v>
      </c>
      <c r="E501" s="385"/>
    </row>
    <row r="502" spans="1:5">
      <c r="A502" s="384">
        <v>19000093</v>
      </c>
      <c r="B502" s="384" t="s">
        <v>725</v>
      </c>
      <c r="C502" s="385">
        <v>5190307.91</v>
      </c>
      <c r="D502" s="370">
        <f>VLOOKUP($A$1:$A$1397,BS!$A$8:$A$2406,1,0)</f>
        <v>19000093</v>
      </c>
      <c r="E502" s="385"/>
    </row>
    <row r="503" spans="1:5">
      <c r="A503" s="384">
        <v>19000103</v>
      </c>
      <c r="B503" s="384" t="s">
        <v>2719</v>
      </c>
      <c r="C503" s="385">
        <v>872450.95</v>
      </c>
      <c r="D503" s="370">
        <f>VLOOKUP($A$1:$A$1397,BS!$A$8:$A$2406,1,0)</f>
        <v>19000103</v>
      </c>
      <c r="E503" s="385"/>
    </row>
    <row r="504" spans="1:5">
      <c r="A504" s="384">
        <v>19000111</v>
      </c>
      <c r="B504" s="384" t="s">
        <v>863</v>
      </c>
      <c r="C504" s="385">
        <v>1077085.08</v>
      </c>
      <c r="D504" s="370">
        <f>VLOOKUP($A$1:$A$1397,BS!$A$8:$A$2406,1,0)</f>
        <v>19000111</v>
      </c>
      <c r="E504" s="385"/>
    </row>
    <row r="505" spans="1:5">
      <c r="A505" s="384">
        <v>19000112</v>
      </c>
      <c r="B505" s="384" t="s">
        <v>1914</v>
      </c>
      <c r="C505" s="385">
        <v>31486.43</v>
      </c>
      <c r="D505" s="370">
        <f>VLOOKUP($A$1:$A$1397,BS!$A$8:$A$2406,1,0)</f>
        <v>19000112</v>
      </c>
      <c r="E505" s="385"/>
    </row>
    <row r="506" spans="1:5">
      <c r="A506" s="384">
        <v>19000122</v>
      </c>
      <c r="B506" s="384" t="s">
        <v>2032</v>
      </c>
      <c r="C506" s="385">
        <v>-97621.98</v>
      </c>
      <c r="D506" s="370">
        <f>VLOOKUP($A$1:$A$1397,BS!$A$8:$A$2406,1,0)</f>
        <v>19000122</v>
      </c>
      <c r="E506" s="385"/>
    </row>
    <row r="507" spans="1:5">
      <c r="A507" s="384">
        <v>19000133</v>
      </c>
      <c r="B507" s="384" t="s">
        <v>1001</v>
      </c>
      <c r="C507" s="385">
        <v>14079961.390000001</v>
      </c>
      <c r="D507" s="370">
        <f>VLOOKUP($A$1:$A$1397,BS!$A$8:$A$2406,1,0)</f>
        <v>19000133</v>
      </c>
      <c r="E507" s="385"/>
    </row>
    <row r="508" spans="1:5">
      <c r="A508" s="384">
        <v>19000151</v>
      </c>
      <c r="B508" s="384" t="s">
        <v>162</v>
      </c>
      <c r="C508" s="385">
        <v>354586.77</v>
      </c>
      <c r="D508" s="370">
        <f>VLOOKUP($A$1:$A$1397,BS!$A$8:$A$2406,1,0)</f>
        <v>19000151</v>
      </c>
      <c r="E508" s="385"/>
    </row>
    <row r="509" spans="1:5">
      <c r="A509" s="384">
        <v>19000181</v>
      </c>
      <c r="B509" s="384" t="s">
        <v>938</v>
      </c>
      <c r="C509" s="385">
        <v>-1165539.96</v>
      </c>
      <c r="D509" s="370">
        <f>VLOOKUP($A$1:$A$1397,BS!$A$8:$A$2406,1,0)</f>
        <v>19000181</v>
      </c>
      <c r="E509" s="385"/>
    </row>
    <row r="510" spans="1:5">
      <c r="A510" s="384">
        <v>19000193</v>
      </c>
      <c r="B510" s="384" t="s">
        <v>2444</v>
      </c>
      <c r="C510" s="385">
        <v>176679.87</v>
      </c>
      <c r="D510" s="370">
        <f>VLOOKUP($A$1:$A$1397,BS!$A$8:$A$2406,1,0)</f>
        <v>19000193</v>
      </c>
      <c r="E510" s="385"/>
    </row>
    <row r="511" spans="1:5">
      <c r="A511" s="384">
        <v>19000251</v>
      </c>
      <c r="B511" s="384" t="s">
        <v>687</v>
      </c>
      <c r="C511" s="385">
        <v>11624.39</v>
      </c>
      <c r="D511" s="370">
        <f>VLOOKUP($A$1:$A$1397,BS!$A$8:$A$2406,1,0)</f>
        <v>19000251</v>
      </c>
      <c r="E511" s="385"/>
    </row>
    <row r="512" spans="1:5">
      <c r="A512" s="384">
        <v>19000283</v>
      </c>
      <c r="B512" s="384" t="s">
        <v>1471</v>
      </c>
      <c r="C512" s="385">
        <v>2019918.79</v>
      </c>
      <c r="D512" s="370">
        <f>VLOOKUP($A$1:$A$1397,BS!$A$8:$A$2406,1,0)</f>
        <v>19000283</v>
      </c>
      <c r="E512" s="385"/>
    </row>
    <row r="513" spans="1:5">
      <c r="A513" s="384">
        <v>19000361</v>
      </c>
      <c r="B513" s="384" t="s">
        <v>1057</v>
      </c>
      <c r="C513" s="385">
        <v>159437</v>
      </c>
      <c r="D513" s="370">
        <f>VLOOKUP($A$1:$A$1397,BS!$A$8:$A$2406,1,0)</f>
        <v>19000361</v>
      </c>
      <c r="E513" s="385"/>
    </row>
    <row r="514" spans="1:5">
      <c r="A514" s="384">
        <v>19000371</v>
      </c>
      <c r="B514" s="384" t="s">
        <v>1058</v>
      </c>
      <c r="C514" s="385">
        <v>23305.23</v>
      </c>
      <c r="D514" s="370">
        <f>VLOOKUP($A$1:$A$1397,BS!$A$8:$A$2406,1,0)</f>
        <v>19000371</v>
      </c>
      <c r="E514" s="385"/>
    </row>
    <row r="515" spans="1:5">
      <c r="A515" s="384">
        <v>19000403</v>
      </c>
      <c r="B515" s="384" t="s">
        <v>264</v>
      </c>
      <c r="C515" s="385">
        <v>153046.85</v>
      </c>
      <c r="D515" s="370">
        <f>VLOOKUP($A$1:$A$1397,BS!$A$8:$A$2406,1,0)</f>
        <v>19000403</v>
      </c>
      <c r="E515" s="385"/>
    </row>
    <row r="516" spans="1:5">
      <c r="A516" s="384">
        <v>19000441</v>
      </c>
      <c r="B516" s="384" t="s">
        <v>313</v>
      </c>
      <c r="C516" s="385">
        <v>6035050.2999999998</v>
      </c>
      <c r="D516" s="370">
        <f>VLOOKUP($A$1:$A$1397,BS!$A$8:$A$2406,1,0)</f>
        <v>19000441</v>
      </c>
      <c r="E516" s="385"/>
    </row>
    <row r="517" spans="1:5">
      <c r="A517" s="384">
        <v>19000443</v>
      </c>
      <c r="B517" s="384" t="s">
        <v>489</v>
      </c>
      <c r="C517" s="385">
        <v>72918434.049999997</v>
      </c>
      <c r="D517" s="370">
        <f>VLOOKUP($A$1:$A$1397,BS!$A$8:$A$2406,1,0)</f>
        <v>19000443</v>
      </c>
      <c r="E517" s="385"/>
    </row>
    <row r="518" spans="1:5">
      <c r="A518" s="384">
        <v>19000453</v>
      </c>
      <c r="B518" s="384" t="s">
        <v>490</v>
      </c>
      <c r="C518" s="385">
        <v>4304955.71</v>
      </c>
      <c r="D518" s="370">
        <f>VLOOKUP($A$1:$A$1397,BS!$A$8:$A$2406,1,0)</f>
        <v>19000453</v>
      </c>
      <c r="E518" s="385"/>
    </row>
    <row r="519" spans="1:5">
      <c r="A519" s="384">
        <v>19000463</v>
      </c>
      <c r="B519" s="384" t="s">
        <v>491</v>
      </c>
      <c r="C519" s="385">
        <v>-1011587.96</v>
      </c>
      <c r="D519" s="370">
        <f>VLOOKUP($A$1:$A$1397,BS!$A$8:$A$2406,1,0)</f>
        <v>19000463</v>
      </c>
      <c r="E519" s="385"/>
    </row>
    <row r="520" spans="1:5">
      <c r="A520" s="384">
        <v>19000471</v>
      </c>
      <c r="B520" s="384" t="s">
        <v>762</v>
      </c>
      <c r="C520" s="385">
        <v>3783624.4</v>
      </c>
      <c r="D520" s="370">
        <f>VLOOKUP($A$1:$A$1397,BS!$A$8:$A$2406,1,0)</f>
        <v>19000471</v>
      </c>
      <c r="E520" s="385"/>
    </row>
    <row r="521" spans="1:5">
      <c r="A521" s="384">
        <v>19000473</v>
      </c>
      <c r="B521" s="384" t="s">
        <v>1977</v>
      </c>
      <c r="C521" s="385">
        <v>2562568</v>
      </c>
      <c r="D521" s="370">
        <f>VLOOKUP($A$1:$A$1397,BS!$A$8:$A$2406,1,0)</f>
        <v>19000473</v>
      </c>
      <c r="E521" s="385"/>
    </row>
    <row r="522" spans="1:5">
      <c r="A522" s="384">
        <v>19000491</v>
      </c>
      <c r="B522" s="384" t="s">
        <v>2323</v>
      </c>
      <c r="C522" s="385">
        <v>2041609.15</v>
      </c>
      <c r="D522" s="370">
        <f>VLOOKUP($A$1:$A$1397,BS!$A$8:$A$2406,1,0)</f>
        <v>19000491</v>
      </c>
      <c r="E522" s="385"/>
    </row>
    <row r="523" spans="1:5">
      <c r="A523" s="384">
        <v>19000551</v>
      </c>
      <c r="B523" s="384" t="s">
        <v>2821</v>
      </c>
      <c r="C523" s="385">
        <v>1965399</v>
      </c>
      <c r="D523" s="370">
        <f>VLOOKUP($A$1:$A$1397,BS!$A$8:$A$2406,1,0)</f>
        <v>19000551</v>
      </c>
      <c r="E523" s="385"/>
    </row>
    <row r="524" spans="1:5">
      <c r="A524" s="384">
        <v>19000552</v>
      </c>
      <c r="B524" s="384" t="s">
        <v>2304</v>
      </c>
      <c r="C524" s="385">
        <v>437513</v>
      </c>
      <c r="D524" s="370">
        <f>VLOOKUP($A$1:$A$1397,BS!$A$8:$A$2406,1,0)</f>
        <v>19000552</v>
      </c>
      <c r="E524" s="385"/>
    </row>
    <row r="525" spans="1:5">
      <c r="A525" s="384">
        <v>19000553</v>
      </c>
      <c r="B525" s="384" t="s">
        <v>100</v>
      </c>
      <c r="C525" s="385">
        <v>198588.22</v>
      </c>
      <c r="D525" s="370">
        <f>VLOOKUP($A$1:$A$1397,BS!$A$8:$A$2406,1,0)</f>
        <v>19000553</v>
      </c>
      <c r="E525" s="385"/>
    </row>
    <row r="526" spans="1:5">
      <c r="A526" s="384">
        <v>19000562</v>
      </c>
      <c r="B526" s="384" t="s">
        <v>717</v>
      </c>
      <c r="C526" s="385">
        <v>1551030.42</v>
      </c>
      <c r="D526" s="370">
        <f>VLOOKUP($A$1:$A$1397,BS!$A$8:$A$2406,1,0)</f>
        <v>19000562</v>
      </c>
      <c r="E526" s="385"/>
    </row>
    <row r="527" spans="1:5">
      <c r="A527" s="384">
        <v>19000572</v>
      </c>
      <c r="B527" s="384" t="s">
        <v>718</v>
      </c>
      <c r="C527" s="385">
        <v>259601.65</v>
      </c>
      <c r="D527" s="370">
        <f>VLOOKUP($A$1:$A$1397,BS!$A$8:$A$2406,1,0)</f>
        <v>19000572</v>
      </c>
      <c r="E527" s="385"/>
    </row>
    <row r="528" spans="1:5">
      <c r="A528" s="384">
        <v>19000573</v>
      </c>
      <c r="B528" s="384" t="s">
        <v>2059</v>
      </c>
      <c r="C528" s="385">
        <v>253089.55</v>
      </c>
      <c r="D528" s="370">
        <f>VLOOKUP($A$1:$A$1397,BS!$A$8:$A$2406,1,0)</f>
        <v>19000573</v>
      </c>
      <c r="E528" s="385"/>
    </row>
    <row r="529" spans="1:5">
      <c r="A529" s="384">
        <v>19000581</v>
      </c>
      <c r="B529" s="384" t="s">
        <v>182</v>
      </c>
      <c r="C529" s="385">
        <v>2792901.07</v>
      </c>
      <c r="D529" s="370">
        <f>VLOOKUP($A$1:$A$1397,BS!$A$8:$A$2406,1,0)</f>
        <v>19000581</v>
      </c>
      <c r="E529" s="385"/>
    </row>
    <row r="530" spans="1:5">
      <c r="A530" s="384">
        <v>19000592</v>
      </c>
      <c r="B530" s="384" t="s">
        <v>548</v>
      </c>
      <c r="C530" s="385">
        <v>3832033.19</v>
      </c>
      <c r="D530" s="370">
        <f>VLOOKUP($A$1:$A$1397,BS!$A$8:$A$2406,1,0)</f>
        <v>19000592</v>
      </c>
      <c r="E530" s="385"/>
    </row>
    <row r="531" spans="1:5">
      <c r="A531" s="384">
        <v>19000601</v>
      </c>
      <c r="B531" s="384" t="s">
        <v>1957</v>
      </c>
      <c r="C531" s="385">
        <v>179461110</v>
      </c>
      <c r="D531" s="370">
        <f>VLOOKUP($A$1:$A$1397,BS!$A$8:$A$2406,1,0)</f>
        <v>19000601</v>
      </c>
      <c r="E531" s="385"/>
    </row>
    <row r="532" spans="1:5">
      <c r="A532" s="384">
        <v>19000621</v>
      </c>
      <c r="B532" s="384" t="s">
        <v>2008</v>
      </c>
      <c r="C532" s="385">
        <v>63867362.299999997</v>
      </c>
      <c r="D532" s="370">
        <f>VLOOKUP($A$1:$A$1397,BS!$A$8:$A$2406,1,0)</f>
        <v>19000621</v>
      </c>
      <c r="E532" s="385"/>
    </row>
    <row r="533" spans="1:5">
      <c r="A533" s="384">
        <v>19000641</v>
      </c>
      <c r="B533" s="384" t="s">
        <v>2005</v>
      </c>
      <c r="C533" s="385">
        <v>25848.44</v>
      </c>
      <c r="D533" s="370">
        <f>VLOOKUP($A$1:$A$1397,BS!$A$8:$A$2406,1,0)</f>
        <v>19000641</v>
      </c>
      <c r="E533" s="385"/>
    </row>
    <row r="534" spans="1:5">
      <c r="A534" s="384">
        <v>19000671</v>
      </c>
      <c r="B534" s="384" t="s">
        <v>2025</v>
      </c>
      <c r="C534" s="385">
        <v>32765538.120000001</v>
      </c>
      <c r="D534" s="370">
        <f>VLOOKUP($A$1:$A$1397,BS!$A$8:$A$2406,1,0)</f>
        <v>19000671</v>
      </c>
      <c r="E534" s="385"/>
    </row>
    <row r="535" spans="1:5">
      <c r="A535" s="384">
        <v>19000691</v>
      </c>
      <c r="B535" s="384" t="s">
        <v>2324</v>
      </c>
      <c r="C535" s="385">
        <v>116375</v>
      </c>
      <c r="D535" s="370">
        <f>VLOOKUP($A$1:$A$1397,BS!$A$8:$A$2406,1,0)</f>
        <v>19000691</v>
      </c>
      <c r="E535" s="385"/>
    </row>
    <row r="536" spans="1:5">
      <c r="A536" s="384">
        <v>19000692</v>
      </c>
      <c r="B536" s="384" t="s">
        <v>1146</v>
      </c>
      <c r="C536" s="385">
        <v>16625</v>
      </c>
      <c r="D536" s="370">
        <f>VLOOKUP($A$1:$A$1397,BS!$A$8:$A$2406,1,0)</f>
        <v>19000692</v>
      </c>
      <c r="E536" s="385"/>
    </row>
    <row r="537" spans="1:5">
      <c r="A537" s="384">
        <v>19000711</v>
      </c>
      <c r="B537" s="384" t="s">
        <v>1915</v>
      </c>
      <c r="C537" s="385">
        <v>486103.72</v>
      </c>
      <c r="D537" s="370">
        <f>VLOOKUP($A$1:$A$1397,BS!$A$8:$A$2406,1,0)</f>
        <v>19000711</v>
      </c>
      <c r="E537" s="385"/>
    </row>
    <row r="538" spans="1:5">
      <c r="A538" s="384">
        <v>19000721</v>
      </c>
      <c r="B538" s="384" t="s">
        <v>2033</v>
      </c>
      <c r="C538" s="385">
        <v>10869.86</v>
      </c>
      <c r="D538" s="370">
        <f>VLOOKUP($A$1:$A$1397,BS!$A$8:$A$2406,1,0)</f>
        <v>19000721</v>
      </c>
      <c r="E538" s="385"/>
    </row>
    <row r="539" spans="1:5">
      <c r="A539" s="384">
        <v>19000731</v>
      </c>
      <c r="B539" s="384" t="s">
        <v>2121</v>
      </c>
      <c r="C539" s="384">
        <v>7.0000000000000007E-2</v>
      </c>
      <c r="D539" s="370">
        <f>VLOOKUP($A$1:$A$1397,BS!$A$8:$A$2406,1,0)</f>
        <v>19000731</v>
      </c>
      <c r="E539" s="385"/>
    </row>
    <row r="540" spans="1:5">
      <c r="A540" s="384">
        <v>19000732</v>
      </c>
      <c r="B540" s="384" t="s">
        <v>2117</v>
      </c>
      <c r="C540" s="384">
        <v>0.06</v>
      </c>
      <c r="D540" s="370">
        <f>VLOOKUP($A$1:$A$1397,BS!$A$8:$A$2406,1,0)</f>
        <v>19000732</v>
      </c>
      <c r="E540" s="385"/>
    </row>
    <row r="541" spans="1:5">
      <c r="A541" s="384">
        <v>19000741</v>
      </c>
      <c r="B541" s="384" t="s">
        <v>2183</v>
      </c>
      <c r="C541" s="385">
        <v>123676.49</v>
      </c>
      <c r="D541" s="370">
        <f>VLOOKUP($A$1:$A$1397,BS!$A$8:$A$2406,1,0)</f>
        <v>19000741</v>
      </c>
      <c r="E541" s="385"/>
    </row>
    <row r="542" spans="1:5">
      <c r="A542" s="384">
        <v>19000751</v>
      </c>
      <c r="B542" s="384" t="s">
        <v>2204</v>
      </c>
      <c r="C542" s="385">
        <v>1646067.15</v>
      </c>
      <c r="D542" s="370">
        <f>VLOOKUP($A$1:$A$1397,BS!$A$8:$A$2406,1,0)</f>
        <v>19000751</v>
      </c>
      <c r="E542" s="385"/>
    </row>
    <row r="543" spans="1:5">
      <c r="A543" s="384">
        <v>19000752</v>
      </c>
      <c r="B543" s="384" t="s">
        <v>2205</v>
      </c>
      <c r="C543" s="385">
        <v>880495.35</v>
      </c>
      <c r="D543" s="370">
        <f>VLOOKUP($A$1:$A$1397,BS!$A$8:$A$2406,1,0)</f>
        <v>19000752</v>
      </c>
      <c r="E543" s="385"/>
    </row>
    <row r="544" spans="1:5">
      <c r="A544" s="384">
        <v>19000781</v>
      </c>
      <c r="B544" s="384" t="s">
        <v>2325</v>
      </c>
      <c r="C544" s="385">
        <v>2459094.4300000002</v>
      </c>
      <c r="D544" s="370">
        <f>VLOOKUP($A$1:$A$1397,BS!$A$8:$A$2406,1,0)</f>
        <v>19000781</v>
      </c>
      <c r="E544" s="385"/>
    </row>
    <row r="545" spans="1:5">
      <c r="A545" s="384">
        <v>19000791</v>
      </c>
      <c r="B545" s="384" t="s">
        <v>2326</v>
      </c>
      <c r="C545" s="385">
        <v>234832.86</v>
      </c>
      <c r="D545" s="370">
        <f>VLOOKUP($A$1:$A$1397,BS!$A$8:$A$2406,1,0)</f>
        <v>19000791</v>
      </c>
      <c r="E545" s="385"/>
    </row>
    <row r="546" spans="1:5">
      <c r="A546" s="384">
        <v>19000801</v>
      </c>
      <c r="B546" s="384" t="s">
        <v>2327</v>
      </c>
      <c r="C546" s="385">
        <v>8076.28</v>
      </c>
      <c r="D546" s="370">
        <f>VLOOKUP($A$1:$A$1397,BS!$A$8:$A$2406,1,0)</f>
        <v>19000801</v>
      </c>
      <c r="E546" s="385"/>
    </row>
    <row r="547" spans="1:5">
      <c r="A547" s="384">
        <v>19000811</v>
      </c>
      <c r="B547" s="384" t="s">
        <v>2328</v>
      </c>
      <c r="C547" s="385">
        <v>1081.6099999999999</v>
      </c>
      <c r="D547" s="370">
        <f>VLOOKUP($A$1:$A$1397,BS!$A$8:$A$2406,1,0)</f>
        <v>19000811</v>
      </c>
      <c r="E547" s="385"/>
    </row>
    <row r="548" spans="1:5">
      <c r="A548" s="384">
        <v>19000821</v>
      </c>
      <c r="B548" s="384" t="s">
        <v>2363</v>
      </c>
      <c r="C548" s="385">
        <v>60084.19</v>
      </c>
      <c r="D548" s="370">
        <f>VLOOKUP($A$1:$A$1397,BS!$A$8:$A$2406,1,0)</f>
        <v>19000821</v>
      </c>
      <c r="E548" s="385"/>
    </row>
    <row r="549" spans="1:5">
      <c r="A549" s="384">
        <v>19000831</v>
      </c>
      <c r="B549" s="384" t="s">
        <v>2401</v>
      </c>
      <c r="C549" s="385">
        <v>678884.76</v>
      </c>
      <c r="D549" s="370">
        <f>VLOOKUP($A$1:$A$1397,BS!$A$8:$A$2406,1,0)</f>
        <v>19000831</v>
      </c>
      <c r="E549" s="385"/>
    </row>
    <row r="550" spans="1:5">
      <c r="A550" s="384">
        <v>19000841</v>
      </c>
      <c r="B550" s="384" t="s">
        <v>2445</v>
      </c>
      <c r="C550" s="385">
        <v>-403764.25</v>
      </c>
      <c r="D550" s="370">
        <f>VLOOKUP($A$1:$A$1397,BS!$A$8:$A$2406,1,0)</f>
        <v>19000841</v>
      </c>
      <c r="E550" s="385"/>
    </row>
    <row r="551" spans="1:5">
      <c r="A551" s="384">
        <v>19000851</v>
      </c>
      <c r="B551" s="384" t="s">
        <v>2551</v>
      </c>
      <c r="C551" s="385">
        <v>787380.74</v>
      </c>
      <c r="D551" s="370">
        <f>VLOOKUP($A$1:$A$1397,BS!$A$8:$A$2406,1,0)</f>
        <v>19000851</v>
      </c>
      <c r="E551" s="385"/>
    </row>
    <row r="552" spans="1:5">
      <c r="A552" s="384">
        <v>19000861</v>
      </c>
      <c r="B552" s="384" t="s">
        <v>2610</v>
      </c>
      <c r="C552" s="385">
        <v>197981.15</v>
      </c>
      <c r="D552" s="370">
        <f>VLOOKUP($A$1:$A$1397,BS!$A$8:$A$2406,1,0)</f>
        <v>19000861</v>
      </c>
      <c r="E552" s="385"/>
    </row>
    <row r="553" spans="1:5">
      <c r="A553" s="384">
        <v>19000871</v>
      </c>
      <c r="B553" s="384" t="s">
        <v>2911</v>
      </c>
      <c r="C553" s="385">
        <v>2653817.6</v>
      </c>
      <c r="D553" s="370">
        <f>VLOOKUP($A$1:$A$1397,BS!$A$8:$A$2406,1,0)</f>
        <v>19000871</v>
      </c>
      <c r="E553" s="385"/>
    </row>
    <row r="554" spans="1:5">
      <c r="A554" s="384">
        <v>19002003</v>
      </c>
      <c r="B554" s="384" t="s">
        <v>2705</v>
      </c>
      <c r="C554" s="385">
        <v>70651459.560000002</v>
      </c>
      <c r="D554" s="370">
        <f>VLOOKUP($A$1:$A$1397,BS!$A$8:$A$2406,1,0)</f>
        <v>19002003</v>
      </c>
      <c r="E554" s="385"/>
    </row>
    <row r="555" spans="1:5">
      <c r="A555" s="384">
        <v>19003011</v>
      </c>
      <c r="B555" s="384" t="s">
        <v>2767</v>
      </c>
      <c r="C555" s="385">
        <v>1499309.35</v>
      </c>
      <c r="D555" s="370">
        <f>VLOOKUP($A$1:$A$1397,BS!$A$8:$A$2406,1,0)</f>
        <v>19003011</v>
      </c>
      <c r="E555" s="385"/>
    </row>
    <row r="556" spans="1:5">
      <c r="A556" s="384">
        <v>19003021</v>
      </c>
      <c r="B556" s="384" t="s">
        <v>2781</v>
      </c>
      <c r="C556" s="385">
        <v>434024.85</v>
      </c>
      <c r="D556" s="370">
        <f>VLOOKUP($A$1:$A$1397,BS!$A$8:$A$2406,1,0)</f>
        <v>19003021</v>
      </c>
      <c r="E556" s="385"/>
    </row>
    <row r="557" spans="1:5">
      <c r="A557" s="384">
        <v>19003032</v>
      </c>
      <c r="B557" s="384" t="s">
        <v>2913</v>
      </c>
      <c r="C557" s="385">
        <v>3492939.8</v>
      </c>
      <c r="D557" s="370">
        <f>VLOOKUP($A$1:$A$1397,BS!$A$8:$A$2406,1,0)</f>
        <v>19003032</v>
      </c>
      <c r="E557" s="385"/>
    </row>
    <row r="558" spans="1:5">
      <c r="A558" s="384">
        <v>19003041</v>
      </c>
      <c r="B558" s="384" t="s">
        <v>3000</v>
      </c>
      <c r="C558" s="385">
        <v>6845719.6500000004</v>
      </c>
      <c r="D558" s="370">
        <f>VLOOKUP($A$1:$A$1397,BS!$A$8:$A$2406,1,0)</f>
        <v>19003041</v>
      </c>
      <c r="E558" s="385"/>
    </row>
    <row r="559" spans="1:5">
      <c r="A559" s="384">
        <v>19003042</v>
      </c>
      <c r="B559" s="384" t="s">
        <v>2974</v>
      </c>
      <c r="C559" s="385">
        <v>4873622.5999999996</v>
      </c>
      <c r="D559" s="370">
        <f>VLOOKUP($A$1:$A$1397,BS!$A$8:$A$2406,1,0)</f>
        <v>19003042</v>
      </c>
      <c r="E559" s="385"/>
    </row>
    <row r="560" spans="1:5">
      <c r="A560" s="384">
        <v>19100012</v>
      </c>
      <c r="B560" s="384" t="s">
        <v>944</v>
      </c>
      <c r="C560" s="385">
        <v>1324879.3799999999</v>
      </c>
      <c r="D560" s="370">
        <f>VLOOKUP($A$1:$A$1397,BS!$A$8:$A$2406,1,0)</f>
        <v>19100012</v>
      </c>
    </row>
    <row r="561" spans="1:5">
      <c r="A561" s="384">
        <v>19100022</v>
      </c>
      <c r="B561" s="384" t="s">
        <v>653</v>
      </c>
      <c r="C561" s="385">
        <v>-765496.98</v>
      </c>
      <c r="D561" s="370">
        <f>VLOOKUP($A$1:$A$1397,BS!$A$8:$A$2406,1,0)</f>
        <v>19100022</v>
      </c>
      <c r="E561" s="385"/>
    </row>
    <row r="562" spans="1:5">
      <c r="A562" s="384">
        <v>19100132</v>
      </c>
      <c r="B562" s="384" t="s">
        <v>639</v>
      </c>
      <c r="C562" s="385">
        <v>73950.59</v>
      </c>
      <c r="D562" s="370">
        <f>VLOOKUP($A$1:$A$1397,BS!$A$8:$A$2406,1,0)</f>
        <v>19100132</v>
      </c>
      <c r="E562" s="385"/>
    </row>
    <row r="563" spans="1:5">
      <c r="A563" s="384">
        <v>19100142</v>
      </c>
      <c r="B563" s="384" t="s">
        <v>640</v>
      </c>
      <c r="C563" s="385">
        <v>-249771.39</v>
      </c>
      <c r="D563" s="370">
        <f>VLOOKUP($A$1:$A$1397,BS!$A$8:$A$2406,1,0)</f>
        <v>19100142</v>
      </c>
      <c r="E563" s="385"/>
    </row>
    <row r="564" spans="1:5">
      <c r="A564" s="384">
        <v>19100152</v>
      </c>
      <c r="B564" s="384" t="s">
        <v>1073</v>
      </c>
      <c r="C564" s="385">
        <v>3589558.9</v>
      </c>
      <c r="D564" s="370">
        <f>VLOOKUP($A$1:$A$1397,BS!$A$8:$A$2406,1,0)</f>
        <v>19100152</v>
      </c>
      <c r="E564" s="385"/>
    </row>
    <row r="565" spans="1:5">
      <c r="A565" s="384">
        <v>19100162</v>
      </c>
      <c r="B565" s="384" t="s">
        <v>290</v>
      </c>
      <c r="C565" s="385">
        <v>-18451832.789999999</v>
      </c>
      <c r="D565" s="370">
        <f>VLOOKUP($A$1:$A$1397,BS!$A$8:$A$2406,1,0)</f>
        <v>19100162</v>
      </c>
      <c r="E565" s="385"/>
    </row>
    <row r="566" spans="1:5">
      <c r="A566" s="384">
        <v>20100023</v>
      </c>
      <c r="B566" s="384" t="s">
        <v>1853</v>
      </c>
      <c r="C566" s="385">
        <v>-859037.91</v>
      </c>
      <c r="D566" s="370">
        <f>VLOOKUP($A$1:$A$1397,BS!$A$8:$A$2406,1,0)</f>
        <v>20100023</v>
      </c>
      <c r="E566" s="385"/>
    </row>
    <row r="567" spans="1:5">
      <c r="A567" s="384">
        <v>20700003</v>
      </c>
      <c r="B567" s="384" t="s">
        <v>1224</v>
      </c>
      <c r="C567" s="385">
        <v>-122847945.22</v>
      </c>
      <c r="D567" s="370">
        <f>VLOOKUP($A$1:$A$1397,BS!$A$8:$A$2406,1,0)</f>
        <v>20700003</v>
      </c>
      <c r="E567" s="385"/>
    </row>
    <row r="568" spans="1:5">
      <c r="A568" s="384">
        <v>20700013</v>
      </c>
      <c r="B568" s="384" t="s">
        <v>1765</v>
      </c>
      <c r="C568" s="385">
        <v>-338395484.31</v>
      </c>
      <c r="D568" s="370">
        <f>VLOOKUP($A$1:$A$1397,BS!$A$8:$A$2406,1,0)</f>
        <v>20700013</v>
      </c>
      <c r="E568" s="385"/>
    </row>
    <row r="569" spans="1:5">
      <c r="A569" s="384">
        <v>20700023</v>
      </c>
      <c r="B569" s="384" t="s">
        <v>1269</v>
      </c>
      <c r="C569" s="385">
        <v>-16901820.34</v>
      </c>
      <c r="D569" s="370">
        <f>VLOOKUP($A$1:$A$1397,BS!$A$8:$A$2406,1,0)</f>
        <v>20700023</v>
      </c>
      <c r="E569" s="385"/>
    </row>
    <row r="570" spans="1:5">
      <c r="A570" s="384">
        <v>21100003</v>
      </c>
      <c r="B570" s="384" t="s">
        <v>1114</v>
      </c>
      <c r="C570" s="385">
        <v>-2803605116.4699998</v>
      </c>
      <c r="D570" s="370">
        <f>VLOOKUP($A$1:$A$1397,BS!$A$8:$A$2406,1,0)</f>
        <v>21100003</v>
      </c>
      <c r="E570" s="385"/>
    </row>
    <row r="571" spans="1:5">
      <c r="A571" s="384">
        <v>21100383</v>
      </c>
      <c r="B571" s="384" t="s">
        <v>25</v>
      </c>
      <c r="C571" s="385">
        <v>-491575</v>
      </c>
      <c r="D571" s="370">
        <f>VLOOKUP($A$1:$A$1397,BS!$A$8:$A$2406,1,0)</f>
        <v>21100383</v>
      </c>
      <c r="E571" s="385"/>
    </row>
    <row r="572" spans="1:5">
      <c r="A572" s="384">
        <v>21400013</v>
      </c>
      <c r="B572" s="384" t="s">
        <v>995</v>
      </c>
      <c r="C572" s="385">
        <v>2148854.7200000002</v>
      </c>
      <c r="D572" s="370">
        <f>VLOOKUP($A$1:$A$1397,BS!$A$8:$A$2406,1,0)</f>
        <v>21400013</v>
      </c>
      <c r="E572" s="385"/>
    </row>
    <row r="573" spans="1:5">
      <c r="A573" s="384">
        <v>21400033</v>
      </c>
      <c r="B573" s="384" t="s">
        <v>997</v>
      </c>
      <c r="C573" s="385">
        <v>4985024.68</v>
      </c>
      <c r="D573" s="370">
        <f>VLOOKUP($A$1:$A$1397,BS!$A$8:$A$2406,1,0)</f>
        <v>21400033</v>
      </c>
      <c r="E573" s="385"/>
    </row>
    <row r="574" spans="1:5">
      <c r="A574" s="384">
        <v>21500023</v>
      </c>
      <c r="B574" s="384" t="s">
        <v>1270</v>
      </c>
      <c r="C574" s="385">
        <v>-10766141</v>
      </c>
      <c r="D574" s="370">
        <f>VLOOKUP($A$1:$A$1397,BS!$A$8:$A$2406,1,0)</f>
        <v>21500023</v>
      </c>
      <c r="E574" s="385"/>
    </row>
    <row r="575" spans="1:5">
      <c r="A575" s="384">
        <v>21500033</v>
      </c>
      <c r="B575" s="384" t="s">
        <v>1766</v>
      </c>
      <c r="C575" s="385">
        <v>-3281918</v>
      </c>
      <c r="D575" s="370">
        <f>VLOOKUP($A$1:$A$1397,BS!$A$8:$A$2406,1,0)</f>
        <v>21500033</v>
      </c>
      <c r="E575" s="385"/>
    </row>
    <row r="576" spans="1:5">
      <c r="A576" s="384">
        <v>21600003</v>
      </c>
      <c r="B576" s="384" t="s">
        <v>392</v>
      </c>
      <c r="C576" s="385">
        <v>-381127218</v>
      </c>
      <c r="D576" s="370">
        <f>VLOOKUP($A$1:$A$1397,BS!$A$8:$A$2406,1,0)</f>
        <v>21600003</v>
      </c>
      <c r="E576" s="385"/>
    </row>
    <row r="577" spans="1:5">
      <c r="A577" s="384">
        <v>21600011</v>
      </c>
      <c r="B577" s="384" t="s">
        <v>1942</v>
      </c>
      <c r="C577" s="385">
        <v>40848002.149999999</v>
      </c>
      <c r="D577" s="370">
        <f>VLOOKUP($A$1:$A$1397,BS!$A$8:$A$2406,1,0)</f>
        <v>21600011</v>
      </c>
      <c r="E577" s="385"/>
    </row>
    <row r="578" spans="1:5">
      <c r="A578" s="384">
        <v>21600013</v>
      </c>
      <c r="B578" s="384" t="s">
        <v>628</v>
      </c>
      <c r="C578" s="385">
        <v>77562549.519999996</v>
      </c>
      <c r="D578" s="370">
        <f>VLOOKUP($A$1:$A$1397,BS!$A$8:$A$2406,1,0)</f>
        <v>21600013</v>
      </c>
      <c r="E578" s="385"/>
    </row>
    <row r="579" spans="1:5">
      <c r="A579" s="384">
        <v>21600023</v>
      </c>
      <c r="B579" s="384" t="s">
        <v>1767</v>
      </c>
      <c r="C579" s="385">
        <v>1755001.25</v>
      </c>
      <c r="D579" s="370">
        <f>VLOOKUP($A$1:$A$1397,BS!$A$8:$A$2406,1,0)</f>
        <v>21600023</v>
      </c>
      <c r="E579" s="385"/>
    </row>
    <row r="580" spans="1:5">
      <c r="A580" s="384">
        <v>21600033</v>
      </c>
      <c r="B580" s="384" t="s">
        <v>1124</v>
      </c>
      <c r="C580" s="385">
        <v>1471103.62</v>
      </c>
      <c r="D580" s="370">
        <f>VLOOKUP($A$1:$A$1397,BS!$A$8:$A$2406,1,0)</f>
        <v>21600033</v>
      </c>
      <c r="E580" s="385"/>
    </row>
    <row r="581" spans="1:5">
      <c r="A581" s="384">
        <v>21600053</v>
      </c>
      <c r="B581" s="384" t="s">
        <v>1013</v>
      </c>
      <c r="C581" s="385">
        <v>16359946.109999999</v>
      </c>
      <c r="D581" s="370">
        <f>VLOOKUP($A$1:$A$1397,BS!$A$8:$A$2406,1,0)</f>
        <v>21600053</v>
      </c>
      <c r="E581" s="385"/>
    </row>
    <row r="582" spans="1:5">
      <c r="A582" s="384">
        <v>21610013</v>
      </c>
      <c r="B582" s="384" t="s">
        <v>316</v>
      </c>
      <c r="C582" s="385">
        <v>14756651</v>
      </c>
      <c r="D582" s="370">
        <f>VLOOKUP($A$1:$A$1397,BS!$A$8:$A$2406,1,0)</f>
        <v>21610013</v>
      </c>
      <c r="E582" s="385"/>
    </row>
    <row r="583" spans="1:5">
      <c r="A583" s="384">
        <v>21900103</v>
      </c>
      <c r="B583" s="384" t="s">
        <v>2833</v>
      </c>
      <c r="C583" s="385">
        <v>-14391415.1</v>
      </c>
      <c r="D583" s="370">
        <f>VLOOKUP($A$1:$A$1397,BS!$A$8:$A$2406,1,0)</f>
        <v>21900103</v>
      </c>
      <c r="E583" s="385"/>
    </row>
    <row r="584" spans="1:5">
      <c r="A584" s="384">
        <v>21900113</v>
      </c>
      <c r="B584" s="384" t="s">
        <v>2834</v>
      </c>
      <c r="C584" s="385">
        <v>22559352.399999999</v>
      </c>
      <c r="D584" s="370">
        <f>VLOOKUP($A$1:$A$1397,BS!$A$8:$A$2406,1,0)</f>
        <v>21900113</v>
      </c>
      <c r="E584" s="385"/>
    </row>
    <row r="585" spans="1:5">
      <c r="A585" s="384">
        <v>21900133</v>
      </c>
      <c r="B585" s="384" t="s">
        <v>2835</v>
      </c>
      <c r="C585" s="385">
        <v>437276.7</v>
      </c>
      <c r="D585" s="370">
        <f>VLOOKUP($A$1:$A$1397,BS!$A$8:$A$2406,1,0)</f>
        <v>21900133</v>
      </c>
      <c r="E585" s="385"/>
    </row>
    <row r="586" spans="1:5">
      <c r="A586" s="384">
        <v>21900143</v>
      </c>
      <c r="B586" s="384" t="s">
        <v>2851</v>
      </c>
      <c r="C586" s="385">
        <v>208338383.00999999</v>
      </c>
      <c r="D586" s="370">
        <f>VLOOKUP($A$1:$A$1397,BS!$A$8:$A$2406,1,0)</f>
        <v>21900143</v>
      </c>
    </row>
    <row r="587" spans="1:5">
      <c r="A587" s="384">
        <v>21900153</v>
      </c>
      <c r="B587" s="384" t="s">
        <v>2837</v>
      </c>
      <c r="C587" s="385">
        <v>-72918434.049999997</v>
      </c>
      <c r="D587" s="370">
        <f>VLOOKUP($A$1:$A$1397,BS!$A$8:$A$2406,1,0)</f>
        <v>21900153</v>
      </c>
      <c r="E587" s="385"/>
    </row>
    <row r="588" spans="1:5">
      <c r="A588" s="384">
        <v>21900163</v>
      </c>
      <c r="B588" s="384" t="s">
        <v>2852</v>
      </c>
      <c r="C588" s="385">
        <v>12299873.75</v>
      </c>
      <c r="D588" s="370">
        <f>VLOOKUP($A$1:$A$1397,BS!$A$8:$A$2406,1,0)</f>
        <v>21900163</v>
      </c>
      <c r="E588" s="385"/>
    </row>
    <row r="589" spans="1:5">
      <c r="A589" s="384">
        <v>21900173</v>
      </c>
      <c r="B589" s="384" t="s">
        <v>2839</v>
      </c>
      <c r="C589" s="385">
        <v>-4304955.7699999996</v>
      </c>
      <c r="D589" s="370">
        <f>VLOOKUP($A$1:$A$1397,BS!$A$8:$A$2406,1,0)</f>
        <v>21900173</v>
      </c>
    </row>
    <row r="590" spans="1:5">
      <c r="A590" s="384">
        <v>21900183</v>
      </c>
      <c r="B590" s="384" t="s">
        <v>2840</v>
      </c>
      <c r="C590" s="385">
        <v>-2890250.01</v>
      </c>
      <c r="D590" s="370">
        <f>VLOOKUP($A$1:$A$1397,BS!$A$8:$A$2406,1,0)</f>
        <v>21900183</v>
      </c>
      <c r="E590" s="385"/>
    </row>
    <row r="591" spans="1:5">
      <c r="A591" s="384">
        <v>21900193</v>
      </c>
      <c r="B591" s="384" t="s">
        <v>2841</v>
      </c>
      <c r="C591" s="385">
        <v>1011587.41</v>
      </c>
      <c r="D591" s="370">
        <f>VLOOKUP($A$1:$A$1397,BS!$A$8:$A$2406,1,0)</f>
        <v>21900193</v>
      </c>
      <c r="E591" s="385"/>
    </row>
    <row r="592" spans="1:5">
      <c r="A592" s="384">
        <v>21900223</v>
      </c>
      <c r="B592" s="384" t="s">
        <v>2827</v>
      </c>
      <c r="C592" s="385">
        <v>-153046.85</v>
      </c>
      <c r="D592" s="370">
        <f>VLOOKUP($A$1:$A$1397,BS!$A$8:$A$2406,1,0)</f>
        <v>21900223</v>
      </c>
      <c r="E592" s="385"/>
    </row>
    <row r="593" spans="1:5">
      <c r="A593" s="384">
        <v>21900233</v>
      </c>
      <c r="B593" s="384" t="s">
        <v>2809</v>
      </c>
      <c r="C593" s="385">
        <v>5036995.29</v>
      </c>
      <c r="D593" s="370">
        <f>VLOOKUP($A$1:$A$1397,BS!$A$8:$A$2406,1,0)</f>
        <v>21900233</v>
      </c>
      <c r="E593" s="385"/>
    </row>
    <row r="594" spans="1:5">
      <c r="A594" s="384">
        <v>21900243</v>
      </c>
      <c r="B594" s="384" t="s">
        <v>2842</v>
      </c>
      <c r="C594" s="385">
        <v>-7895773.3399999999</v>
      </c>
      <c r="D594" s="370">
        <f>VLOOKUP($A$1:$A$1397,BS!$A$8:$A$2406,1,0)</f>
        <v>21900243</v>
      </c>
      <c r="E594" s="385"/>
    </row>
    <row r="595" spans="1:5">
      <c r="A595" s="384">
        <v>22100393</v>
      </c>
      <c r="B595" s="384" t="s">
        <v>440</v>
      </c>
      <c r="C595" s="385">
        <v>-15000000</v>
      </c>
      <c r="D595" s="370">
        <f>VLOOKUP($A$1:$A$1397,BS!$A$8:$A$2406,1,0)</f>
        <v>22100393</v>
      </c>
      <c r="E595" s="385"/>
    </row>
    <row r="596" spans="1:5">
      <c r="A596" s="384">
        <v>22100413</v>
      </c>
      <c r="B596" s="384" t="s">
        <v>138</v>
      </c>
      <c r="C596" s="385">
        <v>-2000000</v>
      </c>
      <c r="D596" s="370">
        <f>VLOOKUP($A$1:$A$1397,BS!$A$8:$A$2406,1,0)</f>
        <v>22100413</v>
      </c>
      <c r="E596" s="385"/>
    </row>
    <row r="597" spans="1:5">
      <c r="A597" s="384">
        <v>22100713</v>
      </c>
      <c r="B597" s="384" t="s">
        <v>478</v>
      </c>
      <c r="C597" s="385">
        <v>-300000000</v>
      </c>
      <c r="D597" s="370">
        <f>VLOOKUP($A$1:$A$1397,BS!$A$8:$A$2406,1,0)</f>
        <v>22100713</v>
      </c>
      <c r="E597" s="385"/>
    </row>
    <row r="598" spans="1:5">
      <c r="A598" s="384">
        <v>22100723</v>
      </c>
      <c r="B598" s="384" t="s">
        <v>479</v>
      </c>
      <c r="C598" s="385">
        <v>-200000000</v>
      </c>
      <c r="D598" s="370">
        <f>VLOOKUP($A$1:$A$1397,BS!$A$8:$A$2406,1,0)</f>
        <v>22100723</v>
      </c>
      <c r="E598" s="385"/>
    </row>
    <row r="599" spans="1:5">
      <c r="A599" s="384">
        <v>22100743</v>
      </c>
      <c r="B599" s="384" t="s">
        <v>1250</v>
      </c>
      <c r="C599" s="385">
        <v>-100000000</v>
      </c>
      <c r="D599" s="370">
        <f>VLOOKUP($A$1:$A$1397,BS!$A$8:$A$2406,1,0)</f>
        <v>22100743</v>
      </c>
      <c r="E599" s="385"/>
    </row>
    <row r="600" spans="1:5">
      <c r="A600" s="384">
        <v>22100823</v>
      </c>
      <c r="B600" s="384" t="s">
        <v>1796</v>
      </c>
      <c r="C600" s="385">
        <v>-250000000</v>
      </c>
      <c r="D600" s="370">
        <f>VLOOKUP($A$1:$A$1397,BS!$A$8:$A$2406,1,0)</f>
        <v>22100823</v>
      </c>
      <c r="E600" s="385"/>
    </row>
    <row r="601" spans="1:5">
      <c r="A601" s="384">
        <v>22100833</v>
      </c>
      <c r="B601" s="384" t="s">
        <v>2557</v>
      </c>
      <c r="C601" s="385">
        <v>-138460000</v>
      </c>
      <c r="D601" s="370">
        <f>VLOOKUP($A$1:$A$1397,BS!$A$8:$A$2406,1,0)</f>
        <v>22100833</v>
      </c>
      <c r="E601" s="385"/>
    </row>
    <row r="602" spans="1:5">
      <c r="A602" s="384">
        <v>22100843</v>
      </c>
      <c r="B602" s="384" t="s">
        <v>2561</v>
      </c>
      <c r="C602" s="385">
        <v>-23400000</v>
      </c>
      <c r="D602" s="370">
        <f>VLOOKUP($A$1:$A$1397,BS!$A$8:$A$2406,1,0)</f>
        <v>22100843</v>
      </c>
      <c r="E602" s="385"/>
    </row>
    <row r="603" spans="1:5">
      <c r="A603" s="384">
        <v>22100853</v>
      </c>
      <c r="B603" s="384" t="s">
        <v>2928</v>
      </c>
      <c r="C603" s="385">
        <v>-425000000</v>
      </c>
      <c r="D603" s="370">
        <f>VLOOKUP($A$1:$A$1397,BS!$A$8:$A$2406,1,0)</f>
        <v>22100853</v>
      </c>
      <c r="E603" s="385"/>
    </row>
    <row r="604" spans="1:5">
      <c r="A604" s="384">
        <v>22100923</v>
      </c>
      <c r="B604" s="384" t="s">
        <v>2199</v>
      </c>
      <c r="C604" s="385">
        <v>-250000000</v>
      </c>
      <c r="D604" s="370">
        <f>VLOOKUP($A$1:$A$1397,BS!$A$8:$A$2406,1,0)</f>
        <v>22100923</v>
      </c>
      <c r="E604" s="385"/>
    </row>
    <row r="605" spans="1:5">
      <c r="A605" s="384">
        <v>22100933</v>
      </c>
      <c r="B605" s="384" t="s">
        <v>2200</v>
      </c>
      <c r="C605" s="385">
        <v>-45000000</v>
      </c>
      <c r="D605" s="370">
        <f>VLOOKUP($A$1:$A$1397,BS!$A$8:$A$2406,1,0)</f>
        <v>22100933</v>
      </c>
      <c r="E605" s="385"/>
    </row>
    <row r="606" spans="1:5">
      <c r="A606" s="384">
        <v>22101023</v>
      </c>
      <c r="B606" s="384" t="s">
        <v>974</v>
      </c>
      <c r="C606" s="385">
        <v>-250000000</v>
      </c>
      <c r="D606" s="370">
        <f>VLOOKUP($A$1:$A$1397,BS!$A$8:$A$2406,1,0)</f>
        <v>22101023</v>
      </c>
      <c r="E606" s="385"/>
    </row>
    <row r="607" spans="1:5">
      <c r="A607" s="384">
        <v>22101033</v>
      </c>
      <c r="B607" s="384" t="s">
        <v>1768</v>
      </c>
      <c r="C607" s="385">
        <v>-300000000</v>
      </c>
      <c r="D607" s="370">
        <f>VLOOKUP($A$1:$A$1397,BS!$A$8:$A$2406,1,0)</f>
        <v>22101033</v>
      </c>
      <c r="E607" s="385"/>
    </row>
    <row r="608" spans="1:5">
      <c r="A608" s="384">
        <v>22101053</v>
      </c>
      <c r="B608" s="384" t="s">
        <v>1818</v>
      </c>
      <c r="C608" s="385">
        <v>-250000000</v>
      </c>
      <c r="D608" s="370">
        <f>VLOOKUP($A$1:$A$1397,BS!$A$8:$A$2406,1,0)</f>
        <v>22101053</v>
      </c>
      <c r="E608" s="385"/>
    </row>
    <row r="609" spans="1:5">
      <c r="A609" s="384">
        <v>22101113</v>
      </c>
      <c r="B609" s="384" t="s">
        <v>1487</v>
      </c>
      <c r="C609" s="385">
        <v>-350000000</v>
      </c>
      <c r="D609" s="370">
        <f>VLOOKUP($A$1:$A$1397,BS!$A$8:$A$2406,1,0)</f>
        <v>22101113</v>
      </c>
      <c r="E609" s="385"/>
    </row>
    <row r="610" spans="1:5">
      <c r="A610" s="384">
        <v>22101123</v>
      </c>
      <c r="B610" s="384" t="s">
        <v>1956</v>
      </c>
      <c r="C610" s="385">
        <v>-325000000</v>
      </c>
      <c r="D610" s="370">
        <f>VLOOKUP($A$1:$A$1397,BS!$A$8:$A$2406,1,0)</f>
        <v>22101123</v>
      </c>
      <c r="E610" s="385"/>
    </row>
    <row r="611" spans="1:5">
      <c r="A611" s="384">
        <v>22101133</v>
      </c>
      <c r="B611" s="384" t="s">
        <v>1951</v>
      </c>
      <c r="C611" s="385">
        <v>-250000000</v>
      </c>
      <c r="D611" s="370">
        <f>VLOOKUP($A$1:$A$1397,BS!$A$8:$A$2406,1,0)</f>
        <v>22101133</v>
      </c>
      <c r="E611" s="385"/>
    </row>
    <row r="612" spans="1:5">
      <c r="A612" s="384">
        <v>22101143</v>
      </c>
      <c r="B612" s="384" t="s">
        <v>2058</v>
      </c>
      <c r="C612" s="385">
        <v>-300000000</v>
      </c>
      <c r="D612" s="370">
        <f>VLOOKUP($A$1:$A$1397,BS!$A$8:$A$2406,1,0)</f>
        <v>22101143</v>
      </c>
      <c r="E612" s="385"/>
    </row>
    <row r="613" spans="1:5">
      <c r="A613" s="384">
        <v>22600083</v>
      </c>
      <c r="B613" s="384" t="s">
        <v>2054</v>
      </c>
      <c r="C613" s="385">
        <v>12511.77</v>
      </c>
      <c r="D613" s="370">
        <f>VLOOKUP($A$1:$A$1397,BS!$A$8:$A$2406,1,0)</f>
        <v>22600083</v>
      </c>
      <c r="E613" s="385"/>
    </row>
    <row r="614" spans="1:5">
      <c r="A614" s="384">
        <v>22600093</v>
      </c>
      <c r="B614" s="384" t="s">
        <v>2929</v>
      </c>
      <c r="C614" s="385">
        <v>1858489.58</v>
      </c>
      <c r="D614" s="370">
        <f>VLOOKUP($A$1:$A$1397,BS!$A$8:$A$2406,1,0)</f>
        <v>22600093</v>
      </c>
      <c r="E614" s="385"/>
    </row>
    <row r="615" spans="1:5">
      <c r="A615" s="384">
        <v>22820011</v>
      </c>
      <c r="B615" s="384" t="s">
        <v>1741</v>
      </c>
      <c r="C615" s="385">
        <v>-332500</v>
      </c>
      <c r="D615" s="370">
        <f>VLOOKUP($A$1:$A$1397,BS!$A$8:$A$2406,1,0)</f>
        <v>22820011</v>
      </c>
      <c r="E615" s="385"/>
    </row>
    <row r="616" spans="1:5">
      <c r="A616" s="384">
        <v>22820012</v>
      </c>
      <c r="B616" s="384" t="s">
        <v>1742</v>
      </c>
      <c r="C616" s="385">
        <v>-47500</v>
      </c>
      <c r="D616" s="370">
        <f>VLOOKUP($A$1:$A$1397,BS!$A$8:$A$2406,1,0)</f>
        <v>22820012</v>
      </c>
      <c r="E616" s="385"/>
    </row>
    <row r="617" spans="1:5">
      <c r="A617" s="384">
        <v>22830003</v>
      </c>
      <c r="B617" s="384" t="s">
        <v>999</v>
      </c>
      <c r="C617" s="385">
        <v>-52528333.850000001</v>
      </c>
      <c r="D617" s="370">
        <f>VLOOKUP($A$1:$A$1397,BS!$A$8:$A$2406,1,0)</f>
        <v>22830003</v>
      </c>
      <c r="E617" s="385"/>
    </row>
    <row r="618" spans="1:5">
      <c r="A618" s="384">
        <v>22830013</v>
      </c>
      <c r="B618" s="384" t="s">
        <v>998</v>
      </c>
      <c r="C618" s="385">
        <v>-5103784.1900000004</v>
      </c>
      <c r="D618" s="370">
        <f>VLOOKUP($A$1:$A$1397,BS!$A$8:$A$2406,1,0)</f>
        <v>22830013</v>
      </c>
      <c r="E618" s="385"/>
    </row>
    <row r="619" spans="1:5">
      <c r="A619" s="384">
        <v>22830023</v>
      </c>
      <c r="B619" s="384" t="s">
        <v>1352</v>
      </c>
      <c r="C619" s="385">
        <v>-39816857.020000003</v>
      </c>
      <c r="D619" s="370">
        <f>VLOOKUP($A$1:$A$1397,BS!$A$8:$A$2406,1,0)</f>
        <v>22830023</v>
      </c>
      <c r="E619" s="385"/>
    </row>
    <row r="620" spans="1:5">
      <c r="A620" s="384">
        <v>22830033</v>
      </c>
      <c r="B620" s="384" t="s">
        <v>2215</v>
      </c>
      <c r="C620" s="385">
        <v>-807000</v>
      </c>
      <c r="D620" s="370">
        <f>VLOOKUP($A$1:$A$1397,BS!$A$8:$A$2406,1,0)</f>
        <v>22830033</v>
      </c>
      <c r="E620" s="385"/>
    </row>
    <row r="621" spans="1:5">
      <c r="A621" s="384">
        <v>22830043</v>
      </c>
      <c r="B621" s="384" t="s">
        <v>2583</v>
      </c>
      <c r="C621" s="385">
        <v>-195047.22</v>
      </c>
      <c r="D621" s="370">
        <f>VLOOKUP($A$1:$A$1397,BS!$A$8:$A$2406,1,0)</f>
        <v>22830043</v>
      </c>
      <c r="E621" s="385"/>
    </row>
    <row r="622" spans="1:5">
      <c r="A622" s="384">
        <v>22830053</v>
      </c>
      <c r="B622" s="384" t="s">
        <v>2706</v>
      </c>
      <c r="C622" s="385">
        <v>-1537250</v>
      </c>
      <c r="D622" s="370">
        <f>VLOOKUP($A$1:$A$1397,BS!$A$8:$A$2406,1,0)</f>
        <v>22830053</v>
      </c>
      <c r="E622" s="385"/>
    </row>
    <row r="623" spans="1:5">
      <c r="A623" s="384">
        <v>22830063</v>
      </c>
      <c r="B623" s="384" t="s">
        <v>2750</v>
      </c>
      <c r="C623" s="385">
        <v>-50538</v>
      </c>
      <c r="D623" s="370">
        <f>VLOOKUP($A$1:$A$1397,BS!$A$8:$A$2406,1,0)</f>
        <v>22830063</v>
      </c>
      <c r="E623" s="385"/>
    </row>
    <row r="624" spans="1:5">
      <c r="A624" s="384">
        <v>22830073</v>
      </c>
      <c r="B624" s="384" t="s">
        <v>2751</v>
      </c>
      <c r="C624" s="385">
        <v>-97929</v>
      </c>
      <c r="D624" s="370">
        <f>VLOOKUP($A$1:$A$1397,BS!$A$8:$A$2406,1,0)</f>
        <v>22830073</v>
      </c>
      <c r="E624" s="385"/>
    </row>
    <row r="625" spans="1:5">
      <c r="A625" s="384">
        <v>22840012</v>
      </c>
      <c r="B625" s="384" t="s">
        <v>2291</v>
      </c>
      <c r="C625" s="385">
        <v>-631223.56999999995</v>
      </c>
      <c r="D625" s="370">
        <f>VLOOKUP($A$1:$A$1397,BS!$A$8:$A$2406,1,0)</f>
        <v>22840012</v>
      </c>
      <c r="E625" s="385"/>
    </row>
    <row r="626" spans="1:5">
      <c r="A626" s="384">
        <v>22840021</v>
      </c>
      <c r="B626" s="384" t="s">
        <v>1502</v>
      </c>
      <c r="C626" s="385">
        <v>-199475.25</v>
      </c>
      <c r="D626" s="370">
        <f>VLOOKUP($A$1:$A$1397,BS!$A$8:$A$2406,1,0)</f>
        <v>22840021</v>
      </c>
      <c r="E626" s="385"/>
    </row>
    <row r="627" spans="1:5">
      <c r="A627" s="384">
        <v>22840022</v>
      </c>
      <c r="B627" s="384" t="s">
        <v>2292</v>
      </c>
      <c r="C627" s="385">
        <v>-530428.43000000005</v>
      </c>
      <c r="D627" s="370">
        <f>VLOOKUP($A$1:$A$1397,BS!$A$8:$A$2406,1,0)</f>
        <v>22840022</v>
      </c>
      <c r="E627" s="385"/>
    </row>
    <row r="628" spans="1:5">
      <c r="A628" s="384">
        <v>22840031</v>
      </c>
      <c r="B628" s="384" t="s">
        <v>1517</v>
      </c>
      <c r="C628" s="385">
        <v>-258000</v>
      </c>
      <c r="D628" s="370">
        <f>VLOOKUP($A$1:$A$1397,BS!$A$8:$A$2406,1,0)</f>
        <v>22840031</v>
      </c>
      <c r="E628" s="385"/>
    </row>
    <row r="629" spans="1:5">
      <c r="A629" s="384">
        <v>22840032</v>
      </c>
      <c r="B629" s="384" t="s">
        <v>2293</v>
      </c>
      <c r="C629" s="385">
        <v>-3302394.74</v>
      </c>
      <c r="D629" s="370">
        <f>VLOOKUP($A$1:$A$1397,BS!$A$8:$A$2406,1,0)</f>
        <v>22840032</v>
      </c>
    </row>
    <row r="630" spans="1:5">
      <c r="A630" s="384">
        <v>22840042</v>
      </c>
      <c r="B630" s="384" t="s">
        <v>2294</v>
      </c>
      <c r="C630" s="385">
        <v>-236393.37</v>
      </c>
      <c r="D630" s="370">
        <f>VLOOKUP($A$1:$A$1397,BS!$A$8:$A$2406,1,0)</f>
        <v>22840042</v>
      </c>
      <c r="E630" s="385"/>
    </row>
    <row r="631" spans="1:5">
      <c r="A631" s="384">
        <v>22840051</v>
      </c>
      <c r="B631" s="384" t="s">
        <v>1518</v>
      </c>
      <c r="C631" s="385">
        <v>-30000</v>
      </c>
      <c r="D631" s="370">
        <f>VLOOKUP($A$1:$A$1397,BS!$A$8:$A$2406,1,0)</f>
        <v>22840051</v>
      </c>
      <c r="E631" s="385"/>
    </row>
    <row r="632" spans="1:5">
      <c r="A632" s="384">
        <v>22840062</v>
      </c>
      <c r="B632" s="384" t="s">
        <v>2296</v>
      </c>
      <c r="C632" s="385">
        <v>-1293823.8700000001</v>
      </c>
      <c r="D632" s="370">
        <f>VLOOKUP($A$1:$A$1397,BS!$A$8:$A$2406,1,0)</f>
        <v>22840062</v>
      </c>
      <c r="E632" s="385"/>
    </row>
    <row r="633" spans="1:5">
      <c r="A633" s="384">
        <v>22840081</v>
      </c>
      <c r="B633" s="384" t="s">
        <v>1503</v>
      </c>
      <c r="C633" s="385">
        <v>-550000</v>
      </c>
      <c r="D633" s="370">
        <f>VLOOKUP($A$1:$A$1397,BS!$A$8:$A$2406,1,0)</f>
        <v>22840081</v>
      </c>
      <c r="E633" s="385"/>
    </row>
    <row r="634" spans="1:5">
      <c r="A634" s="384">
        <v>22840082</v>
      </c>
      <c r="B634" s="384" t="s">
        <v>2297</v>
      </c>
      <c r="C634" s="385">
        <v>-2473994.61</v>
      </c>
      <c r="D634" s="370">
        <f>VLOOKUP($A$1:$A$1397,BS!$A$8:$A$2406,1,0)</f>
        <v>22840082</v>
      </c>
      <c r="E634" s="385"/>
    </row>
    <row r="635" spans="1:5">
      <c r="A635" s="384">
        <v>22840092</v>
      </c>
      <c r="B635" s="384" t="s">
        <v>2298</v>
      </c>
      <c r="C635" s="385">
        <v>-2050000</v>
      </c>
      <c r="D635" s="370">
        <f>VLOOKUP($A$1:$A$1397,BS!$A$8:$A$2406,1,0)</f>
        <v>22840092</v>
      </c>
      <c r="E635" s="385"/>
    </row>
    <row r="636" spans="1:5">
      <c r="A636" s="384">
        <v>22840102</v>
      </c>
      <c r="B636" s="384" t="s">
        <v>2299</v>
      </c>
      <c r="C636" s="385">
        <v>-499874.44</v>
      </c>
      <c r="D636" s="370">
        <f>VLOOKUP($A$1:$A$1397,BS!$A$8:$A$2406,1,0)</f>
        <v>22840102</v>
      </c>
      <c r="E636" s="385"/>
    </row>
    <row r="637" spans="1:5">
      <c r="A637" s="384">
        <v>22840111</v>
      </c>
      <c r="B637" s="384" t="s">
        <v>1519</v>
      </c>
      <c r="C637" s="385">
        <v>-20000</v>
      </c>
      <c r="D637" s="370">
        <f>VLOOKUP($A$1:$A$1397,BS!$A$8:$A$2406,1,0)</f>
        <v>22840111</v>
      </c>
      <c r="E637" s="385"/>
    </row>
    <row r="638" spans="1:5">
      <c r="A638" s="384">
        <v>22840112</v>
      </c>
      <c r="B638" s="384" t="s">
        <v>2300</v>
      </c>
      <c r="C638" s="385">
        <v>-200000</v>
      </c>
      <c r="D638" s="370">
        <f>VLOOKUP($A$1:$A$1397,BS!$A$8:$A$2406,1,0)</f>
        <v>22840112</v>
      </c>
      <c r="E638" s="385"/>
    </row>
    <row r="639" spans="1:5">
      <c r="A639" s="384">
        <v>22840122</v>
      </c>
      <c r="B639" s="384" t="s">
        <v>2301</v>
      </c>
      <c r="C639" s="385">
        <v>-140000</v>
      </c>
      <c r="D639" s="370">
        <f>VLOOKUP($A$1:$A$1397,BS!$A$8:$A$2406,1,0)</f>
        <v>22840122</v>
      </c>
      <c r="E639" s="385"/>
    </row>
    <row r="640" spans="1:5">
      <c r="A640" s="384">
        <v>22840131</v>
      </c>
      <c r="B640" s="384" t="s">
        <v>1504</v>
      </c>
      <c r="C640" s="385">
        <v>-500000</v>
      </c>
      <c r="D640" s="370">
        <f>VLOOKUP($A$1:$A$1397,BS!$A$8:$A$2406,1,0)</f>
        <v>22840131</v>
      </c>
      <c r="E640" s="385"/>
    </row>
    <row r="641" spans="1:5">
      <c r="A641" s="384">
        <v>22840132</v>
      </c>
      <c r="B641" s="384" t="s">
        <v>2302</v>
      </c>
      <c r="C641" s="385">
        <v>-100000</v>
      </c>
      <c r="D641" s="370">
        <f>VLOOKUP($A$1:$A$1397,BS!$A$8:$A$2406,1,0)</f>
        <v>22840132</v>
      </c>
      <c r="E641" s="385"/>
    </row>
    <row r="642" spans="1:5">
      <c r="A642" s="384">
        <v>22840161</v>
      </c>
      <c r="B642" s="384" t="s">
        <v>1505</v>
      </c>
      <c r="C642" s="385">
        <v>-347291</v>
      </c>
      <c r="D642" s="370">
        <f>VLOOKUP($A$1:$A$1397,BS!$A$8:$A$2406,1,0)</f>
        <v>22840161</v>
      </c>
      <c r="E642" s="385"/>
    </row>
    <row r="643" spans="1:5">
      <c r="A643" s="384">
        <v>22840162</v>
      </c>
      <c r="B643" s="384" t="s">
        <v>2787</v>
      </c>
      <c r="C643" s="385">
        <v>-88616.68</v>
      </c>
      <c r="D643" s="370">
        <f>VLOOKUP($A$1:$A$1397,BS!$A$8:$A$2406,1,0)</f>
        <v>22840162</v>
      </c>
      <c r="E643" s="385"/>
    </row>
    <row r="644" spans="1:5">
      <c r="A644" s="384">
        <v>22840171</v>
      </c>
      <c r="B644" s="384" t="s">
        <v>1506</v>
      </c>
      <c r="C644" s="385">
        <v>-50000</v>
      </c>
      <c r="D644" s="370">
        <f>VLOOKUP($A$1:$A$1397,BS!$A$8:$A$2406,1,0)</f>
        <v>22840171</v>
      </c>
      <c r="E644" s="385"/>
    </row>
    <row r="645" spans="1:5">
      <c r="A645" s="384">
        <v>22840181</v>
      </c>
      <c r="B645" s="384" t="s">
        <v>1520</v>
      </c>
      <c r="C645" s="385">
        <v>-2867992.26</v>
      </c>
      <c r="D645" s="370">
        <f>VLOOKUP($A$1:$A$1397,BS!$A$8:$A$2406,1,0)</f>
        <v>22840181</v>
      </c>
      <c r="E645" s="385"/>
    </row>
    <row r="646" spans="1:5">
      <c r="A646" s="384">
        <v>22840191</v>
      </c>
      <c r="B646" s="384" t="s">
        <v>1507</v>
      </c>
      <c r="C646" s="385">
        <v>-250000</v>
      </c>
      <c r="D646" s="370">
        <f>VLOOKUP($A$1:$A$1397,BS!$A$8:$A$2406,1,0)</f>
        <v>22840191</v>
      </c>
      <c r="E646" s="385"/>
    </row>
    <row r="647" spans="1:5">
      <c r="A647" s="384">
        <v>22840221</v>
      </c>
      <c r="B647" s="384" t="s">
        <v>1526</v>
      </c>
      <c r="C647" s="385">
        <v>-545580.69999999995</v>
      </c>
      <c r="D647" s="370">
        <f>VLOOKUP($A$1:$A$1397,BS!$A$8:$A$2406,1,0)</f>
        <v>22840221</v>
      </c>
      <c r="E647" s="385"/>
    </row>
    <row r="648" spans="1:5">
      <c r="A648" s="384">
        <v>22840231</v>
      </c>
      <c r="B648" s="384" t="s">
        <v>414</v>
      </c>
      <c r="C648" s="385">
        <v>-75000</v>
      </c>
      <c r="D648" s="370">
        <f>VLOOKUP($A$1:$A$1397,BS!$A$8:$A$2406,1,0)</f>
        <v>22840231</v>
      </c>
      <c r="E648" s="385"/>
    </row>
    <row r="649" spans="1:5">
      <c r="A649" s="384">
        <v>22840251</v>
      </c>
      <c r="B649" s="384" t="s">
        <v>928</v>
      </c>
      <c r="C649" s="385">
        <v>-8841357</v>
      </c>
      <c r="D649" s="370">
        <f>VLOOKUP($A$1:$A$1397,BS!$A$8:$A$2406,1,0)</f>
        <v>22840251</v>
      </c>
      <c r="E649" s="385"/>
    </row>
    <row r="650" spans="1:5">
      <c r="A650" s="384">
        <v>22840281</v>
      </c>
      <c r="B650" s="384" t="s">
        <v>2105</v>
      </c>
      <c r="C650" s="385">
        <v>-50000</v>
      </c>
      <c r="D650" s="370">
        <f>VLOOKUP($A$1:$A$1397,BS!$A$8:$A$2406,1,0)</f>
        <v>22840281</v>
      </c>
      <c r="E650" s="385"/>
    </row>
    <row r="651" spans="1:5">
      <c r="A651" s="384">
        <v>22840301</v>
      </c>
      <c r="B651" s="384" t="s">
        <v>2253</v>
      </c>
      <c r="C651" s="385">
        <v>-103859</v>
      </c>
      <c r="D651" s="370">
        <f>VLOOKUP($A$1:$A$1397,BS!$A$8:$A$2406,1,0)</f>
        <v>22840301</v>
      </c>
      <c r="E651" s="385"/>
    </row>
    <row r="652" spans="1:5">
      <c r="A652" s="384">
        <v>22840311</v>
      </c>
      <c r="B652" s="384" t="s">
        <v>2254</v>
      </c>
      <c r="C652" s="385">
        <v>-96000</v>
      </c>
      <c r="D652" s="370">
        <f>VLOOKUP($A$1:$A$1397,BS!$A$8:$A$2406,1,0)</f>
        <v>22840311</v>
      </c>
      <c r="E652" s="385"/>
    </row>
    <row r="653" spans="1:5">
      <c r="A653" s="384">
        <v>22840321</v>
      </c>
      <c r="B653" s="384" t="s">
        <v>2422</v>
      </c>
      <c r="C653" s="385">
        <v>-124867306</v>
      </c>
      <c r="D653" s="370">
        <f>VLOOKUP($A$1:$A$1397,BS!$A$8:$A$2406,1,0)</f>
        <v>22840321</v>
      </c>
      <c r="E653" s="385"/>
    </row>
    <row r="654" spans="1:5">
      <c r="A654" s="384">
        <v>22840331</v>
      </c>
      <c r="B654" s="384" t="s">
        <v>2788</v>
      </c>
      <c r="C654" s="385">
        <v>-75091620</v>
      </c>
      <c r="D654" s="370">
        <f>VLOOKUP($A$1:$A$1397,BS!$A$8:$A$2406,1,0)</f>
        <v>22840331</v>
      </c>
      <c r="E654" s="385"/>
    </row>
    <row r="655" spans="1:5">
      <c r="A655" s="384">
        <v>22840332</v>
      </c>
      <c r="B655" s="384" t="s">
        <v>2295</v>
      </c>
      <c r="C655" s="385">
        <v>-22000000</v>
      </c>
      <c r="D655" s="370">
        <f>VLOOKUP($A$1:$A$1397,BS!$A$8:$A$2406,1,0)</f>
        <v>22840332</v>
      </c>
      <c r="E655" s="385"/>
    </row>
    <row r="656" spans="1:5">
      <c r="A656" s="384">
        <v>22840341</v>
      </c>
      <c r="B656" s="384" t="s">
        <v>2770</v>
      </c>
      <c r="C656" s="385">
        <v>-26467879</v>
      </c>
      <c r="D656" s="370">
        <f>VLOOKUP($A$1:$A$1397,BS!$A$8:$A$2406,1,0)</f>
        <v>22840341</v>
      </c>
      <c r="E656" s="385"/>
    </row>
    <row r="657" spans="1:5">
      <c r="A657" s="384">
        <v>22840351</v>
      </c>
      <c r="B657" s="384" t="s">
        <v>3132</v>
      </c>
      <c r="C657" s="385">
        <v>-465000</v>
      </c>
      <c r="D657" s="370">
        <f>VLOOKUP($A$1:$A$1397,BS!$A$8:$A$2406,1,0)</f>
        <v>22840351</v>
      </c>
    </row>
    <row r="658" spans="1:5">
      <c r="A658" s="384">
        <v>22841001</v>
      </c>
      <c r="B658" s="384" t="s">
        <v>1508</v>
      </c>
      <c r="C658" s="385">
        <v>-4610484.08</v>
      </c>
      <c r="D658" s="370">
        <f>VLOOKUP($A$1:$A$1397,BS!$A$8:$A$2406,1,0)</f>
        <v>22841001</v>
      </c>
      <c r="E658" s="385"/>
    </row>
    <row r="659" spans="1:5">
      <c r="A659" s="384">
        <v>23001021</v>
      </c>
      <c r="B659" s="384" t="s">
        <v>29</v>
      </c>
      <c r="C659" s="385">
        <v>-19031903.059999999</v>
      </c>
      <c r="D659" s="370">
        <f>VLOOKUP($A$1:$A$1397,BS!$A$8:$A$2406,1,0)</f>
        <v>23001021</v>
      </c>
      <c r="E659" s="385"/>
    </row>
    <row r="660" spans="1:5">
      <c r="A660" s="384">
        <v>23001031</v>
      </c>
      <c r="B660" s="384" t="s">
        <v>1095</v>
      </c>
      <c r="C660" s="385">
        <v>-19413035.210000001</v>
      </c>
      <c r="D660" s="370">
        <f>VLOOKUP($A$1:$A$1397,BS!$A$8:$A$2406,1,0)</f>
        <v>23001031</v>
      </c>
      <c r="E660" s="385"/>
    </row>
    <row r="661" spans="1:5">
      <c r="A661" s="384">
        <v>23001041</v>
      </c>
      <c r="B661" s="384" t="s">
        <v>358</v>
      </c>
      <c r="C661" s="385">
        <v>-12192278.07</v>
      </c>
      <c r="D661" s="370">
        <f>VLOOKUP($A$1:$A$1397,BS!$A$8:$A$2406,1,0)</f>
        <v>23001041</v>
      </c>
      <c r="E661" s="385"/>
    </row>
    <row r="662" spans="1:5">
      <c r="A662" s="384">
        <v>23001043</v>
      </c>
      <c r="B662" s="384" t="s">
        <v>2438</v>
      </c>
      <c r="C662" s="385">
        <v>-921104.87</v>
      </c>
      <c r="D662" s="370">
        <f>VLOOKUP($A$1:$A$1397,BS!$A$8:$A$2406,1,0)</f>
        <v>23001043</v>
      </c>
      <c r="E662" s="385"/>
    </row>
    <row r="663" spans="1:5">
      <c r="A663" s="384">
        <v>23001061</v>
      </c>
      <c r="B663" s="384" t="s">
        <v>1000</v>
      </c>
      <c r="C663" s="385">
        <v>-5391523.6399999997</v>
      </c>
      <c r="D663" s="370">
        <f>VLOOKUP($A$1:$A$1397,BS!$A$8:$A$2406,1,0)</f>
        <v>23001061</v>
      </c>
      <c r="E663" s="385"/>
    </row>
    <row r="664" spans="1:5">
      <c r="A664" s="384">
        <v>23001071</v>
      </c>
      <c r="B664" s="384" t="s">
        <v>827</v>
      </c>
      <c r="C664" s="385">
        <v>-9119750.3399999999</v>
      </c>
      <c r="D664" s="370">
        <f>VLOOKUP($A$1:$A$1397,BS!$A$8:$A$2406,1,0)</f>
        <v>23001071</v>
      </c>
      <c r="E664" s="385"/>
    </row>
    <row r="665" spans="1:5">
      <c r="A665" s="384">
        <v>23001092</v>
      </c>
      <c r="B665" s="384" t="s">
        <v>509</v>
      </c>
      <c r="C665" s="385">
        <v>-9147842.5099999998</v>
      </c>
      <c r="D665" s="370">
        <f>VLOOKUP($A$1:$A$1397,BS!$A$8:$A$2406,1,0)</f>
        <v>23001092</v>
      </c>
      <c r="E665" s="385"/>
    </row>
    <row r="666" spans="1:5">
      <c r="A666" s="384">
        <v>23001131</v>
      </c>
      <c r="B666" s="384" t="s">
        <v>2244</v>
      </c>
      <c r="C666" s="385">
        <v>-16901715.960000001</v>
      </c>
      <c r="D666" s="370">
        <f>VLOOKUP($A$1:$A$1397,BS!$A$8:$A$2406,1,0)</f>
        <v>23001131</v>
      </c>
      <c r="E666" s="385"/>
    </row>
    <row r="667" spans="1:5">
      <c r="A667" s="384">
        <v>23001141</v>
      </c>
      <c r="B667" s="384" t="s">
        <v>2433</v>
      </c>
      <c r="C667" s="385">
        <v>-557889.69999999995</v>
      </c>
      <c r="D667" s="370">
        <f>VLOOKUP($A$1:$A$1397,BS!$A$8:$A$2406,1,0)</f>
        <v>23001141</v>
      </c>
    </row>
    <row r="668" spans="1:5">
      <c r="A668" s="384">
        <v>23001151</v>
      </c>
      <c r="B668" s="384" t="s">
        <v>2522</v>
      </c>
      <c r="C668" s="385">
        <v>-117745.04</v>
      </c>
      <c r="D668" s="370">
        <f>VLOOKUP($A$1:$A$1397,BS!$A$8:$A$2406,1,0)</f>
        <v>23001151</v>
      </c>
      <c r="E668" s="385"/>
    </row>
    <row r="669" spans="1:5">
      <c r="A669" s="384">
        <v>23001231</v>
      </c>
      <c r="B669" s="384" t="s">
        <v>2403</v>
      </c>
      <c r="C669" s="385">
        <v>-1166689.05</v>
      </c>
      <c r="D669" s="370">
        <f>VLOOKUP($A$1:$A$1397,BS!$A$8:$A$2406,1,0)</f>
        <v>23001231</v>
      </c>
    </row>
    <row r="670" spans="1:5">
      <c r="A670" s="384">
        <v>23002011</v>
      </c>
      <c r="B670" s="384" t="s">
        <v>1747</v>
      </c>
      <c r="C670" s="385">
        <v>-909214.23</v>
      </c>
      <c r="D670" s="370">
        <f>VLOOKUP($A$1:$A$1397,BS!$A$8:$A$2406,1,0)</f>
        <v>23002011</v>
      </c>
      <c r="E670" s="385"/>
    </row>
    <row r="671" spans="1:5">
      <c r="A671" s="384">
        <v>23002041</v>
      </c>
      <c r="B671" s="384" t="s">
        <v>1148</v>
      </c>
      <c r="C671" s="385">
        <v>-7143727.0700000003</v>
      </c>
      <c r="D671" s="370">
        <f>VLOOKUP($A$1:$A$1397,BS!$A$8:$A$2406,1,0)</f>
        <v>23002041</v>
      </c>
    </row>
    <row r="672" spans="1:5">
      <c r="A672" s="384">
        <v>23002061</v>
      </c>
      <c r="B672" s="384" t="s">
        <v>65</v>
      </c>
      <c r="C672" s="385">
        <v>82298</v>
      </c>
      <c r="D672" s="370">
        <f>VLOOKUP($A$1:$A$1397,BS!$A$8:$A$2406,1,0)</f>
        <v>23002061</v>
      </c>
    </row>
    <row r="673" spans="1:5">
      <c r="A673" s="384">
        <v>23002071</v>
      </c>
      <c r="B673" s="384" t="s">
        <v>50</v>
      </c>
      <c r="C673" s="385">
        <v>251781.44</v>
      </c>
      <c r="D673" s="370">
        <f>VLOOKUP($A$1:$A$1397,BS!$A$8:$A$2406,1,0)</f>
        <v>23002071</v>
      </c>
    </row>
    <row r="674" spans="1:5">
      <c r="A674" s="384">
        <v>23002072</v>
      </c>
      <c r="B674" s="384" t="s">
        <v>2439</v>
      </c>
      <c r="C674" s="385">
        <v>18711.25</v>
      </c>
      <c r="D674" s="370">
        <f>VLOOKUP($A$1:$A$1397,BS!$A$8:$A$2406,1,0)</f>
        <v>23002072</v>
      </c>
    </row>
    <row r="675" spans="1:5">
      <c r="A675" s="384">
        <v>23002091</v>
      </c>
      <c r="B675" s="384" t="s">
        <v>512</v>
      </c>
      <c r="C675" s="385">
        <v>-334079.44</v>
      </c>
      <c r="D675" s="370">
        <f>VLOOKUP($A$1:$A$1397,BS!$A$8:$A$2406,1,0)</f>
        <v>23002091</v>
      </c>
    </row>
    <row r="676" spans="1:5">
      <c r="A676" s="384">
        <v>23002092</v>
      </c>
      <c r="B676" s="384" t="s">
        <v>513</v>
      </c>
      <c r="C676" s="385">
        <v>-18711.25</v>
      </c>
      <c r="D676" s="370">
        <f>VLOOKUP($A$1:$A$1397,BS!$A$8:$A$2406,1,0)</f>
        <v>23002092</v>
      </c>
    </row>
    <row r="677" spans="1:5">
      <c r="A677" s="384">
        <v>23200011</v>
      </c>
      <c r="B677" s="384" t="s">
        <v>1657</v>
      </c>
      <c r="C677" s="385">
        <v>-7165673.2800000003</v>
      </c>
      <c r="D677" s="370">
        <f>VLOOKUP($A$1:$A$1397,BS!$A$8:$A$2406,1,0)</f>
        <v>23200011</v>
      </c>
    </row>
    <row r="678" spans="1:5">
      <c r="A678" s="384">
        <v>23200031</v>
      </c>
      <c r="B678" s="384" t="s">
        <v>403</v>
      </c>
      <c r="C678" s="385">
        <v>-16782958.489999998</v>
      </c>
      <c r="D678" s="370">
        <f>VLOOKUP($A$1:$A$1397,BS!$A$8:$A$2406,1,0)</f>
        <v>23200031</v>
      </c>
    </row>
    <row r="679" spans="1:5">
      <c r="A679" s="384">
        <v>23200033</v>
      </c>
      <c r="B679" s="384" t="s">
        <v>407</v>
      </c>
      <c r="C679" s="385">
        <v>-290062.5</v>
      </c>
      <c r="D679" s="370">
        <f>VLOOKUP($A$1:$A$1397,BS!$A$8:$A$2406,1,0)</f>
        <v>23200033</v>
      </c>
    </row>
    <row r="680" spans="1:5">
      <c r="A680" s="384">
        <v>23200041</v>
      </c>
      <c r="B680" s="384" t="s">
        <v>772</v>
      </c>
      <c r="C680" s="385">
        <v>-8974112</v>
      </c>
      <c r="D680" s="370">
        <f>VLOOKUP($A$1:$A$1397,BS!$A$8:$A$2406,1,0)</f>
        <v>23200041</v>
      </c>
    </row>
    <row r="681" spans="1:5">
      <c r="A681" s="384">
        <v>23200051</v>
      </c>
      <c r="B681" s="384" t="s">
        <v>773</v>
      </c>
      <c r="C681" s="385">
        <v>-11022462.109999999</v>
      </c>
      <c r="D681" s="370">
        <f>VLOOKUP($A$1:$A$1397,BS!$A$8:$A$2406,1,0)</f>
        <v>23200051</v>
      </c>
    </row>
    <row r="682" spans="1:5">
      <c r="A682" s="384">
        <v>23200061</v>
      </c>
      <c r="B682" s="384" t="s">
        <v>348</v>
      </c>
      <c r="C682" s="385">
        <v>-17283436.09</v>
      </c>
      <c r="D682" s="370">
        <f>VLOOKUP($A$1:$A$1397,BS!$A$8:$A$2406,1,0)</f>
        <v>23200061</v>
      </c>
    </row>
    <row r="683" spans="1:5">
      <c r="A683" s="384">
        <v>23200063</v>
      </c>
      <c r="B683" s="384" t="s">
        <v>2013</v>
      </c>
      <c r="C683" s="385">
        <v>-3014780.23</v>
      </c>
      <c r="D683" s="370">
        <f>VLOOKUP($A$1:$A$1397,BS!$A$8:$A$2406,1,0)</f>
        <v>23200063</v>
      </c>
    </row>
    <row r="684" spans="1:5">
      <c r="A684" s="384">
        <v>23200071</v>
      </c>
      <c r="B684" s="384" t="s">
        <v>1774</v>
      </c>
      <c r="C684" s="385">
        <v>-2698491.22</v>
      </c>
      <c r="D684" s="370">
        <f>VLOOKUP($A$1:$A$1397,BS!$A$8:$A$2406,1,0)</f>
        <v>23200071</v>
      </c>
    </row>
    <row r="685" spans="1:5">
      <c r="A685" s="384">
        <v>23200081</v>
      </c>
      <c r="B685" s="384" t="s">
        <v>1775</v>
      </c>
      <c r="C685" s="385">
        <v>-4383578.47</v>
      </c>
      <c r="D685" s="370">
        <f>VLOOKUP($A$1:$A$1397,BS!$A$8:$A$2406,1,0)</f>
        <v>23200081</v>
      </c>
      <c r="E685" s="385"/>
    </row>
    <row r="686" spans="1:5">
      <c r="A686" s="384">
        <v>23200101</v>
      </c>
      <c r="B686" s="384" t="s">
        <v>763</v>
      </c>
      <c r="C686" s="385">
        <v>-568927.19999999995</v>
      </c>
      <c r="D686" s="370">
        <f>VLOOKUP($A$1:$A$1397,BS!$A$8:$A$2406,1,0)</f>
        <v>23200101</v>
      </c>
      <c r="E686" s="385"/>
    </row>
    <row r="687" spans="1:5">
      <c r="A687" s="384">
        <v>23200103</v>
      </c>
      <c r="B687" s="384" t="s">
        <v>133</v>
      </c>
      <c r="C687" s="385">
        <v>-60638.26</v>
      </c>
      <c r="D687" s="370">
        <f>VLOOKUP($A$1:$A$1397,BS!$A$8:$A$2406,1,0)</f>
        <v>23200103</v>
      </c>
      <c r="E687" s="385"/>
    </row>
    <row r="688" spans="1:5">
      <c r="A688" s="384">
        <v>23200111</v>
      </c>
      <c r="B688" s="384" t="s">
        <v>1776</v>
      </c>
      <c r="C688" s="385">
        <v>-230747.31</v>
      </c>
      <c r="D688" s="370">
        <f>VLOOKUP($A$1:$A$1397,BS!$A$8:$A$2406,1,0)</f>
        <v>23200111</v>
      </c>
      <c r="E688" s="385"/>
    </row>
    <row r="689" spans="1:5">
      <c r="A689" s="384">
        <v>23200121</v>
      </c>
      <c r="B689" s="384" t="s">
        <v>1527</v>
      </c>
      <c r="C689" s="385">
        <v>-59161.05</v>
      </c>
      <c r="D689" s="370">
        <f>VLOOKUP($A$1:$A$1397,BS!$A$8:$A$2406,1,0)</f>
        <v>23200121</v>
      </c>
    </row>
    <row r="690" spans="1:5">
      <c r="A690" s="384">
        <v>23200153</v>
      </c>
      <c r="B690" s="384" t="s">
        <v>2745</v>
      </c>
      <c r="C690" s="385">
        <v>-19859.490000000002</v>
      </c>
      <c r="D690" s="370">
        <f>VLOOKUP($A$1:$A$1397,BS!$A$8:$A$2406,1,0)</f>
        <v>23200153</v>
      </c>
      <c r="E690" s="385"/>
    </row>
    <row r="691" spans="1:5">
      <c r="A691" s="384">
        <v>23200221</v>
      </c>
      <c r="B691" s="384" t="s">
        <v>2978</v>
      </c>
      <c r="C691" s="384">
        <v>-0.01</v>
      </c>
      <c r="D691" s="370">
        <f>VLOOKUP($A$1:$A$1397,BS!$A$8:$A$2406,1,0)</f>
        <v>23200221</v>
      </c>
      <c r="E691" s="385"/>
    </row>
    <row r="692" spans="1:5">
      <c r="A692" s="384">
        <v>23200222</v>
      </c>
      <c r="B692" s="384" t="s">
        <v>257</v>
      </c>
      <c r="C692" s="385">
        <v>-11712112.890000001</v>
      </c>
      <c r="D692" s="370">
        <f>VLOOKUP($A$1:$A$1397,BS!$A$8:$A$2406,1,0)</f>
        <v>23200222</v>
      </c>
      <c r="E692" s="385"/>
    </row>
    <row r="693" spans="1:5">
      <c r="A693" s="384">
        <v>23200242</v>
      </c>
      <c r="B693" s="384" t="s">
        <v>1580</v>
      </c>
      <c r="C693" s="385">
        <v>-16489378.220000001</v>
      </c>
      <c r="D693" s="370">
        <f>VLOOKUP($A$1:$A$1397,BS!$A$8:$A$2406,1,0)</f>
        <v>23200242</v>
      </c>
      <c r="E693" s="385"/>
    </row>
    <row r="694" spans="1:5">
      <c r="A694" s="384">
        <v>23200281</v>
      </c>
      <c r="B694" s="384" t="s">
        <v>2900</v>
      </c>
      <c r="C694" s="384">
        <v>-214.15</v>
      </c>
      <c r="D694" s="370">
        <f>VLOOKUP($A$1:$A$1397,BS!$A$8:$A$2406,1,0)</f>
        <v>23200281</v>
      </c>
      <c r="E694" s="385"/>
    </row>
    <row r="695" spans="1:5">
      <c r="A695" s="384">
        <v>23200282</v>
      </c>
      <c r="B695" s="384" t="s">
        <v>2901</v>
      </c>
      <c r="C695" s="385">
        <v>-4984.79</v>
      </c>
      <c r="D695" s="370">
        <f>VLOOKUP($A$1:$A$1397,BS!$A$8:$A$2406,1,0)</f>
        <v>23200282</v>
      </c>
      <c r="E695" s="385"/>
    </row>
    <row r="696" spans="1:5">
      <c r="A696" s="384">
        <v>23200333</v>
      </c>
      <c r="B696" s="384" t="s">
        <v>987</v>
      </c>
      <c r="C696" s="385">
        <v>-14829449.27</v>
      </c>
      <c r="D696" s="370">
        <f>VLOOKUP($A$1:$A$1397,BS!$A$8:$A$2406,1,0)</f>
        <v>23200333</v>
      </c>
      <c r="E696" s="385"/>
    </row>
    <row r="697" spans="1:5">
      <c r="A697" s="384">
        <v>23200483</v>
      </c>
      <c r="B697" s="384" t="s">
        <v>622</v>
      </c>
      <c r="C697" s="385">
        <v>-6464811.4100000001</v>
      </c>
      <c r="D697" s="370">
        <f>VLOOKUP($A$1:$A$1397,BS!$A$8:$A$2406,1,0)</f>
        <v>23200483</v>
      </c>
    </row>
    <row r="698" spans="1:5">
      <c r="A698" s="384">
        <v>23200493</v>
      </c>
      <c r="B698" s="384" t="s">
        <v>2795</v>
      </c>
      <c r="C698" s="385">
        <v>-135900.04999999999</v>
      </c>
      <c r="D698" s="370">
        <f>VLOOKUP($A$1:$A$1397,BS!$A$8:$A$2406,1,0)</f>
        <v>23200493</v>
      </c>
      <c r="E698" s="385"/>
    </row>
    <row r="699" spans="1:5">
      <c r="A699" s="384">
        <v>23200543</v>
      </c>
      <c r="B699" s="384" t="s">
        <v>689</v>
      </c>
      <c r="C699" s="385">
        <v>-60534153.310000002</v>
      </c>
      <c r="D699" s="370">
        <f>VLOOKUP($A$1:$A$1397,BS!$A$8:$A$2406,1,0)</f>
        <v>23200543</v>
      </c>
      <c r="E699" s="385"/>
    </row>
    <row r="700" spans="1:5">
      <c r="A700" s="384">
        <v>23200643</v>
      </c>
      <c r="B700" s="384" t="s">
        <v>597</v>
      </c>
      <c r="C700" s="385">
        <v>-7044689.2800000003</v>
      </c>
      <c r="D700" s="370">
        <f>VLOOKUP($A$1:$A$1397,BS!$A$8:$A$2406,1,0)</f>
        <v>23200643</v>
      </c>
      <c r="E700" s="385"/>
    </row>
    <row r="701" spans="1:5">
      <c r="A701" s="384">
        <v>23200653</v>
      </c>
      <c r="B701" s="384" t="s">
        <v>1573</v>
      </c>
      <c r="C701" s="385">
        <v>-1026053.64</v>
      </c>
      <c r="D701" s="370">
        <f>VLOOKUP($A$1:$A$1397,BS!$A$8:$A$2406,1,0)</f>
        <v>23200653</v>
      </c>
    </row>
    <row r="702" spans="1:5">
      <c r="A702" s="384">
        <v>23200683</v>
      </c>
      <c r="B702" s="384" t="s">
        <v>1714</v>
      </c>
      <c r="C702" s="384">
        <v>-15</v>
      </c>
      <c r="D702" s="370">
        <f>VLOOKUP($A$1:$A$1397,BS!$A$8:$A$2406,1,0)</f>
        <v>23200683</v>
      </c>
      <c r="E702" s="385"/>
    </row>
    <row r="703" spans="1:5">
      <c r="A703" s="384">
        <v>23200693</v>
      </c>
      <c r="B703" s="384" t="s">
        <v>1291</v>
      </c>
      <c r="C703" s="385">
        <v>-217533.68</v>
      </c>
      <c r="D703" s="370">
        <f>VLOOKUP($A$1:$A$1397,BS!$A$8:$A$2406,1,0)</f>
        <v>23200693</v>
      </c>
      <c r="E703" s="385"/>
    </row>
    <row r="704" spans="1:5">
      <c r="A704" s="384">
        <v>23200733</v>
      </c>
      <c r="B704" s="384" t="s">
        <v>230</v>
      </c>
      <c r="C704" s="385">
        <v>-2409.0100000000002</v>
      </c>
      <c r="D704" s="370">
        <f>VLOOKUP($A$1:$A$1397,BS!$A$8:$A$2406,1,0)</f>
        <v>23200733</v>
      </c>
      <c r="E704" s="385"/>
    </row>
    <row r="705" spans="1:5">
      <c r="A705" s="384">
        <v>23200743</v>
      </c>
      <c r="B705" s="384" t="s">
        <v>1821</v>
      </c>
      <c r="C705" s="385">
        <v>53257.77</v>
      </c>
      <c r="D705" s="370">
        <f>VLOOKUP($A$1:$A$1397,BS!$A$8:$A$2406,1,0)</f>
        <v>23200743</v>
      </c>
      <c r="E705" s="385"/>
    </row>
    <row r="706" spans="1:5">
      <c r="A706" s="384">
        <v>23200753</v>
      </c>
      <c r="B706" s="384" t="s">
        <v>1554</v>
      </c>
      <c r="C706" s="385">
        <v>-1832.87</v>
      </c>
      <c r="D706" s="370">
        <f>VLOOKUP($A$1:$A$1397,BS!$A$8:$A$2406,1,0)</f>
        <v>23200753</v>
      </c>
      <c r="E706" s="385"/>
    </row>
    <row r="707" spans="1:5">
      <c r="A707" s="384">
        <v>23200763</v>
      </c>
      <c r="B707" s="384" t="s">
        <v>1820</v>
      </c>
      <c r="C707" s="385">
        <v>4908.2299999999996</v>
      </c>
      <c r="D707" s="370">
        <f>VLOOKUP($A$1:$A$1397,BS!$A$8:$A$2406,1,0)</f>
        <v>23200763</v>
      </c>
      <c r="E707" s="385"/>
    </row>
    <row r="708" spans="1:5">
      <c r="A708" s="384">
        <v>23200773</v>
      </c>
      <c r="B708" s="384" t="s">
        <v>1064</v>
      </c>
      <c r="C708" s="385">
        <v>-16604.2</v>
      </c>
      <c r="D708" s="370">
        <f>VLOOKUP($A$1:$A$1397,BS!$A$8:$A$2406,1,0)</f>
        <v>23200773</v>
      </c>
      <c r="E708" s="385"/>
    </row>
    <row r="709" spans="1:5">
      <c r="A709" s="384">
        <v>23200813</v>
      </c>
      <c r="B709" s="384" t="s">
        <v>2870</v>
      </c>
      <c r="C709" s="384">
        <v>28.85</v>
      </c>
      <c r="D709" s="370">
        <f>VLOOKUP($A$1:$A$1397,BS!$A$8:$A$2406,1,0)</f>
        <v>23200813</v>
      </c>
      <c r="E709" s="385"/>
    </row>
    <row r="710" spans="1:5">
      <c r="A710" s="384">
        <v>23200823</v>
      </c>
      <c r="B710" s="384" t="s">
        <v>2886</v>
      </c>
      <c r="C710" s="385">
        <v>-74593.039999999994</v>
      </c>
      <c r="D710" s="370">
        <f>VLOOKUP($A$1:$A$1397,BS!$A$8:$A$2406,1,0)</f>
        <v>23200823</v>
      </c>
      <c r="E710" s="385"/>
    </row>
    <row r="711" spans="1:5">
      <c r="A711" s="156" t="s">
        <v>3113</v>
      </c>
      <c r="B711" s="384" t="s">
        <v>3111</v>
      </c>
      <c r="C711" s="384">
        <v>557.5</v>
      </c>
      <c r="D711" s="370" t="str">
        <f>VLOOKUP($A$1:$A$1397,BS!$A$8:$A$2406,1,0)</f>
        <v>23200833</v>
      </c>
      <c r="E711" s="385"/>
    </row>
    <row r="712" spans="1:5">
      <c r="A712" s="384">
        <v>23200873</v>
      </c>
      <c r="B712" s="384" t="s">
        <v>2979</v>
      </c>
      <c r="C712" s="385">
        <v>-2613496.8199999998</v>
      </c>
      <c r="D712" s="370">
        <f>VLOOKUP($A$1:$A$1397,BS!$A$8:$A$2406,1,0)</f>
        <v>23200873</v>
      </c>
      <c r="E712" s="385"/>
    </row>
    <row r="713" spans="1:5">
      <c r="A713" s="384">
        <v>23201003</v>
      </c>
      <c r="B713" s="384" t="s">
        <v>737</v>
      </c>
      <c r="C713" s="385">
        <v>-27660649.870000001</v>
      </c>
      <c r="D713" s="370">
        <f>VLOOKUP($A$1:$A$1397,BS!$A$8:$A$2406,1,0)</f>
        <v>23201003</v>
      </c>
      <c r="E713" s="385"/>
    </row>
    <row r="714" spans="1:5">
      <c r="A714" s="384">
        <v>23201013</v>
      </c>
      <c r="B714" s="384" t="s">
        <v>1373</v>
      </c>
      <c r="C714" s="385">
        <v>-18207252.379999999</v>
      </c>
      <c r="D714" s="370">
        <f>VLOOKUP($A$1:$A$1397,BS!$A$8:$A$2406,1,0)</f>
        <v>23201013</v>
      </c>
    </row>
    <row r="715" spans="1:5">
      <c r="A715" s="384">
        <v>23201033</v>
      </c>
      <c r="B715" s="384" t="s">
        <v>1097</v>
      </c>
      <c r="C715" s="385">
        <v>-136613.16</v>
      </c>
      <c r="D715" s="370">
        <f>VLOOKUP($A$1:$A$1397,BS!$A$8:$A$2406,1,0)</f>
        <v>23201033</v>
      </c>
      <c r="E715" s="385"/>
    </row>
    <row r="716" spans="1:5">
      <c r="A716" s="384">
        <v>23201043</v>
      </c>
      <c r="B716" s="384" t="s">
        <v>464</v>
      </c>
      <c r="C716" s="385">
        <v>64422.16</v>
      </c>
      <c r="D716" s="370">
        <f>VLOOKUP($A$1:$A$1397,BS!$A$8:$A$2406,1,0)</f>
        <v>23201043</v>
      </c>
      <c r="E716" s="385"/>
    </row>
    <row r="717" spans="1:5">
      <c r="A717" s="384">
        <v>23201053</v>
      </c>
      <c r="B717" s="384" t="s">
        <v>2434</v>
      </c>
      <c r="C717" s="385">
        <v>-181976.41</v>
      </c>
      <c r="D717" s="370">
        <f>VLOOKUP($A$1:$A$1397,BS!$A$8:$A$2406,1,0)</f>
        <v>23201053</v>
      </c>
      <c r="E717" s="385"/>
    </row>
    <row r="718" spans="1:5">
      <c r="A718" s="384">
        <v>23201073</v>
      </c>
      <c r="B718" s="384" t="s">
        <v>1220</v>
      </c>
      <c r="C718" s="385">
        <v>-422661.32</v>
      </c>
      <c r="D718" s="370">
        <f>VLOOKUP($A$1:$A$1397,BS!$A$8:$A$2406,1,0)</f>
        <v>23201073</v>
      </c>
      <c r="E718" s="385"/>
    </row>
    <row r="719" spans="1:5">
      <c r="A719" s="384">
        <v>23201093</v>
      </c>
      <c r="B719" s="384" t="s">
        <v>2012</v>
      </c>
      <c r="C719" s="385">
        <v>-68986.38</v>
      </c>
      <c r="D719" s="370">
        <f>VLOOKUP($A$1:$A$1397,BS!$A$8:$A$2406,1,0)</f>
        <v>23201093</v>
      </c>
      <c r="E719" s="385"/>
    </row>
    <row r="720" spans="1:5">
      <c r="A720" s="384">
        <v>23201113</v>
      </c>
      <c r="B720" s="384" t="s">
        <v>539</v>
      </c>
      <c r="C720" s="385">
        <v>9094.86</v>
      </c>
      <c r="D720" s="370">
        <f>VLOOKUP($A$1:$A$1397,BS!$A$8:$A$2406,1,0)</f>
        <v>23201113</v>
      </c>
      <c r="E720" s="385"/>
    </row>
    <row r="721" spans="1:5">
      <c r="A721" s="384">
        <v>23201153</v>
      </c>
      <c r="B721" s="384" t="s">
        <v>2487</v>
      </c>
      <c r="C721" s="385">
        <v>-12566.79</v>
      </c>
      <c r="D721" s="370">
        <f>VLOOKUP($A$1:$A$1397,BS!$A$8:$A$2406,1,0)</f>
        <v>23201153</v>
      </c>
      <c r="E721" s="385"/>
    </row>
    <row r="722" spans="1:5">
      <c r="A722" s="384">
        <v>23201163</v>
      </c>
      <c r="B722" s="384" t="s">
        <v>2488</v>
      </c>
      <c r="C722" s="385">
        <v>-7152.8</v>
      </c>
      <c r="D722" s="370">
        <f>VLOOKUP($A$1:$A$1397,BS!$A$8:$A$2406,1,0)</f>
        <v>23201163</v>
      </c>
    </row>
    <row r="723" spans="1:5">
      <c r="A723" s="384">
        <v>23201193</v>
      </c>
      <c r="B723" s="384" t="s">
        <v>2489</v>
      </c>
      <c r="C723" s="385">
        <v>-23741.27</v>
      </c>
      <c r="D723" s="370">
        <f>VLOOKUP($A$1:$A$1397,BS!$A$8:$A$2406,1,0)</f>
        <v>23201193</v>
      </c>
      <c r="E723" s="385"/>
    </row>
    <row r="724" spans="1:5">
      <c r="A724" s="384">
        <v>23201203</v>
      </c>
      <c r="B724" s="384" t="s">
        <v>2490</v>
      </c>
      <c r="C724" s="385">
        <v>-1633.01</v>
      </c>
      <c r="D724" s="370">
        <f>VLOOKUP($A$1:$A$1397,BS!$A$8:$A$2406,1,0)</f>
        <v>23201203</v>
      </c>
    </row>
    <row r="725" spans="1:5">
      <c r="A725" s="384">
        <v>23201213</v>
      </c>
      <c r="B725" s="384" t="s">
        <v>2902</v>
      </c>
      <c r="C725" s="384">
        <v>-8.85</v>
      </c>
      <c r="D725" s="370">
        <f>VLOOKUP($A$1:$A$1397,BS!$A$8:$A$2406,1,0)</f>
        <v>23201213</v>
      </c>
      <c r="E725" s="385"/>
    </row>
    <row r="726" spans="1:5">
      <c r="A726" s="384">
        <v>23201251</v>
      </c>
      <c r="B726" s="384" t="s">
        <v>2440</v>
      </c>
      <c r="C726" s="385">
        <v>-1110041</v>
      </c>
      <c r="D726" s="370">
        <f>VLOOKUP($A$1:$A$1397,BS!$A$8:$A$2406,1,0)</f>
        <v>23201251</v>
      </c>
      <c r="E726" s="385"/>
    </row>
    <row r="727" spans="1:5">
      <c r="A727" s="384">
        <v>23202183</v>
      </c>
      <c r="B727" s="384" t="s">
        <v>1183</v>
      </c>
      <c r="C727" s="385">
        <v>-108913</v>
      </c>
      <c r="D727" s="370">
        <f>VLOOKUP($A$1:$A$1397,BS!$A$8:$A$2406,1,0)</f>
        <v>23202183</v>
      </c>
      <c r="E727" s="385"/>
    </row>
    <row r="728" spans="1:5">
      <c r="A728" s="384">
        <v>23202213</v>
      </c>
      <c r="B728" s="384" t="s">
        <v>2903</v>
      </c>
      <c r="C728" s="384">
        <v>-933</v>
      </c>
      <c r="D728" s="370">
        <f>VLOOKUP($A$1:$A$1397,BS!$A$8:$A$2406,1,0)</f>
        <v>23202213</v>
      </c>
      <c r="E728" s="385"/>
    </row>
    <row r="729" spans="1:5">
      <c r="A729" s="384">
        <v>23202233</v>
      </c>
      <c r="B729" s="384" t="s">
        <v>2975</v>
      </c>
      <c r="C729" s="385">
        <v>2841940.65</v>
      </c>
      <c r="D729" s="370">
        <f>VLOOKUP($A$1:$A$1397,BS!$A$8:$A$2406,1,0)</f>
        <v>23202233</v>
      </c>
      <c r="E729" s="385"/>
    </row>
    <row r="730" spans="1:5">
      <c r="A730" s="384">
        <v>23202353</v>
      </c>
      <c r="B730" s="384" t="s">
        <v>2976</v>
      </c>
      <c r="C730" s="385">
        <v>-13374785.619999999</v>
      </c>
      <c r="D730" s="370">
        <f>VLOOKUP($A$1:$A$1397,BS!$A$8:$A$2406,1,0)</f>
        <v>23202353</v>
      </c>
      <c r="E730" s="385"/>
    </row>
    <row r="731" spans="1:5">
      <c r="A731" s="384">
        <v>23500003</v>
      </c>
      <c r="B731" s="384" t="s">
        <v>2507</v>
      </c>
      <c r="C731" s="385">
        <v>-27778977.940000001</v>
      </c>
      <c r="D731" s="370">
        <f>VLOOKUP($A$1:$A$1397,BS!$A$8:$A$2406,1,0)</f>
        <v>23500003</v>
      </c>
      <c r="E731" s="385"/>
    </row>
    <row r="732" spans="1:5">
      <c r="A732" s="384">
        <v>23500011</v>
      </c>
      <c r="B732" s="384" t="s">
        <v>935</v>
      </c>
      <c r="C732" s="385">
        <v>-6686993.8099999996</v>
      </c>
      <c r="D732" s="370">
        <f>VLOOKUP($A$1:$A$1397,BS!$A$8:$A$2406,1,0)</f>
        <v>23500011</v>
      </c>
    </row>
    <row r="733" spans="1:5">
      <c r="A733" s="384">
        <v>23600021</v>
      </c>
      <c r="B733" s="384" t="s">
        <v>2281</v>
      </c>
      <c r="C733" s="385">
        <v>-4665281.38</v>
      </c>
      <c r="D733" s="370">
        <f>VLOOKUP($A$1:$A$1397,BS!$A$8:$A$2406,1,0)</f>
        <v>23600021</v>
      </c>
      <c r="E733" s="385"/>
    </row>
    <row r="734" spans="1:5">
      <c r="A734" s="384">
        <v>23600022</v>
      </c>
      <c r="B734" s="384" t="s">
        <v>2282</v>
      </c>
      <c r="C734" s="385">
        <v>-1719315.03</v>
      </c>
      <c r="D734" s="370">
        <f>VLOOKUP($A$1:$A$1397,BS!$A$8:$A$2406,1,0)</f>
        <v>23600022</v>
      </c>
      <c r="E734" s="385"/>
    </row>
    <row r="735" spans="1:5">
      <c r="A735" s="384">
        <v>23600063</v>
      </c>
      <c r="B735" s="384" t="s">
        <v>897</v>
      </c>
      <c r="C735" s="384">
        <v>-264.45</v>
      </c>
      <c r="D735" s="370">
        <f>VLOOKUP($A$1:$A$1397,BS!$A$8:$A$2406,1,0)</f>
        <v>23600063</v>
      </c>
      <c r="E735" s="385"/>
    </row>
    <row r="736" spans="1:5">
      <c r="A736" s="384">
        <v>23600093</v>
      </c>
      <c r="B736" s="384" t="s">
        <v>317</v>
      </c>
      <c r="C736" s="385">
        <v>-351618.95</v>
      </c>
      <c r="D736" s="370">
        <f>VLOOKUP($A$1:$A$1397,BS!$A$8:$A$2406,1,0)</f>
        <v>23600093</v>
      </c>
      <c r="E736" s="385"/>
    </row>
    <row r="737" spans="1:5">
      <c r="A737" s="384">
        <v>23600201</v>
      </c>
      <c r="B737" s="384" t="s">
        <v>453</v>
      </c>
      <c r="C737" s="385">
        <v>-62926537.219999999</v>
      </c>
      <c r="D737" s="370">
        <f>VLOOKUP($A$1:$A$1397,BS!$A$8:$A$2406,1,0)</f>
        <v>23600201</v>
      </c>
      <c r="E737" s="385"/>
    </row>
    <row r="738" spans="1:5">
      <c r="A738" s="384">
        <v>23600211</v>
      </c>
      <c r="B738" s="384" t="s">
        <v>454</v>
      </c>
      <c r="C738" s="385">
        <v>-9054781.6099999994</v>
      </c>
      <c r="D738" s="370">
        <f>VLOOKUP($A$1:$A$1397,BS!$A$8:$A$2406,1,0)</f>
        <v>23600211</v>
      </c>
    </row>
    <row r="739" spans="1:5">
      <c r="A739" s="384">
        <v>23600213</v>
      </c>
      <c r="B739" s="384" t="s">
        <v>1732</v>
      </c>
      <c r="C739" s="385">
        <v>-587233.5</v>
      </c>
      <c r="D739" s="370">
        <f>VLOOKUP($A$1:$A$1397,BS!$A$8:$A$2406,1,0)</f>
        <v>23600213</v>
      </c>
      <c r="E739" s="385"/>
    </row>
    <row r="740" spans="1:5">
      <c r="A740" s="384">
        <v>23600221</v>
      </c>
      <c r="B740" s="384" t="s">
        <v>670</v>
      </c>
      <c r="C740" s="385">
        <v>145929.29</v>
      </c>
      <c r="D740" s="370">
        <f>VLOOKUP($A$1:$A$1397,BS!$A$8:$A$2406,1,0)</f>
        <v>23600221</v>
      </c>
      <c r="E740" s="385"/>
    </row>
    <row r="741" spans="1:5">
      <c r="A741" s="384">
        <v>23600232</v>
      </c>
      <c r="B741" s="384" t="s">
        <v>455</v>
      </c>
      <c r="C741" s="385">
        <v>-27399921.649999999</v>
      </c>
      <c r="D741" s="370">
        <f>VLOOKUP($A$1:$A$1397,BS!$A$8:$A$2406,1,0)</f>
        <v>23600232</v>
      </c>
      <c r="E741" s="385"/>
    </row>
    <row r="742" spans="1:5">
      <c r="A742" s="384">
        <v>23600351</v>
      </c>
      <c r="B742" s="384" t="s">
        <v>1544</v>
      </c>
      <c r="C742" s="385">
        <v>-10990029.039999999</v>
      </c>
      <c r="D742" s="370">
        <f>VLOOKUP($A$1:$A$1397,BS!$A$8:$A$2406,1,0)</f>
        <v>23600351</v>
      </c>
      <c r="E742" s="385"/>
    </row>
    <row r="743" spans="1:5">
      <c r="A743" s="384">
        <v>23600391</v>
      </c>
      <c r="B743" s="384" t="s">
        <v>699</v>
      </c>
      <c r="C743" s="385">
        <v>-389865.38</v>
      </c>
      <c r="D743" s="370">
        <f>VLOOKUP($A$1:$A$1397,BS!$A$8:$A$2406,1,0)</f>
        <v>23600391</v>
      </c>
    </row>
    <row r="744" spans="1:5">
      <c r="A744" s="384">
        <v>23600431</v>
      </c>
      <c r="B744" s="384" t="s">
        <v>2822</v>
      </c>
      <c r="C744" s="385">
        <v>1600</v>
      </c>
      <c r="D744" s="370">
        <f>VLOOKUP($A$1:$A$1397,BS!$A$8:$A$2406,1,0)</f>
        <v>23600431</v>
      </c>
    </row>
    <row r="745" spans="1:5">
      <c r="A745" s="384">
        <v>23600471</v>
      </c>
      <c r="B745" s="384" t="s">
        <v>1724</v>
      </c>
      <c r="C745" s="385">
        <v>-7549493.96</v>
      </c>
      <c r="D745" s="370">
        <f>VLOOKUP($A$1:$A$1397,BS!$A$8:$A$2406,1,0)</f>
        <v>23600471</v>
      </c>
      <c r="E745" s="385"/>
    </row>
    <row r="746" spans="1:5">
      <c r="A746" s="384">
        <v>23600552</v>
      </c>
      <c r="B746" s="384" t="s">
        <v>1724</v>
      </c>
      <c r="C746" s="385">
        <v>-3693025.16</v>
      </c>
      <c r="D746" s="370">
        <f>VLOOKUP($A$1:$A$1397,BS!$A$8:$A$2406,1,0)</f>
        <v>23600552</v>
      </c>
      <c r="E746" s="385"/>
    </row>
    <row r="747" spans="1:5">
      <c r="A747" s="384">
        <v>23600602</v>
      </c>
      <c r="B747" s="384" t="s">
        <v>1725</v>
      </c>
      <c r="C747" s="385">
        <v>-5788732.1699999999</v>
      </c>
      <c r="D747" s="370">
        <f>VLOOKUP($A$1:$A$1397,BS!$A$8:$A$2406,1,0)</f>
        <v>23600602</v>
      </c>
      <c r="E747" s="385"/>
    </row>
    <row r="748" spans="1:5">
      <c r="A748" s="384">
        <v>23601003</v>
      </c>
      <c r="B748" s="384" t="s">
        <v>1610</v>
      </c>
      <c r="C748" s="385">
        <v>-120589.11</v>
      </c>
      <c r="D748" s="370">
        <f>VLOOKUP($A$1:$A$1397,BS!$A$8:$A$2406,1,0)</f>
        <v>23601003</v>
      </c>
    </row>
    <row r="749" spans="1:5">
      <c r="A749" s="384">
        <v>23601013</v>
      </c>
      <c r="B749" s="384" t="s">
        <v>2283</v>
      </c>
      <c r="C749" s="385">
        <v>-78824.94</v>
      </c>
      <c r="D749" s="370">
        <f>VLOOKUP($A$1:$A$1397,BS!$A$8:$A$2406,1,0)</f>
        <v>23601013</v>
      </c>
    </row>
    <row r="750" spans="1:5">
      <c r="A750" s="384">
        <v>23601023</v>
      </c>
      <c r="B750" s="384" t="s">
        <v>645</v>
      </c>
      <c r="C750" s="385">
        <v>-9418.2000000000007</v>
      </c>
      <c r="D750" s="370">
        <f>VLOOKUP($A$1:$A$1397,BS!$A$8:$A$2406,1,0)</f>
        <v>23601023</v>
      </c>
      <c r="E750" s="385"/>
    </row>
    <row r="751" spans="1:5">
      <c r="A751" s="384">
        <v>23601043</v>
      </c>
      <c r="B751" s="384" t="s">
        <v>1733</v>
      </c>
      <c r="C751" s="385">
        <v>-123884.55</v>
      </c>
      <c r="D751" s="370">
        <f>VLOOKUP($A$1:$A$1397,BS!$A$8:$A$2406,1,0)</f>
        <v>23601043</v>
      </c>
      <c r="E751" s="385"/>
    </row>
    <row r="752" spans="1:5">
      <c r="A752" s="384">
        <v>23700363</v>
      </c>
      <c r="B752" s="384" t="s">
        <v>1583</v>
      </c>
      <c r="C752" s="385">
        <v>-312812.5</v>
      </c>
      <c r="D752" s="370">
        <f>VLOOKUP($A$1:$A$1397,BS!$A$8:$A$2406,1,0)</f>
        <v>23700363</v>
      </c>
    </row>
    <row r="753" spans="1:5">
      <c r="A753" s="384">
        <v>23700383</v>
      </c>
      <c r="B753" s="384" t="s">
        <v>186</v>
      </c>
      <c r="C753" s="385">
        <v>-42000</v>
      </c>
      <c r="D753" s="370">
        <f>VLOOKUP($A$1:$A$1397,BS!$A$8:$A$2406,1,0)</f>
        <v>23700383</v>
      </c>
      <c r="E753" s="385"/>
    </row>
    <row r="754" spans="1:5">
      <c r="A754" s="384">
        <v>23700713</v>
      </c>
      <c r="B754" s="384" t="s">
        <v>1093</v>
      </c>
      <c r="C754" s="385">
        <v>-13908.92</v>
      </c>
      <c r="D754" s="370">
        <f>VLOOKUP($A$1:$A$1397,BS!$A$8:$A$2406,1,0)</f>
        <v>23700713</v>
      </c>
      <c r="E754" s="385"/>
    </row>
    <row r="755" spans="1:5">
      <c r="A755" s="384">
        <v>23700813</v>
      </c>
      <c r="B755" s="384" t="s">
        <v>375</v>
      </c>
      <c r="C755" s="385">
        <v>-3208333.11</v>
      </c>
      <c r="D755" s="370">
        <f>VLOOKUP($A$1:$A$1397,BS!$A$8:$A$2406,1,0)</f>
        <v>23700813</v>
      </c>
      <c r="E755" s="385"/>
    </row>
    <row r="756" spans="1:5">
      <c r="A756" s="384">
        <v>23700823</v>
      </c>
      <c r="B756" s="384" t="s">
        <v>129</v>
      </c>
      <c r="C756" s="385">
        <v>-561666.43999999994</v>
      </c>
      <c r="D756" s="370">
        <f>VLOOKUP($A$1:$A$1397,BS!$A$8:$A$2406,1,0)</f>
        <v>23700823</v>
      </c>
      <c r="E756" s="385"/>
    </row>
    <row r="757" spans="1:5">
      <c r="A757" s="384">
        <v>23700841</v>
      </c>
      <c r="B757" s="384" t="s">
        <v>1197</v>
      </c>
      <c r="C757" s="385">
        <v>-460251.34</v>
      </c>
      <c r="D757" s="370">
        <f>VLOOKUP($A$1:$A$1397,BS!$A$8:$A$2406,1,0)</f>
        <v>23700841</v>
      </c>
      <c r="E757" s="385"/>
    </row>
    <row r="758" spans="1:5">
      <c r="A758" s="384">
        <v>23700873</v>
      </c>
      <c r="B758" s="384" t="s">
        <v>1792</v>
      </c>
      <c r="C758" s="385">
        <v>-877500</v>
      </c>
      <c r="D758" s="370">
        <f>VLOOKUP($A$1:$A$1397,BS!$A$8:$A$2406,1,0)</f>
        <v>23700873</v>
      </c>
      <c r="E758" s="385"/>
    </row>
    <row r="759" spans="1:5">
      <c r="A759" s="384">
        <v>23700963</v>
      </c>
      <c r="B759" s="384" t="s">
        <v>1848</v>
      </c>
      <c r="C759" s="385">
        <v>-4607243.3899999997</v>
      </c>
      <c r="D759" s="370">
        <f>VLOOKUP($A$1:$A$1397,BS!$A$8:$A$2406,1,0)</f>
        <v>23700963</v>
      </c>
      <c r="E759" s="385"/>
    </row>
    <row r="760" spans="1:5">
      <c r="A760" s="384">
        <v>23701023</v>
      </c>
      <c r="B760" s="384" t="s">
        <v>978</v>
      </c>
      <c r="C760" s="385">
        <v>-4948971.0999999996</v>
      </c>
      <c r="D760" s="370">
        <f>VLOOKUP($A$1:$A$1397,BS!$A$8:$A$2406,1,0)</f>
        <v>23701023</v>
      </c>
      <c r="E760" s="385"/>
    </row>
    <row r="761" spans="1:5">
      <c r="A761" s="384">
        <v>23701033</v>
      </c>
      <c r="B761" s="384" t="s">
        <v>1769</v>
      </c>
      <c r="C761" s="385">
        <v>-836533.33</v>
      </c>
      <c r="D761" s="370">
        <f>VLOOKUP($A$1:$A$1397,BS!$A$8:$A$2406,1,0)</f>
        <v>23701033</v>
      </c>
      <c r="E761" s="385"/>
    </row>
    <row r="762" spans="1:5">
      <c r="A762" s="384">
        <v>23701053</v>
      </c>
      <c r="B762" s="384" t="s">
        <v>1818</v>
      </c>
      <c r="C762" s="385">
        <v>-5811666.8399999999</v>
      </c>
      <c r="D762" s="370">
        <f>VLOOKUP($A$1:$A$1397,BS!$A$8:$A$2406,1,0)</f>
        <v>23701053</v>
      </c>
      <c r="E762" s="385"/>
    </row>
    <row r="763" spans="1:5">
      <c r="A763" s="384">
        <v>23701063</v>
      </c>
      <c r="B763" s="384" t="s">
        <v>1856</v>
      </c>
      <c r="C763" s="385">
        <v>-9766.85</v>
      </c>
      <c r="D763" s="370">
        <f>VLOOKUP($A$1:$A$1397,BS!$A$8:$A$2406,1,0)</f>
        <v>23701063</v>
      </c>
      <c r="E763" s="385"/>
    </row>
    <row r="764" spans="1:5">
      <c r="A764" s="384">
        <v>23701113</v>
      </c>
      <c r="B764" s="384" t="s">
        <v>415</v>
      </c>
      <c r="C764" s="385">
        <v>-10074750</v>
      </c>
      <c r="D764" s="370">
        <f>VLOOKUP($A$1:$A$1397,BS!$A$8:$A$2406,1,0)</f>
        <v>23701113</v>
      </c>
      <c r="E764" s="385"/>
    </row>
    <row r="765" spans="1:5">
      <c r="A765" s="384">
        <v>23701123</v>
      </c>
      <c r="B765" s="384" t="s">
        <v>1956</v>
      </c>
      <c r="C765" s="385">
        <v>-889371.67</v>
      </c>
      <c r="D765" s="370">
        <f>VLOOKUP($A$1:$A$1397,BS!$A$8:$A$2406,1,0)</f>
        <v>23701123</v>
      </c>
      <c r="E765" s="385"/>
    </row>
    <row r="766" spans="1:5">
      <c r="A766" s="384">
        <v>23701133</v>
      </c>
      <c r="B766" s="384" t="s">
        <v>1951</v>
      </c>
      <c r="C766" s="385">
        <v>-3042110.87</v>
      </c>
      <c r="D766" s="370">
        <f>VLOOKUP($A$1:$A$1397,BS!$A$8:$A$2406,1,0)</f>
        <v>23701133</v>
      </c>
      <c r="E766" s="385"/>
    </row>
    <row r="767" spans="1:5">
      <c r="A767" s="384">
        <v>23701143</v>
      </c>
      <c r="B767" s="384" t="s">
        <v>2058</v>
      </c>
      <c r="C767" s="385">
        <v>-7846216.6600000001</v>
      </c>
      <c r="D767" s="370">
        <f>VLOOKUP($A$1:$A$1397,BS!$A$8:$A$2406,1,0)</f>
        <v>23701143</v>
      </c>
      <c r="E767" s="385"/>
    </row>
    <row r="768" spans="1:5">
      <c r="A768" s="384">
        <v>23701153</v>
      </c>
      <c r="B768" s="384" t="s">
        <v>2199</v>
      </c>
      <c r="C768" s="385">
        <v>-4187666.67</v>
      </c>
      <c r="D768" s="370">
        <f>VLOOKUP($A$1:$A$1397,BS!$A$8:$A$2406,1,0)</f>
        <v>23701153</v>
      </c>
      <c r="E768" s="385"/>
    </row>
    <row r="769" spans="1:5">
      <c r="A769" s="384">
        <v>23701163</v>
      </c>
      <c r="B769" s="384" t="s">
        <v>2200</v>
      </c>
      <c r="C769" s="385">
        <v>-799000</v>
      </c>
      <c r="D769" s="370">
        <f>VLOOKUP($A$1:$A$1397,BS!$A$8:$A$2406,1,0)</f>
        <v>23701163</v>
      </c>
      <c r="E769" s="385"/>
    </row>
    <row r="770" spans="1:5">
      <c r="A770" s="384">
        <v>23701173</v>
      </c>
      <c r="B770" s="384" t="s">
        <v>2515</v>
      </c>
      <c r="C770" s="385">
        <v>-23366.63</v>
      </c>
      <c r="D770" s="370">
        <f>VLOOKUP($A$1:$A$1397,BS!$A$8:$A$2406,1,0)</f>
        <v>23701173</v>
      </c>
      <c r="E770" s="385"/>
    </row>
    <row r="771" spans="1:5">
      <c r="A771" s="384">
        <v>23701183</v>
      </c>
      <c r="B771" s="384" t="s">
        <v>2557</v>
      </c>
      <c r="C771" s="385">
        <v>-464994.83</v>
      </c>
      <c r="D771" s="370">
        <f>VLOOKUP($A$1:$A$1397,BS!$A$8:$A$2406,1,0)</f>
        <v>23701183</v>
      </c>
    </row>
    <row r="772" spans="1:5">
      <c r="A772" s="384">
        <v>23701193</v>
      </c>
      <c r="B772" s="384" t="s">
        <v>2561</v>
      </c>
      <c r="C772" s="385">
        <v>-80600</v>
      </c>
      <c r="D772" s="370">
        <f>VLOOKUP($A$1:$A$1397,BS!$A$8:$A$2406,1,0)</f>
        <v>23701193</v>
      </c>
    </row>
    <row r="773" spans="1:5">
      <c r="A773" s="384">
        <v>23701203</v>
      </c>
      <c r="B773" s="384" t="s">
        <v>2930</v>
      </c>
      <c r="C773" s="385">
        <v>-6650069.4699999997</v>
      </c>
      <c r="D773" s="370" t="e">
        <f>VLOOKUP($A$1:$A$1397,BS!$A$8:$A$2406,1,0)</f>
        <v>#N/A</v>
      </c>
      <c r="E773" s="385"/>
    </row>
    <row r="774" spans="1:5">
      <c r="A774" s="384">
        <v>24100043</v>
      </c>
      <c r="B774" s="384" t="s">
        <v>1454</v>
      </c>
      <c r="C774" s="385">
        <v>-351618.95</v>
      </c>
      <c r="D774" s="370">
        <f>VLOOKUP($A$1:$A$1397,BS!$A$8:$A$2406,1,0)</f>
        <v>24100043</v>
      </c>
      <c r="E774" s="385"/>
    </row>
    <row r="775" spans="1:5">
      <c r="A775" s="384">
        <v>24100063</v>
      </c>
      <c r="B775" s="384" t="s">
        <v>1793</v>
      </c>
      <c r="C775" s="384">
        <v>-126.4</v>
      </c>
      <c r="D775" s="370">
        <f>VLOOKUP($A$1:$A$1397,BS!$A$8:$A$2406,1,0)</f>
        <v>24100063</v>
      </c>
      <c r="E775" s="385"/>
    </row>
    <row r="776" spans="1:5">
      <c r="A776" s="384">
        <v>24100143</v>
      </c>
      <c r="B776" s="384" t="s">
        <v>576</v>
      </c>
      <c r="C776" s="385">
        <v>-667932.74</v>
      </c>
      <c r="D776" s="370">
        <f>VLOOKUP($A$1:$A$1397,BS!$A$8:$A$2406,1,0)</f>
        <v>24100143</v>
      </c>
      <c r="E776" s="385"/>
    </row>
    <row r="777" spans="1:5">
      <c r="A777" s="384">
        <v>24100173</v>
      </c>
      <c r="B777" s="384" t="s">
        <v>1793</v>
      </c>
      <c r="C777" s="385">
        <v>-17760.900000000001</v>
      </c>
      <c r="D777" s="370">
        <f>VLOOKUP($A$1:$A$1397,BS!$A$8:$A$2406,1,0)</f>
        <v>24100173</v>
      </c>
      <c r="E777" s="385"/>
    </row>
    <row r="778" spans="1:5">
      <c r="A778" s="384">
        <v>24100212</v>
      </c>
      <c r="B778" s="384" t="s">
        <v>1135</v>
      </c>
      <c r="C778" s="385">
        <v>-846499.96</v>
      </c>
      <c r="D778" s="370">
        <f>VLOOKUP($A$1:$A$1397,BS!$A$8:$A$2406,1,0)</f>
        <v>24100212</v>
      </c>
      <c r="E778" s="385"/>
    </row>
    <row r="779" spans="1:5">
      <c r="A779" s="384">
        <v>24200011</v>
      </c>
      <c r="B779" s="384" t="s">
        <v>2243</v>
      </c>
      <c r="C779" s="385">
        <v>-63924.81</v>
      </c>
      <c r="D779" s="370">
        <f>VLOOKUP($A$1:$A$1397,BS!$A$8:$A$2406,1,0)</f>
        <v>24200011</v>
      </c>
      <c r="E779" s="385"/>
    </row>
    <row r="780" spans="1:5">
      <c r="A780" s="384">
        <v>24200041</v>
      </c>
      <c r="B780" s="384" t="s">
        <v>1150</v>
      </c>
      <c r="C780" s="385">
        <v>-59670</v>
      </c>
      <c r="D780" s="370">
        <f>VLOOKUP($A$1:$A$1397,BS!$A$8:$A$2406,1,0)</f>
        <v>24200041</v>
      </c>
    </row>
    <row r="781" spans="1:5">
      <c r="A781" s="384">
        <v>24200061</v>
      </c>
      <c r="B781" s="384" t="s">
        <v>2492</v>
      </c>
      <c r="C781" s="385">
        <v>-1265382.51</v>
      </c>
      <c r="D781" s="370">
        <f>VLOOKUP($A$1:$A$1397,BS!$A$8:$A$2406,1,0)</f>
        <v>24200061</v>
      </c>
    </row>
    <row r="782" spans="1:5">
      <c r="A782" s="384">
        <v>24200103</v>
      </c>
      <c r="B782" s="384" t="s">
        <v>2398</v>
      </c>
      <c r="C782" s="385">
        <v>-25000</v>
      </c>
      <c r="D782" s="370">
        <f>VLOOKUP($A$1:$A$1397,BS!$A$8:$A$2406,1,0)</f>
        <v>24200103</v>
      </c>
      <c r="E782" s="385"/>
    </row>
    <row r="783" spans="1:5">
      <c r="A783" s="384">
        <v>24200451</v>
      </c>
      <c r="B783" s="384" t="s">
        <v>2038</v>
      </c>
      <c r="C783" s="385">
        <v>-2251085.52</v>
      </c>
      <c r="D783" s="370">
        <f>VLOOKUP($A$1:$A$1397,BS!$A$8:$A$2406,1,0)</f>
        <v>24200451</v>
      </c>
      <c r="E783" s="385"/>
    </row>
    <row r="784" spans="1:5">
      <c r="A784" s="384">
        <v>24200461</v>
      </c>
      <c r="B784" s="384" t="s">
        <v>2422</v>
      </c>
      <c r="C784" s="385">
        <v>-16047189.939999999</v>
      </c>
      <c r="D784" s="370">
        <f>VLOOKUP($A$1:$A$1397,BS!$A$8:$A$2406,1,0)</f>
        <v>24200461</v>
      </c>
      <c r="E784" s="385"/>
    </row>
    <row r="785" spans="1:5">
      <c r="A785" s="384">
        <v>24200511</v>
      </c>
      <c r="B785" s="384" t="s">
        <v>1020</v>
      </c>
      <c r="C785" s="385">
        <v>-5476419</v>
      </c>
      <c r="D785" s="370">
        <f>VLOOKUP($A$1:$A$1397,BS!$A$8:$A$2406,1,0)</f>
        <v>24200511</v>
      </c>
      <c r="E785" s="385"/>
    </row>
    <row r="786" spans="1:5">
      <c r="A786" s="384">
        <v>24200521</v>
      </c>
      <c r="B786" s="384" t="s">
        <v>2639</v>
      </c>
      <c r="C786" s="385">
        <v>-494616.72</v>
      </c>
      <c r="D786" s="370">
        <f>VLOOKUP($A$1:$A$1397,BS!$A$8:$A$2406,1,0)</f>
        <v>24200521</v>
      </c>
      <c r="E786" s="385"/>
    </row>
    <row r="787" spans="1:5">
      <c r="A787" s="384">
        <v>24200541</v>
      </c>
      <c r="B787" s="384" t="s">
        <v>1217</v>
      </c>
      <c r="C787" s="385">
        <v>-158051.35999999999</v>
      </c>
      <c r="D787" s="370">
        <f>VLOOKUP($A$1:$A$1397,BS!$A$8:$A$2406,1,0)</f>
        <v>24200541</v>
      </c>
      <c r="E787" s="385"/>
    </row>
    <row r="788" spans="1:5">
      <c r="A788" s="384">
        <v>24200551</v>
      </c>
      <c r="B788" s="384" t="s">
        <v>48</v>
      </c>
      <c r="C788" s="385">
        <v>-158051.35999999999</v>
      </c>
      <c r="D788" s="370">
        <f>VLOOKUP($A$1:$A$1397,BS!$A$8:$A$2406,1,0)</f>
        <v>24200551</v>
      </c>
      <c r="E788" s="385"/>
    </row>
    <row r="789" spans="1:5">
      <c r="A789" s="384">
        <v>24200561</v>
      </c>
      <c r="B789" s="384" t="s">
        <v>814</v>
      </c>
      <c r="C789" s="385">
        <v>-41804.32</v>
      </c>
      <c r="D789" s="370">
        <f>VLOOKUP($A$1:$A$1397,BS!$A$8:$A$2406,1,0)</f>
        <v>24200561</v>
      </c>
      <c r="E789" s="385"/>
    </row>
    <row r="790" spans="1:5">
      <c r="A790" s="384">
        <v>24200571</v>
      </c>
      <c r="B790" s="384" t="s">
        <v>390</v>
      </c>
      <c r="C790" s="385">
        <v>-41804.32</v>
      </c>
      <c r="D790" s="370">
        <f>VLOOKUP($A$1:$A$1397,BS!$A$8:$A$2406,1,0)</f>
        <v>24200571</v>
      </c>
      <c r="E790" s="385"/>
    </row>
    <row r="791" spans="1:5">
      <c r="A791" s="384">
        <v>24200611</v>
      </c>
      <c r="B791" s="384" t="s">
        <v>2010</v>
      </c>
      <c r="C791" s="385">
        <v>-334480.5</v>
      </c>
      <c r="D791" s="370">
        <f>VLOOKUP($A$1:$A$1397,BS!$A$8:$A$2406,1,0)</f>
        <v>24200611</v>
      </c>
      <c r="E791" s="385"/>
    </row>
    <row r="792" spans="1:5">
      <c r="A792" s="384">
        <v>24200622</v>
      </c>
      <c r="B792" s="384" t="s">
        <v>736</v>
      </c>
      <c r="C792" s="385">
        <v>-2560062</v>
      </c>
      <c r="D792" s="370">
        <f>VLOOKUP($A$1:$A$1397,BS!$A$8:$A$2406,1,0)</f>
        <v>24200622</v>
      </c>
      <c r="E792" s="385"/>
    </row>
    <row r="793" spans="1:5">
      <c r="A793" s="384">
        <v>24200632</v>
      </c>
      <c r="B793" s="384" t="s">
        <v>1739</v>
      </c>
      <c r="C793" s="385">
        <v>-353894.99</v>
      </c>
      <c r="D793" s="370">
        <f>VLOOKUP($A$1:$A$1397,BS!$A$8:$A$2406,1,0)</f>
        <v>24200632</v>
      </c>
      <c r="E793" s="385"/>
    </row>
    <row r="794" spans="1:5">
      <c r="A794" s="384">
        <v>24200633</v>
      </c>
      <c r="B794" s="384" t="s">
        <v>2743</v>
      </c>
      <c r="C794" s="385">
        <v>-777529.39</v>
      </c>
      <c r="D794" s="370">
        <f>VLOOKUP($A$1:$A$1397,BS!$A$8:$A$2406,1,0)</f>
        <v>24200633</v>
      </c>
      <c r="E794" s="385"/>
    </row>
    <row r="795" spans="1:5">
      <c r="A795" s="384">
        <v>24200641</v>
      </c>
      <c r="B795" s="384" t="s">
        <v>1570</v>
      </c>
      <c r="C795" s="385">
        <v>-491261.01</v>
      </c>
      <c r="D795" s="370">
        <f>VLOOKUP($A$1:$A$1397,BS!$A$8:$A$2406,1,0)</f>
        <v>24200641</v>
      </c>
      <c r="E795" s="385"/>
    </row>
    <row r="796" spans="1:5">
      <c r="A796" s="384">
        <v>24200651</v>
      </c>
      <c r="B796" s="384" t="s">
        <v>1337</v>
      </c>
      <c r="C796" s="385">
        <v>-14250</v>
      </c>
      <c r="D796" s="370">
        <f>VLOOKUP($A$1:$A$1397,BS!$A$8:$A$2406,1,0)</f>
        <v>24200651</v>
      </c>
      <c r="E796" s="385"/>
    </row>
    <row r="797" spans="1:5">
      <c r="A797" s="384">
        <v>24200653</v>
      </c>
      <c r="B797" s="384" t="s">
        <v>1593</v>
      </c>
      <c r="C797" s="385">
        <v>-387888.68</v>
      </c>
      <c r="D797" s="370">
        <f>VLOOKUP($A$1:$A$1397,BS!$A$8:$A$2406,1,0)</f>
        <v>24200653</v>
      </c>
      <c r="E797" s="385"/>
    </row>
    <row r="798" spans="1:5">
      <c r="A798" s="384">
        <v>24200811</v>
      </c>
      <c r="B798" s="384" t="s">
        <v>1032</v>
      </c>
      <c r="C798" s="385">
        <v>-176240.08</v>
      </c>
      <c r="D798" s="370">
        <f>VLOOKUP($A$1:$A$1397,BS!$A$8:$A$2406,1,0)</f>
        <v>24200811</v>
      </c>
      <c r="E798" s="385"/>
    </row>
    <row r="799" spans="1:5">
      <c r="A799" s="384">
        <v>24200821</v>
      </c>
      <c r="B799" s="384" t="s">
        <v>1033</v>
      </c>
      <c r="C799" s="385">
        <v>-147054.12</v>
      </c>
      <c r="D799" s="370">
        <f>VLOOKUP($A$1:$A$1397,BS!$A$8:$A$2406,1,0)</f>
        <v>24200821</v>
      </c>
      <c r="E799" s="385"/>
    </row>
    <row r="800" spans="1:5">
      <c r="A800" s="384">
        <v>24200831</v>
      </c>
      <c r="B800" s="384" t="s">
        <v>1034</v>
      </c>
      <c r="C800" s="385">
        <v>-88258.37</v>
      </c>
      <c r="D800" s="370">
        <f>VLOOKUP($A$1:$A$1397,BS!$A$8:$A$2406,1,0)</f>
        <v>24200831</v>
      </c>
      <c r="E800" s="385"/>
    </row>
    <row r="801" spans="1:5">
      <c r="A801" s="384">
        <v>24200841</v>
      </c>
      <c r="B801" s="384" t="s">
        <v>1941</v>
      </c>
      <c r="C801" s="385">
        <v>-322434.17</v>
      </c>
      <c r="D801" s="370">
        <f>VLOOKUP($A$1:$A$1397,BS!$A$8:$A$2406,1,0)</f>
        <v>24200841</v>
      </c>
      <c r="E801" s="385"/>
    </row>
    <row r="802" spans="1:5">
      <c r="A802" s="384">
        <v>24200851</v>
      </c>
      <c r="B802" s="384" t="s">
        <v>1394</v>
      </c>
      <c r="C802" s="385">
        <v>-83655.850000000006</v>
      </c>
      <c r="D802" s="370">
        <f>VLOOKUP($A$1:$A$1397,BS!$A$8:$A$2406,1,0)</f>
        <v>24200851</v>
      </c>
      <c r="E802" s="385"/>
    </row>
    <row r="803" spans="1:5">
      <c r="A803" s="384">
        <v>24200871</v>
      </c>
      <c r="B803" s="384" t="s">
        <v>2056</v>
      </c>
      <c r="C803" s="385">
        <v>-94691.64</v>
      </c>
      <c r="D803" s="370">
        <f>VLOOKUP($A$1:$A$1397,BS!$A$8:$A$2406,1,0)</f>
        <v>24200871</v>
      </c>
      <c r="E803" s="385"/>
    </row>
    <row r="804" spans="1:5">
      <c r="A804" s="384">
        <v>24200881</v>
      </c>
      <c r="B804" s="384" t="s">
        <v>2359</v>
      </c>
      <c r="C804" s="385">
        <v>-271964.90999999997</v>
      </c>
      <c r="D804" s="370">
        <f>VLOOKUP($A$1:$A$1397,BS!$A$8:$A$2406,1,0)</f>
        <v>24200881</v>
      </c>
      <c r="E804" s="385"/>
    </row>
    <row r="805" spans="1:5">
      <c r="A805" s="384">
        <v>24200891</v>
      </c>
      <c r="B805" s="384" t="s">
        <v>2018</v>
      </c>
      <c r="C805" s="385">
        <v>-67388.98</v>
      </c>
      <c r="D805" s="370">
        <f>VLOOKUP($A$1:$A$1397,BS!$A$8:$A$2406,1,0)</f>
        <v>24200891</v>
      </c>
      <c r="E805" s="385"/>
    </row>
    <row r="806" spans="1:5">
      <c r="A806" s="384">
        <v>24200901</v>
      </c>
      <c r="B806" s="384" t="s">
        <v>2186</v>
      </c>
      <c r="C806" s="385">
        <v>-163595.71</v>
      </c>
      <c r="D806" s="370">
        <f>VLOOKUP($A$1:$A$1397,BS!$A$8:$A$2406,1,0)</f>
        <v>24200901</v>
      </c>
    </row>
    <row r="807" spans="1:5">
      <c r="A807" s="384">
        <v>24200911</v>
      </c>
      <c r="B807" s="384" t="s">
        <v>2019</v>
      </c>
      <c r="C807" s="385">
        <v>-16928.46</v>
      </c>
      <c r="D807" s="370">
        <f>VLOOKUP($A$1:$A$1397,BS!$A$8:$A$2406,1,0)</f>
        <v>24200911</v>
      </c>
    </row>
    <row r="808" spans="1:5">
      <c r="A808" s="384">
        <v>24200921</v>
      </c>
      <c r="B808" s="384" t="s">
        <v>1031</v>
      </c>
      <c r="C808" s="385">
        <v>-2232333.2200000002</v>
      </c>
      <c r="D808" s="370">
        <f>VLOOKUP($A$1:$A$1397,BS!$A$8:$A$2406,1,0)</f>
        <v>24200921</v>
      </c>
    </row>
    <row r="809" spans="1:5">
      <c r="A809" s="384">
        <v>24200931</v>
      </c>
      <c r="B809" s="384" t="s">
        <v>1035</v>
      </c>
      <c r="C809" s="385">
        <v>-304527.34000000003</v>
      </c>
      <c r="D809" s="370">
        <f>VLOOKUP($A$1:$A$1397,BS!$A$8:$A$2406,1,0)</f>
        <v>24200931</v>
      </c>
      <c r="E809" s="385"/>
    </row>
    <row r="810" spans="1:5">
      <c r="A810" s="384">
        <v>24200941</v>
      </c>
      <c r="B810" s="384" t="s">
        <v>2385</v>
      </c>
      <c r="C810" s="385">
        <v>-67999.600000000006</v>
      </c>
      <c r="D810" s="370">
        <f>VLOOKUP($A$1:$A$1397,BS!$A$8:$A$2406,1,0)</f>
        <v>24200941</v>
      </c>
      <c r="E810" s="385"/>
    </row>
    <row r="811" spans="1:5">
      <c r="A811" s="384">
        <v>24200951</v>
      </c>
      <c r="B811" s="384" t="s">
        <v>2190</v>
      </c>
      <c r="C811" s="385">
        <v>-202951.63</v>
      </c>
      <c r="D811" s="370">
        <f>VLOOKUP($A$1:$A$1397,BS!$A$8:$A$2406,1,0)</f>
        <v>24200951</v>
      </c>
      <c r="E811" s="385"/>
    </row>
    <row r="812" spans="1:5">
      <c r="A812" s="384">
        <v>24200961</v>
      </c>
      <c r="B812" s="384" t="s">
        <v>2187</v>
      </c>
      <c r="C812" s="385">
        <v>-1223700.68</v>
      </c>
      <c r="D812" s="370">
        <f>VLOOKUP($A$1:$A$1397,BS!$A$8:$A$2406,1,0)</f>
        <v>24200961</v>
      </c>
      <c r="E812" s="385"/>
    </row>
    <row r="813" spans="1:5">
      <c r="A813" s="384">
        <v>24200971</v>
      </c>
      <c r="B813" s="384" t="s">
        <v>1036</v>
      </c>
      <c r="C813" s="385">
        <v>-119487.09</v>
      </c>
      <c r="D813" s="370">
        <f>VLOOKUP($A$1:$A$1397,BS!$A$8:$A$2406,1,0)</f>
        <v>24200971</v>
      </c>
      <c r="E813" s="385"/>
    </row>
    <row r="814" spans="1:5">
      <c r="A814" s="384">
        <v>24200991</v>
      </c>
      <c r="B814" s="384" t="s">
        <v>2247</v>
      </c>
      <c r="C814" s="385">
        <v>-1267.27</v>
      </c>
      <c r="D814" s="370">
        <f>VLOOKUP($A$1:$A$1397,BS!$A$8:$A$2406,1,0)</f>
        <v>24200991</v>
      </c>
    </row>
    <row r="815" spans="1:5">
      <c r="A815" s="384">
        <v>24201031</v>
      </c>
      <c r="B815" s="384" t="s">
        <v>2360</v>
      </c>
      <c r="C815" s="385">
        <v>-96986.5</v>
      </c>
      <c r="D815" s="370">
        <f>VLOOKUP($A$1:$A$1397,BS!$A$8:$A$2406,1,0)</f>
        <v>24201031</v>
      </c>
    </row>
    <row r="816" spans="1:5">
      <c r="A816" s="384">
        <v>24201041</v>
      </c>
      <c r="B816" s="384" t="s">
        <v>2361</v>
      </c>
      <c r="C816" s="385">
        <v>-22848.97</v>
      </c>
      <c r="D816" s="370">
        <f>VLOOKUP($A$1:$A$1397,BS!$A$8:$A$2406,1,0)</f>
        <v>24201041</v>
      </c>
      <c r="E816" s="385"/>
    </row>
    <row r="817" spans="1:5">
      <c r="A817" s="384">
        <v>24400001</v>
      </c>
      <c r="B817" s="384" t="s">
        <v>2372</v>
      </c>
      <c r="C817" s="385">
        <v>-92985543.480000004</v>
      </c>
      <c r="D817" s="370">
        <f>VLOOKUP($A$1:$A$1397,BS!$A$8:$A$2406,1,0)</f>
        <v>24400001</v>
      </c>
      <c r="E817" s="385"/>
    </row>
    <row r="818" spans="1:5">
      <c r="A818" s="384">
        <v>24400002</v>
      </c>
      <c r="B818" s="384" t="s">
        <v>2373</v>
      </c>
      <c r="C818" s="385">
        <v>-44244619.960000001</v>
      </c>
      <c r="D818" s="370">
        <f>VLOOKUP($A$1:$A$1397,BS!$A$8:$A$2406,1,0)</f>
        <v>24400002</v>
      </c>
      <c r="E818" s="385"/>
    </row>
    <row r="819" spans="1:5">
      <c r="A819" s="384">
        <v>24400011</v>
      </c>
      <c r="B819" s="384" t="s">
        <v>2374</v>
      </c>
      <c r="C819" s="385">
        <v>-18983862.850000001</v>
      </c>
      <c r="D819" s="370">
        <f>VLOOKUP($A$1:$A$1397,BS!$A$8:$A$2406,1,0)</f>
        <v>24400011</v>
      </c>
      <c r="E819" s="385"/>
    </row>
    <row r="820" spans="1:5">
      <c r="A820" s="384">
        <v>24400012</v>
      </c>
      <c r="B820" s="384" t="s">
        <v>2375</v>
      </c>
      <c r="C820" s="385">
        <v>-11238751.630000001</v>
      </c>
      <c r="D820" s="370">
        <f>VLOOKUP($A$1:$A$1397,BS!$A$8:$A$2406,1,0)</f>
        <v>24400012</v>
      </c>
      <c r="E820" s="385"/>
    </row>
    <row r="821" spans="1:5">
      <c r="A821" s="384">
        <v>25200152</v>
      </c>
      <c r="B821" s="384" t="s">
        <v>1198</v>
      </c>
      <c r="C821" s="385">
        <v>-15660.38</v>
      </c>
      <c r="D821" s="370">
        <f>VLOOKUP($A$1:$A$1397,BS!$A$8:$A$2406,1,0)</f>
        <v>25200152</v>
      </c>
      <c r="E821" s="385"/>
    </row>
    <row r="822" spans="1:5">
      <c r="A822" s="384">
        <v>25200161</v>
      </c>
      <c r="B822" s="384" t="s">
        <v>55</v>
      </c>
      <c r="C822" s="385">
        <v>-6290780.9199999999</v>
      </c>
      <c r="D822" s="370">
        <f>VLOOKUP($A$1:$A$1397,BS!$A$8:$A$2406,1,0)</f>
        <v>25200161</v>
      </c>
      <c r="E822" s="385"/>
    </row>
    <row r="823" spans="1:5">
      <c r="A823" s="384">
        <v>25200171</v>
      </c>
      <c r="B823" s="384" t="s">
        <v>56</v>
      </c>
      <c r="C823" s="385">
        <v>-14187551.65</v>
      </c>
      <c r="D823" s="370">
        <f>VLOOKUP($A$1:$A$1397,BS!$A$8:$A$2406,1,0)</f>
        <v>25200171</v>
      </c>
      <c r="E823" s="385"/>
    </row>
    <row r="824" spans="1:5">
      <c r="A824" s="384">
        <v>25200181</v>
      </c>
      <c r="B824" s="384" t="s">
        <v>1204</v>
      </c>
      <c r="C824" s="385">
        <v>-33062558.52</v>
      </c>
      <c r="D824" s="370">
        <f>VLOOKUP($A$1:$A$1397,BS!$A$8:$A$2406,1,0)</f>
        <v>25200181</v>
      </c>
      <c r="E824" s="385"/>
    </row>
    <row r="825" spans="1:5">
      <c r="A825" s="384">
        <v>25200202</v>
      </c>
      <c r="B825" s="384" t="s">
        <v>1298</v>
      </c>
      <c r="C825" s="385">
        <v>-18991805.960000001</v>
      </c>
      <c r="D825" s="370">
        <f>VLOOKUP($A$1:$A$1397,BS!$A$8:$A$2406,1,0)</f>
        <v>25200202</v>
      </c>
      <c r="E825" s="385"/>
    </row>
    <row r="826" spans="1:5">
      <c r="A826" s="384">
        <v>25200222</v>
      </c>
      <c r="B826" s="384" t="s">
        <v>1299</v>
      </c>
      <c r="C826" s="385">
        <v>-1192764</v>
      </c>
      <c r="D826" s="370">
        <f>VLOOKUP($A$1:$A$1397,BS!$A$8:$A$2406,1,0)</f>
        <v>25200222</v>
      </c>
      <c r="E826" s="385"/>
    </row>
    <row r="827" spans="1:5">
      <c r="A827" s="384">
        <v>25300001</v>
      </c>
      <c r="B827" s="384" t="s">
        <v>558</v>
      </c>
      <c r="C827" s="385">
        <v>-66585.37</v>
      </c>
      <c r="D827" s="370">
        <f>VLOOKUP($A$1:$A$1397,BS!$A$8:$A$2406,1,0)</f>
        <v>25300001</v>
      </c>
      <c r="E827" s="385"/>
    </row>
    <row r="828" spans="1:5">
      <c r="A828" s="384">
        <v>25300011</v>
      </c>
      <c r="B828" s="384" t="s">
        <v>1002</v>
      </c>
      <c r="C828" s="385">
        <v>-5000</v>
      </c>
      <c r="D828" s="370">
        <f>VLOOKUP($A$1:$A$1397,BS!$A$8:$A$2406,1,0)</f>
        <v>25300011</v>
      </c>
      <c r="E828" s="385"/>
    </row>
    <row r="829" spans="1:5">
      <c r="A829" s="384">
        <v>25300033</v>
      </c>
      <c r="B829" s="384" t="s">
        <v>314</v>
      </c>
      <c r="C829" s="385">
        <v>-8701294.8399999999</v>
      </c>
      <c r="D829" s="370">
        <f>VLOOKUP($A$1:$A$1397,BS!$A$8:$A$2406,1,0)</f>
        <v>25300033</v>
      </c>
      <c r="E829" s="385"/>
    </row>
    <row r="830" spans="1:5">
      <c r="A830" s="384">
        <v>25300071</v>
      </c>
      <c r="B830" s="384" t="s">
        <v>1995</v>
      </c>
      <c r="C830" s="385">
        <v>-182478178</v>
      </c>
      <c r="D830" s="370">
        <f>VLOOKUP($A$1:$A$1397,BS!$A$8:$A$2406,1,0)</f>
        <v>25300071</v>
      </c>
      <c r="E830" s="385"/>
    </row>
    <row r="831" spans="1:5">
      <c r="A831" s="384">
        <v>25300081</v>
      </c>
      <c r="B831" s="384" t="s">
        <v>2585</v>
      </c>
      <c r="C831" s="385">
        <v>-1000</v>
      </c>
      <c r="D831" s="370">
        <f>VLOOKUP($A$1:$A$1397,BS!$A$8:$A$2406,1,0)</f>
        <v>25300081</v>
      </c>
      <c r="E831" s="385"/>
    </row>
    <row r="832" spans="1:5">
      <c r="A832" s="384">
        <v>25300091</v>
      </c>
      <c r="B832" s="384" t="s">
        <v>2547</v>
      </c>
      <c r="C832" s="385">
        <v>-2249659.2400000002</v>
      </c>
      <c r="D832" s="370">
        <f>VLOOKUP($A$1:$A$1397,BS!$A$8:$A$2406,1,0)</f>
        <v>25300091</v>
      </c>
      <c r="E832" s="385"/>
    </row>
    <row r="833" spans="1:5">
      <c r="A833" s="384">
        <v>25300121</v>
      </c>
      <c r="B833" s="384" t="s">
        <v>2606</v>
      </c>
      <c r="C833" s="385">
        <v>-565660.43999999994</v>
      </c>
      <c r="D833" s="370">
        <f>VLOOKUP($A$1:$A$1397,BS!$A$8:$A$2406,1,0)</f>
        <v>25300121</v>
      </c>
      <c r="E833" s="385"/>
    </row>
    <row r="834" spans="1:5">
      <c r="A834" s="384">
        <v>25300141</v>
      </c>
      <c r="B834" s="384" t="s">
        <v>728</v>
      </c>
      <c r="C834" s="385">
        <v>-3938686.42</v>
      </c>
      <c r="D834" s="370">
        <f>VLOOKUP($A$1:$A$1397,BS!$A$8:$A$2406,1,0)</f>
        <v>25300141</v>
      </c>
      <c r="E834" s="385"/>
    </row>
    <row r="835" spans="1:5">
      <c r="A835" s="384">
        <v>25300151</v>
      </c>
      <c r="B835" s="384" t="s">
        <v>1185</v>
      </c>
      <c r="C835" s="385">
        <v>-9986116.2799999993</v>
      </c>
      <c r="D835" s="370">
        <f>VLOOKUP($A$1:$A$1397,BS!$A$8:$A$2406,1,0)</f>
        <v>25300151</v>
      </c>
      <c r="E835" s="385"/>
    </row>
    <row r="836" spans="1:5">
      <c r="A836" s="384">
        <v>25300153</v>
      </c>
      <c r="B836" s="384" t="s">
        <v>2399</v>
      </c>
      <c r="C836" s="385">
        <v>-75000</v>
      </c>
      <c r="D836" s="370">
        <f>VLOOKUP($A$1:$A$1397,BS!$A$8:$A$2406,1,0)</f>
        <v>25300153</v>
      </c>
      <c r="E836" s="385"/>
    </row>
    <row r="837" spans="1:5">
      <c r="A837" s="384">
        <v>25300161</v>
      </c>
      <c r="B837" s="384" t="s">
        <v>359</v>
      </c>
      <c r="C837" s="385">
        <v>-505560.83</v>
      </c>
      <c r="D837" s="370">
        <f>VLOOKUP($A$1:$A$1397,BS!$A$8:$A$2406,1,0)</f>
        <v>25300161</v>
      </c>
      <c r="E837" s="385"/>
    </row>
    <row r="838" spans="1:5">
      <c r="A838" s="384">
        <v>25300181</v>
      </c>
      <c r="B838" s="384" t="s">
        <v>1988</v>
      </c>
      <c r="C838" s="385">
        <v>-4299270.97</v>
      </c>
      <c r="D838" s="370">
        <f>VLOOKUP($A$1:$A$1397,BS!$A$8:$A$2406,1,0)</f>
        <v>25300181</v>
      </c>
      <c r="E838" s="385"/>
    </row>
    <row r="839" spans="1:5">
      <c r="A839" s="384">
        <v>25300201</v>
      </c>
      <c r="B839" s="384" t="s">
        <v>1989</v>
      </c>
      <c r="C839" s="385">
        <v>-5833169</v>
      </c>
      <c r="D839" s="370">
        <f>VLOOKUP($A$1:$A$1397,BS!$A$8:$A$2406,1,0)</f>
        <v>25300201</v>
      </c>
      <c r="E839" s="385"/>
    </row>
    <row r="840" spans="1:5">
      <c r="A840" s="384">
        <v>25300212</v>
      </c>
      <c r="B840" s="384" t="s">
        <v>924</v>
      </c>
      <c r="C840" s="385">
        <v>-89960.85</v>
      </c>
      <c r="D840" s="370">
        <f>VLOOKUP($A$1:$A$1397,BS!$A$8:$A$2406,1,0)</f>
        <v>25300212</v>
      </c>
      <c r="E840" s="385"/>
    </row>
    <row r="841" spans="1:5">
      <c r="A841" s="384">
        <v>25300271</v>
      </c>
      <c r="B841" s="384" t="s">
        <v>2255</v>
      </c>
      <c r="C841" s="385">
        <v>-171669.12</v>
      </c>
      <c r="D841" s="370">
        <f>VLOOKUP($A$1:$A$1397,BS!$A$8:$A$2406,1,0)</f>
        <v>25300271</v>
      </c>
      <c r="E841" s="385"/>
    </row>
    <row r="842" spans="1:5">
      <c r="A842" s="384">
        <v>25300281</v>
      </c>
      <c r="B842" s="384" t="s">
        <v>2343</v>
      </c>
      <c r="C842" s="385">
        <v>-506260</v>
      </c>
      <c r="D842" s="370">
        <f>VLOOKUP($A$1:$A$1397,BS!$A$8:$A$2406,1,0)</f>
        <v>25300281</v>
      </c>
      <c r="E842" s="385"/>
    </row>
    <row r="843" spans="1:5">
      <c r="A843" s="384">
        <v>25300293</v>
      </c>
      <c r="B843" s="384" t="s">
        <v>1469</v>
      </c>
      <c r="C843" s="385">
        <v>-5771198.3200000003</v>
      </c>
      <c r="D843" s="370">
        <f>VLOOKUP($A$1:$A$1397,BS!$A$8:$A$2406,1,0)</f>
        <v>25300293</v>
      </c>
      <c r="E843" s="385"/>
    </row>
    <row r="844" spans="1:5">
      <c r="A844" s="384">
        <v>25300303</v>
      </c>
      <c r="B844" s="384" t="s">
        <v>1731</v>
      </c>
      <c r="C844" s="384">
        <v>-0.01</v>
      </c>
      <c r="D844" s="370">
        <f>VLOOKUP($A$1:$A$1397,BS!$A$8:$A$2406,1,0)</f>
        <v>25300303</v>
      </c>
      <c r="E844" s="385"/>
    </row>
    <row r="845" spans="1:5">
      <c r="A845" s="384">
        <v>25300323</v>
      </c>
      <c r="B845" s="384" t="s">
        <v>1261</v>
      </c>
      <c r="C845" s="385">
        <v>-50934.83</v>
      </c>
      <c r="D845" s="370">
        <f>VLOOKUP($A$1:$A$1397,BS!$A$8:$A$2406,1,0)</f>
        <v>25300323</v>
      </c>
      <c r="E845" s="385"/>
    </row>
    <row r="846" spans="1:5">
      <c r="A846" s="384">
        <v>25300343</v>
      </c>
      <c r="B846" s="384" t="s">
        <v>2641</v>
      </c>
      <c r="C846" s="385">
        <v>-2794875.48</v>
      </c>
      <c r="D846" s="370">
        <f>VLOOKUP($A$1:$A$1397,BS!$A$8:$A$2406,1,0)</f>
        <v>25300343</v>
      </c>
      <c r="E846" s="385"/>
    </row>
    <row r="847" spans="1:5">
      <c r="A847" s="384">
        <v>25300353</v>
      </c>
      <c r="B847" s="384" t="s">
        <v>1734</v>
      </c>
      <c r="C847" s="385">
        <v>-5765238.5</v>
      </c>
      <c r="D847" s="370">
        <f>VLOOKUP($A$1:$A$1397,BS!$A$8:$A$2406,1,0)</f>
        <v>25300353</v>
      </c>
      <c r="E847" s="385"/>
    </row>
    <row r="848" spans="1:5">
      <c r="A848" s="384">
        <v>25300363</v>
      </c>
      <c r="B848" s="384" t="s">
        <v>1632</v>
      </c>
      <c r="C848" s="385">
        <v>-1516832.22</v>
      </c>
      <c r="D848" s="370">
        <f>VLOOKUP($A$1:$A$1397,BS!$A$8:$A$2406,1,0)</f>
        <v>25300363</v>
      </c>
      <c r="E848" s="385"/>
    </row>
    <row r="849" spans="1:5">
      <c r="A849" s="384">
        <v>25300371</v>
      </c>
      <c r="B849" s="384" t="s">
        <v>1567</v>
      </c>
      <c r="C849" s="385">
        <v>-1402396.64</v>
      </c>
      <c r="D849" s="370">
        <f>VLOOKUP($A$1:$A$1397,BS!$A$8:$A$2406,1,0)</f>
        <v>25300371</v>
      </c>
      <c r="E849" s="385"/>
    </row>
    <row r="850" spans="1:5">
      <c r="A850" s="384">
        <v>25300413</v>
      </c>
      <c r="B850" s="384" t="s">
        <v>880</v>
      </c>
      <c r="C850" s="385">
        <v>-567394.69999999995</v>
      </c>
      <c r="D850" s="370">
        <f>VLOOKUP($A$1:$A$1397,BS!$A$8:$A$2406,1,0)</f>
        <v>25300413</v>
      </c>
      <c r="E850" s="385"/>
    </row>
    <row r="851" spans="1:5">
      <c r="A851" s="384">
        <v>25300443</v>
      </c>
      <c r="B851" s="384" t="s">
        <v>2051</v>
      </c>
      <c r="C851" s="385">
        <v>-723113.28</v>
      </c>
      <c r="D851" s="370">
        <f>VLOOKUP($A$1:$A$1397,BS!$A$8:$A$2406,1,0)</f>
        <v>25300443</v>
      </c>
      <c r="E851" s="385"/>
    </row>
    <row r="852" spans="1:5">
      <c r="A852" s="384">
        <v>25300503</v>
      </c>
      <c r="B852" s="384" t="s">
        <v>401</v>
      </c>
      <c r="C852" s="385">
        <v>-1915.18</v>
      </c>
      <c r="D852" s="370">
        <f>VLOOKUP($A$1:$A$1397,BS!$A$8:$A$2406,1,0)</f>
        <v>25300503</v>
      </c>
      <c r="E852" s="385"/>
    </row>
    <row r="853" spans="1:5">
      <c r="A853" s="384">
        <v>25300541</v>
      </c>
      <c r="B853" s="384" t="s">
        <v>859</v>
      </c>
      <c r="C853" s="385">
        <v>-7914899.75</v>
      </c>
      <c r="D853" s="370">
        <f>VLOOKUP($A$1:$A$1397,BS!$A$8:$A$2406,1,0)</f>
        <v>25300541</v>
      </c>
      <c r="E853" s="385"/>
    </row>
    <row r="854" spans="1:5">
      <c r="A854" s="384">
        <v>25300553</v>
      </c>
      <c r="B854" s="384" t="s">
        <v>2640</v>
      </c>
      <c r="C854" s="385">
        <v>-3513.77</v>
      </c>
      <c r="D854" s="370">
        <f>VLOOKUP($A$1:$A$1397,BS!$A$8:$A$2406,1,0)</f>
        <v>25300553</v>
      </c>
      <c r="E854" s="385"/>
    </row>
    <row r="855" spans="1:5">
      <c r="A855" s="384">
        <v>25300561</v>
      </c>
      <c r="B855" s="384" t="s">
        <v>1824</v>
      </c>
      <c r="C855" s="385">
        <v>-7989232</v>
      </c>
      <c r="D855" s="370">
        <f>VLOOKUP($A$1:$A$1397,BS!$A$8:$A$2406,1,0)</f>
        <v>25300561</v>
      </c>
      <c r="E855" s="385"/>
    </row>
    <row r="856" spans="1:5">
      <c r="A856" s="384">
        <v>25300581</v>
      </c>
      <c r="B856" s="384" t="s">
        <v>683</v>
      </c>
      <c r="C856" s="385">
        <v>-5174706.6399999997</v>
      </c>
      <c r="D856" s="370">
        <f>VLOOKUP($A$1:$A$1397,BS!$A$8:$A$2406,1,0)</f>
        <v>25300581</v>
      </c>
      <c r="E856" s="385"/>
    </row>
    <row r="857" spans="1:5">
      <c r="A857" s="384">
        <v>25300582</v>
      </c>
      <c r="B857" s="384" t="s">
        <v>683</v>
      </c>
      <c r="C857" s="385">
        <v>-2209620.63</v>
      </c>
      <c r="D857" s="370">
        <f>VLOOKUP($A$1:$A$1397,BS!$A$8:$A$2406,1,0)</f>
        <v>25300582</v>
      </c>
      <c r="E857" s="385"/>
    </row>
    <row r="858" spans="1:5">
      <c r="A858" s="384">
        <v>25300591</v>
      </c>
      <c r="B858" s="384" t="s">
        <v>684</v>
      </c>
      <c r="C858" s="385">
        <v>5174706.6399999997</v>
      </c>
      <c r="D858" s="370">
        <f>VLOOKUP($A$1:$A$1397,BS!$A$8:$A$2406,1,0)</f>
        <v>25300591</v>
      </c>
      <c r="E858" s="385"/>
    </row>
    <row r="859" spans="1:5">
      <c r="A859" s="384">
        <v>25300592</v>
      </c>
      <c r="B859" s="384" t="s">
        <v>684</v>
      </c>
      <c r="C859" s="385">
        <v>2209620.63</v>
      </c>
      <c r="D859" s="370">
        <f>VLOOKUP($A$1:$A$1397,BS!$A$8:$A$2406,1,0)</f>
        <v>25300592</v>
      </c>
      <c r="E859" s="385"/>
    </row>
    <row r="860" spans="1:5">
      <c r="A860" s="384">
        <v>25300611</v>
      </c>
      <c r="B860" s="384" t="s">
        <v>1341</v>
      </c>
      <c r="C860" s="385">
        <v>-62260372.530000001</v>
      </c>
      <c r="D860" s="370">
        <f>VLOOKUP($A$1:$A$1397,BS!$A$8:$A$2406,1,0)</f>
        <v>25300611</v>
      </c>
      <c r="E860" s="385"/>
    </row>
    <row r="861" spans="1:5">
      <c r="A861" s="384">
        <v>25300621</v>
      </c>
      <c r="B861" s="384" t="s">
        <v>1360</v>
      </c>
      <c r="C861" s="385">
        <v>-7979702.6399999997</v>
      </c>
      <c r="D861" s="370">
        <f>VLOOKUP($A$1:$A$1397,BS!$A$8:$A$2406,1,0)</f>
        <v>25300621</v>
      </c>
      <c r="E861" s="385"/>
    </row>
    <row r="862" spans="1:5">
      <c r="A862" s="384">
        <v>25300663</v>
      </c>
      <c r="B862" s="384" t="s">
        <v>2356</v>
      </c>
      <c r="C862" s="385">
        <v>-73696.88</v>
      </c>
      <c r="D862" s="370">
        <f>VLOOKUP($A$1:$A$1397,BS!$A$8:$A$2406,1,0)</f>
        <v>25300663</v>
      </c>
    </row>
    <row r="863" spans="1:5">
      <c r="A863" s="384">
        <v>25300731</v>
      </c>
      <c r="B863" s="384" t="s">
        <v>2868</v>
      </c>
      <c r="C863" s="385">
        <v>-15154.75</v>
      </c>
      <c r="D863" s="370">
        <f>VLOOKUP($A$1:$A$1397,BS!$A$8:$A$2406,1,0)</f>
        <v>25300731</v>
      </c>
      <c r="E863" s="385"/>
    </row>
    <row r="864" spans="1:5">
      <c r="A864" s="384">
        <v>25300733</v>
      </c>
      <c r="B864" s="384" t="s">
        <v>2869</v>
      </c>
      <c r="C864" s="385">
        <v>-50468.17</v>
      </c>
      <c r="D864" s="370">
        <f>VLOOKUP($A$1:$A$1397,BS!$A$8:$A$2406,1,0)</f>
        <v>25300733</v>
      </c>
    </row>
    <row r="865" spans="1:5">
      <c r="A865" s="384">
        <v>25300742</v>
      </c>
      <c r="B865" s="384" t="s">
        <v>2916</v>
      </c>
      <c r="C865" s="385">
        <v>-9979828</v>
      </c>
      <c r="D865" s="370">
        <f>VLOOKUP($A$1:$A$1397,BS!$A$8:$A$2406,1,0)</f>
        <v>25300742</v>
      </c>
    </row>
    <row r="866" spans="1:5">
      <c r="A866" s="384">
        <v>25300761</v>
      </c>
      <c r="B866" s="384" t="s">
        <v>355</v>
      </c>
      <c r="C866" s="385">
        <v>-176310.41</v>
      </c>
      <c r="D866" s="370">
        <f>VLOOKUP($A$1:$A$1397,BS!$A$8:$A$2406,1,0)</f>
        <v>25300761</v>
      </c>
    </row>
    <row r="867" spans="1:5">
      <c r="A867" s="384">
        <v>25300771</v>
      </c>
      <c r="B867" s="384" t="s">
        <v>223</v>
      </c>
      <c r="C867" s="385">
        <v>-5187925.78</v>
      </c>
      <c r="D867" s="370">
        <f>VLOOKUP($A$1:$A$1397,BS!$A$8:$A$2406,1,0)</f>
        <v>25300771</v>
      </c>
      <c r="E867" s="385"/>
    </row>
    <row r="868" spans="1:5">
      <c r="A868" s="384">
        <v>25301073</v>
      </c>
      <c r="B868" s="384" t="s">
        <v>547</v>
      </c>
      <c r="C868" s="384">
        <v>-200</v>
      </c>
      <c r="D868" s="370">
        <f>VLOOKUP($A$1:$A$1397,BS!$A$8:$A$2406,1,0)</f>
        <v>25301073</v>
      </c>
      <c r="E868" s="385"/>
    </row>
    <row r="869" spans="1:5">
      <c r="A869" s="384">
        <v>25301151</v>
      </c>
      <c r="B869" s="384" t="s">
        <v>2404</v>
      </c>
      <c r="C869" s="385">
        <v>-1939670.74</v>
      </c>
      <c r="D869" s="370">
        <f>VLOOKUP($A$1:$A$1397,BS!$A$8:$A$2406,1,0)</f>
        <v>25301151</v>
      </c>
      <c r="E869" s="385"/>
    </row>
    <row r="870" spans="1:5">
      <c r="A870" s="384">
        <v>25301203</v>
      </c>
      <c r="B870" s="384" t="s">
        <v>1009</v>
      </c>
      <c r="C870" s="385">
        <v>-153717</v>
      </c>
      <c r="D870" s="370">
        <f>VLOOKUP($A$1:$A$1397,BS!$A$8:$A$2406,1,0)</f>
        <v>25301203</v>
      </c>
      <c r="E870" s="385"/>
    </row>
    <row r="871" spans="1:5">
      <c r="A871" s="384">
        <v>25301213</v>
      </c>
      <c r="B871" s="384" t="s">
        <v>2874</v>
      </c>
      <c r="C871" s="385">
        <v>-675825</v>
      </c>
      <c r="D871" s="370">
        <f>VLOOKUP($A$1:$A$1397,BS!$A$8:$A$2406,1,0)</f>
        <v>25301213</v>
      </c>
    </row>
    <row r="872" spans="1:5">
      <c r="A872" s="384">
        <v>25302221</v>
      </c>
      <c r="B872" s="384" t="s">
        <v>1697</v>
      </c>
      <c r="C872" s="385">
        <v>-3955001.96</v>
      </c>
      <c r="D872" s="370">
        <f>VLOOKUP($A$1:$A$1397,BS!$A$8:$A$2406,1,0)</f>
        <v>25302221</v>
      </c>
    </row>
    <row r="873" spans="1:5">
      <c r="A873" s="384">
        <v>25302222</v>
      </c>
      <c r="B873" s="384" t="s">
        <v>1214</v>
      </c>
      <c r="C873" s="385">
        <v>-6186727.46</v>
      </c>
      <c r="D873" s="370">
        <f>VLOOKUP($A$1:$A$1397,BS!$A$8:$A$2406,1,0)</f>
        <v>25302222</v>
      </c>
      <c r="E873" s="385"/>
    </row>
    <row r="874" spans="1:5">
      <c r="A874" s="384">
        <v>25302223</v>
      </c>
      <c r="B874" s="384" t="s">
        <v>2859</v>
      </c>
      <c r="C874" s="385">
        <v>-7582336</v>
      </c>
      <c r="D874" s="370">
        <f>VLOOKUP($A$1:$A$1397,BS!$A$8:$A$2406,1,0)</f>
        <v>25302223</v>
      </c>
      <c r="E874" s="385"/>
    </row>
    <row r="875" spans="1:5">
      <c r="A875" s="384">
        <v>25400101</v>
      </c>
      <c r="B875" s="384" t="s">
        <v>1248</v>
      </c>
      <c r="C875" s="385">
        <v>-27134.9</v>
      </c>
      <c r="D875" s="370">
        <f>VLOOKUP($A$1:$A$1397,BS!$A$8:$A$2406,1,0)</f>
        <v>25400101</v>
      </c>
      <c r="E875" s="385"/>
    </row>
    <row r="876" spans="1:5">
      <c r="A876" s="384">
        <v>25400111</v>
      </c>
      <c r="B876" s="384" t="s">
        <v>1249</v>
      </c>
      <c r="C876" s="385">
        <v>-6077.87</v>
      </c>
      <c r="D876" s="370">
        <f>VLOOKUP($A$1:$A$1397,BS!$A$8:$A$2406,1,0)</f>
        <v>25400111</v>
      </c>
      <c r="E876" s="385"/>
    </row>
    <row r="877" spans="1:5">
      <c r="A877" s="384">
        <v>25400181</v>
      </c>
      <c r="B877" s="384" t="s">
        <v>1668</v>
      </c>
      <c r="C877" s="385">
        <v>-4703049</v>
      </c>
      <c r="D877" s="370">
        <f>VLOOKUP($A$1:$A$1397,BS!$A$8:$A$2406,1,0)</f>
        <v>25400181</v>
      </c>
      <c r="E877" s="385"/>
    </row>
    <row r="878" spans="1:5">
      <c r="A878" s="384">
        <v>25400182</v>
      </c>
      <c r="B878" s="384" t="s">
        <v>1669</v>
      </c>
      <c r="C878" s="385">
        <v>-2515701</v>
      </c>
      <c r="D878" s="370">
        <f>VLOOKUP($A$1:$A$1397,BS!$A$8:$A$2406,1,0)</f>
        <v>25400182</v>
      </c>
      <c r="E878" s="385"/>
    </row>
    <row r="879" spans="1:5">
      <c r="A879" s="384">
        <v>25400191</v>
      </c>
      <c r="B879" s="384" t="s">
        <v>1927</v>
      </c>
      <c r="C879" s="385">
        <v>-1388868.04</v>
      </c>
      <c r="D879" s="370">
        <f>VLOOKUP($A$1:$A$1397,BS!$A$8:$A$2406,1,0)</f>
        <v>25400191</v>
      </c>
      <c r="E879" s="385"/>
    </row>
    <row r="880" spans="1:5">
      <c r="A880" s="384">
        <v>25400201</v>
      </c>
      <c r="B880" s="384" t="s">
        <v>1928</v>
      </c>
      <c r="C880" s="385">
        <v>-1013105.31</v>
      </c>
      <c r="D880" s="370">
        <f>VLOOKUP($A$1:$A$1397,BS!$A$8:$A$2406,1,0)</f>
        <v>25400201</v>
      </c>
      <c r="E880" s="385"/>
    </row>
    <row r="881" spans="1:5">
      <c r="A881" s="384">
        <v>25400221</v>
      </c>
      <c r="B881" s="384" t="s">
        <v>2009</v>
      </c>
      <c r="C881" s="385">
        <v>-73852.7</v>
      </c>
      <c r="D881" s="370">
        <f>VLOOKUP($A$1:$A$1397,BS!$A$8:$A$2406,1,0)</f>
        <v>25400221</v>
      </c>
      <c r="E881" s="385"/>
    </row>
    <row r="882" spans="1:5">
      <c r="A882" s="384">
        <v>25400261</v>
      </c>
      <c r="B882" s="384" t="s">
        <v>2022</v>
      </c>
      <c r="C882" s="385">
        <v>-93615823</v>
      </c>
      <c r="D882" s="370">
        <f>VLOOKUP($A$1:$A$1397,BS!$A$8:$A$2406,1,0)</f>
        <v>25400261</v>
      </c>
      <c r="E882" s="385"/>
    </row>
    <row r="883" spans="1:5">
      <c r="A883" s="384">
        <v>25400291</v>
      </c>
      <c r="B883" s="384" t="s">
        <v>2317</v>
      </c>
      <c r="C883" s="385">
        <v>-670951.01</v>
      </c>
      <c r="D883" s="370">
        <f>VLOOKUP($A$1:$A$1397,BS!$A$8:$A$2406,1,0)</f>
        <v>25400291</v>
      </c>
      <c r="E883" s="385"/>
    </row>
    <row r="884" spans="1:5">
      <c r="A884" s="384">
        <v>25400301</v>
      </c>
      <c r="B884" s="384" t="s">
        <v>2318</v>
      </c>
      <c r="C884" s="385">
        <v>-23075.09</v>
      </c>
      <c r="D884" s="370">
        <f>VLOOKUP($A$1:$A$1397,BS!$A$8:$A$2406,1,0)</f>
        <v>25400301</v>
      </c>
      <c r="E884" s="385"/>
    </row>
    <row r="885" spans="1:5">
      <c r="A885" s="384">
        <v>25400311</v>
      </c>
      <c r="B885" s="384" t="s">
        <v>2320</v>
      </c>
      <c r="C885" s="385">
        <v>-3090.32</v>
      </c>
      <c r="D885" s="370">
        <f>VLOOKUP($A$1:$A$1397,BS!$A$8:$A$2406,1,0)</f>
        <v>25400311</v>
      </c>
      <c r="E885" s="385"/>
    </row>
    <row r="886" spans="1:5">
      <c r="A886" s="384">
        <v>25400321</v>
      </c>
      <c r="B886" s="384" t="s">
        <v>2419</v>
      </c>
      <c r="C886" s="385">
        <v>-120544.19</v>
      </c>
      <c r="D886" s="370">
        <f>VLOOKUP($A$1:$A$1397,BS!$A$8:$A$2406,1,0)</f>
        <v>25400321</v>
      </c>
      <c r="E886" s="385"/>
    </row>
    <row r="887" spans="1:5">
      <c r="A887" s="384">
        <v>25400331</v>
      </c>
      <c r="B887" s="384" t="s">
        <v>2420</v>
      </c>
      <c r="C887" s="385">
        <v>-1153612.1200000001</v>
      </c>
      <c r="D887" s="370">
        <f>VLOOKUP($A$1:$A$1397,BS!$A$8:$A$2406,1,0)</f>
        <v>25400331</v>
      </c>
      <c r="E887" s="385"/>
    </row>
    <row r="888" spans="1:5">
      <c r="A888" s="384">
        <v>25400392</v>
      </c>
      <c r="B888" s="384" t="s">
        <v>2904</v>
      </c>
      <c r="C888" s="385">
        <v>-13924636</v>
      </c>
      <c r="D888" s="370">
        <f>VLOOKUP($A$1:$A$1397,BS!$A$8:$A$2406,1,0)</f>
        <v>25400392</v>
      </c>
      <c r="E888" s="385"/>
    </row>
    <row r="889" spans="1:5">
      <c r="A889" s="384">
        <v>25400431</v>
      </c>
      <c r="B889" s="384" t="s">
        <v>2672</v>
      </c>
      <c r="C889" s="385">
        <v>-367724.14</v>
      </c>
      <c r="D889" s="370">
        <f>VLOOKUP($A$1:$A$1397,BS!$A$8:$A$2406,1,0)</f>
        <v>25400431</v>
      </c>
      <c r="E889" s="385"/>
    </row>
    <row r="890" spans="1:5">
      <c r="A890" s="384">
        <v>25400441</v>
      </c>
      <c r="B890" s="384" t="s">
        <v>2677</v>
      </c>
      <c r="C890" s="385">
        <v>14362.73</v>
      </c>
      <c r="D890" s="370">
        <f>VLOOKUP($A$1:$A$1397,BS!$A$8:$A$2406,1,0)</f>
        <v>25400441</v>
      </c>
      <c r="E890" s="385"/>
    </row>
    <row r="891" spans="1:5">
      <c r="A891" s="384">
        <v>25400481</v>
      </c>
      <c r="B891" s="384" t="s">
        <v>2777</v>
      </c>
      <c r="C891" s="385">
        <v>1074.28</v>
      </c>
      <c r="D891" s="370">
        <f>VLOOKUP($A$1:$A$1397,BS!$A$8:$A$2406,1,0)</f>
        <v>25400481</v>
      </c>
      <c r="E891" s="385"/>
    </row>
    <row r="892" spans="1:5">
      <c r="A892" s="384">
        <v>25400491</v>
      </c>
      <c r="B892" s="384" t="s">
        <v>2793</v>
      </c>
      <c r="C892" s="385">
        <v>-4283741</v>
      </c>
      <c r="D892" s="370">
        <f>VLOOKUP($A$1:$A$1397,BS!$A$8:$A$2406,1,0)</f>
        <v>25400491</v>
      </c>
      <c r="E892" s="385"/>
    </row>
    <row r="893" spans="1:5">
      <c r="A893" s="384">
        <v>25400501</v>
      </c>
      <c r="B893" s="384" t="s">
        <v>2794</v>
      </c>
      <c r="C893" s="385">
        <v>-1240071</v>
      </c>
      <c r="D893" s="370">
        <f>VLOOKUP($A$1:$A$1397,BS!$A$8:$A$2406,1,0)</f>
        <v>25400501</v>
      </c>
      <c r="E893" s="385"/>
    </row>
    <row r="894" spans="1:5">
      <c r="A894" s="213" t="s">
        <v>3008</v>
      </c>
      <c r="B894" s="384" t="s">
        <v>2855</v>
      </c>
      <c r="C894" s="385">
        <v>-19559199</v>
      </c>
      <c r="D894" s="370" t="str">
        <f>VLOOKUP($A$1:$A$1397,BS!$A$8:$A$2406,1,0)</f>
        <v>25400521</v>
      </c>
      <c r="E894" s="385"/>
    </row>
    <row r="895" spans="1:5">
      <c r="A895" s="384">
        <v>25500002</v>
      </c>
      <c r="B895" s="384" t="s">
        <v>1604</v>
      </c>
      <c r="C895" s="385">
        <v>-8165809</v>
      </c>
      <c r="D895" s="370">
        <f>VLOOKUP($A$1:$A$1397,BS!$A$8:$A$2406,1,0)</f>
        <v>25500002</v>
      </c>
      <c r="E895" s="385"/>
    </row>
    <row r="896" spans="1:5">
      <c r="A896" s="384">
        <v>25500022</v>
      </c>
      <c r="B896" s="384" t="s">
        <v>1604</v>
      </c>
      <c r="C896" s="385">
        <v>8165809</v>
      </c>
      <c r="D896" s="370">
        <f>VLOOKUP($A$1:$A$1397,BS!$A$8:$A$2406,1,0)</f>
        <v>25500022</v>
      </c>
      <c r="E896" s="385"/>
    </row>
    <row r="897" spans="1:5">
      <c r="A897" s="384">
        <v>25600072</v>
      </c>
      <c r="B897" s="384" t="s">
        <v>2069</v>
      </c>
      <c r="C897" s="385">
        <v>-82626.36</v>
      </c>
      <c r="D897" s="370">
        <f>VLOOKUP($A$1:$A$1397,BS!$A$8:$A$2406,1,0)</f>
        <v>25600072</v>
      </c>
      <c r="E897" s="385"/>
    </row>
    <row r="898" spans="1:5">
      <c r="A898" s="384">
        <v>25600081</v>
      </c>
      <c r="B898" s="384" t="s">
        <v>1929</v>
      </c>
      <c r="C898" s="385">
        <v>-3912701.47</v>
      </c>
      <c r="D898" s="370">
        <f>VLOOKUP($A$1:$A$1397,BS!$A$8:$A$2406,1,0)</f>
        <v>25600081</v>
      </c>
      <c r="E898" s="385"/>
    </row>
    <row r="899" spans="1:5">
      <c r="A899" s="384">
        <v>25600102</v>
      </c>
      <c r="B899" s="384" t="s">
        <v>2312</v>
      </c>
      <c r="C899" s="385">
        <v>61744.05</v>
      </c>
      <c r="D899" s="370">
        <f>VLOOKUP($A$1:$A$1397,BS!$A$8:$A$2406,1,0)</f>
        <v>25600102</v>
      </c>
      <c r="E899" s="385"/>
    </row>
    <row r="900" spans="1:5">
      <c r="A900" s="384">
        <v>25600111</v>
      </c>
      <c r="B900" s="384" t="s">
        <v>2313</v>
      </c>
      <c r="C900" s="385">
        <v>628243.67000000004</v>
      </c>
      <c r="D900" s="370">
        <f>VLOOKUP($A$1:$A$1397,BS!$A$8:$A$2406,1,0)</f>
        <v>25600111</v>
      </c>
      <c r="E900" s="385"/>
    </row>
    <row r="901" spans="1:5">
      <c r="A901" s="384">
        <v>28200002</v>
      </c>
      <c r="B901" s="384" t="s">
        <v>3001</v>
      </c>
      <c r="C901" s="385">
        <v>-509820063.49000001</v>
      </c>
      <c r="D901" s="370">
        <f>VLOOKUP($A$1:$A$1397,BS!$A$8:$A$2406,1,0)</f>
        <v>28200002</v>
      </c>
      <c r="E901" s="385"/>
    </row>
    <row r="902" spans="1:5">
      <c r="A902" s="384">
        <v>28200013</v>
      </c>
      <c r="B902" s="384" t="s">
        <v>3002</v>
      </c>
      <c r="C902" s="385">
        <v>-44691366.869999997</v>
      </c>
      <c r="D902" s="370">
        <f>VLOOKUP($A$1:$A$1397,BS!$A$8:$A$2406,1,0)</f>
        <v>28200013</v>
      </c>
      <c r="E902" s="385"/>
    </row>
    <row r="903" spans="1:5">
      <c r="A903" s="384">
        <v>28200121</v>
      </c>
      <c r="B903" s="384" t="s">
        <v>3003</v>
      </c>
      <c r="C903" s="385">
        <v>-1266929811.77</v>
      </c>
      <c r="D903" s="370">
        <f>VLOOKUP($A$1:$A$1397,BS!$A$8:$A$2406,1,0)</f>
        <v>28200121</v>
      </c>
      <c r="E903" s="385"/>
    </row>
    <row r="904" spans="1:5">
      <c r="A904" s="384">
        <v>28300031</v>
      </c>
      <c r="B904" s="384" t="s">
        <v>1376</v>
      </c>
      <c r="C904" s="385">
        <v>-11599257.439999999</v>
      </c>
      <c r="D904" s="370">
        <f>VLOOKUP($A$1:$A$1397,BS!$A$8:$A$2406,1,0)</f>
        <v>28300031</v>
      </c>
      <c r="E904" s="385"/>
    </row>
    <row r="905" spans="1:5">
      <c r="A905" s="384">
        <v>28300033</v>
      </c>
      <c r="B905" s="384" t="s">
        <v>261</v>
      </c>
      <c r="C905" s="385">
        <v>-68718386.730000004</v>
      </c>
      <c r="D905" s="370">
        <f>VLOOKUP($A$1:$A$1397,BS!$A$8:$A$2406,1,0)</f>
        <v>28300033</v>
      </c>
      <c r="E905" s="385"/>
    </row>
    <row r="906" spans="1:5">
      <c r="A906" s="384">
        <v>28300041</v>
      </c>
      <c r="B906" s="384" t="s">
        <v>882</v>
      </c>
      <c r="C906" s="385">
        <v>-2445705.41</v>
      </c>
      <c r="D906" s="370">
        <f>VLOOKUP($A$1:$A$1397,BS!$A$8:$A$2406,1,0)</f>
        <v>28300041</v>
      </c>
      <c r="E906" s="385"/>
    </row>
    <row r="907" spans="1:5">
      <c r="A907" s="384">
        <v>28300043</v>
      </c>
      <c r="B907" s="384" t="s">
        <v>262</v>
      </c>
      <c r="C907" s="385">
        <v>-15475463.93</v>
      </c>
      <c r="D907" s="370">
        <f>VLOOKUP($A$1:$A$1397,BS!$A$8:$A$2406,1,0)</f>
        <v>28300043</v>
      </c>
      <c r="E907" s="385"/>
    </row>
    <row r="908" spans="1:5">
      <c r="A908" s="384">
        <v>28300081</v>
      </c>
      <c r="B908" s="384" t="s">
        <v>2329</v>
      </c>
      <c r="C908" s="385">
        <v>-5100336.1500000004</v>
      </c>
      <c r="D908" s="370">
        <f>VLOOKUP($A$1:$A$1397,BS!$A$8:$A$2406,1,0)</f>
        <v>28300081</v>
      </c>
      <c r="E908" s="385"/>
    </row>
    <row r="909" spans="1:5">
      <c r="A909" s="384">
        <v>28300091</v>
      </c>
      <c r="B909" s="384" t="s">
        <v>2552</v>
      </c>
      <c r="C909" s="385">
        <v>-2390726</v>
      </c>
      <c r="D909" s="370">
        <f>VLOOKUP($A$1:$A$1397,BS!$A$8:$A$2406,1,0)</f>
        <v>28300091</v>
      </c>
      <c r="E909" s="385"/>
    </row>
    <row r="910" spans="1:5">
      <c r="A910" s="384">
        <v>28300152</v>
      </c>
      <c r="B910" s="384" t="s">
        <v>946</v>
      </c>
      <c r="C910" s="385">
        <v>-2251742.5099999998</v>
      </c>
      <c r="D910" s="370">
        <f>VLOOKUP($A$1:$A$1397,BS!$A$8:$A$2406,1,0)</f>
        <v>28300152</v>
      </c>
      <c r="E910" s="385"/>
    </row>
    <row r="911" spans="1:5">
      <c r="A911" s="384">
        <v>28300162</v>
      </c>
      <c r="B911" s="384" t="s">
        <v>749</v>
      </c>
      <c r="C911" s="385">
        <v>-337176.67</v>
      </c>
      <c r="D911" s="370">
        <f>VLOOKUP($A$1:$A$1397,BS!$A$8:$A$2406,1,0)</f>
        <v>28300162</v>
      </c>
      <c r="E911" s="385"/>
    </row>
    <row r="912" spans="1:5">
      <c r="A912" s="384">
        <v>28300211</v>
      </c>
      <c r="B912" s="384" t="s">
        <v>2887</v>
      </c>
      <c r="C912" s="385">
        <v>-28526365.68</v>
      </c>
      <c r="D912" s="370">
        <f>VLOOKUP($A$1:$A$1397,BS!$A$8:$A$2406,1,0)</f>
        <v>28300211</v>
      </c>
      <c r="E912" s="385"/>
    </row>
    <row r="913" spans="1:5">
      <c r="A913" s="384">
        <v>28300221</v>
      </c>
      <c r="B913" s="384" t="s">
        <v>2888</v>
      </c>
      <c r="C913" s="385">
        <v>-6365020.4299999997</v>
      </c>
      <c r="D913" s="370">
        <f>VLOOKUP($A$1:$A$1397,BS!$A$8:$A$2406,1,0)</f>
        <v>28300221</v>
      </c>
      <c r="E913" s="385"/>
    </row>
    <row r="914" spans="1:5">
      <c r="A914" s="384">
        <v>28300232</v>
      </c>
      <c r="B914" s="384" t="s">
        <v>921</v>
      </c>
      <c r="C914" s="385">
        <v>-16830260.870000001</v>
      </c>
      <c r="D914" s="370">
        <f>VLOOKUP($A$1:$A$1397,BS!$A$8:$A$2406,1,0)</f>
        <v>28300232</v>
      </c>
      <c r="E914" s="385"/>
    </row>
    <row r="915" spans="1:5">
      <c r="A915" s="384">
        <v>28300252</v>
      </c>
      <c r="B915" s="384" t="s">
        <v>2206</v>
      </c>
      <c r="C915" s="385">
        <v>-7319475.7800000003</v>
      </c>
      <c r="D915" s="370">
        <f>VLOOKUP($A$1:$A$1397,BS!$A$8:$A$2406,1,0)</f>
        <v>28300252</v>
      </c>
      <c r="E915" s="385"/>
    </row>
    <row r="916" spans="1:5">
      <c r="A916" s="384">
        <v>28300262</v>
      </c>
      <c r="B916" s="384" t="s">
        <v>2207</v>
      </c>
      <c r="C916" s="385">
        <v>-2402829.12</v>
      </c>
      <c r="D916" s="370">
        <f>VLOOKUP($A$1:$A$1397,BS!$A$8:$A$2406,1,0)</f>
        <v>28300262</v>
      </c>
    </row>
    <row r="917" spans="1:5">
      <c r="A917" s="384">
        <v>28300311</v>
      </c>
      <c r="B917" s="384" t="s">
        <v>2990</v>
      </c>
      <c r="C917" s="385">
        <v>-8488244.3800000008</v>
      </c>
      <c r="D917" s="370">
        <f>VLOOKUP($A$1:$A$1397,BS!$A$8:$A$2406,1,0)</f>
        <v>28300311</v>
      </c>
    </row>
    <row r="918" spans="1:5">
      <c r="A918" s="384">
        <v>28300361</v>
      </c>
      <c r="B918" s="384" t="s">
        <v>160</v>
      </c>
      <c r="C918" s="385">
        <v>-70193099.359999999</v>
      </c>
      <c r="D918" s="370">
        <f>VLOOKUP($A$1:$A$1397,BS!$A$8:$A$2406,1,0)</f>
        <v>28300361</v>
      </c>
      <c r="E918" s="385"/>
    </row>
    <row r="919" spans="1:5">
      <c r="A919" s="384">
        <v>28300362</v>
      </c>
      <c r="B919" s="384" t="s">
        <v>161</v>
      </c>
      <c r="C919" s="385">
        <v>-1443935.76</v>
      </c>
      <c r="D919" s="370">
        <f>VLOOKUP($A$1:$A$1397,BS!$A$8:$A$2406,1,0)</f>
        <v>28300362</v>
      </c>
      <c r="E919" s="385"/>
    </row>
    <row r="920" spans="1:5">
      <c r="A920" s="384">
        <v>28300431</v>
      </c>
      <c r="B920" s="384" t="s">
        <v>516</v>
      </c>
      <c r="C920" s="385">
        <v>-1689520.85</v>
      </c>
      <c r="D920" s="370">
        <f>VLOOKUP($A$1:$A$1397,BS!$A$8:$A$2406,1,0)</f>
        <v>28300431</v>
      </c>
      <c r="E920" s="385"/>
    </row>
    <row r="921" spans="1:5">
      <c r="A921" s="384">
        <v>28300441</v>
      </c>
      <c r="B921" s="384" t="s">
        <v>3133</v>
      </c>
      <c r="C921" s="385">
        <v>-1957533.58</v>
      </c>
      <c r="D921" s="370">
        <f>VLOOKUP($A$1:$A$1397,BS!$A$8:$A$2406,1,0)</f>
        <v>28300441</v>
      </c>
      <c r="E921" s="385"/>
    </row>
    <row r="922" spans="1:5">
      <c r="A922" s="384">
        <v>28300501</v>
      </c>
      <c r="B922" s="384" t="s">
        <v>1973</v>
      </c>
      <c r="C922" s="385">
        <v>1385814.75</v>
      </c>
      <c r="D922" s="370">
        <f>VLOOKUP($A$1:$A$1397,BS!$A$8:$A$2406,1,0)</f>
        <v>28300501</v>
      </c>
      <c r="E922" s="385"/>
    </row>
    <row r="923" spans="1:5">
      <c r="A923" s="384">
        <v>28300503</v>
      </c>
      <c r="B923" s="384" t="s">
        <v>1545</v>
      </c>
      <c r="C923" s="385">
        <v>-5036995.29</v>
      </c>
      <c r="D923" s="370">
        <f>VLOOKUP($A$1:$A$1397,BS!$A$8:$A$2406,1,0)</f>
        <v>28300503</v>
      </c>
      <c r="E923" s="385"/>
    </row>
    <row r="924" spans="1:5">
      <c r="A924" s="384">
        <v>28300511</v>
      </c>
      <c r="B924" s="384" t="s">
        <v>1572</v>
      </c>
      <c r="C924" s="385">
        <v>-1350431.6</v>
      </c>
      <c r="D924" s="370">
        <f>VLOOKUP($A$1:$A$1397,BS!$A$8:$A$2406,1,0)</f>
        <v>28300511</v>
      </c>
      <c r="E924" s="385"/>
    </row>
    <row r="925" spans="1:5">
      <c r="A925" s="384">
        <v>28300561</v>
      </c>
      <c r="B925" s="384" t="s">
        <v>879</v>
      </c>
      <c r="C925" s="385">
        <v>-14388256.16</v>
      </c>
      <c r="D925" s="370">
        <f>VLOOKUP($A$1:$A$1397,BS!$A$8:$A$2406,1,0)</f>
        <v>28300561</v>
      </c>
      <c r="E925" s="385"/>
    </row>
    <row r="926" spans="1:5">
      <c r="A926" s="384">
        <v>28300581</v>
      </c>
      <c r="B926" s="384" t="s">
        <v>1350</v>
      </c>
      <c r="C926" s="385">
        <v>-7245725.9199999999</v>
      </c>
      <c r="D926" s="370">
        <f>VLOOKUP($A$1:$A$1397,BS!$A$8:$A$2406,1,0)</f>
        <v>28300581</v>
      </c>
      <c r="E926" s="385"/>
    </row>
    <row r="927" spans="1:5">
      <c r="A927" s="384">
        <v>28300651</v>
      </c>
      <c r="B927" s="384" t="s">
        <v>1038</v>
      </c>
      <c r="C927" s="385">
        <v>-7946081.3600000003</v>
      </c>
      <c r="D927" s="370">
        <f>VLOOKUP($A$1:$A$1397,BS!$A$8:$A$2406,1,0)</f>
        <v>28300651</v>
      </c>
      <c r="E927" s="385"/>
    </row>
    <row r="928" spans="1:5">
      <c r="A928" s="384">
        <v>28300661</v>
      </c>
      <c r="B928" s="384" t="s">
        <v>1934</v>
      </c>
      <c r="C928" s="385">
        <v>-9029729.8000000007</v>
      </c>
      <c r="D928" s="370">
        <f>VLOOKUP($A$1:$A$1397,BS!$A$8:$A$2406,1,0)</f>
        <v>28300661</v>
      </c>
      <c r="E928" s="385"/>
    </row>
    <row r="929" spans="1:5">
      <c r="A929" s="384">
        <v>28300721</v>
      </c>
      <c r="B929" s="384" t="s">
        <v>2263</v>
      </c>
      <c r="C929" s="385">
        <v>-131234.82</v>
      </c>
      <c r="D929" s="370">
        <f>VLOOKUP($A$1:$A$1397,BS!$A$8:$A$2406,1,0)</f>
        <v>28300721</v>
      </c>
      <c r="E929" s="385"/>
    </row>
    <row r="930" spans="1:5">
      <c r="A930" s="384">
        <v>28300731</v>
      </c>
      <c r="B930" s="384" t="s">
        <v>2405</v>
      </c>
      <c r="C930" s="385">
        <v>-5669362.9199999999</v>
      </c>
      <c r="D930" s="370">
        <f>VLOOKUP($A$1:$A$1397,BS!$A$8:$A$2406,1,0)</f>
        <v>28300731</v>
      </c>
      <c r="E930" s="385"/>
    </row>
    <row r="931" spans="1:5">
      <c r="A931" s="384">
        <v>28300741</v>
      </c>
      <c r="B931" s="384" t="s">
        <v>2611</v>
      </c>
      <c r="C931" s="385">
        <v>-608820.06999999995</v>
      </c>
      <c r="D931" s="370">
        <f>VLOOKUP($A$1:$A$1397,BS!$A$8:$A$2406,1,0)</f>
        <v>28300741</v>
      </c>
      <c r="E931" s="385"/>
    </row>
    <row r="932" spans="1:5">
      <c r="A932" s="384">
        <v>28300761</v>
      </c>
      <c r="B932" s="384" t="s">
        <v>2911</v>
      </c>
      <c r="C932" s="385">
        <v>-2653817.6</v>
      </c>
      <c r="D932" s="370">
        <f>VLOOKUP($A$1:$A$1397,BS!$A$8:$A$2406,1,0)</f>
        <v>28300761</v>
      </c>
      <c r="E932" s="385"/>
    </row>
    <row r="933" spans="1:5">
      <c r="A933" s="384">
        <v>28302001</v>
      </c>
      <c r="B933" s="384" t="s">
        <v>2620</v>
      </c>
      <c r="C933" s="385">
        <v>-10729016.630000001</v>
      </c>
      <c r="D933" s="370">
        <f>VLOOKUP($A$1:$A$1397,BS!$A$8:$A$2406,1,0)</f>
        <v>28302001</v>
      </c>
      <c r="E933" s="385"/>
    </row>
    <row r="934" spans="1:5">
      <c r="A934" s="384">
        <v>28302002</v>
      </c>
      <c r="B934" s="384" t="s">
        <v>2621</v>
      </c>
      <c r="C934" s="385">
        <v>-24896407.539999999</v>
      </c>
      <c r="D934" s="370">
        <f>VLOOKUP($A$1:$A$1397,BS!$A$8:$A$2406,1,0)</f>
        <v>28302002</v>
      </c>
      <c r="E934" s="385"/>
    </row>
    <row r="935" spans="1:5">
      <c r="A935" s="384">
        <v>28302011</v>
      </c>
      <c r="B935" s="384" t="s">
        <v>2622</v>
      </c>
      <c r="C935" s="385">
        <v>-3984513.86</v>
      </c>
      <c r="D935" s="370">
        <f>VLOOKUP($A$1:$A$1397,BS!$A$8:$A$2406,1,0)</f>
        <v>28302011</v>
      </c>
      <c r="E935" s="385"/>
    </row>
    <row r="936" spans="1:5">
      <c r="A936" s="384">
        <v>28302012</v>
      </c>
      <c r="B936" s="384" t="s">
        <v>2623</v>
      </c>
      <c r="C936" s="385">
        <v>-6046058.7000000002</v>
      </c>
      <c r="D936" s="370">
        <f>VLOOKUP($A$1:$A$1397,BS!$A$8:$A$2406,1,0)</f>
        <v>28302012</v>
      </c>
      <c r="E936" s="385"/>
    </row>
    <row r="937" spans="1:5">
      <c r="A937" s="384">
        <v>28302021</v>
      </c>
      <c r="B937" s="384" t="s">
        <v>2624</v>
      </c>
      <c r="C937" s="385">
        <v>-11388554.18</v>
      </c>
      <c r="D937" s="370">
        <f>VLOOKUP($A$1:$A$1397,BS!$A$8:$A$2406,1,0)</f>
        <v>28302021</v>
      </c>
      <c r="E937" s="385"/>
    </row>
    <row r="938" spans="1:5">
      <c r="A938" s="384">
        <v>28302022</v>
      </c>
      <c r="B938" s="384" t="s">
        <v>2625</v>
      </c>
      <c r="C938" s="385">
        <v>-3286286.25</v>
      </c>
      <c r="D938" s="370">
        <f>VLOOKUP($A$1:$A$1397,BS!$A$8:$A$2406,1,0)</f>
        <v>28302022</v>
      </c>
      <c r="E938" s="385"/>
    </row>
    <row r="939" spans="1:5">
      <c r="A939" s="384">
        <v>28302031</v>
      </c>
      <c r="B939" s="384" t="s">
        <v>2727</v>
      </c>
      <c r="C939" s="385">
        <v>-1332919.75</v>
      </c>
      <c r="D939" s="370">
        <f>VLOOKUP($A$1:$A$1397,BS!$A$8:$A$2406,1,0)</f>
        <v>28302031</v>
      </c>
      <c r="E939" s="385"/>
    </row>
    <row r="940" spans="1:5">
      <c r="A940" s="384">
        <v>28302041</v>
      </c>
      <c r="B940" s="384" t="s">
        <v>2755</v>
      </c>
      <c r="C940" s="385">
        <v>-5977746.7000000002</v>
      </c>
      <c r="D940" s="370">
        <f>VLOOKUP($A$1:$A$1397,BS!$A$8:$A$2406,1,0)</f>
        <v>28302041</v>
      </c>
      <c r="E940" s="385"/>
    </row>
    <row r="941" spans="1:5">
      <c r="A941" s="384">
        <v>28302051</v>
      </c>
      <c r="B941" s="384" t="s">
        <v>2850</v>
      </c>
      <c r="C941" s="385">
        <v>-1964614.33</v>
      </c>
      <c r="D941" s="370">
        <f>VLOOKUP($A$1:$A$1397,BS!$A$8:$A$2406,1,0)</f>
        <v>28302051</v>
      </c>
      <c r="E941" s="385"/>
    </row>
    <row r="942" spans="1:5">
      <c r="A942" s="384">
        <v>28302061</v>
      </c>
      <c r="B942" s="384" t="s">
        <v>2863</v>
      </c>
      <c r="C942" s="385">
        <v>-3402501.49</v>
      </c>
      <c r="D942" s="370">
        <f>VLOOKUP($A$1:$A$1397,BS!$A$8:$A$2406,1,0)</f>
        <v>28302061</v>
      </c>
    </row>
    <row r="943" spans="1:5">
      <c r="A943">
        <v>43800003</v>
      </c>
      <c r="B943" s="384" t="s">
        <v>1651</v>
      </c>
      <c r="C943" s="71">
        <v>67347052</v>
      </c>
      <c r="D943" s="370">
        <f>VLOOKUP($A$1:$A$1397,BS!$A$8:$A$2406,1,0)</f>
        <v>43800003</v>
      </c>
    </row>
    <row r="944" spans="1:5">
      <c r="A944">
        <v>43900003</v>
      </c>
      <c r="B944" s="384" t="s">
        <v>1247</v>
      </c>
      <c r="C944" s="71">
        <v>5848610</v>
      </c>
      <c r="D944" s="370">
        <f>VLOOKUP($A$1:$A$1397,BS!$A$8:$A$2406,1,0)</f>
        <v>43900003</v>
      </c>
    </row>
    <row r="945" spans="1:5">
      <c r="A945" s="384" t="s">
        <v>391</v>
      </c>
      <c r="C945" s="385">
        <v>-156505243.09999999</v>
      </c>
      <c r="D945" s="370" t="str">
        <f>VLOOKUP($A$1:$A$1397,BS!$A$8:$A$2406,1,0)</f>
        <v>Total Profit/Loss Current Year</v>
      </c>
      <c r="E945" s="385"/>
    </row>
    <row r="950" spans="1:5">
      <c r="E950" s="385"/>
    </row>
    <row r="954" spans="1:5">
      <c r="E954" s="385"/>
    </row>
    <row r="956" spans="1:5">
      <c r="E956" s="385"/>
    </row>
    <row r="957" spans="1:5">
      <c r="E957" s="385"/>
    </row>
    <row r="958" spans="1:5">
      <c r="E958" s="385"/>
    </row>
    <row r="959" spans="1:5">
      <c r="E959" s="385"/>
    </row>
    <row r="960" spans="1:5">
      <c r="E960" s="385"/>
    </row>
    <row r="961" spans="5:5">
      <c r="E961" s="385"/>
    </row>
    <row r="962" spans="5:5">
      <c r="E962" s="385"/>
    </row>
    <row r="963" spans="5:5">
      <c r="E963" s="385"/>
    </row>
    <row r="964" spans="5:5">
      <c r="E964" s="385"/>
    </row>
    <row r="965" spans="5:5">
      <c r="E965" s="385"/>
    </row>
  </sheetData>
  <sortState ref="M8:O14">
    <sortCondition ref="M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8"/>
  <sheetViews>
    <sheetView workbookViewId="0">
      <pane ySplit="28" topLeftCell="A935" activePane="bottomLeft" state="frozen"/>
      <selection pane="bottomLeft" activeCell="A946" sqref="A946"/>
    </sheetView>
  </sheetViews>
  <sheetFormatPr defaultColWidth="9.109375" defaultRowHeight="14.4"/>
  <cols>
    <col min="1" max="1" width="18.5546875" style="379" customWidth="1"/>
    <col min="2" max="2" width="41.6640625" style="379" bestFit="1" customWidth="1"/>
    <col min="3" max="3" width="17.33203125" style="379" bestFit="1" customWidth="1"/>
    <col min="4" max="4" width="17.44140625" style="379" customWidth="1"/>
    <col min="5" max="5" width="9.5546875" style="379" customWidth="1"/>
    <col min="6" max="6" width="9.109375" style="379"/>
    <col min="7" max="7" width="23.33203125" style="379" customWidth="1"/>
    <col min="8" max="8" width="38.5546875" style="379" customWidth="1"/>
    <col min="9" max="9" width="69.88671875" style="379" customWidth="1"/>
    <col min="10" max="10" width="29.109375" style="379" customWidth="1"/>
    <col min="11" max="16384" width="9.109375" style="379"/>
  </cols>
  <sheetData>
    <row r="1" spans="1:10">
      <c r="A1" s="379">
        <v>10100501</v>
      </c>
      <c r="B1" s="379" t="s">
        <v>831</v>
      </c>
      <c r="C1" s="380">
        <v>9122847650.9300003</v>
      </c>
      <c r="D1" s="370">
        <f>VLOOKUP($A$1:$A$1397,BS!$A$8:$A$2406,1,0)</f>
        <v>10100501</v>
      </c>
      <c r="E1" s="379">
        <v>10100501</v>
      </c>
      <c r="G1" s="382"/>
      <c r="H1" s="382"/>
      <c r="I1" s="382"/>
      <c r="J1" s="383"/>
    </row>
    <row r="2" spans="1:10">
      <c r="A2" s="379">
        <v>10100502</v>
      </c>
      <c r="B2" s="379" t="s">
        <v>832</v>
      </c>
      <c r="C2" s="380">
        <v>3332433896.1999998</v>
      </c>
      <c r="D2" s="370">
        <f>VLOOKUP($A$1:$A$1397,BS!$A$8:$A$2406,1,0)</f>
        <v>10100502</v>
      </c>
      <c r="E2" s="379">
        <v>10100502</v>
      </c>
      <c r="G2" s="379">
        <v>16500351</v>
      </c>
      <c r="H2" s="379" t="s">
        <v>3119</v>
      </c>
      <c r="I2" s="379" t="s">
        <v>3122</v>
      </c>
      <c r="J2" s="380">
        <v>156671.37</v>
      </c>
    </row>
    <row r="3" spans="1:10">
      <c r="A3" s="379">
        <v>10100503</v>
      </c>
      <c r="B3" s="379" t="s">
        <v>833</v>
      </c>
      <c r="C3" s="380">
        <v>479765973.39999998</v>
      </c>
      <c r="D3" s="370">
        <f>VLOOKUP($A$1:$A$1397,BS!$A$8:$A$2406,1,0)</f>
        <v>10100503</v>
      </c>
      <c r="E3" s="379">
        <v>10100503</v>
      </c>
      <c r="G3" s="379">
        <v>16502433</v>
      </c>
      <c r="H3" s="379" t="s">
        <v>3120</v>
      </c>
      <c r="I3" s="379" t="s">
        <v>3123</v>
      </c>
      <c r="J3" s="380">
        <v>40906.92</v>
      </c>
    </row>
    <row r="4" spans="1:10">
      <c r="A4" s="379">
        <v>10100601</v>
      </c>
      <c r="B4" s="379" t="s">
        <v>2679</v>
      </c>
      <c r="C4" s="380">
        <v>12322.05</v>
      </c>
      <c r="D4" s="370">
        <f>VLOOKUP($A$1:$A$1397,BS!$A$8:$A$2406,1,0)</f>
        <v>10100601</v>
      </c>
      <c r="E4" s="379">
        <v>10100601</v>
      </c>
      <c r="G4" s="379">
        <v>16502443</v>
      </c>
      <c r="H4" s="379" t="s">
        <v>3107</v>
      </c>
      <c r="I4" s="379" t="s">
        <v>3122</v>
      </c>
      <c r="J4" s="380">
        <v>970217.52</v>
      </c>
    </row>
    <row r="5" spans="1:10">
      <c r="A5" s="379">
        <v>10110013</v>
      </c>
      <c r="B5" s="379" t="s">
        <v>2100</v>
      </c>
      <c r="C5" s="380">
        <v>126076.97</v>
      </c>
      <c r="D5" s="370">
        <f>VLOOKUP($A$1:$A$1397,BS!$A$8:$A$2406,1,0)</f>
        <v>10110013</v>
      </c>
      <c r="E5" s="379">
        <v>10110013</v>
      </c>
      <c r="G5" s="379">
        <v>16504223</v>
      </c>
      <c r="H5" s="379" t="s">
        <v>3121</v>
      </c>
      <c r="I5" s="379" t="s">
        <v>3124</v>
      </c>
      <c r="J5" s="380">
        <v>115903.28</v>
      </c>
    </row>
    <row r="6" spans="1:10">
      <c r="A6" s="379">
        <v>10500501</v>
      </c>
      <c r="B6" s="379" t="s">
        <v>834</v>
      </c>
      <c r="C6" s="380">
        <v>48974348.380000003</v>
      </c>
      <c r="D6" s="370">
        <f>VLOOKUP($A$1:$A$1397,BS!$A$8:$A$2406,1,0)</f>
        <v>10500501</v>
      </c>
      <c r="E6" s="379">
        <v>10500501</v>
      </c>
      <c r="G6" s="379">
        <v>16504233</v>
      </c>
      <c r="H6" s="379" t="s">
        <v>3107</v>
      </c>
      <c r="I6" s="379" t="s">
        <v>3125</v>
      </c>
      <c r="J6" s="380">
        <v>1778732.11</v>
      </c>
    </row>
    <row r="7" spans="1:10">
      <c r="A7" s="379">
        <v>10500502</v>
      </c>
      <c r="B7" s="379" t="s">
        <v>835</v>
      </c>
      <c r="C7" s="380">
        <v>6138842.1799999997</v>
      </c>
      <c r="D7" s="370">
        <f>VLOOKUP($A$1:$A$1397,BS!$A$8:$A$2406,1,0)</f>
        <v>10500502</v>
      </c>
      <c r="E7" s="379">
        <v>10500502</v>
      </c>
    </row>
    <row r="8" spans="1:10">
      <c r="A8" s="379">
        <v>10600501</v>
      </c>
      <c r="B8" s="379" t="s">
        <v>836</v>
      </c>
      <c r="C8" s="380">
        <v>39844084.170000002</v>
      </c>
      <c r="D8" s="370">
        <f>VLOOKUP($A$1:$A$1397,BS!$A$8:$A$2406,1,0)</f>
        <v>10600501</v>
      </c>
      <c r="E8" s="379">
        <v>10600501</v>
      </c>
    </row>
    <row r="9" spans="1:10">
      <c r="A9" s="379">
        <v>10600502</v>
      </c>
      <c r="B9" s="379" t="s">
        <v>837</v>
      </c>
      <c r="C9" s="380">
        <v>33113701.52</v>
      </c>
      <c r="D9" s="370">
        <f>VLOOKUP($A$1:$A$1397,BS!$A$8:$A$2406,1,0)</f>
        <v>10600502</v>
      </c>
      <c r="E9" s="379">
        <v>10600502</v>
      </c>
    </row>
    <row r="10" spans="1:10">
      <c r="A10" s="379">
        <v>10600503</v>
      </c>
      <c r="B10" s="379" t="s">
        <v>2029</v>
      </c>
      <c r="C10" s="380">
        <v>561731.59</v>
      </c>
      <c r="D10" s="370">
        <f>VLOOKUP($A$1:$A$1397,BS!$A$8:$A$2406,1,0)</f>
        <v>10600503</v>
      </c>
      <c r="E10" s="379">
        <v>10600503</v>
      </c>
    </row>
    <row r="11" spans="1:10">
      <c r="A11" s="379">
        <v>10700013</v>
      </c>
      <c r="B11" s="379" t="s">
        <v>1577</v>
      </c>
      <c r="C11" s="380">
        <v>-152753.82999999999</v>
      </c>
      <c r="D11" s="370">
        <f>VLOOKUP($A$1:$A$1397,BS!$A$8:$A$2406,1,0)</f>
        <v>10700013</v>
      </c>
      <c r="E11" s="379">
        <v>10700013</v>
      </c>
    </row>
    <row r="12" spans="1:10">
      <c r="A12" s="379">
        <v>10700023</v>
      </c>
      <c r="B12" s="379" t="s">
        <v>2028</v>
      </c>
      <c r="C12" s="380">
        <v>-393750</v>
      </c>
      <c r="D12" s="370">
        <f>VLOOKUP($A$1:$A$1397,BS!$A$8:$A$2406,1,0)</f>
        <v>10700023</v>
      </c>
      <c r="E12" s="379">
        <v>10700023</v>
      </c>
    </row>
    <row r="13" spans="1:10">
      <c r="A13" s="379">
        <v>10700501</v>
      </c>
      <c r="B13" s="379" t="s">
        <v>397</v>
      </c>
      <c r="C13" s="380">
        <v>239949337.56999999</v>
      </c>
      <c r="D13" s="370">
        <f>VLOOKUP($A$1:$A$1397,BS!$A$8:$A$2406,1,0)</f>
        <v>10700501</v>
      </c>
      <c r="E13" s="379">
        <v>10700501</v>
      </c>
    </row>
    <row r="14" spans="1:10">
      <c r="A14" s="379">
        <v>10700502</v>
      </c>
      <c r="B14" s="379" t="s">
        <v>838</v>
      </c>
      <c r="C14" s="380">
        <v>90709594.409999996</v>
      </c>
      <c r="D14" s="370">
        <f>VLOOKUP($A$1:$A$1397,BS!$A$8:$A$2406,1,0)</f>
        <v>10700502</v>
      </c>
      <c r="E14" s="379">
        <v>10700502</v>
      </c>
    </row>
    <row r="15" spans="1:10">
      <c r="A15" s="379">
        <v>10700503</v>
      </c>
      <c r="B15" s="379" t="s">
        <v>1727</v>
      </c>
      <c r="C15" s="380">
        <v>66258881.969999999</v>
      </c>
      <c r="D15" s="370">
        <f>VLOOKUP($A$1:$A$1397,BS!$A$8:$A$2406,1,0)</f>
        <v>10700503</v>
      </c>
      <c r="E15" s="379">
        <v>10700503</v>
      </c>
    </row>
    <row r="16" spans="1:10">
      <c r="A16" s="379">
        <v>10700601</v>
      </c>
      <c r="B16" s="379" t="s">
        <v>2644</v>
      </c>
      <c r="C16" s="380">
        <v>304515.90999999997</v>
      </c>
      <c r="D16" s="370">
        <f>VLOOKUP($A$1:$A$1397,BS!$A$8:$A$2406,1,0)</f>
        <v>10700601</v>
      </c>
      <c r="E16" s="379">
        <v>10700601</v>
      </c>
    </row>
    <row r="17" spans="1:5">
      <c r="A17" s="379">
        <v>10700602</v>
      </c>
      <c r="B17" s="379" t="s">
        <v>2645</v>
      </c>
      <c r="C17" s="380">
        <v>319200</v>
      </c>
      <c r="D17" s="370">
        <f>VLOOKUP($A$1:$A$1397,BS!$A$8:$A$2406,1,0)</f>
        <v>10700602</v>
      </c>
      <c r="E17" s="379">
        <v>10700602</v>
      </c>
    </row>
    <row r="18" spans="1:5">
      <c r="A18" s="379">
        <v>10800061</v>
      </c>
      <c r="B18" s="379" t="s">
        <v>854</v>
      </c>
      <c r="C18" s="380">
        <v>-81170359</v>
      </c>
      <c r="D18" s="370">
        <f>VLOOKUP($A$1:$A$1397,BS!$A$8:$A$2406,1,0)</f>
        <v>10800061</v>
      </c>
      <c r="E18" s="379">
        <v>10800061</v>
      </c>
    </row>
    <row r="19" spans="1:5">
      <c r="A19" s="379">
        <v>10800062</v>
      </c>
      <c r="B19" s="379" t="s">
        <v>854</v>
      </c>
      <c r="C19" s="380">
        <v>-266301315</v>
      </c>
      <c r="D19" s="370">
        <f>VLOOKUP($A$1:$A$1397,BS!$A$8:$A$2406,1,0)</f>
        <v>10800062</v>
      </c>
      <c r="E19" s="379">
        <v>10800062</v>
      </c>
    </row>
    <row r="20" spans="1:5">
      <c r="A20" s="379">
        <v>10800071</v>
      </c>
      <c r="B20" s="379" t="s">
        <v>855</v>
      </c>
      <c r="C20" s="380">
        <v>81170359</v>
      </c>
      <c r="D20" s="370">
        <f>VLOOKUP($A$1:$A$1397,BS!$A$8:$A$2406,1,0)</f>
        <v>10800071</v>
      </c>
      <c r="E20" s="379">
        <v>10800071</v>
      </c>
    </row>
    <row r="21" spans="1:5">
      <c r="A21" s="379">
        <v>10800072</v>
      </c>
      <c r="B21" s="379" t="s">
        <v>855</v>
      </c>
      <c r="C21" s="380">
        <v>266301315</v>
      </c>
      <c r="D21" s="370">
        <f>VLOOKUP($A$1:$A$1397,BS!$A$8:$A$2406,1,0)</f>
        <v>10800072</v>
      </c>
      <c r="E21" s="379">
        <v>10800072</v>
      </c>
    </row>
    <row r="22" spans="1:5">
      <c r="A22" s="379">
        <v>10800501</v>
      </c>
      <c r="B22" s="379" t="s">
        <v>527</v>
      </c>
      <c r="C22" s="380">
        <v>-3468333974</v>
      </c>
      <c r="D22" s="370">
        <f>VLOOKUP($A$1:$A$1397,BS!$A$8:$A$2406,1,0)</f>
        <v>10800501</v>
      </c>
      <c r="E22" s="379">
        <v>10800501</v>
      </c>
    </row>
    <row r="23" spans="1:5">
      <c r="A23" s="379">
        <v>10800502</v>
      </c>
      <c r="B23" s="379" t="s">
        <v>528</v>
      </c>
      <c r="C23" s="380">
        <v>-1290316273.4000001</v>
      </c>
      <c r="D23" s="370">
        <f>VLOOKUP($A$1:$A$1397,BS!$A$8:$A$2406,1,0)</f>
        <v>10800502</v>
      </c>
      <c r="E23" s="379">
        <v>10800502</v>
      </c>
    </row>
    <row r="24" spans="1:5">
      <c r="A24" s="379">
        <v>10800503</v>
      </c>
      <c r="B24" s="379" t="s">
        <v>1011</v>
      </c>
      <c r="C24" s="380">
        <v>-104629830.56</v>
      </c>
      <c r="D24" s="370">
        <f>VLOOKUP($A$1:$A$1397,BS!$A$8:$A$2406,1,0)</f>
        <v>10800503</v>
      </c>
      <c r="E24" s="379">
        <v>10800503</v>
      </c>
    </row>
    <row r="25" spans="1:5">
      <c r="A25" s="379">
        <v>10800541</v>
      </c>
      <c r="B25" s="379" t="s">
        <v>95</v>
      </c>
      <c r="C25" s="380">
        <v>9943857.3900000006</v>
      </c>
      <c r="D25" s="370">
        <f>VLOOKUP($A$1:$A$1397,BS!$A$8:$A$2406,1,0)</f>
        <v>10800541</v>
      </c>
      <c r="E25" s="379">
        <v>10800541</v>
      </c>
    </row>
    <row r="26" spans="1:5">
      <c r="A26" s="379">
        <v>10800543</v>
      </c>
      <c r="B26" s="379" t="s">
        <v>96</v>
      </c>
      <c r="C26" s="380">
        <v>34918.54</v>
      </c>
      <c r="D26" s="370">
        <f>VLOOKUP($A$1:$A$1397,BS!$A$8:$A$2406,1,0)</f>
        <v>10800543</v>
      </c>
      <c r="E26" s="379">
        <v>10800543</v>
      </c>
    </row>
    <row r="27" spans="1:5">
      <c r="A27" s="379">
        <v>10800552</v>
      </c>
      <c r="B27" s="379" t="s">
        <v>1012</v>
      </c>
      <c r="C27" s="380">
        <v>4663529.5999999996</v>
      </c>
      <c r="D27" s="370">
        <f>VLOOKUP($A$1:$A$1397,BS!$A$8:$A$2406,1,0)</f>
        <v>10800552</v>
      </c>
      <c r="E27" s="379">
        <v>10800552</v>
      </c>
    </row>
    <row r="28" spans="1:5">
      <c r="A28" s="379">
        <v>11100501</v>
      </c>
      <c r="B28" s="379" t="s">
        <v>701</v>
      </c>
      <c r="C28" s="380">
        <v>-29752808.280000001</v>
      </c>
      <c r="D28" s="370">
        <f>VLOOKUP($A$1:$A$1397,BS!$A$8:$A$2406,1,0)</f>
        <v>11100501</v>
      </c>
      <c r="E28" s="379">
        <v>11100501</v>
      </c>
    </row>
    <row r="29" spans="1:5">
      <c r="A29" s="379">
        <v>11100502</v>
      </c>
      <c r="B29" s="379" t="s">
        <v>702</v>
      </c>
      <c r="C29" s="380">
        <v>-5522288.6900000004</v>
      </c>
      <c r="D29" s="370">
        <f>VLOOKUP($A$1:$A$1397,BS!$A$8:$A$2406,1,0)</f>
        <v>11100502</v>
      </c>
      <c r="E29" s="379">
        <v>11100502</v>
      </c>
    </row>
    <row r="30" spans="1:5">
      <c r="A30" s="379">
        <v>11100503</v>
      </c>
      <c r="B30" s="379" t="s">
        <v>703</v>
      </c>
      <c r="C30" s="380">
        <v>-86016622.319999993</v>
      </c>
      <c r="D30" s="370">
        <f>VLOOKUP($A$1:$A$1397,BS!$A$8:$A$2406,1,0)</f>
        <v>11100503</v>
      </c>
      <c r="E30" s="379">
        <v>11100503</v>
      </c>
    </row>
    <row r="31" spans="1:5">
      <c r="A31" s="379">
        <v>11400001</v>
      </c>
      <c r="B31" s="379" t="s">
        <v>220</v>
      </c>
      <c r="C31" s="380">
        <v>946172.25</v>
      </c>
      <c r="D31" s="370">
        <f>VLOOKUP($A$1:$A$1397,BS!$A$8:$A$2406,1,0)</f>
        <v>11400001</v>
      </c>
      <c r="E31" s="379">
        <v>11400001</v>
      </c>
    </row>
    <row r="32" spans="1:5">
      <c r="A32" s="379">
        <v>11400011</v>
      </c>
      <c r="B32" s="379" t="s">
        <v>1755</v>
      </c>
      <c r="C32" s="380">
        <v>302358.01</v>
      </c>
      <c r="D32" s="370">
        <f>VLOOKUP($A$1:$A$1397,BS!$A$8:$A$2406,1,0)</f>
        <v>11400011</v>
      </c>
      <c r="E32" s="379">
        <v>11400011</v>
      </c>
    </row>
    <row r="33" spans="1:5">
      <c r="A33" s="379">
        <v>11400031</v>
      </c>
      <c r="B33" s="379" t="s">
        <v>1442</v>
      </c>
      <c r="C33" s="380">
        <v>76622596.840000004</v>
      </c>
      <c r="D33" s="370">
        <f>VLOOKUP($A$1:$A$1397,BS!$A$8:$A$2406,1,0)</f>
        <v>11400031</v>
      </c>
      <c r="E33" s="379">
        <v>11400031</v>
      </c>
    </row>
    <row r="34" spans="1:5">
      <c r="A34" s="379">
        <v>11400061</v>
      </c>
      <c r="B34" s="379" t="s">
        <v>1355</v>
      </c>
      <c r="C34" s="380">
        <v>156960790.84</v>
      </c>
      <c r="D34" s="370">
        <f>VLOOKUP($A$1:$A$1397,BS!$A$8:$A$2406,1,0)</f>
        <v>11400061</v>
      </c>
      <c r="E34" s="379">
        <v>11400061</v>
      </c>
    </row>
    <row r="35" spans="1:5">
      <c r="A35" s="379">
        <v>11400071</v>
      </c>
      <c r="B35" s="379" t="s">
        <v>1850</v>
      </c>
      <c r="C35" s="380">
        <v>16950332.899999999</v>
      </c>
      <c r="D35" s="370">
        <f>VLOOKUP($A$1:$A$1397,BS!$A$8:$A$2406,1,0)</f>
        <v>11400071</v>
      </c>
      <c r="E35" s="379">
        <v>11400071</v>
      </c>
    </row>
    <row r="36" spans="1:5">
      <c r="A36" s="379">
        <v>11400091</v>
      </c>
      <c r="B36" s="379" t="s">
        <v>2394</v>
      </c>
      <c r="C36" s="380">
        <v>31009424.030000001</v>
      </c>
      <c r="D36" s="370">
        <f>VLOOKUP($A$1:$A$1397,BS!$A$8:$A$2406,1,0)</f>
        <v>11400091</v>
      </c>
      <c r="E36" s="379">
        <v>11400091</v>
      </c>
    </row>
    <row r="37" spans="1:5">
      <c r="A37" s="379">
        <v>11500001</v>
      </c>
      <c r="B37" s="379" t="s">
        <v>898</v>
      </c>
      <c r="C37" s="380">
        <v>-878089</v>
      </c>
      <c r="D37" s="370">
        <f>VLOOKUP($A$1:$A$1397,BS!$A$8:$A$2406,1,0)</f>
        <v>11500001</v>
      </c>
      <c r="E37" s="379">
        <v>11500001</v>
      </c>
    </row>
    <row r="38" spans="1:5">
      <c r="A38" s="379">
        <v>11500011</v>
      </c>
      <c r="B38" s="379" t="s">
        <v>609</v>
      </c>
      <c r="C38" s="380">
        <v>-302358.01</v>
      </c>
      <c r="D38" s="370">
        <f>VLOOKUP($A$1:$A$1397,BS!$A$8:$A$2406,1,0)</f>
        <v>11500011</v>
      </c>
      <c r="E38" s="379">
        <v>11500011</v>
      </c>
    </row>
    <row r="39" spans="1:5">
      <c r="A39" s="379">
        <v>11500031</v>
      </c>
      <c r="B39" s="379" t="s">
        <v>1280</v>
      </c>
      <c r="C39" s="380">
        <v>-58936588.659999996</v>
      </c>
      <c r="D39" s="370">
        <f>VLOOKUP($A$1:$A$1397,BS!$A$8:$A$2406,1,0)</f>
        <v>11500031</v>
      </c>
      <c r="E39" s="379">
        <v>11500031</v>
      </c>
    </row>
    <row r="40" spans="1:5">
      <c r="A40" s="379">
        <v>11500041</v>
      </c>
      <c r="B40" s="379" t="s">
        <v>1343</v>
      </c>
      <c r="C40" s="380">
        <v>-33336556.359999999</v>
      </c>
      <c r="D40" s="370">
        <f>VLOOKUP($A$1:$A$1397,BS!$A$8:$A$2406,1,0)</f>
        <v>11500041</v>
      </c>
      <c r="E40" s="379">
        <v>11500041</v>
      </c>
    </row>
    <row r="41" spans="1:5">
      <c r="A41" s="379">
        <v>11500051</v>
      </c>
      <c r="B41" s="379" t="s">
        <v>1851</v>
      </c>
      <c r="C41" s="380">
        <v>-16168272.460000001</v>
      </c>
      <c r="D41" s="370">
        <f>VLOOKUP($A$1:$A$1397,BS!$A$8:$A$2406,1,0)</f>
        <v>11500051</v>
      </c>
      <c r="E41" s="379">
        <v>11500051</v>
      </c>
    </row>
    <row r="42" spans="1:5">
      <c r="A42" s="379">
        <v>11500061</v>
      </c>
      <c r="B42" s="379" t="s">
        <v>2396</v>
      </c>
      <c r="C42" s="380">
        <v>-3768112.87</v>
      </c>
      <c r="D42" s="370">
        <f>VLOOKUP($A$1:$A$1397,BS!$A$8:$A$2406,1,0)</f>
        <v>11500061</v>
      </c>
      <c r="E42" s="379">
        <v>11500061</v>
      </c>
    </row>
    <row r="43" spans="1:5">
      <c r="A43" s="379">
        <v>11730002</v>
      </c>
      <c r="B43" s="379" t="s">
        <v>610</v>
      </c>
      <c r="C43" s="380">
        <v>8654564.4700000007</v>
      </c>
      <c r="D43" s="370">
        <f>VLOOKUP($A$1:$A$1397,BS!$A$8:$A$2406,1,0)</f>
        <v>11730002</v>
      </c>
      <c r="E43" s="379">
        <v>11730002</v>
      </c>
    </row>
    <row r="44" spans="1:5">
      <c r="A44" s="379">
        <v>12100503</v>
      </c>
      <c r="B44" s="379" t="s">
        <v>704</v>
      </c>
      <c r="C44" s="380">
        <v>195491.49</v>
      </c>
      <c r="D44" s="370">
        <f>VLOOKUP($A$1:$A$1397,BS!$A$8:$A$2406,1,0)</f>
        <v>12100503</v>
      </c>
      <c r="E44" s="379">
        <v>12100503</v>
      </c>
    </row>
    <row r="45" spans="1:5">
      <c r="A45" s="379">
        <v>12100513</v>
      </c>
      <c r="B45" s="379" t="s">
        <v>705</v>
      </c>
      <c r="C45" s="380">
        <v>3200888.18</v>
      </c>
      <c r="D45" s="370">
        <f>VLOOKUP($A$1:$A$1397,BS!$A$8:$A$2406,1,0)</f>
        <v>12100513</v>
      </c>
      <c r="E45" s="379">
        <v>12100513</v>
      </c>
    </row>
    <row r="46" spans="1:5">
      <c r="A46" s="379">
        <v>12200503</v>
      </c>
      <c r="B46" s="379" t="s">
        <v>706</v>
      </c>
      <c r="C46" s="380">
        <v>79713.38</v>
      </c>
      <c r="D46" s="370">
        <f>VLOOKUP($A$1:$A$1397,BS!$A$8:$A$2406,1,0)</f>
        <v>12200503</v>
      </c>
      <c r="E46" s="379">
        <v>12200503</v>
      </c>
    </row>
    <row r="47" spans="1:5">
      <c r="A47" s="379">
        <v>12310000</v>
      </c>
      <c r="B47" s="379" t="s">
        <v>798</v>
      </c>
      <c r="C47" s="380">
        <v>29897623</v>
      </c>
      <c r="D47" s="370">
        <f>VLOOKUP($A$1:$A$1397,BS!$A$8:$A$2406,1,0)</f>
        <v>12310000</v>
      </c>
      <c r="E47" s="379">
        <v>12310000</v>
      </c>
    </row>
    <row r="48" spans="1:5">
      <c r="A48" s="379">
        <v>12400043</v>
      </c>
      <c r="B48" s="379" t="s">
        <v>1088</v>
      </c>
      <c r="C48" s="380">
        <v>48715498.140000001</v>
      </c>
      <c r="D48" s="370">
        <f>VLOOKUP($A$1:$A$1397,BS!$A$8:$A$2406,1,0)</f>
        <v>12400043</v>
      </c>
      <c r="E48" s="379">
        <v>12400043</v>
      </c>
    </row>
    <row r="49" spans="1:5">
      <c r="A49" s="379">
        <v>12400503</v>
      </c>
      <c r="B49" s="379" t="s">
        <v>351</v>
      </c>
      <c r="C49" s="380">
        <v>511767.06</v>
      </c>
      <c r="D49" s="370">
        <f>VLOOKUP($A$1:$A$1397,BS!$A$8:$A$2406,1,0)</f>
        <v>12400503</v>
      </c>
      <c r="E49" s="379">
        <v>12400503</v>
      </c>
    </row>
    <row r="50" spans="1:5">
      <c r="A50" s="379">
        <v>12400542</v>
      </c>
      <c r="B50" s="379" t="s">
        <v>2994</v>
      </c>
      <c r="C50" s="380">
        <v>-7277400</v>
      </c>
      <c r="D50" s="370">
        <f>VLOOKUP($A$1:$A$1397,BS!$A$8:$A$2406,1,0)</f>
        <v>12400542</v>
      </c>
      <c r="E50" s="379">
        <v>12400542</v>
      </c>
    </row>
    <row r="51" spans="1:5">
      <c r="A51" s="379">
        <v>12400552</v>
      </c>
      <c r="B51" s="379" t="s">
        <v>2995</v>
      </c>
      <c r="C51" s="380">
        <v>7277400</v>
      </c>
      <c r="D51" s="370">
        <f>VLOOKUP($A$1:$A$1397,BS!$A$8:$A$2406,1,0)</f>
        <v>12400552</v>
      </c>
      <c r="E51" s="379">
        <v>12400552</v>
      </c>
    </row>
    <row r="52" spans="1:5">
      <c r="A52" s="379">
        <v>12400553</v>
      </c>
      <c r="B52" s="379" t="s">
        <v>1591</v>
      </c>
      <c r="C52" s="380">
        <v>1309247.1299999999</v>
      </c>
      <c r="D52" s="370">
        <f>VLOOKUP($A$1:$A$1397,BS!$A$8:$A$2406,1,0)</f>
        <v>12400553</v>
      </c>
      <c r="E52" s="379">
        <v>12400553</v>
      </c>
    </row>
    <row r="53" spans="1:5">
      <c r="A53" s="379">
        <v>12400723</v>
      </c>
      <c r="B53" s="379" t="s">
        <v>2072</v>
      </c>
      <c r="C53" s="380">
        <v>42156</v>
      </c>
      <c r="D53" s="370">
        <f>VLOOKUP($A$1:$A$1397,BS!$A$8:$A$2406,1,0)</f>
        <v>12400723</v>
      </c>
      <c r="E53" s="379">
        <v>12400723</v>
      </c>
    </row>
    <row r="54" spans="1:5">
      <c r="A54" s="379">
        <v>12800001</v>
      </c>
      <c r="B54" s="379" t="s">
        <v>2192</v>
      </c>
      <c r="C54" s="380">
        <v>18500000</v>
      </c>
      <c r="D54" s="370">
        <f>VLOOKUP($A$1:$A$1397,BS!$A$8:$A$2406,1,0)</f>
        <v>12800001</v>
      </c>
      <c r="E54" s="379">
        <v>12800001</v>
      </c>
    </row>
    <row r="55" spans="1:5">
      <c r="A55" s="379">
        <v>12800011</v>
      </c>
      <c r="B55" s="379" t="s">
        <v>2384</v>
      </c>
      <c r="C55" s="380">
        <v>1662052.29</v>
      </c>
      <c r="D55" s="370">
        <f>VLOOKUP($A$1:$A$1397,BS!$A$8:$A$2406,1,0)</f>
        <v>12800011</v>
      </c>
      <c r="E55" s="379">
        <v>12800011</v>
      </c>
    </row>
    <row r="56" spans="1:5">
      <c r="A56" s="379">
        <v>13100543</v>
      </c>
      <c r="B56" s="379" t="s">
        <v>1438</v>
      </c>
      <c r="C56" s="380">
        <v>13281.23</v>
      </c>
      <c r="D56" s="370">
        <f>VLOOKUP($A$1:$A$1397,BS!$A$8:$A$2406,1,0)</f>
        <v>13100543</v>
      </c>
      <c r="E56" s="379">
        <v>13100543</v>
      </c>
    </row>
    <row r="57" spans="1:5">
      <c r="A57" s="379">
        <v>13100563</v>
      </c>
      <c r="B57" s="379" t="s">
        <v>2483</v>
      </c>
      <c r="C57" s="380">
        <v>643631.99</v>
      </c>
      <c r="D57" s="370">
        <f>VLOOKUP($A$1:$A$1397,BS!$A$8:$A$2406,1,0)</f>
        <v>13100563</v>
      </c>
      <c r="E57" s="379">
        <v>13100563</v>
      </c>
    </row>
    <row r="58" spans="1:5">
      <c r="A58" s="379">
        <v>13100573</v>
      </c>
      <c r="B58" s="379" t="s">
        <v>538</v>
      </c>
      <c r="C58" s="380">
        <v>15539.28</v>
      </c>
      <c r="D58" s="370">
        <f>VLOOKUP($A$1:$A$1397,BS!$A$8:$A$2406,1,0)</f>
        <v>13100573</v>
      </c>
      <c r="E58" s="379">
        <v>13100573</v>
      </c>
    </row>
    <row r="59" spans="1:5">
      <c r="A59" s="379">
        <v>13101003</v>
      </c>
      <c r="B59" s="379" t="s">
        <v>2484</v>
      </c>
      <c r="C59" s="380">
        <v>9541223.8599999994</v>
      </c>
      <c r="D59" s="370">
        <f>VLOOKUP($A$1:$A$1397,BS!$A$8:$A$2406,1,0)</f>
        <v>13101003</v>
      </c>
      <c r="E59" s="379">
        <v>13101003</v>
      </c>
    </row>
    <row r="60" spans="1:5">
      <c r="A60" s="379">
        <v>13101023</v>
      </c>
      <c r="B60" s="379" t="s">
        <v>1559</v>
      </c>
      <c r="C60" s="380">
        <v>38024733.810000002</v>
      </c>
      <c r="D60" s="370">
        <f>VLOOKUP($A$1:$A$1397,BS!$A$8:$A$2406,1,0)</f>
        <v>13101023</v>
      </c>
      <c r="E60" s="379">
        <v>13101023</v>
      </c>
    </row>
    <row r="61" spans="1:5">
      <c r="A61" s="379">
        <v>13101033</v>
      </c>
      <c r="B61" s="379" t="s">
        <v>2486</v>
      </c>
      <c r="C61" s="380">
        <v>1002232.44</v>
      </c>
      <c r="D61" s="370">
        <f>VLOOKUP($A$1:$A$1397,BS!$A$8:$A$2406,1,0)</f>
        <v>13101033</v>
      </c>
      <c r="E61" s="379">
        <v>13101033</v>
      </c>
    </row>
    <row r="62" spans="1:5">
      <c r="A62" s="379">
        <v>13101093</v>
      </c>
      <c r="B62" s="379" t="s">
        <v>646</v>
      </c>
      <c r="C62" s="380">
        <v>-13573.2</v>
      </c>
      <c r="D62" s="370">
        <f>VLOOKUP($A$1:$A$1397,BS!$A$8:$A$2406,1,0)</f>
        <v>13101093</v>
      </c>
      <c r="E62" s="379">
        <v>13101093</v>
      </c>
    </row>
    <row r="63" spans="1:5">
      <c r="A63" s="379">
        <v>13101113</v>
      </c>
      <c r="B63" s="379" t="s">
        <v>272</v>
      </c>
      <c r="C63" s="380">
        <v>-11037116.15</v>
      </c>
      <c r="D63" s="370">
        <f>VLOOKUP($A$1:$A$1397,BS!$A$8:$A$2406,1,0)</f>
        <v>13101113</v>
      </c>
      <c r="E63" s="379">
        <v>13101113</v>
      </c>
    </row>
    <row r="64" spans="1:5">
      <c r="A64" s="379">
        <v>13101123</v>
      </c>
      <c r="B64" s="379" t="s">
        <v>188</v>
      </c>
      <c r="C64" s="380">
        <v>-1669165.74</v>
      </c>
      <c r="D64" s="370">
        <f>VLOOKUP($A$1:$A$1397,BS!$A$8:$A$2406,1,0)</f>
        <v>13101123</v>
      </c>
      <c r="E64" s="379">
        <v>13101123</v>
      </c>
    </row>
    <row r="65" spans="1:5">
      <c r="A65" s="379">
        <v>13101163</v>
      </c>
      <c r="B65" s="379" t="s">
        <v>408</v>
      </c>
      <c r="C65" s="380">
        <v>32959.74</v>
      </c>
      <c r="D65" s="370">
        <f>VLOOKUP($A$1:$A$1397,BS!$A$8:$A$2406,1,0)</f>
        <v>13101163</v>
      </c>
      <c r="E65" s="379">
        <v>13101163</v>
      </c>
    </row>
    <row r="66" spans="1:5">
      <c r="A66" s="379">
        <v>13101183</v>
      </c>
      <c r="B66" s="379" t="s">
        <v>1484</v>
      </c>
      <c r="C66" s="380">
        <v>3275254.47</v>
      </c>
      <c r="D66" s="370">
        <f>VLOOKUP($A$1:$A$1397,BS!$A$8:$A$2406,1,0)</f>
        <v>13101183</v>
      </c>
      <c r="E66" s="379">
        <v>13101183</v>
      </c>
    </row>
    <row r="67" spans="1:5">
      <c r="A67" s="379">
        <v>13101193</v>
      </c>
      <c r="B67" s="379" t="s">
        <v>2091</v>
      </c>
      <c r="C67" s="380">
        <v>39558.57</v>
      </c>
      <c r="D67" s="370">
        <f>VLOOKUP($A$1:$A$1397,BS!$A$8:$A$2406,1,0)</f>
        <v>13101193</v>
      </c>
      <c r="E67" s="379">
        <v>13101193</v>
      </c>
    </row>
    <row r="68" spans="1:5">
      <c r="A68" s="379">
        <v>13101253</v>
      </c>
      <c r="B68" s="379" t="s">
        <v>1878</v>
      </c>
      <c r="C68" s="380">
        <v>786796.26</v>
      </c>
      <c r="D68" s="370">
        <f>VLOOKUP($A$1:$A$1397,BS!$A$8:$A$2406,1,0)</f>
        <v>13101253</v>
      </c>
      <c r="E68" s="379">
        <v>13101253</v>
      </c>
    </row>
    <row r="69" spans="1:5">
      <c r="A69" s="379">
        <v>13109003</v>
      </c>
      <c r="B69" s="379" t="s">
        <v>2532</v>
      </c>
      <c r="C69" s="380">
        <v>111167.14</v>
      </c>
      <c r="D69" s="370">
        <f>VLOOKUP($A$1:$A$1397,BS!$A$8:$A$2406,1,0)</f>
        <v>13109003</v>
      </c>
      <c r="E69" s="379">
        <v>13109003</v>
      </c>
    </row>
    <row r="70" spans="1:5">
      <c r="A70" s="379">
        <v>13109013</v>
      </c>
      <c r="B70" s="379" t="s">
        <v>2533</v>
      </c>
      <c r="C70" s="380">
        <v>3866</v>
      </c>
      <c r="D70" s="370">
        <f>VLOOKUP($A$1:$A$1397,BS!$A$8:$A$2406,1,0)</f>
        <v>13109013</v>
      </c>
      <c r="E70" s="379">
        <v>13109013</v>
      </c>
    </row>
    <row r="71" spans="1:5">
      <c r="A71" s="379">
        <v>13400021</v>
      </c>
      <c r="B71" s="379" t="s">
        <v>1209</v>
      </c>
      <c r="C71" s="380">
        <v>9861609.4000000004</v>
      </c>
      <c r="D71" s="370">
        <f>VLOOKUP($A$1:$A$1397,BS!$A$8:$A$2406,1,0)</f>
        <v>13400021</v>
      </c>
      <c r="E71" s="379">
        <v>13400021</v>
      </c>
    </row>
    <row r="72" spans="1:5">
      <c r="A72" s="379">
        <v>13400031</v>
      </c>
      <c r="B72" s="379" t="s">
        <v>1210</v>
      </c>
      <c r="C72" s="380">
        <v>-9861609.4000000004</v>
      </c>
      <c r="D72" s="370">
        <f>VLOOKUP($A$1:$A$1397,BS!$A$8:$A$2406,1,0)</f>
        <v>13400031</v>
      </c>
      <c r="E72" s="379">
        <v>13400031</v>
      </c>
    </row>
    <row r="73" spans="1:5">
      <c r="A73" s="379">
        <v>13400073</v>
      </c>
      <c r="B73" s="379" t="s">
        <v>988</v>
      </c>
      <c r="C73" s="380">
        <v>1316943.3799999999</v>
      </c>
      <c r="D73" s="370">
        <f>VLOOKUP($A$1:$A$1397,BS!$A$8:$A$2406,1,0)</f>
        <v>13400073</v>
      </c>
      <c r="E73" s="379">
        <v>13400073</v>
      </c>
    </row>
    <row r="74" spans="1:5">
      <c r="A74" s="379">
        <v>13400111</v>
      </c>
      <c r="B74" s="379" t="s">
        <v>1005</v>
      </c>
      <c r="C74" s="380">
        <v>25000</v>
      </c>
      <c r="D74" s="370">
        <f>VLOOKUP($A$1:$A$1397,BS!$A$8:$A$2406,1,0)</f>
        <v>13400111</v>
      </c>
      <c r="E74" s="379">
        <v>13400111</v>
      </c>
    </row>
    <row r="75" spans="1:5">
      <c r="A75" s="379">
        <v>13400123</v>
      </c>
      <c r="B75" s="379" t="s">
        <v>2015</v>
      </c>
      <c r="C75" s="380">
        <v>413924.97</v>
      </c>
      <c r="D75" s="370">
        <f>VLOOKUP($A$1:$A$1397,BS!$A$8:$A$2406,1,0)</f>
        <v>13400123</v>
      </c>
      <c r="E75" s="379">
        <v>13400123</v>
      </c>
    </row>
    <row r="76" spans="1:5">
      <c r="A76" s="379">
        <v>13400211</v>
      </c>
      <c r="B76" s="379" t="s">
        <v>2092</v>
      </c>
      <c r="C76" s="380">
        <v>52300</v>
      </c>
      <c r="D76" s="370">
        <f>VLOOKUP($A$1:$A$1397,BS!$A$8:$A$2406,1,0)</f>
        <v>13400211</v>
      </c>
      <c r="E76" s="379">
        <v>13400211</v>
      </c>
    </row>
    <row r="77" spans="1:5">
      <c r="A77" s="379">
        <v>13400241</v>
      </c>
      <c r="B77" s="379" t="s">
        <v>2741</v>
      </c>
      <c r="C77" s="380">
        <v>449616</v>
      </c>
      <c r="D77" s="370">
        <f>VLOOKUP($A$1:$A$1397,BS!$A$8:$A$2406,1,0)</f>
        <v>13400241</v>
      </c>
      <c r="E77" s="379">
        <v>13400241</v>
      </c>
    </row>
    <row r="78" spans="1:5">
      <c r="A78" s="379">
        <v>13400261</v>
      </c>
      <c r="B78" s="379" t="s">
        <v>2828</v>
      </c>
      <c r="C78" s="380">
        <v>78717</v>
      </c>
      <c r="D78" s="370">
        <f>VLOOKUP($A$1:$A$1397,BS!$A$8:$A$2406,1,0)</f>
        <v>13400261</v>
      </c>
      <c r="E78" s="379">
        <v>13400261</v>
      </c>
    </row>
    <row r="79" spans="1:5">
      <c r="A79" s="379">
        <v>13400271</v>
      </c>
      <c r="B79" s="379" t="s">
        <v>2185</v>
      </c>
      <c r="C79" s="380">
        <v>169748.72</v>
      </c>
      <c r="D79" s="370">
        <f>VLOOKUP($A$1:$A$1397,BS!$A$8:$A$2406,1,0)</f>
        <v>13400271</v>
      </c>
      <c r="E79" s="379">
        <v>13400271</v>
      </c>
    </row>
    <row r="80" spans="1:5">
      <c r="A80" s="379">
        <v>13400281</v>
      </c>
      <c r="B80" s="379" t="s">
        <v>2148</v>
      </c>
      <c r="C80" s="380">
        <v>92619.11</v>
      </c>
      <c r="D80" s="370">
        <f>VLOOKUP($A$1:$A$1397,BS!$A$8:$A$2406,1,0)</f>
        <v>13400281</v>
      </c>
      <c r="E80" s="379">
        <v>13400281</v>
      </c>
    </row>
    <row r="81" spans="1:5">
      <c r="A81" s="379">
        <v>13400311</v>
      </c>
      <c r="B81" s="379" t="s">
        <v>2565</v>
      </c>
      <c r="C81" s="380">
        <v>194700</v>
      </c>
      <c r="D81" s="370">
        <f>VLOOKUP($A$1:$A$1397,BS!$A$8:$A$2406,1,0)</f>
        <v>13400311</v>
      </c>
      <c r="E81" s="379">
        <v>13400311</v>
      </c>
    </row>
    <row r="82" spans="1:5">
      <c r="A82" s="379">
        <v>13400321</v>
      </c>
      <c r="B82" s="379" t="s">
        <v>2969</v>
      </c>
      <c r="C82" s="380">
        <v>44370</v>
      </c>
      <c r="D82" s="370">
        <f>VLOOKUP($A$1:$A$1397,BS!$A$8:$A$2406,1,0)</f>
        <v>13400321</v>
      </c>
      <c r="E82" s="379">
        <v>13400321</v>
      </c>
    </row>
    <row r="83" spans="1:5">
      <c r="A83" s="379">
        <v>13400332</v>
      </c>
      <c r="B83" s="379" t="s">
        <v>2895</v>
      </c>
      <c r="C83" s="380">
        <v>967927.75</v>
      </c>
      <c r="D83" s="370">
        <f>VLOOKUP($A$1:$A$1397,BS!$A$8:$A$2406,1,0)</f>
        <v>13400332</v>
      </c>
      <c r="E83" s="379">
        <v>13400332</v>
      </c>
    </row>
    <row r="84" spans="1:5">
      <c r="A84" s="379">
        <v>13500003</v>
      </c>
      <c r="B84" s="379" t="s">
        <v>1272</v>
      </c>
      <c r="C84" s="380">
        <v>7534.56</v>
      </c>
      <c r="D84" s="370">
        <f>VLOOKUP($A$1:$A$1397,BS!$A$8:$A$2406,1,0)</f>
        <v>13500003</v>
      </c>
      <c r="E84" s="379">
        <v>13500003</v>
      </c>
    </row>
    <row r="85" spans="1:5">
      <c r="A85" s="379">
        <v>13500051</v>
      </c>
      <c r="B85" s="379" t="s">
        <v>309</v>
      </c>
      <c r="C85" s="380">
        <v>73353</v>
      </c>
      <c r="D85" s="370">
        <f>VLOOKUP($A$1:$A$1397,BS!$A$8:$A$2406,1,0)</f>
        <v>13500051</v>
      </c>
      <c r="E85" s="379">
        <v>13500051</v>
      </c>
    </row>
    <row r="86" spans="1:5">
      <c r="A86" s="379">
        <v>13500061</v>
      </c>
      <c r="B86" s="379" t="s">
        <v>1200</v>
      </c>
      <c r="C86" s="380">
        <v>1786010</v>
      </c>
      <c r="D86" s="370">
        <f>VLOOKUP($A$1:$A$1397,BS!$A$8:$A$2406,1,0)</f>
        <v>13500061</v>
      </c>
      <c r="E86" s="379">
        <v>13500061</v>
      </c>
    </row>
    <row r="87" spans="1:5">
      <c r="A87" s="379">
        <v>13500071</v>
      </c>
      <c r="B87" s="379" t="s">
        <v>1201</v>
      </c>
      <c r="C87" s="380">
        <v>1818485</v>
      </c>
      <c r="D87" s="370">
        <f>VLOOKUP($A$1:$A$1397,BS!$A$8:$A$2406,1,0)</f>
        <v>13500071</v>
      </c>
      <c r="E87" s="379">
        <v>13500071</v>
      </c>
    </row>
    <row r="88" spans="1:5">
      <c r="A88" s="379">
        <v>13500183</v>
      </c>
      <c r="B88" s="379" t="s">
        <v>2043</v>
      </c>
      <c r="C88" s="380">
        <v>100000</v>
      </c>
      <c r="D88" s="370">
        <f>VLOOKUP($A$1:$A$1397,BS!$A$8:$A$2406,1,0)</f>
        <v>13500183</v>
      </c>
      <c r="E88" s="379">
        <v>13500183</v>
      </c>
    </row>
    <row r="89" spans="1:5">
      <c r="A89" s="379">
        <v>13500201</v>
      </c>
      <c r="B89" s="379" t="s">
        <v>2386</v>
      </c>
      <c r="C89" s="380">
        <v>499737.97</v>
      </c>
      <c r="D89" s="370">
        <f>VLOOKUP($A$1:$A$1397,BS!$A$8:$A$2406,1,0)</f>
        <v>13500201</v>
      </c>
      <c r="E89" s="379">
        <v>13500201</v>
      </c>
    </row>
    <row r="90" spans="1:5">
      <c r="A90" s="379">
        <v>14100311</v>
      </c>
      <c r="B90" s="379" t="s">
        <v>136</v>
      </c>
      <c r="C90" s="380">
        <v>3307509.42</v>
      </c>
      <c r="D90" s="370">
        <f>VLOOKUP($A$1:$A$1397,BS!$A$8:$A$2406,1,0)</f>
        <v>14100311</v>
      </c>
      <c r="E90" s="379">
        <v>14100311</v>
      </c>
    </row>
    <row r="91" spans="1:5">
      <c r="A91" s="379">
        <v>14200201</v>
      </c>
      <c r="B91" s="379" t="s">
        <v>2494</v>
      </c>
      <c r="C91" s="380">
        <v>191214075.81</v>
      </c>
      <c r="D91" s="370">
        <f>VLOOKUP($A$1:$A$1397,BS!$A$8:$A$2406,1,0)</f>
        <v>14200201</v>
      </c>
      <c r="E91" s="379">
        <v>14200201</v>
      </c>
    </row>
    <row r="92" spans="1:5">
      <c r="A92" s="379">
        <v>14200202</v>
      </c>
      <c r="B92" s="379" t="s">
        <v>2495</v>
      </c>
      <c r="C92" s="380">
        <v>91952810.060000002</v>
      </c>
      <c r="D92" s="370">
        <f>VLOOKUP($A$1:$A$1397,BS!$A$8:$A$2406,1,0)</f>
        <v>14200202</v>
      </c>
      <c r="E92" s="379">
        <v>14200202</v>
      </c>
    </row>
    <row r="93" spans="1:5">
      <c r="A93" s="379">
        <v>14200203</v>
      </c>
      <c r="B93" s="379" t="s">
        <v>2496</v>
      </c>
      <c r="C93" s="380">
        <v>-3541380.56</v>
      </c>
      <c r="D93" s="370">
        <f>VLOOKUP($A$1:$A$1397,BS!$A$8:$A$2406,1,0)</f>
        <v>14200203</v>
      </c>
      <c r="E93" s="379">
        <v>14200203</v>
      </c>
    </row>
    <row r="94" spans="1:5">
      <c r="A94" s="379">
        <v>14200213</v>
      </c>
      <c r="B94" s="379" t="s">
        <v>2513</v>
      </c>
      <c r="C94" s="380">
        <v>-15609.2</v>
      </c>
      <c r="D94" s="370">
        <f>VLOOKUP($A$1:$A$1397,BS!$A$8:$A$2406,1,0)</f>
        <v>14200213</v>
      </c>
      <c r="E94" s="379">
        <v>14200213</v>
      </c>
    </row>
    <row r="95" spans="1:5">
      <c r="A95" s="379">
        <v>14200223</v>
      </c>
      <c r="B95" s="379" t="s">
        <v>2514</v>
      </c>
      <c r="C95" s="380">
        <v>22127.19</v>
      </c>
      <c r="D95" s="370">
        <f>VLOOKUP($A$1:$A$1397,BS!$A$8:$A$2406,1,0)</f>
        <v>14200223</v>
      </c>
      <c r="E95" s="379">
        <v>14200223</v>
      </c>
    </row>
    <row r="96" spans="1:5">
      <c r="A96" s="379">
        <v>14200252</v>
      </c>
      <c r="B96" s="379" t="s">
        <v>3020</v>
      </c>
      <c r="C96" s="380">
        <v>-1525678.44</v>
      </c>
      <c r="D96" s="370">
        <f>VLOOKUP($A$1:$A$1397,BS!$A$8:$A$2406,1,0)</f>
        <v>14200252</v>
      </c>
      <c r="E96" s="379">
        <v>14200252</v>
      </c>
    </row>
    <row r="97" spans="1:5">
      <c r="A97" s="379">
        <v>14200253</v>
      </c>
      <c r="B97" s="379" t="s">
        <v>2497</v>
      </c>
      <c r="C97" s="380">
        <v>-222349.97</v>
      </c>
      <c r="D97" s="370">
        <f>VLOOKUP($A$1:$A$1397,BS!$A$8:$A$2406,1,0)</f>
        <v>14200253</v>
      </c>
      <c r="E97" s="379">
        <v>14200253</v>
      </c>
    </row>
    <row r="98" spans="1:5">
      <c r="A98" s="379">
        <v>14300062</v>
      </c>
      <c r="B98" s="379" t="s">
        <v>2277</v>
      </c>
      <c r="C98" s="380">
        <v>9563146.9700000007</v>
      </c>
      <c r="D98" s="370">
        <f>VLOOKUP($A$1:$A$1397,BS!$A$8:$A$2406,1,0)</f>
        <v>14300062</v>
      </c>
      <c r="E98" s="379">
        <v>14300062</v>
      </c>
    </row>
    <row r="99" spans="1:5">
      <c r="A99" s="379">
        <v>14300072</v>
      </c>
      <c r="B99" s="379" t="s">
        <v>1633</v>
      </c>
      <c r="C99" s="380">
        <v>217915.93</v>
      </c>
      <c r="D99" s="370">
        <f>VLOOKUP($A$1:$A$1397,BS!$A$8:$A$2406,1,0)</f>
        <v>14300072</v>
      </c>
      <c r="E99" s="379">
        <v>14300072</v>
      </c>
    </row>
    <row r="100" spans="1:5">
      <c r="A100" s="379">
        <v>14300081</v>
      </c>
      <c r="B100" s="379" t="s">
        <v>443</v>
      </c>
      <c r="C100" s="380">
        <v>198808.95999999999</v>
      </c>
      <c r="D100" s="370">
        <f>VLOOKUP($A$1:$A$1397,BS!$A$8:$A$2406,1,0)</f>
        <v>14300081</v>
      </c>
      <c r="E100" s="379">
        <v>14300081</v>
      </c>
    </row>
    <row r="101" spans="1:5">
      <c r="A101" s="379">
        <v>14300082</v>
      </c>
      <c r="B101" s="379" t="s">
        <v>2843</v>
      </c>
      <c r="C101" s="380">
        <v>217915.91</v>
      </c>
      <c r="D101" s="370">
        <f>VLOOKUP($A$1:$A$1397,BS!$A$8:$A$2406,1,0)</f>
        <v>14300082</v>
      </c>
      <c r="E101" s="379">
        <v>14300082</v>
      </c>
    </row>
    <row r="102" spans="1:5">
      <c r="A102" s="379">
        <v>14300141</v>
      </c>
      <c r="B102" s="379" t="s">
        <v>1530</v>
      </c>
      <c r="C102" s="380">
        <v>12306479.220000001</v>
      </c>
      <c r="D102" s="370">
        <f>VLOOKUP($A$1:$A$1397,BS!$A$8:$A$2406,1,0)</f>
        <v>14300141</v>
      </c>
      <c r="E102" s="379">
        <v>14300141</v>
      </c>
    </row>
    <row r="103" spans="1:5">
      <c r="A103" s="379">
        <v>14300151</v>
      </c>
      <c r="B103" s="379" t="s">
        <v>1531</v>
      </c>
      <c r="C103" s="380">
        <v>1145545.48</v>
      </c>
      <c r="D103" s="370">
        <f>VLOOKUP($A$1:$A$1397,BS!$A$8:$A$2406,1,0)</f>
        <v>14300151</v>
      </c>
      <c r="E103" s="379">
        <v>14300151</v>
      </c>
    </row>
    <row r="104" spans="1:5">
      <c r="A104" s="379">
        <v>14300171</v>
      </c>
      <c r="B104" s="379" t="s">
        <v>678</v>
      </c>
      <c r="C104" s="380">
        <v>15735573.880000001</v>
      </c>
      <c r="D104" s="370">
        <f>VLOOKUP($A$1:$A$1397,BS!$A$8:$A$2406,1,0)</f>
        <v>14300171</v>
      </c>
      <c r="E104" s="379">
        <v>14300171</v>
      </c>
    </row>
    <row r="105" spans="1:5">
      <c r="A105" s="379">
        <v>14300241</v>
      </c>
      <c r="B105" s="379" t="s">
        <v>2613</v>
      </c>
      <c r="C105" s="380">
        <v>106519.45</v>
      </c>
      <c r="D105" s="370">
        <f>VLOOKUP($A$1:$A$1397,BS!$A$8:$A$2406,1,0)</f>
        <v>14300241</v>
      </c>
      <c r="E105" s="379">
        <v>14300241</v>
      </c>
    </row>
    <row r="106" spans="1:5">
      <c r="A106" s="379">
        <v>14300261</v>
      </c>
      <c r="B106" s="379" t="s">
        <v>416</v>
      </c>
      <c r="C106" s="380">
        <v>4311268.43</v>
      </c>
      <c r="D106" s="370">
        <f>VLOOKUP($A$1:$A$1397,BS!$A$8:$A$2406,1,0)</f>
        <v>14300261</v>
      </c>
      <c r="E106" s="379">
        <v>14300261</v>
      </c>
    </row>
    <row r="107" spans="1:5">
      <c r="A107" s="379">
        <v>14300323</v>
      </c>
      <c r="B107" s="379" t="s">
        <v>2984</v>
      </c>
      <c r="C107" s="379">
        <v>-29.58</v>
      </c>
      <c r="D107" s="370">
        <f>VLOOKUP($A$1:$A$1397,BS!$A$8:$A$2406,1,0)</f>
        <v>14300323</v>
      </c>
      <c r="E107" s="379">
        <v>14300323</v>
      </c>
    </row>
    <row r="108" spans="1:5">
      <c r="A108" s="379">
        <v>14300333</v>
      </c>
      <c r="B108" s="379" t="s">
        <v>865</v>
      </c>
      <c r="C108" s="380">
        <v>45946.89</v>
      </c>
      <c r="D108" s="370">
        <f>VLOOKUP($A$1:$A$1397,BS!$A$8:$A$2406,1,0)</f>
        <v>14300333</v>
      </c>
      <c r="E108" s="379">
        <v>14300333</v>
      </c>
    </row>
    <row r="109" spans="1:5">
      <c r="A109" s="379">
        <v>14300341</v>
      </c>
      <c r="B109" s="379" t="s">
        <v>2542</v>
      </c>
      <c r="C109" s="380">
        <v>10902.75</v>
      </c>
      <c r="D109" s="370">
        <f>VLOOKUP($A$1:$A$1397,BS!$A$8:$A$2406,1,0)</f>
        <v>14300341</v>
      </c>
      <c r="E109" s="379">
        <v>14300341</v>
      </c>
    </row>
    <row r="110" spans="1:5">
      <c r="A110" s="379">
        <v>14300703</v>
      </c>
      <c r="B110" s="379" t="s">
        <v>2498</v>
      </c>
      <c r="C110" s="380">
        <v>14213228.960000001</v>
      </c>
      <c r="D110" s="370">
        <f>VLOOKUP($A$1:$A$1397,BS!$A$8:$A$2406,1,0)</f>
        <v>14300703</v>
      </c>
      <c r="E110" s="379">
        <v>14300703</v>
      </c>
    </row>
    <row r="111" spans="1:5">
      <c r="A111" s="379">
        <v>14300713</v>
      </c>
      <c r="B111" s="379" t="s">
        <v>2499</v>
      </c>
      <c r="C111" s="380">
        <v>28801.56</v>
      </c>
      <c r="D111" s="370">
        <f>VLOOKUP($A$1:$A$1397,BS!$A$8:$A$2406,1,0)</f>
        <v>14300713</v>
      </c>
      <c r="E111" s="379">
        <v>14300713</v>
      </c>
    </row>
    <row r="112" spans="1:5">
      <c r="A112" s="379">
        <v>14300733</v>
      </c>
      <c r="B112" s="379" t="s">
        <v>2500</v>
      </c>
      <c r="C112" s="380">
        <v>13033942.73</v>
      </c>
      <c r="D112" s="370">
        <f>VLOOKUP($A$1:$A$1397,BS!$A$8:$A$2406,1,0)</f>
        <v>14300733</v>
      </c>
      <c r="E112" s="379">
        <v>14300733</v>
      </c>
    </row>
    <row r="113" spans="1:5">
      <c r="A113" s="379">
        <v>14300743</v>
      </c>
      <c r="B113" s="379" t="s">
        <v>2501</v>
      </c>
      <c r="C113" s="380">
        <v>635027.53</v>
      </c>
      <c r="D113" s="370">
        <f>VLOOKUP($A$1:$A$1397,BS!$A$8:$A$2406,1,0)</f>
        <v>14300743</v>
      </c>
      <c r="E113" s="379">
        <v>14300743</v>
      </c>
    </row>
    <row r="114" spans="1:5">
      <c r="A114" s="379">
        <v>14300763</v>
      </c>
      <c r="B114" s="379" t="s">
        <v>2466</v>
      </c>
      <c r="C114" s="380">
        <v>738948.06</v>
      </c>
      <c r="D114" s="370">
        <f>VLOOKUP($A$1:$A$1397,BS!$A$8:$A$2406,1,0)</f>
        <v>14300763</v>
      </c>
      <c r="E114" s="379">
        <v>14300763</v>
      </c>
    </row>
    <row r="115" spans="1:5">
      <c r="A115" s="379">
        <v>14300921</v>
      </c>
      <c r="B115" s="379" t="s">
        <v>839</v>
      </c>
      <c r="C115" s="380">
        <v>690893.36</v>
      </c>
      <c r="D115" s="370">
        <f>VLOOKUP($A$1:$A$1397,BS!$A$8:$A$2406,1,0)</f>
        <v>14300921</v>
      </c>
      <c r="E115" s="379">
        <v>14300921</v>
      </c>
    </row>
    <row r="116" spans="1:5">
      <c r="A116" s="379">
        <v>14301022</v>
      </c>
      <c r="B116" s="379" t="s">
        <v>331</v>
      </c>
      <c r="C116" s="380">
        <v>3004818.21</v>
      </c>
      <c r="D116" s="370">
        <f>VLOOKUP($A$1:$A$1397,BS!$A$8:$A$2406,1,0)</f>
        <v>14301022</v>
      </c>
      <c r="E116" s="379">
        <v>14301022</v>
      </c>
    </row>
    <row r="117" spans="1:5">
      <c r="A117" s="379">
        <v>14301033</v>
      </c>
      <c r="B117" s="379" t="s">
        <v>2642</v>
      </c>
      <c r="C117" s="380">
        <v>79871.34</v>
      </c>
      <c r="D117" s="370">
        <f>VLOOKUP($A$1:$A$1397,BS!$A$8:$A$2406,1,0)</f>
        <v>14301033</v>
      </c>
      <c r="E117" s="379">
        <v>14301033</v>
      </c>
    </row>
    <row r="118" spans="1:5">
      <c r="A118" s="379">
        <v>14301041</v>
      </c>
      <c r="B118" s="379" t="s">
        <v>2688</v>
      </c>
      <c r="C118" s="379">
        <v>532</v>
      </c>
      <c r="D118" s="370">
        <f>VLOOKUP($A$1:$A$1397,BS!$A$8:$A$2406,1,0)</f>
        <v>14301041</v>
      </c>
      <c r="E118" s="379">
        <v>14301041</v>
      </c>
    </row>
    <row r="119" spans="1:5">
      <c r="A119" s="379">
        <v>14301043</v>
      </c>
      <c r="B119" s="379" t="s">
        <v>2985</v>
      </c>
      <c r="C119" s="380">
        <v>2530026.27</v>
      </c>
      <c r="D119" s="370">
        <f>VLOOKUP($A$1:$A$1397,BS!$A$8:$A$2406,1,0)</f>
        <v>14301043</v>
      </c>
      <c r="E119" s="379">
        <v>14301043</v>
      </c>
    </row>
    <row r="120" spans="1:5">
      <c r="A120" s="379">
        <v>14400311</v>
      </c>
      <c r="B120" s="379" t="s">
        <v>2502</v>
      </c>
      <c r="C120" s="380">
        <v>-5668603.1500000004</v>
      </c>
      <c r="D120" s="370">
        <f>VLOOKUP($A$1:$A$1397,BS!$A$8:$A$2406,1,0)</f>
        <v>14400311</v>
      </c>
      <c r="E120" s="379">
        <v>14400311</v>
      </c>
    </row>
    <row r="121" spans="1:5">
      <c r="A121" s="379">
        <v>14400312</v>
      </c>
      <c r="B121" s="379" t="s">
        <v>2503</v>
      </c>
      <c r="C121" s="380">
        <v>-1603567.54</v>
      </c>
      <c r="D121" s="370">
        <f>VLOOKUP($A$1:$A$1397,BS!$A$8:$A$2406,1,0)</f>
        <v>14400312</v>
      </c>
      <c r="E121" s="379">
        <v>14400312</v>
      </c>
    </row>
    <row r="122" spans="1:5">
      <c r="A122" s="379">
        <v>14400313</v>
      </c>
      <c r="B122" s="379" t="s">
        <v>2534</v>
      </c>
      <c r="C122" s="380">
        <v>-138957.79999999999</v>
      </c>
      <c r="D122" s="370">
        <f>VLOOKUP($A$1:$A$1397,BS!$A$8:$A$2406,1,0)</f>
        <v>14400313</v>
      </c>
      <c r="E122" s="379">
        <v>14400313</v>
      </c>
    </row>
    <row r="123" spans="1:5">
      <c r="A123" s="379">
        <v>14400343</v>
      </c>
      <c r="B123" s="379" t="s">
        <v>1364</v>
      </c>
      <c r="C123" s="380">
        <v>-1651725.36</v>
      </c>
      <c r="D123" s="370">
        <f>VLOOKUP($A$1:$A$1397,BS!$A$8:$A$2406,1,0)</f>
        <v>14400343</v>
      </c>
      <c r="E123" s="379">
        <v>14400343</v>
      </c>
    </row>
    <row r="124" spans="1:5">
      <c r="A124" s="379">
        <v>14400353</v>
      </c>
      <c r="B124" s="379" t="s">
        <v>2504</v>
      </c>
      <c r="C124" s="380">
        <v>-635027.53</v>
      </c>
      <c r="D124" s="370">
        <f>VLOOKUP($A$1:$A$1397,BS!$A$8:$A$2406,1,0)</f>
        <v>14400353</v>
      </c>
      <c r="E124" s="379">
        <v>14400353</v>
      </c>
    </row>
    <row r="125" spans="1:5">
      <c r="A125" s="379">
        <v>14600000</v>
      </c>
      <c r="B125" s="379" t="s">
        <v>205</v>
      </c>
      <c r="C125" s="380">
        <v>730619.5</v>
      </c>
      <c r="D125" s="370">
        <f>VLOOKUP($A$1:$A$1397,BS!$A$8:$A$2406,1,0)</f>
        <v>14600000</v>
      </c>
      <c r="E125" s="379">
        <v>14600000</v>
      </c>
    </row>
    <row r="126" spans="1:5">
      <c r="A126" s="379">
        <v>15100021</v>
      </c>
      <c r="B126" s="379" t="s">
        <v>242</v>
      </c>
      <c r="C126" s="380">
        <v>2678837.2400000002</v>
      </c>
      <c r="D126" s="370">
        <f>VLOOKUP($A$1:$A$1397,BS!$A$8:$A$2406,1,0)</f>
        <v>15100021</v>
      </c>
      <c r="E126" s="379">
        <v>15100021</v>
      </c>
    </row>
    <row r="127" spans="1:5">
      <c r="A127" s="379">
        <v>15100031</v>
      </c>
      <c r="B127" s="379" t="s">
        <v>42</v>
      </c>
      <c r="C127" s="380">
        <v>2756193.6</v>
      </c>
      <c r="D127" s="370">
        <f>VLOOKUP($A$1:$A$1397,BS!$A$8:$A$2406,1,0)</f>
        <v>15100031</v>
      </c>
      <c r="E127" s="379">
        <v>15100031</v>
      </c>
    </row>
    <row r="128" spans="1:5">
      <c r="A128" s="379">
        <v>15100041</v>
      </c>
      <c r="B128" s="379" t="s">
        <v>1120</v>
      </c>
      <c r="C128" s="380">
        <v>231541.93</v>
      </c>
      <c r="D128" s="370">
        <f>VLOOKUP($A$1:$A$1397,BS!$A$8:$A$2406,1,0)</f>
        <v>15100041</v>
      </c>
      <c r="E128" s="379">
        <v>15100041</v>
      </c>
    </row>
    <row r="129" spans="1:5">
      <c r="A129" s="379">
        <v>15100061</v>
      </c>
      <c r="B129" s="379" t="s">
        <v>866</v>
      </c>
      <c r="C129" s="380">
        <v>24284.87</v>
      </c>
      <c r="D129" s="370">
        <f>VLOOKUP($A$1:$A$1397,BS!$A$8:$A$2406,1,0)</f>
        <v>15100061</v>
      </c>
      <c r="E129" s="379">
        <v>15100061</v>
      </c>
    </row>
    <row r="130" spans="1:5">
      <c r="A130" s="379">
        <v>15100081</v>
      </c>
      <c r="B130" s="379" t="s">
        <v>1121</v>
      </c>
      <c r="C130" s="380">
        <v>1526649.89</v>
      </c>
      <c r="D130" s="370">
        <f>VLOOKUP($A$1:$A$1397,BS!$A$8:$A$2406,1,0)</f>
        <v>15100081</v>
      </c>
      <c r="E130" s="379">
        <v>15100081</v>
      </c>
    </row>
    <row r="131" spans="1:5">
      <c r="A131" s="379">
        <v>15100091</v>
      </c>
      <c r="B131" s="379" t="s">
        <v>2011</v>
      </c>
      <c r="C131" s="380">
        <v>1779873.66</v>
      </c>
      <c r="D131" s="370">
        <f>VLOOKUP($A$1:$A$1397,BS!$A$8:$A$2406,1,0)</f>
        <v>15100091</v>
      </c>
      <c r="E131" s="379">
        <v>15100091</v>
      </c>
    </row>
    <row r="132" spans="1:5">
      <c r="A132" s="379">
        <v>15100101</v>
      </c>
      <c r="B132" s="379" t="s">
        <v>192</v>
      </c>
      <c r="C132" s="380">
        <v>4342175.43</v>
      </c>
      <c r="D132" s="370">
        <f>VLOOKUP($A$1:$A$1397,BS!$A$8:$A$2406,1,0)</f>
        <v>15100101</v>
      </c>
      <c r="E132" s="379">
        <v>15100101</v>
      </c>
    </row>
    <row r="133" spans="1:5">
      <c r="A133" s="379">
        <v>15100122</v>
      </c>
      <c r="B133" s="379" t="s">
        <v>430</v>
      </c>
      <c r="C133" s="380">
        <v>296599.96000000002</v>
      </c>
      <c r="D133" s="370">
        <f>VLOOKUP($A$1:$A$1397,BS!$A$8:$A$2406,1,0)</f>
        <v>15100122</v>
      </c>
      <c r="E133" s="379">
        <v>15100122</v>
      </c>
    </row>
    <row r="134" spans="1:5">
      <c r="A134" s="379">
        <v>15100181</v>
      </c>
      <c r="B134" s="379" t="s">
        <v>1374</v>
      </c>
      <c r="C134" s="380">
        <v>56367.11</v>
      </c>
      <c r="D134" s="370">
        <f>VLOOKUP($A$1:$A$1397,BS!$A$8:$A$2406,1,0)</f>
        <v>15100181</v>
      </c>
      <c r="E134" s="379">
        <v>15100181</v>
      </c>
    </row>
    <row r="135" spans="1:5">
      <c r="A135" s="379">
        <v>15100211</v>
      </c>
      <c r="B135" s="379" t="s">
        <v>150</v>
      </c>
      <c r="C135" s="380">
        <v>-24015.26</v>
      </c>
      <c r="D135" s="370">
        <f>VLOOKUP($A$1:$A$1397,BS!$A$8:$A$2406,1,0)</f>
        <v>15100211</v>
      </c>
      <c r="E135" s="379">
        <v>15100211</v>
      </c>
    </row>
    <row r="136" spans="1:5">
      <c r="A136" s="379">
        <v>15100221</v>
      </c>
      <c r="B136" s="379" t="s">
        <v>1356</v>
      </c>
      <c r="C136" s="380">
        <v>683101.08</v>
      </c>
      <c r="D136" s="370">
        <f>VLOOKUP($A$1:$A$1397,BS!$A$8:$A$2406,1,0)</f>
        <v>15100221</v>
      </c>
      <c r="E136" s="379">
        <v>15100221</v>
      </c>
    </row>
    <row r="137" spans="1:5">
      <c r="A137" s="379">
        <v>15100271</v>
      </c>
      <c r="B137" s="379" t="s">
        <v>2435</v>
      </c>
      <c r="C137" s="380">
        <v>2796687.21</v>
      </c>
      <c r="D137" s="370">
        <f>VLOOKUP($A$1:$A$1397,BS!$A$8:$A$2406,1,0)</f>
        <v>15100271</v>
      </c>
      <c r="E137" s="379">
        <v>15100271</v>
      </c>
    </row>
    <row r="138" spans="1:5">
      <c r="A138" s="379">
        <v>15100291</v>
      </c>
      <c r="B138" s="379" t="s">
        <v>3021</v>
      </c>
      <c r="C138" s="380">
        <v>392523.81</v>
      </c>
      <c r="D138" s="370">
        <f>VLOOKUP($A$1:$A$1397,BS!$A$8:$A$2406,1,0)</f>
        <v>15100291</v>
      </c>
      <c r="E138" s="379">
        <v>15100291</v>
      </c>
    </row>
    <row r="139" spans="1:5">
      <c r="A139" s="379">
        <v>15111001</v>
      </c>
      <c r="B139" s="379" t="s">
        <v>1281</v>
      </c>
      <c r="C139" s="380">
        <v>243379.32</v>
      </c>
      <c r="D139" s="370">
        <f>VLOOKUP($A$1:$A$1397,BS!$A$8:$A$2406,1,0)</f>
        <v>15111001</v>
      </c>
      <c r="E139" s="379">
        <v>15111001</v>
      </c>
    </row>
    <row r="140" spans="1:5">
      <c r="A140" s="379">
        <v>15400023</v>
      </c>
      <c r="B140" s="379" t="s">
        <v>1541</v>
      </c>
      <c r="C140" s="380">
        <v>10473356.949999999</v>
      </c>
      <c r="D140" s="370">
        <f>VLOOKUP($A$1:$A$1397,BS!$A$8:$A$2406,1,0)</f>
        <v>15400023</v>
      </c>
      <c r="E140" s="379">
        <v>15400023</v>
      </c>
    </row>
    <row r="141" spans="1:5">
      <c r="A141" s="379">
        <v>15400031</v>
      </c>
      <c r="B141" s="379" t="s">
        <v>1113</v>
      </c>
      <c r="C141" s="380">
        <v>5798814.54</v>
      </c>
      <c r="D141" s="370">
        <f>VLOOKUP($A$1:$A$1397,BS!$A$8:$A$2406,1,0)</f>
        <v>15400031</v>
      </c>
      <c r="E141" s="379">
        <v>15400031</v>
      </c>
    </row>
    <row r="142" spans="1:5">
      <c r="A142" s="379">
        <v>15400033</v>
      </c>
      <c r="B142" s="379" t="s">
        <v>1163</v>
      </c>
      <c r="C142" s="380">
        <v>-10473356.949999999</v>
      </c>
      <c r="D142" s="370">
        <f>VLOOKUP($A$1:$A$1397,BS!$A$8:$A$2406,1,0)</f>
        <v>15400033</v>
      </c>
      <c r="E142" s="379">
        <v>15400033</v>
      </c>
    </row>
    <row r="143" spans="1:5">
      <c r="A143" s="379">
        <v>15400041</v>
      </c>
      <c r="B143" s="379" t="s">
        <v>885</v>
      </c>
      <c r="C143" s="380">
        <v>4349131.03</v>
      </c>
      <c r="D143" s="370">
        <f>VLOOKUP($A$1:$A$1397,BS!$A$8:$A$2406,1,0)</f>
        <v>15400041</v>
      </c>
      <c r="E143" s="379">
        <v>15400041</v>
      </c>
    </row>
    <row r="144" spans="1:5">
      <c r="A144" s="379">
        <v>15400061</v>
      </c>
      <c r="B144" s="379" t="s">
        <v>1173</v>
      </c>
      <c r="C144" s="380">
        <v>19351678.98</v>
      </c>
      <c r="D144" s="370">
        <f>VLOOKUP($A$1:$A$1397,BS!$A$8:$A$2406,1,0)</f>
        <v>15400061</v>
      </c>
      <c r="E144" s="379">
        <v>15400061</v>
      </c>
    </row>
    <row r="145" spans="1:5">
      <c r="A145" s="379">
        <v>15400101</v>
      </c>
      <c r="B145" s="379" t="s">
        <v>553</v>
      </c>
      <c r="C145" s="380">
        <v>28001307.010000002</v>
      </c>
      <c r="D145" s="370">
        <f>VLOOKUP($A$1:$A$1397,BS!$A$8:$A$2406,1,0)</f>
        <v>15400101</v>
      </c>
      <c r="E145" s="379">
        <v>15400101</v>
      </c>
    </row>
    <row r="146" spans="1:5">
      <c r="A146" s="379">
        <v>15400102</v>
      </c>
      <c r="B146" s="379" t="s">
        <v>554</v>
      </c>
      <c r="C146" s="380">
        <v>5700053.1399999997</v>
      </c>
      <c r="D146" s="370">
        <f>VLOOKUP($A$1:$A$1397,BS!$A$8:$A$2406,1,0)</f>
        <v>15400102</v>
      </c>
      <c r="E146" s="379">
        <v>15400102</v>
      </c>
    </row>
    <row r="147" spans="1:5">
      <c r="A147" s="379">
        <v>15400103</v>
      </c>
      <c r="B147" s="379" t="s">
        <v>1177</v>
      </c>
      <c r="C147" s="380">
        <v>12823602.09</v>
      </c>
      <c r="D147" s="370">
        <f>VLOOKUP($A$1:$A$1397,BS!$A$8:$A$2406,1,0)</f>
        <v>15400103</v>
      </c>
      <c r="E147" s="379">
        <v>15400103</v>
      </c>
    </row>
    <row r="148" spans="1:5">
      <c r="A148" s="379">
        <v>15400181</v>
      </c>
      <c r="B148" s="379" t="s">
        <v>2391</v>
      </c>
      <c r="C148" s="380">
        <v>3848626.21</v>
      </c>
      <c r="D148" s="370">
        <f>VLOOKUP($A$1:$A$1397,BS!$A$8:$A$2406,1,0)</f>
        <v>15400181</v>
      </c>
      <c r="E148" s="379">
        <v>15400181</v>
      </c>
    </row>
    <row r="149" spans="1:5">
      <c r="A149" s="379">
        <v>15600003</v>
      </c>
      <c r="B149" s="379" t="s">
        <v>2695</v>
      </c>
      <c r="C149" s="380">
        <v>213403.19</v>
      </c>
      <c r="D149" s="370">
        <f>VLOOKUP($A$1:$A$1397,BS!$A$8:$A$2406,1,0)</f>
        <v>15600003</v>
      </c>
      <c r="E149" s="379">
        <v>15600003</v>
      </c>
    </row>
    <row r="150" spans="1:5">
      <c r="A150" s="379">
        <v>15810001</v>
      </c>
      <c r="B150" s="379" t="s">
        <v>2854</v>
      </c>
      <c r="C150" s="380">
        <v>4082.8</v>
      </c>
      <c r="D150" s="370">
        <f>VLOOKUP($A$1:$A$1397,BS!$A$8:$A$2406,1,0)</f>
        <v>15810001</v>
      </c>
      <c r="E150" s="379">
        <v>15810001</v>
      </c>
    </row>
    <row r="151" spans="1:5">
      <c r="A151" s="379">
        <v>16300023</v>
      </c>
      <c r="B151" s="379" t="s">
        <v>1221</v>
      </c>
      <c r="C151" s="380">
        <v>3595029.44</v>
      </c>
      <c r="D151" s="370">
        <f>VLOOKUP($A$1:$A$1397,BS!$A$8:$A$2406,1,0)</f>
        <v>16300023</v>
      </c>
      <c r="E151" s="379">
        <v>16300023</v>
      </c>
    </row>
    <row r="152" spans="1:5">
      <c r="A152" s="379">
        <v>16300063</v>
      </c>
      <c r="B152" s="379" t="s">
        <v>1222</v>
      </c>
      <c r="C152" s="380">
        <v>483343.1</v>
      </c>
      <c r="D152" s="370">
        <f>VLOOKUP($A$1:$A$1397,BS!$A$8:$A$2406,1,0)</f>
        <v>16300063</v>
      </c>
      <c r="E152" s="379">
        <v>16300063</v>
      </c>
    </row>
    <row r="153" spans="1:5">
      <c r="A153" s="379">
        <v>16410002</v>
      </c>
      <c r="B153" s="379" t="s">
        <v>1258</v>
      </c>
      <c r="C153" s="380">
        <v>10466694.99</v>
      </c>
      <c r="D153" s="370">
        <f>VLOOKUP($A$1:$A$1397,BS!$A$8:$A$2406,1,0)</f>
        <v>16410002</v>
      </c>
      <c r="E153" s="379">
        <v>16410002</v>
      </c>
    </row>
    <row r="154" spans="1:5">
      <c r="A154" s="379">
        <v>16410012</v>
      </c>
      <c r="B154" s="379" t="s">
        <v>752</v>
      </c>
      <c r="C154" s="380">
        <v>3309327.32</v>
      </c>
      <c r="D154" s="370">
        <f>VLOOKUP($A$1:$A$1397,BS!$A$8:$A$2406,1,0)</f>
        <v>16410012</v>
      </c>
      <c r="E154" s="379">
        <v>16410012</v>
      </c>
    </row>
    <row r="155" spans="1:5">
      <c r="A155" s="379">
        <v>16410022</v>
      </c>
      <c r="B155" s="379" t="s">
        <v>293</v>
      </c>
      <c r="C155" s="380">
        <v>11427890.560000001</v>
      </c>
      <c r="D155" s="370">
        <f>VLOOKUP($A$1:$A$1397,BS!$A$8:$A$2406,1,0)</f>
        <v>16410022</v>
      </c>
      <c r="E155" s="379">
        <v>16410022</v>
      </c>
    </row>
    <row r="156" spans="1:5">
      <c r="A156" s="379">
        <v>16420012</v>
      </c>
      <c r="B156" s="379" t="s">
        <v>110</v>
      </c>
      <c r="C156" s="380">
        <v>46719.8</v>
      </c>
      <c r="D156" s="370">
        <f>VLOOKUP($A$1:$A$1397,BS!$A$8:$A$2406,1,0)</f>
        <v>16420012</v>
      </c>
      <c r="E156" s="379">
        <v>16420012</v>
      </c>
    </row>
    <row r="157" spans="1:5">
      <c r="A157" s="379">
        <v>16500013</v>
      </c>
      <c r="B157" s="379" t="s">
        <v>3023</v>
      </c>
      <c r="C157" s="380">
        <v>3330420.06</v>
      </c>
      <c r="D157" s="370">
        <f>VLOOKUP($A$1:$A$1397,BS!$A$8:$A$2406,1,0)</f>
        <v>16500013</v>
      </c>
      <c r="E157" s="379">
        <v>16500013</v>
      </c>
    </row>
    <row r="158" spans="1:5">
      <c r="A158" s="379">
        <v>16500063</v>
      </c>
      <c r="B158" s="379" t="s">
        <v>3024</v>
      </c>
      <c r="C158" s="380">
        <v>337381.51</v>
      </c>
      <c r="D158" s="370">
        <f>VLOOKUP($A$1:$A$1397,BS!$A$8:$A$2406,1,0)</f>
        <v>16500063</v>
      </c>
      <c r="E158" s="379">
        <v>16500063</v>
      </c>
    </row>
    <row r="159" spans="1:5">
      <c r="A159" s="379">
        <v>16500083</v>
      </c>
      <c r="B159" s="379" t="s">
        <v>3025</v>
      </c>
      <c r="C159" s="380">
        <v>305802.5</v>
      </c>
      <c r="D159" s="370">
        <f>VLOOKUP($A$1:$A$1397,BS!$A$8:$A$2406,1,0)</f>
        <v>16500083</v>
      </c>
      <c r="E159" s="379">
        <v>16500083</v>
      </c>
    </row>
    <row r="160" spans="1:5">
      <c r="A160" s="379">
        <v>16500103</v>
      </c>
      <c r="B160" s="379" t="s">
        <v>3026</v>
      </c>
      <c r="C160" s="380">
        <v>20000</v>
      </c>
      <c r="D160" s="370">
        <f>VLOOKUP($A$1:$A$1397,BS!$A$8:$A$2406,1,0)</f>
        <v>16500103</v>
      </c>
      <c r="E160" s="379">
        <v>16500103</v>
      </c>
    </row>
    <row r="161" spans="1:5">
      <c r="A161" s="379">
        <v>16500143</v>
      </c>
      <c r="B161" s="379" t="s">
        <v>2286</v>
      </c>
      <c r="C161" s="380">
        <v>97494.34</v>
      </c>
      <c r="D161" s="370">
        <f>VLOOKUP($A$1:$A$1397,BS!$A$8:$A$2406,1,0)</f>
        <v>16500143</v>
      </c>
      <c r="E161" s="379">
        <v>16500143</v>
      </c>
    </row>
    <row r="162" spans="1:5">
      <c r="A162" s="379">
        <v>16500183</v>
      </c>
      <c r="B162" s="379" t="s">
        <v>3084</v>
      </c>
      <c r="C162" s="380">
        <v>29333.13</v>
      </c>
      <c r="D162" s="370">
        <f>VLOOKUP($A$1:$A$1397,BS!$A$8:$A$2406,1,0)</f>
        <v>16500183</v>
      </c>
      <c r="E162" s="379">
        <v>16500183</v>
      </c>
    </row>
    <row r="163" spans="1:5">
      <c r="A163" s="379">
        <v>16500251</v>
      </c>
      <c r="B163" s="379" t="s">
        <v>3031</v>
      </c>
      <c r="C163" s="380">
        <v>39850.57</v>
      </c>
      <c r="D163" s="370">
        <f>VLOOKUP($A$1:$A$1397,BS!$A$8:$A$2406,1,0)</f>
        <v>16500251</v>
      </c>
      <c r="E163" s="379">
        <v>16500251</v>
      </c>
    </row>
    <row r="164" spans="1:5">
      <c r="A164" s="379">
        <v>16500321</v>
      </c>
      <c r="B164" s="379" t="s">
        <v>3027</v>
      </c>
      <c r="C164" s="380">
        <v>877044.16</v>
      </c>
      <c r="D164" s="370">
        <f>VLOOKUP($A$1:$A$1397,BS!$A$8:$A$2406,1,0)</f>
        <v>16500321</v>
      </c>
      <c r="E164" s="379">
        <v>16500321</v>
      </c>
    </row>
    <row r="165" spans="1:5">
      <c r="A165" s="379">
        <v>16500331</v>
      </c>
      <c r="B165" s="379" t="s">
        <v>3106</v>
      </c>
      <c r="C165" s="380">
        <v>1114664.1599999999</v>
      </c>
      <c r="D165" s="370">
        <f>VLOOKUP($A$1:$A$1397,BS!$A$8:$A$2406,1,0)</f>
        <v>16500331</v>
      </c>
      <c r="E165" s="379">
        <v>16500331</v>
      </c>
    </row>
    <row r="166" spans="1:5">
      <c r="A166" s="379">
        <v>16500333</v>
      </c>
      <c r="B166" s="379" t="s">
        <v>3033</v>
      </c>
      <c r="C166" s="379">
        <v>775</v>
      </c>
      <c r="D166" s="370">
        <f>VLOOKUP($A$1:$A$1397,BS!$A$8:$A$2406,1,0)</f>
        <v>16500333</v>
      </c>
      <c r="E166" s="379">
        <v>16500333</v>
      </c>
    </row>
    <row r="167" spans="1:5">
      <c r="A167" s="379">
        <v>16500351</v>
      </c>
      <c r="B167" s="379" t="s">
        <v>3119</v>
      </c>
      <c r="C167" s="380">
        <v>156671.37</v>
      </c>
      <c r="D167" s="370">
        <f>VLOOKUP($A$1:$A$1397,BS!$A$8:$A$2406,1,0)</f>
        <v>16500351</v>
      </c>
      <c r="E167" s="379" t="e">
        <v>#N/A</v>
      </c>
    </row>
    <row r="168" spans="1:5">
      <c r="A168" s="379">
        <v>16500383</v>
      </c>
      <c r="B168" s="379" t="s">
        <v>3035</v>
      </c>
      <c r="C168" s="380">
        <v>648234.1</v>
      </c>
      <c r="D168" s="370">
        <f>VLOOKUP($A$1:$A$1397,BS!$A$8:$A$2406,1,0)</f>
        <v>16500383</v>
      </c>
      <c r="E168" s="379">
        <v>16500383</v>
      </c>
    </row>
    <row r="169" spans="1:5">
      <c r="A169" s="379">
        <v>16500413</v>
      </c>
      <c r="B169" s="379" t="s">
        <v>3036</v>
      </c>
      <c r="C169" s="380">
        <v>406130.95</v>
      </c>
      <c r="D169" s="370">
        <f>VLOOKUP($A$1:$A$1397,BS!$A$8:$A$2406,1,0)</f>
        <v>16500413</v>
      </c>
      <c r="E169" s="379">
        <v>16500413</v>
      </c>
    </row>
    <row r="170" spans="1:5">
      <c r="A170" s="379">
        <v>16500433</v>
      </c>
      <c r="B170" s="379" t="s">
        <v>3037</v>
      </c>
      <c r="C170" s="380">
        <v>299442.27</v>
      </c>
      <c r="D170" s="370">
        <f>VLOOKUP($A$1:$A$1397,BS!$A$8:$A$2406,1,0)</f>
        <v>16500433</v>
      </c>
      <c r="E170" s="379">
        <v>16500433</v>
      </c>
    </row>
    <row r="171" spans="1:5">
      <c r="A171" s="379">
        <v>16500443</v>
      </c>
      <c r="B171" s="379" t="s">
        <v>3038</v>
      </c>
      <c r="C171" s="380">
        <v>276750.32</v>
      </c>
      <c r="D171" s="370">
        <f>VLOOKUP($A$1:$A$1397,BS!$A$8:$A$2406,1,0)</f>
        <v>16500443</v>
      </c>
      <c r="E171" s="379">
        <v>16500443</v>
      </c>
    </row>
    <row r="172" spans="1:5">
      <c r="A172" s="379">
        <v>16500563</v>
      </c>
      <c r="B172" s="379" t="s">
        <v>3041</v>
      </c>
      <c r="C172" s="380">
        <v>125159.49</v>
      </c>
      <c r="D172" s="370">
        <f>VLOOKUP($A$1:$A$1397,BS!$A$8:$A$2406,1,0)</f>
        <v>16500563</v>
      </c>
      <c r="E172" s="379">
        <v>16500563</v>
      </c>
    </row>
    <row r="173" spans="1:5">
      <c r="A173" s="379">
        <v>16500583</v>
      </c>
      <c r="B173" s="379" t="s">
        <v>1006</v>
      </c>
      <c r="C173" s="380">
        <v>246874.79</v>
      </c>
      <c r="D173" s="370">
        <f>VLOOKUP($A$1:$A$1397,BS!$A$8:$A$2406,1,0)</f>
        <v>16500583</v>
      </c>
      <c r="E173" s="379">
        <v>16500583</v>
      </c>
    </row>
    <row r="174" spans="1:5">
      <c r="A174" s="379">
        <v>16500611</v>
      </c>
      <c r="B174" s="379" t="s">
        <v>3044</v>
      </c>
      <c r="C174" s="380">
        <v>595770</v>
      </c>
      <c r="D174" s="370">
        <f>VLOOKUP($A$1:$A$1397,BS!$A$8:$A$2406,1,0)</f>
        <v>16500611</v>
      </c>
      <c r="E174" s="379">
        <v>16500611</v>
      </c>
    </row>
    <row r="175" spans="1:5">
      <c r="A175" s="379">
        <v>16500612</v>
      </c>
      <c r="B175" s="379" t="s">
        <v>3045</v>
      </c>
      <c r="C175" s="380">
        <v>374883.32</v>
      </c>
      <c r="D175" s="370">
        <f>VLOOKUP($A$1:$A$1397,BS!$A$8:$A$2406,1,0)</f>
        <v>16500612</v>
      </c>
      <c r="E175" s="379">
        <v>16500612</v>
      </c>
    </row>
    <row r="176" spans="1:5">
      <c r="A176" s="379">
        <v>16500622</v>
      </c>
      <c r="B176" s="379" t="s">
        <v>3046</v>
      </c>
      <c r="C176" s="380">
        <v>72758.34</v>
      </c>
      <c r="D176" s="370">
        <f>VLOOKUP($A$1:$A$1397,BS!$A$8:$A$2406,1,0)</f>
        <v>16500622</v>
      </c>
      <c r="E176" s="379">
        <v>16500622</v>
      </c>
    </row>
    <row r="177" spans="1:5">
      <c r="A177" s="379">
        <v>16500673</v>
      </c>
      <c r="B177" s="379" t="s">
        <v>3047</v>
      </c>
      <c r="C177" s="380">
        <v>188913.94</v>
      </c>
      <c r="D177" s="370">
        <f>VLOOKUP($A$1:$A$1397,BS!$A$8:$A$2406,1,0)</f>
        <v>16500673</v>
      </c>
      <c r="E177" s="379">
        <v>16500673</v>
      </c>
    </row>
    <row r="178" spans="1:5">
      <c r="A178" s="379">
        <v>16500693</v>
      </c>
      <c r="B178" s="379" t="s">
        <v>3050</v>
      </c>
      <c r="C178" s="380">
        <v>315830.74</v>
      </c>
      <c r="D178" s="370">
        <f>VLOOKUP($A$1:$A$1397,BS!$A$8:$A$2406,1,0)</f>
        <v>16500693</v>
      </c>
      <c r="E178" s="379">
        <v>16500693</v>
      </c>
    </row>
    <row r="179" spans="1:5">
      <c r="A179" s="379">
        <v>16500703</v>
      </c>
      <c r="B179" s="379" t="s">
        <v>3051</v>
      </c>
      <c r="C179" s="380">
        <v>112877.53</v>
      </c>
      <c r="D179" s="370">
        <f>VLOOKUP($A$1:$A$1397,BS!$A$8:$A$2406,1,0)</f>
        <v>16500703</v>
      </c>
      <c r="E179" s="379">
        <v>16500703</v>
      </c>
    </row>
    <row r="180" spans="1:5">
      <c r="A180" s="379">
        <v>16500743</v>
      </c>
      <c r="B180" s="379" t="s">
        <v>3054</v>
      </c>
      <c r="C180" s="380">
        <v>33618.46</v>
      </c>
      <c r="D180" s="370">
        <f>VLOOKUP($A$1:$A$1397,BS!$A$8:$A$2406,1,0)</f>
        <v>16500743</v>
      </c>
      <c r="E180" s="379">
        <v>16500743</v>
      </c>
    </row>
    <row r="181" spans="1:5">
      <c r="A181" s="379">
        <v>16500753</v>
      </c>
      <c r="B181" s="379" t="s">
        <v>2077</v>
      </c>
      <c r="C181" s="380">
        <v>198185.32</v>
      </c>
      <c r="D181" s="370">
        <f>VLOOKUP($A$1:$A$1397,BS!$A$8:$A$2406,1,0)</f>
        <v>16500753</v>
      </c>
      <c r="E181" s="379">
        <v>16500753</v>
      </c>
    </row>
    <row r="182" spans="1:5">
      <c r="A182" s="379">
        <v>16500763</v>
      </c>
      <c r="B182" s="379" t="s">
        <v>2629</v>
      </c>
      <c r="C182" s="380">
        <v>47603.63</v>
      </c>
      <c r="D182" s="370">
        <f>VLOOKUP($A$1:$A$1397,BS!$A$8:$A$2406,1,0)</f>
        <v>16500763</v>
      </c>
      <c r="E182" s="379">
        <v>16500763</v>
      </c>
    </row>
    <row r="183" spans="1:5">
      <c r="A183" s="379">
        <v>16500783</v>
      </c>
      <c r="B183" s="379" t="s">
        <v>3055</v>
      </c>
      <c r="C183" s="380">
        <v>47400.36</v>
      </c>
      <c r="D183" s="370">
        <f>VLOOKUP($A$1:$A$1397,BS!$A$8:$A$2406,1,0)</f>
        <v>16500783</v>
      </c>
      <c r="E183" s="379">
        <v>16500783</v>
      </c>
    </row>
    <row r="184" spans="1:5">
      <c r="A184" s="379">
        <v>16501003</v>
      </c>
      <c r="B184" s="379" t="s">
        <v>3059</v>
      </c>
      <c r="C184" s="380">
        <v>37070</v>
      </c>
      <c r="D184" s="370">
        <f>VLOOKUP($A$1:$A$1397,BS!$A$8:$A$2406,1,0)</f>
        <v>16501003</v>
      </c>
      <c r="E184" s="379">
        <v>16501003</v>
      </c>
    </row>
    <row r="185" spans="1:5">
      <c r="A185" s="379">
        <v>16501013</v>
      </c>
      <c r="B185" s="379" t="s">
        <v>1746</v>
      </c>
      <c r="C185" s="380">
        <v>239099.29</v>
      </c>
      <c r="D185" s="370">
        <f>VLOOKUP($A$1:$A$1397,BS!$A$8:$A$2406,1,0)</f>
        <v>16501013</v>
      </c>
      <c r="E185" s="379">
        <v>16501013</v>
      </c>
    </row>
    <row r="186" spans="1:5">
      <c r="A186" s="379">
        <v>16501051</v>
      </c>
      <c r="B186" s="379" t="s">
        <v>3060</v>
      </c>
      <c r="C186" s="380">
        <v>581179.26</v>
      </c>
      <c r="D186" s="370">
        <f>VLOOKUP($A$1:$A$1397,BS!$A$8:$A$2406,1,0)</f>
        <v>16501051</v>
      </c>
      <c r="E186" s="379">
        <v>16501051</v>
      </c>
    </row>
    <row r="187" spans="1:5">
      <c r="A187" s="379">
        <v>16501083</v>
      </c>
      <c r="B187" s="379" t="s">
        <v>3061</v>
      </c>
      <c r="C187" s="380">
        <v>17851.169999999998</v>
      </c>
      <c r="D187" s="370">
        <f>VLOOKUP($A$1:$A$1397,BS!$A$8:$A$2406,1,0)</f>
        <v>16501083</v>
      </c>
      <c r="E187" s="379">
        <v>16501083</v>
      </c>
    </row>
    <row r="188" spans="1:5">
      <c r="A188" s="379">
        <v>16501103</v>
      </c>
      <c r="B188" s="379" t="s">
        <v>3062</v>
      </c>
      <c r="C188" s="380">
        <v>56509.25</v>
      </c>
      <c r="D188" s="370">
        <f>VLOOKUP($A$1:$A$1397,BS!$A$8:$A$2406,1,0)</f>
        <v>16501103</v>
      </c>
      <c r="E188" s="379">
        <v>16501103</v>
      </c>
    </row>
    <row r="189" spans="1:5">
      <c r="A189" s="379">
        <v>16502001</v>
      </c>
      <c r="B189" s="379" t="s">
        <v>3063</v>
      </c>
      <c r="C189" s="380">
        <v>35144</v>
      </c>
      <c r="D189" s="370">
        <f>VLOOKUP($A$1:$A$1397,BS!$A$8:$A$2406,1,0)</f>
        <v>16502001</v>
      </c>
      <c r="E189" s="379">
        <v>16502001</v>
      </c>
    </row>
    <row r="190" spans="1:5">
      <c r="A190" s="379">
        <v>16502003</v>
      </c>
      <c r="B190" s="379" t="s">
        <v>3064</v>
      </c>
      <c r="C190" s="380">
        <v>5991.83</v>
      </c>
      <c r="D190" s="370">
        <f>VLOOKUP($A$1:$A$1397,BS!$A$8:$A$2406,1,0)</f>
        <v>16502003</v>
      </c>
      <c r="E190" s="379">
        <v>16502003</v>
      </c>
    </row>
    <row r="191" spans="1:5">
      <c r="A191" s="379">
        <v>16502013</v>
      </c>
      <c r="B191" s="379" t="s">
        <v>3085</v>
      </c>
      <c r="C191" s="380">
        <v>73403.070000000007</v>
      </c>
      <c r="D191" s="370">
        <f>VLOOKUP($A$1:$A$1397,BS!$A$8:$A$2406,1,0)</f>
        <v>16502013</v>
      </c>
      <c r="E191" s="379">
        <v>16502013</v>
      </c>
    </row>
    <row r="192" spans="1:5">
      <c r="A192" s="379">
        <v>16502021</v>
      </c>
      <c r="B192" s="379" t="s">
        <v>3067</v>
      </c>
      <c r="C192" s="380">
        <v>54130</v>
      </c>
      <c r="D192" s="370">
        <f>VLOOKUP($A$1:$A$1397,BS!$A$8:$A$2406,1,0)</f>
        <v>16502021</v>
      </c>
      <c r="E192" s="379">
        <v>16502021</v>
      </c>
    </row>
    <row r="193" spans="1:5">
      <c r="A193" s="379">
        <v>16502023</v>
      </c>
      <c r="B193" s="379" t="s">
        <v>3068</v>
      </c>
      <c r="C193" s="380">
        <v>76461.350000000006</v>
      </c>
      <c r="D193" s="370">
        <f>VLOOKUP($A$1:$A$1397,BS!$A$8:$A$2406,1,0)</f>
        <v>16502023</v>
      </c>
      <c r="E193" s="379">
        <v>16502023</v>
      </c>
    </row>
    <row r="194" spans="1:5">
      <c r="A194" s="379">
        <v>16502053</v>
      </c>
      <c r="B194" s="379" t="s">
        <v>3070</v>
      </c>
      <c r="C194" s="380">
        <v>84152.57</v>
      </c>
      <c r="D194" s="370">
        <f>VLOOKUP($A$1:$A$1397,BS!$A$8:$A$2406,1,0)</f>
        <v>16502053</v>
      </c>
      <c r="E194" s="379">
        <v>16502053</v>
      </c>
    </row>
    <row r="195" spans="1:5">
      <c r="A195" s="379">
        <v>16502063</v>
      </c>
      <c r="B195" s="379" t="s">
        <v>3071</v>
      </c>
      <c r="C195" s="380">
        <v>143969.69</v>
      </c>
      <c r="D195" s="370">
        <f>VLOOKUP($A$1:$A$1397,BS!$A$8:$A$2406,1,0)</f>
        <v>16502063</v>
      </c>
      <c r="E195" s="379">
        <v>16502063</v>
      </c>
    </row>
    <row r="196" spans="1:5">
      <c r="A196" s="379">
        <v>16502103</v>
      </c>
      <c r="B196" s="379" t="s">
        <v>2799</v>
      </c>
      <c r="C196" s="380">
        <v>43176</v>
      </c>
      <c r="D196" s="370">
        <f>VLOOKUP($A$1:$A$1397,BS!$A$8:$A$2406,1,0)</f>
        <v>16502103</v>
      </c>
      <c r="E196" s="379">
        <v>16502103</v>
      </c>
    </row>
    <row r="197" spans="1:5">
      <c r="A197" s="379">
        <v>16502113</v>
      </c>
      <c r="B197" s="379" t="s">
        <v>2815</v>
      </c>
      <c r="C197" s="380">
        <v>41918</v>
      </c>
      <c r="D197" s="370">
        <f>VLOOKUP($A$1:$A$1397,BS!$A$8:$A$2406,1,0)</f>
        <v>16502113</v>
      </c>
      <c r="E197" s="379">
        <v>16502113</v>
      </c>
    </row>
    <row r="198" spans="1:5">
      <c r="A198" s="379">
        <v>16502133</v>
      </c>
      <c r="B198" s="379" t="s">
        <v>3074</v>
      </c>
      <c r="C198" s="380">
        <v>129297.60000000001</v>
      </c>
      <c r="D198" s="370">
        <f>VLOOKUP($A$1:$A$1397,BS!$A$8:$A$2406,1,0)</f>
        <v>16502133</v>
      </c>
      <c r="E198" s="379">
        <v>16502133</v>
      </c>
    </row>
    <row r="199" spans="1:5">
      <c r="A199" s="379">
        <v>16502153</v>
      </c>
      <c r="B199" s="379" t="s">
        <v>3076</v>
      </c>
      <c r="C199" s="380">
        <v>113558.31</v>
      </c>
      <c r="D199" s="370">
        <f>VLOOKUP($A$1:$A$1397,BS!$A$8:$A$2406,1,0)</f>
        <v>16502153</v>
      </c>
      <c r="E199" s="379">
        <v>16502153</v>
      </c>
    </row>
    <row r="200" spans="1:5">
      <c r="A200" s="379">
        <v>16502163</v>
      </c>
      <c r="B200" s="379" t="s">
        <v>3077</v>
      </c>
      <c r="C200" s="380">
        <v>51903</v>
      </c>
      <c r="D200" s="370" t="e">
        <f>VLOOKUP($A$1:$A$1397,BS!$A$8:$A$2406,1,0)</f>
        <v>#N/A</v>
      </c>
      <c r="E200" s="379" t="e">
        <v>#N/A</v>
      </c>
    </row>
    <row r="201" spans="1:5">
      <c r="A201" s="379">
        <v>16502173</v>
      </c>
      <c r="B201" s="379" t="s">
        <v>3086</v>
      </c>
      <c r="C201" s="380">
        <v>82572.289999999994</v>
      </c>
      <c r="D201" s="370" t="e">
        <f>VLOOKUP($A$1:$A$1397,BS!$A$8:$A$2406,1,0)</f>
        <v>#N/A</v>
      </c>
      <c r="E201" s="379" t="e">
        <v>#N/A</v>
      </c>
    </row>
    <row r="202" spans="1:5">
      <c r="A202" s="379">
        <v>16502181</v>
      </c>
      <c r="B202" s="379" t="s">
        <v>2338</v>
      </c>
      <c r="C202" s="380">
        <v>9164.11</v>
      </c>
      <c r="D202" s="370">
        <f>VLOOKUP($A$1:$A$1397,BS!$A$8:$A$2406,1,0)</f>
        <v>16502181</v>
      </c>
      <c r="E202" s="379">
        <v>16502181</v>
      </c>
    </row>
    <row r="203" spans="1:5">
      <c r="A203" s="379">
        <v>16502191</v>
      </c>
      <c r="B203" s="379" t="s">
        <v>2242</v>
      </c>
      <c r="C203" s="380">
        <v>530321.75</v>
      </c>
      <c r="D203" s="370">
        <f>VLOOKUP($A$1:$A$1397,BS!$A$8:$A$2406,1,0)</f>
        <v>16502191</v>
      </c>
      <c r="E203" s="379">
        <v>16502191</v>
      </c>
    </row>
    <row r="204" spans="1:5">
      <c r="A204" s="379">
        <v>16502201</v>
      </c>
      <c r="B204" s="379" t="s">
        <v>3087</v>
      </c>
      <c r="C204" s="380">
        <v>14084</v>
      </c>
      <c r="D204" s="370">
        <f>VLOOKUP($A$1:$A$1397,BS!$A$8:$A$2406,1,0)</f>
        <v>16502201</v>
      </c>
      <c r="E204" s="379">
        <v>16502201</v>
      </c>
    </row>
    <row r="205" spans="1:5">
      <c r="A205" s="379">
        <v>16502213</v>
      </c>
      <c r="B205" s="379" t="s">
        <v>3088</v>
      </c>
      <c r="C205" s="380">
        <v>49524</v>
      </c>
      <c r="D205" s="370">
        <f>VLOOKUP($A$1:$A$1397,BS!$A$8:$A$2406,1,0)</f>
        <v>16502213</v>
      </c>
      <c r="E205" s="379">
        <v>16502213</v>
      </c>
    </row>
    <row r="206" spans="1:5">
      <c r="A206" s="379">
        <v>16502221</v>
      </c>
      <c r="B206" s="379" t="s">
        <v>3042</v>
      </c>
      <c r="C206" s="380">
        <v>17548295.469999999</v>
      </c>
      <c r="D206" s="370">
        <f>VLOOKUP($A$1:$A$1397,BS!$A$8:$A$2406,1,0)</f>
        <v>16502221</v>
      </c>
      <c r="E206" s="379">
        <v>16502221</v>
      </c>
    </row>
    <row r="207" spans="1:5">
      <c r="A207" s="379">
        <v>16502231</v>
      </c>
      <c r="B207" s="379" t="s">
        <v>3043</v>
      </c>
      <c r="C207" s="380">
        <v>1487363.59</v>
      </c>
      <c r="D207" s="370">
        <f>VLOOKUP($A$1:$A$1397,BS!$A$8:$A$2406,1,0)</f>
        <v>16502231</v>
      </c>
      <c r="E207" s="379">
        <v>16502231</v>
      </c>
    </row>
    <row r="208" spans="1:5">
      <c r="A208" s="379">
        <v>16502241</v>
      </c>
      <c r="B208" s="379" t="s">
        <v>3089</v>
      </c>
      <c r="C208" s="380">
        <v>78391.89</v>
      </c>
      <c r="D208" s="370">
        <f>VLOOKUP($A$1:$A$1397,BS!$A$8:$A$2406,1,0)</f>
        <v>16502241</v>
      </c>
      <c r="E208" s="379">
        <v>16502241</v>
      </c>
    </row>
    <row r="209" spans="1:5">
      <c r="A209" s="379">
        <v>16502382</v>
      </c>
      <c r="B209" s="379" t="s">
        <v>3039</v>
      </c>
      <c r="C209" s="380">
        <v>1958661.25</v>
      </c>
      <c r="D209" s="370">
        <f>VLOOKUP($A$1:$A$1397,BS!$A$8:$A$2406,1,0)</f>
        <v>16502382</v>
      </c>
      <c r="E209" s="379">
        <v>16502382</v>
      </c>
    </row>
    <row r="210" spans="1:5">
      <c r="A210" s="379">
        <v>16502393</v>
      </c>
      <c r="B210" s="379" t="s">
        <v>3049</v>
      </c>
      <c r="C210" s="380">
        <v>15330</v>
      </c>
      <c r="D210" s="370">
        <f>VLOOKUP($A$1:$A$1397,BS!$A$8:$A$2406,1,0)</f>
        <v>16502393</v>
      </c>
      <c r="E210" s="379">
        <v>16502393</v>
      </c>
    </row>
    <row r="211" spans="1:5">
      <c r="A211" s="379">
        <v>16502403</v>
      </c>
      <c r="B211" s="379" t="s">
        <v>2830</v>
      </c>
      <c r="C211" s="380">
        <v>87600</v>
      </c>
      <c r="D211" s="370">
        <f>VLOOKUP($A$1:$A$1397,BS!$A$8:$A$2406,1,0)</f>
        <v>16502403</v>
      </c>
      <c r="E211" s="379">
        <v>16502403</v>
      </c>
    </row>
    <row r="212" spans="1:5">
      <c r="A212" s="379">
        <v>16502413</v>
      </c>
      <c r="B212" s="379" t="s">
        <v>3069</v>
      </c>
      <c r="C212" s="380">
        <v>60000</v>
      </c>
      <c r="D212" s="370">
        <f>VLOOKUP($A$1:$A$1397,BS!$A$8:$A$2406,1,0)</f>
        <v>16502413</v>
      </c>
      <c r="E212" s="379">
        <v>16502413</v>
      </c>
    </row>
    <row r="213" spans="1:5">
      <c r="A213" s="379">
        <v>16502423</v>
      </c>
      <c r="B213" s="379" t="s">
        <v>3075</v>
      </c>
      <c r="C213" s="380">
        <v>99653.16</v>
      </c>
      <c r="D213" s="370">
        <f>VLOOKUP($A$1:$A$1397,BS!$A$8:$A$2406,1,0)</f>
        <v>16502423</v>
      </c>
      <c r="E213" s="379">
        <v>16502423</v>
      </c>
    </row>
    <row r="214" spans="1:5">
      <c r="A214" s="379">
        <v>16502433</v>
      </c>
      <c r="B214" s="379" t="s">
        <v>3120</v>
      </c>
      <c r="C214" s="380">
        <v>40906.92</v>
      </c>
      <c r="D214" s="370">
        <f>VLOOKUP($A$1:$A$1397,BS!$A$8:$A$2406,1,0)</f>
        <v>16502433</v>
      </c>
      <c r="E214" s="379" t="e">
        <v>#N/A</v>
      </c>
    </row>
    <row r="215" spans="1:5">
      <c r="A215" s="379">
        <v>16502443</v>
      </c>
      <c r="B215" s="379" t="s">
        <v>3107</v>
      </c>
      <c r="C215" s="380">
        <v>970217.52</v>
      </c>
      <c r="D215" s="370">
        <f>VLOOKUP($A$1:$A$1397,BS!$A$8:$A$2406,1,0)</f>
        <v>16502443</v>
      </c>
      <c r="E215" s="379" t="e">
        <v>#N/A</v>
      </c>
    </row>
    <row r="216" spans="1:5">
      <c r="A216" s="379">
        <v>16504063</v>
      </c>
      <c r="B216" s="379" t="s">
        <v>3078</v>
      </c>
      <c r="C216" s="380">
        <v>24272.5</v>
      </c>
      <c r="D216" s="370">
        <f>VLOOKUP($A$1:$A$1397,BS!$A$8:$A$2406,1,0)</f>
        <v>16504063</v>
      </c>
      <c r="E216" s="379">
        <v>16504063</v>
      </c>
    </row>
    <row r="217" spans="1:5">
      <c r="A217" s="379">
        <v>16504073</v>
      </c>
      <c r="B217" s="379" t="s">
        <v>3069</v>
      </c>
      <c r="C217" s="380">
        <v>85000</v>
      </c>
      <c r="D217" s="370">
        <f>VLOOKUP($A$1:$A$1397,BS!$A$8:$A$2406,1,0)</f>
        <v>16504073</v>
      </c>
      <c r="E217" s="379">
        <v>16504073</v>
      </c>
    </row>
    <row r="218" spans="1:5">
      <c r="A218" s="379">
        <v>16504083</v>
      </c>
      <c r="B218" s="379" t="s">
        <v>2830</v>
      </c>
      <c r="C218" s="380">
        <v>51100</v>
      </c>
      <c r="D218" s="370">
        <f>VLOOKUP($A$1:$A$1397,BS!$A$8:$A$2406,1,0)</f>
        <v>16504083</v>
      </c>
      <c r="E218" s="379">
        <v>16504083</v>
      </c>
    </row>
    <row r="219" spans="1:5">
      <c r="A219" s="379">
        <v>16504093</v>
      </c>
      <c r="B219" s="379" t="s">
        <v>3090</v>
      </c>
      <c r="C219" s="380">
        <v>315568.32</v>
      </c>
      <c r="D219" s="370">
        <f>VLOOKUP($A$1:$A$1397,BS!$A$8:$A$2406,1,0)</f>
        <v>16504093</v>
      </c>
      <c r="E219" s="379">
        <v>16504093</v>
      </c>
    </row>
    <row r="220" spans="1:5">
      <c r="A220" s="379">
        <v>16504101</v>
      </c>
      <c r="B220" s="379" t="s">
        <v>2338</v>
      </c>
      <c r="C220" s="380">
        <v>108208.8</v>
      </c>
      <c r="D220" s="370">
        <f>VLOOKUP($A$1:$A$1397,BS!$A$8:$A$2406,1,0)</f>
        <v>16504101</v>
      </c>
      <c r="E220" s="379">
        <v>16504101</v>
      </c>
    </row>
    <row r="221" spans="1:5">
      <c r="A221" s="379">
        <v>16504112</v>
      </c>
      <c r="B221" s="379" t="s">
        <v>3091</v>
      </c>
      <c r="C221" s="380">
        <v>1611750</v>
      </c>
      <c r="D221" s="370">
        <f>VLOOKUP($A$1:$A$1397,BS!$A$8:$A$2406,1,0)</f>
        <v>16504112</v>
      </c>
      <c r="E221" s="379">
        <v>16504112</v>
      </c>
    </row>
    <row r="222" spans="1:5">
      <c r="A222" s="379">
        <v>16504221</v>
      </c>
      <c r="B222" s="379" t="s">
        <v>3087</v>
      </c>
      <c r="C222" s="380">
        <v>213775</v>
      </c>
      <c r="D222" s="370">
        <f>VLOOKUP($A$1:$A$1397,BS!$A$8:$A$2406,1,0)</f>
        <v>16504221</v>
      </c>
      <c r="E222" s="379">
        <v>16504221</v>
      </c>
    </row>
    <row r="223" spans="1:5">
      <c r="A223" s="379">
        <v>16504223</v>
      </c>
      <c r="B223" s="379" t="s">
        <v>3121</v>
      </c>
      <c r="C223" s="380">
        <v>115903.28</v>
      </c>
      <c r="D223" s="370">
        <f>VLOOKUP($A$1:$A$1397,BS!$A$8:$A$2406,1,0)</f>
        <v>16504223</v>
      </c>
      <c r="E223" s="379" t="e">
        <v>#N/A</v>
      </c>
    </row>
    <row r="224" spans="1:5">
      <c r="A224" s="379">
        <v>16504231</v>
      </c>
      <c r="B224" s="379" t="s">
        <v>3092</v>
      </c>
      <c r="C224" s="380">
        <v>1152940.5</v>
      </c>
      <c r="D224" s="370">
        <f>VLOOKUP($A$1:$A$1397,BS!$A$8:$A$2406,1,0)</f>
        <v>16504231</v>
      </c>
      <c r="E224" s="379">
        <v>16504231</v>
      </c>
    </row>
    <row r="225" spans="1:5">
      <c r="A225" s="379">
        <v>16504233</v>
      </c>
      <c r="B225" s="379" t="s">
        <v>3107</v>
      </c>
      <c r="C225" s="380">
        <v>1778732.11</v>
      </c>
      <c r="D225" s="370">
        <f>VLOOKUP($A$1:$A$1397,BS!$A$8:$A$2406,1,0)</f>
        <v>16504233</v>
      </c>
      <c r="E225" s="379" t="e">
        <v>#N/A</v>
      </c>
    </row>
    <row r="226" spans="1:5">
      <c r="A226" s="379">
        <v>16504241</v>
      </c>
      <c r="B226" s="379" t="s">
        <v>3093</v>
      </c>
      <c r="C226" s="380">
        <v>2494312.4700000002</v>
      </c>
      <c r="D226" s="370">
        <f>VLOOKUP($A$1:$A$1397,BS!$A$8:$A$2406,1,0)</f>
        <v>16504241</v>
      </c>
      <c r="E226" s="379">
        <v>16504241</v>
      </c>
    </row>
    <row r="227" spans="1:5">
      <c r="A227" s="379">
        <v>16504251</v>
      </c>
      <c r="B227" s="379" t="s">
        <v>3094</v>
      </c>
      <c r="C227" s="380">
        <v>2282355.91</v>
      </c>
      <c r="D227" s="370">
        <f>VLOOKUP($A$1:$A$1397,BS!$A$8:$A$2406,1,0)</f>
        <v>16504251</v>
      </c>
      <c r="E227" s="379">
        <v>16504251</v>
      </c>
    </row>
    <row r="228" spans="1:5">
      <c r="A228" s="379">
        <v>16504253</v>
      </c>
      <c r="B228" s="379" t="s">
        <v>3058</v>
      </c>
      <c r="C228" s="380">
        <v>4127.08</v>
      </c>
      <c r="D228" s="370">
        <f>VLOOKUP($A$1:$A$1397,BS!$A$8:$A$2406,1,0)</f>
        <v>16504253</v>
      </c>
      <c r="E228" s="379">
        <v>16504253</v>
      </c>
    </row>
    <row r="229" spans="1:5">
      <c r="A229" s="379">
        <v>16504261</v>
      </c>
      <c r="B229" s="379" t="s">
        <v>3095</v>
      </c>
      <c r="C229" s="380">
        <v>707595.04</v>
      </c>
      <c r="D229" s="370">
        <f>VLOOKUP($A$1:$A$1397,BS!$A$8:$A$2406,1,0)</f>
        <v>16504261</v>
      </c>
      <c r="E229" s="379">
        <v>16504261</v>
      </c>
    </row>
    <row r="230" spans="1:5">
      <c r="A230" s="379">
        <v>16504271</v>
      </c>
      <c r="B230" s="379" t="s">
        <v>3096</v>
      </c>
      <c r="C230" s="380">
        <v>793364.16</v>
      </c>
      <c r="D230" s="370">
        <f>VLOOKUP($A$1:$A$1397,BS!$A$8:$A$2406,1,0)</f>
        <v>16504271</v>
      </c>
      <c r="E230" s="379">
        <v>16504271</v>
      </c>
    </row>
    <row r="231" spans="1:5">
      <c r="A231" s="379">
        <v>16580001</v>
      </c>
      <c r="B231" s="379" t="s">
        <v>3097</v>
      </c>
      <c r="C231" s="380">
        <v>-7556836.0999999996</v>
      </c>
      <c r="D231" s="370">
        <f>VLOOKUP($A$1:$A$1397,BS!$A$8:$A$2406,1,0)</f>
        <v>16580001</v>
      </c>
      <c r="E231" s="379">
        <v>16580001</v>
      </c>
    </row>
    <row r="232" spans="1:5">
      <c r="A232" s="379">
        <v>16580002</v>
      </c>
      <c r="B232" s="379" t="s">
        <v>3098</v>
      </c>
      <c r="C232" s="380">
        <v>-1611750</v>
      </c>
      <c r="D232" s="370">
        <f>VLOOKUP($A$1:$A$1397,BS!$A$8:$A$2406,1,0)</f>
        <v>16580002</v>
      </c>
      <c r="E232" s="379">
        <v>16580002</v>
      </c>
    </row>
    <row r="233" spans="1:5">
      <c r="A233" s="379">
        <v>16580003</v>
      </c>
      <c r="B233" s="379" t="s">
        <v>3099</v>
      </c>
      <c r="C233" s="380">
        <v>-532085.76000000001</v>
      </c>
      <c r="D233" s="370">
        <f>VLOOKUP($A$1:$A$1397,BS!$A$8:$A$2406,1,0)</f>
        <v>16580003</v>
      </c>
      <c r="E233" s="379">
        <v>16580003</v>
      </c>
    </row>
    <row r="234" spans="1:5">
      <c r="A234" s="379">
        <v>16590001</v>
      </c>
      <c r="B234" s="379" t="s">
        <v>3097</v>
      </c>
      <c r="C234" s="380">
        <v>7556836.0999999996</v>
      </c>
      <c r="D234" s="370">
        <f>VLOOKUP($A$1:$A$1397,BS!$A$8:$A$2406,1,0)</f>
        <v>16590001</v>
      </c>
      <c r="E234" s="379">
        <v>16590001</v>
      </c>
    </row>
    <row r="235" spans="1:5">
      <c r="A235" s="379">
        <v>16590002</v>
      </c>
      <c r="B235" s="379" t="s">
        <v>3100</v>
      </c>
      <c r="C235" s="380">
        <v>1611750</v>
      </c>
      <c r="D235" s="370">
        <f>VLOOKUP($A$1:$A$1397,BS!$A$8:$A$2406,1,0)</f>
        <v>16590002</v>
      </c>
      <c r="E235" s="379">
        <v>16590002</v>
      </c>
    </row>
    <row r="236" spans="1:5">
      <c r="A236" s="379">
        <v>16590003</v>
      </c>
      <c r="B236" s="379" t="s">
        <v>3099</v>
      </c>
      <c r="C236" s="380">
        <v>532085.76000000001</v>
      </c>
      <c r="D236" s="370">
        <f>VLOOKUP($A$1:$A$1397,BS!$A$8:$A$2406,1,0)</f>
        <v>16590003</v>
      </c>
      <c r="E236" s="379">
        <v>16590003</v>
      </c>
    </row>
    <row r="237" spans="1:5">
      <c r="A237" s="379">
        <v>17300001</v>
      </c>
      <c r="B237" s="379" t="s">
        <v>2278</v>
      </c>
      <c r="C237" s="380">
        <v>121252101.88</v>
      </c>
      <c r="D237" s="370">
        <f>VLOOKUP($A$1:$A$1397,BS!$A$8:$A$2406,1,0)</f>
        <v>17300001</v>
      </c>
      <c r="E237" s="379">
        <v>17300001</v>
      </c>
    </row>
    <row r="238" spans="1:5">
      <c r="A238" s="379">
        <v>17300002</v>
      </c>
      <c r="B238" s="379" t="s">
        <v>1607</v>
      </c>
      <c r="C238" s="380">
        <v>46386943.799999997</v>
      </c>
      <c r="D238" s="370">
        <f>VLOOKUP($A$1:$A$1397,BS!$A$8:$A$2406,1,0)</f>
        <v>17300002</v>
      </c>
      <c r="E238" s="379">
        <v>17300002</v>
      </c>
    </row>
    <row r="239" spans="1:5">
      <c r="A239" s="379">
        <v>17500001</v>
      </c>
      <c r="B239" s="379" t="s">
        <v>2365</v>
      </c>
      <c r="C239" s="380">
        <v>40647868.600000001</v>
      </c>
      <c r="D239" s="370">
        <f>VLOOKUP($A$1:$A$1397,BS!$A$8:$A$2406,1,0)</f>
        <v>17500001</v>
      </c>
      <c r="E239" s="379">
        <v>17500001</v>
      </c>
    </row>
    <row r="240" spans="1:5">
      <c r="A240" s="379">
        <v>17500002</v>
      </c>
      <c r="B240" s="379" t="s">
        <v>2366</v>
      </c>
      <c r="C240" s="380">
        <v>9100483.0800000001</v>
      </c>
      <c r="D240" s="370">
        <f>VLOOKUP($A$1:$A$1397,BS!$A$8:$A$2406,1,0)</f>
        <v>17500002</v>
      </c>
      <c r="E240" s="379">
        <v>17500002</v>
      </c>
    </row>
    <row r="241" spans="1:5">
      <c r="A241" s="379">
        <v>17500011</v>
      </c>
      <c r="B241" s="379" t="s">
        <v>2367</v>
      </c>
      <c r="C241" s="380">
        <v>9208007.3800000008</v>
      </c>
      <c r="D241" s="370">
        <f>VLOOKUP($A$1:$A$1397,BS!$A$8:$A$2406,1,0)</f>
        <v>17500011</v>
      </c>
      <c r="E241" s="379">
        <v>17500011</v>
      </c>
    </row>
    <row r="242" spans="1:5">
      <c r="A242" s="379">
        <v>17500012</v>
      </c>
      <c r="B242" s="379" t="s">
        <v>2368</v>
      </c>
      <c r="C242" s="380">
        <v>723933.54</v>
      </c>
      <c r="D242" s="370">
        <f>VLOOKUP($A$1:$A$1397,BS!$A$8:$A$2406,1,0)</f>
        <v>17500012</v>
      </c>
      <c r="E242" s="379">
        <v>17500012</v>
      </c>
    </row>
    <row r="243" spans="1:5">
      <c r="A243" s="379">
        <v>18100003</v>
      </c>
      <c r="B243" s="379" t="s">
        <v>939</v>
      </c>
      <c r="C243" s="380">
        <v>231295.44</v>
      </c>
      <c r="D243" s="370">
        <f>VLOOKUP($A$1:$A$1397,BS!$A$8:$A$2406,1,0)</f>
        <v>18100003</v>
      </c>
      <c r="E243" s="379">
        <v>18100003</v>
      </c>
    </row>
    <row r="244" spans="1:5">
      <c r="A244" s="379">
        <v>18100093</v>
      </c>
      <c r="B244" s="379" t="s">
        <v>226</v>
      </c>
      <c r="C244" s="380">
        <v>43544.5</v>
      </c>
      <c r="D244" s="370">
        <f>VLOOKUP($A$1:$A$1397,BS!$A$8:$A$2406,1,0)</f>
        <v>18100093</v>
      </c>
      <c r="E244" s="379">
        <v>18100093</v>
      </c>
    </row>
    <row r="245" spans="1:5">
      <c r="A245" s="379">
        <v>18100203</v>
      </c>
      <c r="B245" s="379" t="s">
        <v>1794</v>
      </c>
      <c r="C245" s="380">
        <v>1578825.8</v>
      </c>
      <c r="D245" s="370">
        <f>VLOOKUP($A$1:$A$1397,BS!$A$8:$A$2406,1,0)</f>
        <v>18100203</v>
      </c>
      <c r="E245" s="379">
        <v>18100203</v>
      </c>
    </row>
    <row r="246" spans="1:5">
      <c r="A246" s="379">
        <v>18100213</v>
      </c>
      <c r="B246" s="379" t="s">
        <v>2920</v>
      </c>
      <c r="C246" s="380">
        <v>4417817.05</v>
      </c>
      <c r="D246" s="370">
        <f>VLOOKUP($A$1:$A$1397,BS!$A$8:$A$2406,1,0)</f>
        <v>18100213</v>
      </c>
      <c r="E246" s="379">
        <v>18100213</v>
      </c>
    </row>
    <row r="247" spans="1:5">
      <c r="A247" s="379">
        <v>18100223</v>
      </c>
      <c r="B247" s="379" t="s">
        <v>2557</v>
      </c>
      <c r="C247" s="380">
        <v>1240854.8799999999</v>
      </c>
      <c r="D247" s="370">
        <f>VLOOKUP($A$1:$A$1397,BS!$A$8:$A$2406,1,0)</f>
        <v>18100223</v>
      </c>
      <c r="E247" s="379">
        <v>18100223</v>
      </c>
    </row>
    <row r="248" spans="1:5">
      <c r="A248" s="379">
        <v>18100233</v>
      </c>
      <c r="B248" s="379" t="s">
        <v>2561</v>
      </c>
      <c r="C248" s="380">
        <v>209697.29</v>
      </c>
      <c r="D248" s="370">
        <f>VLOOKUP($A$1:$A$1397,BS!$A$8:$A$2406,1,0)</f>
        <v>18100233</v>
      </c>
      <c r="E248" s="379">
        <v>18100233</v>
      </c>
    </row>
    <row r="249" spans="1:5">
      <c r="A249" s="379">
        <v>18100473</v>
      </c>
      <c r="B249" s="379" t="s">
        <v>1215</v>
      </c>
      <c r="C249" s="380">
        <v>1188815.1599999999</v>
      </c>
      <c r="D249" s="370">
        <f>VLOOKUP($A$1:$A$1397,BS!$A$8:$A$2406,1,0)</f>
        <v>18100473</v>
      </c>
      <c r="E249" s="379">
        <v>18100473</v>
      </c>
    </row>
    <row r="250" spans="1:5">
      <c r="A250" s="379">
        <v>18100493</v>
      </c>
      <c r="B250" s="379" t="s">
        <v>669</v>
      </c>
      <c r="C250" s="380">
        <v>414644.03</v>
      </c>
      <c r="D250" s="370">
        <f>VLOOKUP($A$1:$A$1397,BS!$A$8:$A$2406,1,0)</f>
        <v>18100493</v>
      </c>
      <c r="E250" s="379">
        <v>18100493</v>
      </c>
    </row>
    <row r="251" spans="1:5">
      <c r="A251" s="379">
        <v>18100663</v>
      </c>
      <c r="B251" s="379" t="s">
        <v>2456</v>
      </c>
      <c r="C251" s="380">
        <v>784349.63</v>
      </c>
      <c r="D251" s="370">
        <f>VLOOKUP($A$1:$A$1397,BS!$A$8:$A$2406,1,0)</f>
        <v>18100663</v>
      </c>
      <c r="E251" s="379">
        <v>18100663</v>
      </c>
    </row>
    <row r="252" spans="1:5">
      <c r="A252" s="379">
        <v>18100673</v>
      </c>
      <c r="B252" s="379" t="s">
        <v>2459</v>
      </c>
      <c r="C252" s="380">
        <v>1405587.12</v>
      </c>
      <c r="D252" s="370">
        <f>VLOOKUP($A$1:$A$1397,BS!$A$8:$A$2406,1,0)</f>
        <v>18100673</v>
      </c>
      <c r="E252" s="379">
        <v>18100673</v>
      </c>
    </row>
    <row r="253" spans="1:5">
      <c r="A253" s="379">
        <v>18100923</v>
      </c>
      <c r="B253" s="379" t="s">
        <v>2199</v>
      </c>
      <c r="C253" s="380">
        <v>2226190.7799999998</v>
      </c>
      <c r="D253" s="370">
        <f>VLOOKUP($A$1:$A$1397,BS!$A$8:$A$2406,1,0)</f>
        <v>18100923</v>
      </c>
      <c r="E253" s="379">
        <v>18100923</v>
      </c>
    </row>
    <row r="254" spans="1:5">
      <c r="A254" s="379">
        <v>18100933</v>
      </c>
      <c r="B254" s="379" t="s">
        <v>2200</v>
      </c>
      <c r="C254" s="380">
        <v>456657.54</v>
      </c>
      <c r="D254" s="370">
        <f>VLOOKUP($A$1:$A$1397,BS!$A$8:$A$2406,1,0)</f>
        <v>18100933</v>
      </c>
      <c r="E254" s="379">
        <v>18100933</v>
      </c>
    </row>
    <row r="255" spans="1:5">
      <c r="A255" s="379">
        <v>18101023</v>
      </c>
      <c r="B255" s="379" t="s">
        <v>1046</v>
      </c>
      <c r="C255" s="380">
        <v>1718198.84</v>
      </c>
      <c r="D255" s="370">
        <f>VLOOKUP($A$1:$A$1397,BS!$A$8:$A$2406,1,0)</f>
        <v>18101023</v>
      </c>
      <c r="E255" s="379">
        <v>18101023</v>
      </c>
    </row>
    <row r="256" spans="1:5">
      <c r="A256" s="379">
        <v>18101033</v>
      </c>
      <c r="B256" s="379" t="s">
        <v>1211</v>
      </c>
      <c r="C256" s="380">
        <v>2014760.55</v>
      </c>
      <c r="D256" s="370">
        <f>VLOOKUP($A$1:$A$1397,BS!$A$8:$A$2406,1,0)</f>
        <v>18101033</v>
      </c>
      <c r="E256" s="379">
        <v>18101033</v>
      </c>
    </row>
    <row r="257" spans="1:5">
      <c r="A257" s="379">
        <v>18101053</v>
      </c>
      <c r="B257" s="379" t="s">
        <v>1818</v>
      </c>
      <c r="C257" s="380">
        <v>527555.9</v>
      </c>
      <c r="D257" s="370">
        <f>VLOOKUP($A$1:$A$1397,BS!$A$8:$A$2406,1,0)</f>
        <v>18101053</v>
      </c>
      <c r="E257" s="379">
        <v>18101053</v>
      </c>
    </row>
    <row r="258" spans="1:5">
      <c r="A258" s="379">
        <v>18101083</v>
      </c>
      <c r="B258" s="379" t="s">
        <v>949</v>
      </c>
      <c r="C258" s="380">
        <v>513900.27</v>
      </c>
      <c r="D258" s="370">
        <f>VLOOKUP($A$1:$A$1397,BS!$A$8:$A$2406,1,0)</f>
        <v>18101083</v>
      </c>
      <c r="E258" s="379">
        <v>18101083</v>
      </c>
    </row>
    <row r="259" spans="1:5">
      <c r="A259" s="379">
        <v>18101093</v>
      </c>
      <c r="B259" s="379" t="s">
        <v>950</v>
      </c>
      <c r="C259" s="380">
        <v>395926.68</v>
      </c>
      <c r="D259" s="370">
        <f>VLOOKUP($A$1:$A$1397,BS!$A$8:$A$2406,1,0)</f>
        <v>18101093</v>
      </c>
      <c r="E259" s="379">
        <v>18101093</v>
      </c>
    </row>
    <row r="260" spans="1:5">
      <c r="A260" s="379">
        <v>18101113</v>
      </c>
      <c r="B260" s="379" t="s">
        <v>1523</v>
      </c>
      <c r="C260" s="380">
        <v>2789968.51</v>
      </c>
      <c r="D260" s="370">
        <f>VLOOKUP($A$1:$A$1397,BS!$A$8:$A$2406,1,0)</f>
        <v>18101113</v>
      </c>
      <c r="E260" s="379">
        <v>18101113</v>
      </c>
    </row>
    <row r="261" spans="1:5">
      <c r="A261" s="379">
        <v>18101123</v>
      </c>
      <c r="B261" s="379" t="s">
        <v>1954</v>
      </c>
      <c r="C261" s="380">
        <v>2708151.21</v>
      </c>
      <c r="D261" s="370">
        <f>VLOOKUP($A$1:$A$1397,BS!$A$8:$A$2406,1,0)</f>
        <v>18101123</v>
      </c>
      <c r="E261" s="379">
        <v>18101123</v>
      </c>
    </row>
    <row r="262" spans="1:5">
      <c r="A262" s="379">
        <v>18101133</v>
      </c>
      <c r="B262" s="379" t="s">
        <v>1955</v>
      </c>
      <c r="C262" s="380">
        <v>2098911.4</v>
      </c>
      <c r="D262" s="370">
        <f>VLOOKUP($A$1:$A$1397,BS!$A$8:$A$2406,1,0)</f>
        <v>18101133</v>
      </c>
      <c r="E262" s="379">
        <v>18101133</v>
      </c>
    </row>
    <row r="263" spans="1:5">
      <c r="A263" s="379">
        <v>18101143</v>
      </c>
      <c r="B263" s="379" t="s">
        <v>2057</v>
      </c>
      <c r="C263" s="380">
        <v>2574580.75</v>
      </c>
      <c r="D263" s="370">
        <f>VLOOKUP($A$1:$A$1397,BS!$A$8:$A$2406,1,0)</f>
        <v>18101143</v>
      </c>
      <c r="E263" s="379">
        <v>18101143</v>
      </c>
    </row>
    <row r="264" spans="1:5">
      <c r="A264" s="379">
        <v>18210231</v>
      </c>
      <c r="B264" s="379" t="s">
        <v>1670</v>
      </c>
      <c r="C264" s="380">
        <v>21224937</v>
      </c>
      <c r="D264" s="370">
        <f>VLOOKUP($A$1:$A$1397,BS!$A$8:$A$2406,1,0)</f>
        <v>18210231</v>
      </c>
      <c r="E264" s="379">
        <v>18210231</v>
      </c>
    </row>
    <row r="265" spans="1:5">
      <c r="A265" s="379">
        <v>18210261</v>
      </c>
      <c r="B265" s="379" t="s">
        <v>2024</v>
      </c>
      <c r="C265" s="380">
        <v>50185.88</v>
      </c>
      <c r="D265" s="370">
        <f>VLOOKUP($A$1:$A$1397,BS!$A$8:$A$2406,1,0)</f>
        <v>18210261</v>
      </c>
      <c r="E265" s="379">
        <v>18210261</v>
      </c>
    </row>
    <row r="266" spans="1:5">
      <c r="A266" s="379">
        <v>18210281</v>
      </c>
      <c r="B266" s="379" t="s">
        <v>2239</v>
      </c>
      <c r="C266" s="380">
        <v>60295490.299999997</v>
      </c>
      <c r="D266" s="370">
        <f>VLOOKUP($A$1:$A$1397,BS!$A$8:$A$2406,1,0)</f>
        <v>18210281</v>
      </c>
      <c r="E266" s="379">
        <v>18210281</v>
      </c>
    </row>
    <row r="267" spans="1:5">
      <c r="A267" s="379">
        <v>18210291</v>
      </c>
      <c r="B267" s="379" t="s">
        <v>2305</v>
      </c>
      <c r="C267" s="380">
        <v>1223071.77</v>
      </c>
      <c r="D267" s="370">
        <f>VLOOKUP($A$1:$A$1397,BS!$A$8:$A$2406,1,0)</f>
        <v>18210291</v>
      </c>
      <c r="E267" s="379">
        <v>18210291</v>
      </c>
    </row>
    <row r="268" spans="1:5">
      <c r="A268" s="379">
        <v>18210301</v>
      </c>
      <c r="B268" s="379" t="s">
        <v>2832</v>
      </c>
      <c r="C268" s="380">
        <v>18185772.66</v>
      </c>
      <c r="D268" s="370">
        <f>VLOOKUP($A$1:$A$1397,BS!$A$8:$A$2406,1,0)</f>
        <v>18210301</v>
      </c>
      <c r="E268" s="379">
        <v>18210301</v>
      </c>
    </row>
    <row r="269" spans="1:5">
      <c r="A269" s="379">
        <v>18210311</v>
      </c>
      <c r="B269" s="379" t="s">
        <v>2989</v>
      </c>
      <c r="C269" s="380">
        <v>24149892.850000001</v>
      </c>
      <c r="D269" s="370">
        <f>VLOOKUP($A$1:$A$1397,BS!$A$8:$A$2406,1,0)</f>
        <v>18210311</v>
      </c>
      <c r="E269" s="379">
        <v>18210311</v>
      </c>
    </row>
    <row r="270" spans="1:5">
      <c r="A270" s="379">
        <v>18220011</v>
      </c>
      <c r="B270" s="379" t="s">
        <v>457</v>
      </c>
      <c r="C270" s="380">
        <v>65708856.939999998</v>
      </c>
      <c r="D270" s="370">
        <f>VLOOKUP($A$1:$A$1397,BS!$A$8:$A$2406,1,0)</f>
        <v>18220011</v>
      </c>
      <c r="E270" s="379">
        <v>18220011</v>
      </c>
    </row>
    <row r="271" spans="1:5">
      <c r="A271" s="379">
        <v>18220021</v>
      </c>
      <c r="B271" s="379" t="s">
        <v>1085</v>
      </c>
      <c r="C271" s="380">
        <v>743111.53</v>
      </c>
      <c r="D271" s="370">
        <f>VLOOKUP($A$1:$A$1397,BS!$A$8:$A$2406,1,0)</f>
        <v>18220021</v>
      </c>
      <c r="E271" s="379">
        <v>18220021</v>
      </c>
    </row>
    <row r="272" spans="1:5">
      <c r="A272" s="379">
        <v>18220031</v>
      </c>
      <c r="B272" s="379" t="s">
        <v>243</v>
      </c>
      <c r="C272" s="380">
        <v>-18818583.699999999</v>
      </c>
      <c r="D272" s="370">
        <f>VLOOKUP($A$1:$A$1397,BS!$A$8:$A$2406,1,0)</f>
        <v>18220031</v>
      </c>
      <c r="E272" s="379">
        <v>18220031</v>
      </c>
    </row>
    <row r="273" spans="1:5">
      <c r="A273" s="379">
        <v>18220041</v>
      </c>
      <c r="B273" s="379" t="s">
        <v>1257</v>
      </c>
      <c r="C273" s="380">
        <v>-18123261.739999998</v>
      </c>
      <c r="D273" s="370">
        <f>VLOOKUP($A$1:$A$1397,BS!$A$8:$A$2406,1,0)</f>
        <v>18220041</v>
      </c>
      <c r="E273" s="379">
        <v>18220041</v>
      </c>
    </row>
    <row r="274" spans="1:5">
      <c r="A274" s="379">
        <v>18220061</v>
      </c>
      <c r="B274" s="379" t="s">
        <v>1415</v>
      </c>
      <c r="C274" s="380">
        <v>-30211680.609999999</v>
      </c>
      <c r="D274" s="370">
        <f>VLOOKUP($A$1:$A$1397,BS!$A$8:$A$2406,1,0)</f>
        <v>18220061</v>
      </c>
      <c r="E274" s="379">
        <v>18220061</v>
      </c>
    </row>
    <row r="275" spans="1:5">
      <c r="A275" s="379">
        <v>18220091</v>
      </c>
      <c r="B275" s="379" t="s">
        <v>2231</v>
      </c>
      <c r="C275" s="380">
        <v>201056.51</v>
      </c>
      <c r="D275" s="370">
        <f>VLOOKUP($A$1:$A$1397,BS!$A$8:$A$2406,1,0)</f>
        <v>18220091</v>
      </c>
      <c r="E275" s="379">
        <v>18220091</v>
      </c>
    </row>
    <row r="276" spans="1:5">
      <c r="A276" s="379">
        <v>18220101</v>
      </c>
      <c r="B276" s="379" t="s">
        <v>2845</v>
      </c>
      <c r="C276" s="380">
        <v>10004057.84</v>
      </c>
      <c r="D276" s="370">
        <f>VLOOKUP($A$1:$A$1397,BS!$A$8:$A$2406,1,0)</f>
        <v>18220101</v>
      </c>
      <c r="E276" s="379">
        <v>18220101</v>
      </c>
    </row>
    <row r="277" spans="1:5">
      <c r="A277" s="379">
        <v>18230002</v>
      </c>
      <c r="B277" s="379" t="s">
        <v>2</v>
      </c>
      <c r="C277" s="380">
        <v>1276642.43</v>
      </c>
      <c r="D277" s="370">
        <f>VLOOKUP($A$1:$A$1397,BS!$A$8:$A$2406,1,0)</f>
        <v>18230002</v>
      </c>
      <c r="E277" s="379">
        <v>18230002</v>
      </c>
    </row>
    <row r="278" spans="1:5">
      <c r="A278" s="379">
        <v>18230021</v>
      </c>
      <c r="B278" s="379" t="s">
        <v>575</v>
      </c>
      <c r="C278" s="380">
        <v>108505004.12</v>
      </c>
      <c r="D278" s="370">
        <f>VLOOKUP($A$1:$A$1397,BS!$A$8:$A$2406,1,0)</f>
        <v>18230021</v>
      </c>
      <c r="E278" s="379">
        <v>18230021</v>
      </c>
    </row>
    <row r="279" spans="1:5">
      <c r="A279" s="379">
        <v>18230031</v>
      </c>
      <c r="B279" s="379" t="s">
        <v>1260</v>
      </c>
      <c r="C279" s="380">
        <v>51786240.829999998</v>
      </c>
      <c r="D279" s="370">
        <f>VLOOKUP($A$1:$A$1397,BS!$A$8:$A$2406,1,0)</f>
        <v>18230031</v>
      </c>
      <c r="E279" s="379">
        <v>18230031</v>
      </c>
    </row>
    <row r="280" spans="1:5">
      <c r="A280" s="379">
        <v>18230032</v>
      </c>
      <c r="B280" s="379" t="s">
        <v>829</v>
      </c>
      <c r="C280" s="380">
        <v>15450190.75</v>
      </c>
      <c r="D280" s="370">
        <f>VLOOKUP($A$1:$A$1397,BS!$A$8:$A$2406,1,0)</f>
        <v>18230032</v>
      </c>
      <c r="E280" s="379">
        <v>18230032</v>
      </c>
    </row>
    <row r="281" spans="1:5">
      <c r="A281" s="379">
        <v>18230041</v>
      </c>
      <c r="B281" s="379" t="s">
        <v>720</v>
      </c>
      <c r="C281" s="380">
        <v>21589277</v>
      </c>
      <c r="D281" s="370">
        <f>VLOOKUP($A$1:$A$1397,BS!$A$8:$A$2406,1,0)</f>
        <v>18230041</v>
      </c>
      <c r="E281" s="379">
        <v>18230041</v>
      </c>
    </row>
    <row r="282" spans="1:5">
      <c r="A282" s="379">
        <v>18230042</v>
      </c>
      <c r="B282" s="379" t="s">
        <v>1566</v>
      </c>
      <c r="C282" s="380">
        <v>-8108964.46</v>
      </c>
      <c r="D282" s="370">
        <f>VLOOKUP($A$1:$A$1397,BS!$A$8:$A$2406,1,0)</f>
        <v>18230042</v>
      </c>
      <c r="E282" s="379">
        <v>18230042</v>
      </c>
    </row>
    <row r="283" spans="1:5">
      <c r="A283" s="379">
        <v>18230051</v>
      </c>
      <c r="B283" s="379" t="s">
        <v>721</v>
      </c>
      <c r="C283" s="380">
        <v>-16814110.809999999</v>
      </c>
      <c r="D283" s="370">
        <f>VLOOKUP($A$1:$A$1397,BS!$A$8:$A$2406,1,0)</f>
        <v>18230051</v>
      </c>
      <c r="E283" s="379">
        <v>18230051</v>
      </c>
    </row>
    <row r="284" spans="1:5">
      <c r="A284" s="379">
        <v>18230061</v>
      </c>
      <c r="B284" s="379" t="s">
        <v>631</v>
      </c>
      <c r="C284" s="380">
        <v>1154511</v>
      </c>
      <c r="D284" s="370">
        <f>VLOOKUP($A$1:$A$1397,BS!$A$8:$A$2406,1,0)</f>
        <v>18230061</v>
      </c>
      <c r="E284" s="379">
        <v>18230061</v>
      </c>
    </row>
    <row r="285" spans="1:5">
      <c r="A285" s="379">
        <v>18230071</v>
      </c>
      <c r="B285" s="379" t="s">
        <v>970</v>
      </c>
      <c r="C285" s="380">
        <v>113632921</v>
      </c>
      <c r="D285" s="370">
        <f>VLOOKUP($A$1:$A$1397,BS!$A$8:$A$2406,1,0)</f>
        <v>18230071</v>
      </c>
      <c r="E285" s="379">
        <v>18230071</v>
      </c>
    </row>
    <row r="286" spans="1:5">
      <c r="A286" s="379">
        <v>18230081</v>
      </c>
      <c r="B286" s="379" t="s">
        <v>932</v>
      </c>
      <c r="C286" s="380">
        <v>-108930852.98999999</v>
      </c>
      <c r="D286" s="370">
        <f>VLOOKUP($A$1:$A$1397,BS!$A$8:$A$2406,1,0)</f>
        <v>18230081</v>
      </c>
      <c r="E286" s="379">
        <v>18230081</v>
      </c>
    </row>
    <row r="287" spans="1:5">
      <c r="A287" s="379">
        <v>18230311</v>
      </c>
      <c r="B287" s="379" t="s">
        <v>1489</v>
      </c>
      <c r="C287" s="380">
        <v>30000</v>
      </c>
      <c r="D287" s="370">
        <f>VLOOKUP($A$1:$A$1397,BS!$A$8:$A$2406,1,0)</f>
        <v>18230311</v>
      </c>
      <c r="E287" s="379">
        <v>18230311</v>
      </c>
    </row>
    <row r="288" spans="1:5">
      <c r="A288" s="379">
        <v>18230351</v>
      </c>
      <c r="B288" s="379" t="s">
        <v>221</v>
      </c>
      <c r="C288" s="380">
        <v>111046361.59</v>
      </c>
      <c r="D288" s="370">
        <f>VLOOKUP($A$1:$A$1397,BS!$A$8:$A$2406,1,0)</f>
        <v>18230351</v>
      </c>
      <c r="E288" s="379">
        <v>18230351</v>
      </c>
    </row>
    <row r="289" spans="1:5">
      <c r="A289" s="379">
        <v>18230401</v>
      </c>
      <c r="B289" s="379" t="s">
        <v>2250</v>
      </c>
      <c r="C289" s="380">
        <v>13262.01</v>
      </c>
      <c r="D289" s="370">
        <f>VLOOKUP($A$1:$A$1397,BS!$A$8:$A$2406,1,0)</f>
        <v>18230401</v>
      </c>
      <c r="E289" s="379">
        <v>18230401</v>
      </c>
    </row>
    <row r="290" spans="1:5">
      <c r="A290" s="379">
        <v>18230621</v>
      </c>
      <c r="B290" s="379" t="s">
        <v>1277</v>
      </c>
      <c r="C290" s="380">
        <v>-93264588.030000001</v>
      </c>
      <c r="D290" s="370">
        <f>VLOOKUP($A$1:$A$1397,BS!$A$8:$A$2406,1,0)</f>
        <v>18230621</v>
      </c>
      <c r="E290" s="379">
        <v>18230621</v>
      </c>
    </row>
    <row r="291" spans="1:5">
      <c r="A291" s="379">
        <v>18230631</v>
      </c>
      <c r="B291" s="379" t="s">
        <v>1795</v>
      </c>
      <c r="C291" s="380">
        <v>70097666.950000003</v>
      </c>
      <c r="D291" s="370">
        <f>VLOOKUP($A$1:$A$1397,BS!$A$8:$A$2406,1,0)</f>
        <v>18230631</v>
      </c>
      <c r="E291" s="379">
        <v>18230631</v>
      </c>
    </row>
    <row r="292" spans="1:5">
      <c r="A292" s="379">
        <v>18230691</v>
      </c>
      <c r="B292" s="379" t="s">
        <v>1290</v>
      </c>
      <c r="C292" s="380">
        <v>-474402.14</v>
      </c>
      <c r="D292" s="370">
        <f>VLOOKUP($A$1:$A$1397,BS!$A$8:$A$2406,1,0)</f>
        <v>18230691</v>
      </c>
      <c r="E292" s="379">
        <v>18230691</v>
      </c>
    </row>
    <row r="293" spans="1:5">
      <c r="A293" s="379">
        <v>18230771</v>
      </c>
      <c r="B293" s="379" t="s">
        <v>873</v>
      </c>
      <c r="C293" s="380">
        <v>-1826934</v>
      </c>
      <c r="D293" s="370">
        <f>VLOOKUP($A$1:$A$1397,BS!$A$8:$A$2406,1,0)</f>
        <v>18230771</v>
      </c>
      <c r="E293" s="379">
        <v>18230771</v>
      </c>
    </row>
    <row r="294" spans="1:5">
      <c r="A294" s="379">
        <v>18230781</v>
      </c>
      <c r="B294" s="379" t="s">
        <v>788</v>
      </c>
      <c r="C294" s="380">
        <v>1826934</v>
      </c>
      <c r="D294" s="370">
        <f>VLOOKUP($A$1:$A$1397,BS!$A$8:$A$2406,1,0)</f>
        <v>18230781</v>
      </c>
      <c r="E294" s="379">
        <v>18230781</v>
      </c>
    </row>
    <row r="295" spans="1:5">
      <c r="A295" s="379">
        <v>18230791</v>
      </c>
      <c r="B295" s="379" t="s">
        <v>379</v>
      </c>
      <c r="C295" s="380">
        <v>3858376</v>
      </c>
      <c r="D295" s="370">
        <f>VLOOKUP($A$1:$A$1397,BS!$A$8:$A$2406,1,0)</f>
        <v>18230791</v>
      </c>
      <c r="E295" s="379">
        <v>18230791</v>
      </c>
    </row>
    <row r="296" spans="1:5">
      <c r="A296" s="379">
        <v>18230971</v>
      </c>
      <c r="B296" s="379" t="s">
        <v>1383</v>
      </c>
      <c r="C296" s="380">
        <v>2749643.08</v>
      </c>
      <c r="D296" s="370">
        <f>VLOOKUP($A$1:$A$1397,BS!$A$8:$A$2406,1,0)</f>
        <v>18230971</v>
      </c>
      <c r="E296" s="379">
        <v>18230971</v>
      </c>
    </row>
    <row r="297" spans="1:5">
      <c r="A297" s="379">
        <v>18231051</v>
      </c>
      <c r="B297" s="379" t="s">
        <v>2039</v>
      </c>
      <c r="C297" s="380">
        <v>-34827817</v>
      </c>
      <c r="D297" s="370">
        <f>VLOOKUP($A$1:$A$1397,BS!$A$8:$A$2406,1,0)</f>
        <v>18231051</v>
      </c>
      <c r="E297" s="379">
        <v>18231051</v>
      </c>
    </row>
    <row r="298" spans="1:5">
      <c r="A298" s="379">
        <v>18231061</v>
      </c>
      <c r="B298" s="379" t="s">
        <v>2040</v>
      </c>
      <c r="C298" s="380">
        <v>34827817</v>
      </c>
      <c r="D298" s="370">
        <f>VLOOKUP($A$1:$A$1397,BS!$A$8:$A$2406,1,0)</f>
        <v>18231061</v>
      </c>
      <c r="E298" s="379">
        <v>18231061</v>
      </c>
    </row>
    <row r="299" spans="1:5">
      <c r="A299" s="379">
        <v>18231081</v>
      </c>
      <c r="B299" s="379" t="s">
        <v>2237</v>
      </c>
      <c r="C299" s="380">
        <v>-25644564</v>
      </c>
      <c r="D299" s="370">
        <f>VLOOKUP($A$1:$A$1397,BS!$A$8:$A$2406,1,0)</f>
        <v>18231081</v>
      </c>
      <c r="E299" s="379">
        <v>18231081</v>
      </c>
    </row>
    <row r="300" spans="1:5">
      <c r="A300" s="379">
        <v>18231091</v>
      </c>
      <c r="B300" s="379" t="s">
        <v>2238</v>
      </c>
      <c r="C300" s="380">
        <v>25644564</v>
      </c>
      <c r="D300" s="370">
        <f>VLOOKUP($A$1:$A$1397,BS!$A$8:$A$2406,1,0)</f>
        <v>18231091</v>
      </c>
      <c r="E300" s="379">
        <v>18231091</v>
      </c>
    </row>
    <row r="301" spans="1:5">
      <c r="A301" s="379">
        <v>18231141</v>
      </c>
      <c r="B301" s="379" t="s">
        <v>2461</v>
      </c>
      <c r="C301" s="380">
        <v>-37811937</v>
      </c>
      <c r="D301" s="370">
        <f>VLOOKUP($A$1:$A$1397,BS!$A$8:$A$2406,1,0)</f>
        <v>18231141</v>
      </c>
      <c r="E301" s="379">
        <v>18231141</v>
      </c>
    </row>
    <row r="302" spans="1:5">
      <c r="A302" s="379">
        <v>18231151</v>
      </c>
      <c r="B302" s="379" t="s">
        <v>2462</v>
      </c>
      <c r="C302" s="380">
        <v>37811937</v>
      </c>
      <c r="D302" s="370">
        <f>VLOOKUP($A$1:$A$1397,BS!$A$8:$A$2406,1,0)</f>
        <v>18231151</v>
      </c>
      <c r="E302" s="379">
        <v>18231151</v>
      </c>
    </row>
    <row r="303" spans="1:5">
      <c r="A303" s="379">
        <v>18231161</v>
      </c>
      <c r="B303" s="379" t="s">
        <v>2724</v>
      </c>
      <c r="C303" s="380">
        <v>40127111</v>
      </c>
      <c r="D303" s="370">
        <f>VLOOKUP($A$1:$A$1397,BS!$A$8:$A$2406,1,0)</f>
        <v>18231161</v>
      </c>
      <c r="E303" s="379">
        <v>18231161</v>
      </c>
    </row>
    <row r="304" spans="1:5">
      <c r="A304" s="379">
        <v>18231171</v>
      </c>
      <c r="B304" s="379" t="s">
        <v>2725</v>
      </c>
      <c r="C304" s="380">
        <v>-40127111</v>
      </c>
      <c r="D304" s="370">
        <f>VLOOKUP($A$1:$A$1397,BS!$A$8:$A$2406,1,0)</f>
        <v>18231171</v>
      </c>
      <c r="E304" s="379">
        <v>18231171</v>
      </c>
    </row>
    <row r="305" spans="1:5">
      <c r="A305" s="379">
        <v>18231181</v>
      </c>
      <c r="B305" s="379" t="s">
        <v>2878</v>
      </c>
      <c r="C305" s="380">
        <v>8733855</v>
      </c>
      <c r="D305" s="370">
        <f>VLOOKUP($A$1:$A$1397,BS!$A$8:$A$2406,1,0)</f>
        <v>18231181</v>
      </c>
      <c r="E305" s="379">
        <v>18231181</v>
      </c>
    </row>
    <row r="306" spans="1:5">
      <c r="A306" s="379">
        <v>18231191</v>
      </c>
      <c r="B306" s="379" t="s">
        <v>2879</v>
      </c>
      <c r="C306" s="380">
        <v>-8733855</v>
      </c>
      <c r="D306" s="370">
        <f>VLOOKUP($A$1:$A$1397,BS!$A$8:$A$2406,1,0)</f>
        <v>18231191</v>
      </c>
      <c r="E306" s="379">
        <v>18231191</v>
      </c>
    </row>
    <row r="307" spans="1:5">
      <c r="A307" s="379">
        <v>18232221</v>
      </c>
      <c r="B307" s="379" t="s">
        <v>1490</v>
      </c>
      <c r="C307" s="380">
        <v>200000</v>
      </c>
      <c r="D307" s="370">
        <f>VLOOKUP($A$1:$A$1397,BS!$A$8:$A$2406,1,0)</f>
        <v>18232221</v>
      </c>
      <c r="E307" s="379">
        <v>18232221</v>
      </c>
    </row>
    <row r="308" spans="1:5">
      <c r="A308" s="379">
        <v>18232251</v>
      </c>
      <c r="B308" s="379" t="s">
        <v>1491</v>
      </c>
      <c r="C308" s="380">
        <v>2144890.61</v>
      </c>
      <c r="D308" s="370">
        <f>VLOOKUP($A$1:$A$1397,BS!$A$8:$A$2406,1,0)</f>
        <v>18232251</v>
      </c>
      <c r="E308" s="379">
        <v>18232251</v>
      </c>
    </row>
    <row r="309" spans="1:5">
      <c r="A309" s="379">
        <v>18232261</v>
      </c>
      <c r="B309" s="379" t="s">
        <v>1524</v>
      </c>
      <c r="C309" s="380">
        <v>600000</v>
      </c>
      <c r="D309" s="370">
        <f>VLOOKUP($A$1:$A$1397,BS!$A$8:$A$2406,1,0)</f>
        <v>18232261</v>
      </c>
      <c r="E309" s="379">
        <v>18232261</v>
      </c>
    </row>
    <row r="310" spans="1:5">
      <c r="A310" s="379">
        <v>18232271</v>
      </c>
      <c r="B310" s="379" t="s">
        <v>1492</v>
      </c>
      <c r="C310" s="380">
        <v>331841.02</v>
      </c>
      <c r="D310" s="370">
        <f>VLOOKUP($A$1:$A$1397,BS!$A$8:$A$2406,1,0)</f>
        <v>18232271</v>
      </c>
      <c r="E310" s="379">
        <v>18232271</v>
      </c>
    </row>
    <row r="311" spans="1:5">
      <c r="A311" s="379">
        <v>18232301</v>
      </c>
      <c r="B311" s="379" t="s">
        <v>2306</v>
      </c>
      <c r="C311" s="380">
        <v>69233542.370000005</v>
      </c>
      <c r="D311" s="370">
        <f>VLOOKUP($A$1:$A$1397,BS!$A$8:$A$2406,1,0)</f>
        <v>18232301</v>
      </c>
      <c r="E311" s="379">
        <v>18232301</v>
      </c>
    </row>
    <row r="312" spans="1:5">
      <c r="A312" s="379">
        <v>18232311</v>
      </c>
      <c r="B312" s="379" t="s">
        <v>2307</v>
      </c>
      <c r="C312" s="380">
        <v>14629674</v>
      </c>
      <c r="D312" s="370">
        <f>VLOOKUP($A$1:$A$1397,BS!$A$8:$A$2406,1,0)</f>
        <v>18232311</v>
      </c>
      <c r="E312" s="379">
        <v>18232311</v>
      </c>
    </row>
    <row r="313" spans="1:5">
      <c r="A313" s="379">
        <v>18232321</v>
      </c>
      <c r="B313" s="379" t="s">
        <v>2308</v>
      </c>
      <c r="C313" s="380">
        <v>1916666.45</v>
      </c>
      <c r="D313" s="370">
        <f>VLOOKUP($A$1:$A$1397,BS!$A$8:$A$2406,1,0)</f>
        <v>18232321</v>
      </c>
      <c r="E313" s="379">
        <v>18232321</v>
      </c>
    </row>
    <row r="314" spans="1:5">
      <c r="A314" s="379">
        <v>18232331</v>
      </c>
      <c r="B314" s="379" t="s">
        <v>2319</v>
      </c>
      <c r="C314" s="380">
        <v>749926.62</v>
      </c>
      <c r="D314" s="370">
        <f>VLOOKUP($A$1:$A$1397,BS!$A$8:$A$2406,1,0)</f>
        <v>18232331</v>
      </c>
      <c r="E314" s="379">
        <v>18232331</v>
      </c>
    </row>
    <row r="315" spans="1:5">
      <c r="A315" s="379">
        <v>18233061</v>
      </c>
      <c r="B315" s="379" t="s">
        <v>1493</v>
      </c>
      <c r="C315" s="380">
        <v>20000</v>
      </c>
      <c r="D315" s="370">
        <f>VLOOKUP($A$1:$A$1397,BS!$A$8:$A$2406,1,0)</f>
        <v>18233061</v>
      </c>
      <c r="E315" s="379">
        <v>18233061</v>
      </c>
    </row>
    <row r="316" spans="1:5">
      <c r="A316" s="379">
        <v>18233091</v>
      </c>
      <c r="B316" s="379" t="s">
        <v>1494</v>
      </c>
      <c r="C316" s="380">
        <v>198092.16</v>
      </c>
      <c r="D316" s="370">
        <f>VLOOKUP($A$1:$A$1397,BS!$A$8:$A$2406,1,0)</f>
        <v>18233091</v>
      </c>
      <c r="E316" s="379">
        <v>18233091</v>
      </c>
    </row>
    <row r="317" spans="1:5">
      <c r="A317" s="379">
        <v>18235521</v>
      </c>
      <c r="B317" s="379" t="s">
        <v>1926</v>
      </c>
      <c r="C317" s="380">
        <v>26039648.879999999</v>
      </c>
      <c r="D317" s="370">
        <f>VLOOKUP($A$1:$A$1397,BS!$A$8:$A$2406,1,0)</f>
        <v>18235521</v>
      </c>
      <c r="E317" s="379">
        <v>18235521</v>
      </c>
    </row>
    <row r="318" spans="1:5">
      <c r="A318" s="379">
        <v>18236021</v>
      </c>
      <c r="B318" s="379" t="s">
        <v>44</v>
      </c>
      <c r="C318" s="380">
        <v>15256064.07</v>
      </c>
      <c r="D318" s="370">
        <f>VLOOKUP($A$1:$A$1397,BS!$A$8:$A$2406,1,0)</f>
        <v>18236021</v>
      </c>
      <c r="E318" s="379">
        <v>18236021</v>
      </c>
    </row>
    <row r="319" spans="1:5">
      <c r="A319" s="379">
        <v>18236031</v>
      </c>
      <c r="B319" s="379" t="s">
        <v>45</v>
      </c>
      <c r="C319" s="380">
        <v>2873005.76</v>
      </c>
      <c r="D319" s="370">
        <f>VLOOKUP($A$1:$A$1397,BS!$A$8:$A$2406,1,0)</f>
        <v>18236031</v>
      </c>
      <c r="E319" s="379">
        <v>18236031</v>
      </c>
    </row>
    <row r="320" spans="1:5">
      <c r="A320" s="379">
        <v>18236041</v>
      </c>
      <c r="B320" s="379" t="s">
        <v>46</v>
      </c>
      <c r="C320" s="380">
        <v>-228709.77</v>
      </c>
      <c r="D320" s="370">
        <f>VLOOKUP($A$1:$A$1397,BS!$A$8:$A$2406,1,0)</f>
        <v>18236041</v>
      </c>
      <c r="E320" s="379">
        <v>18236041</v>
      </c>
    </row>
    <row r="321" spans="1:5">
      <c r="A321" s="379">
        <v>18236051</v>
      </c>
      <c r="B321" s="379" t="s">
        <v>1212</v>
      </c>
      <c r="C321" s="380">
        <v>107024.51</v>
      </c>
      <c r="D321" s="370">
        <f>VLOOKUP($A$1:$A$1397,BS!$A$8:$A$2406,1,0)</f>
        <v>18236051</v>
      </c>
      <c r="E321" s="379">
        <v>18236051</v>
      </c>
    </row>
    <row r="322" spans="1:5">
      <c r="A322" s="379">
        <v>18236061</v>
      </c>
      <c r="B322" s="379" t="s">
        <v>322</v>
      </c>
      <c r="C322" s="380">
        <v>1031542.85</v>
      </c>
      <c r="D322" s="370">
        <f>VLOOKUP($A$1:$A$1397,BS!$A$8:$A$2406,1,0)</f>
        <v>18236061</v>
      </c>
      <c r="E322" s="379">
        <v>18236061</v>
      </c>
    </row>
    <row r="323" spans="1:5">
      <c r="A323" s="379">
        <v>18236071</v>
      </c>
      <c r="B323" s="379" t="s">
        <v>323</v>
      </c>
      <c r="C323" s="380">
        <v>671052.84</v>
      </c>
      <c r="D323" s="370">
        <f>VLOOKUP($A$1:$A$1397,BS!$A$8:$A$2406,1,0)</f>
        <v>18236071</v>
      </c>
      <c r="E323" s="379">
        <v>18236071</v>
      </c>
    </row>
    <row r="324" spans="1:5">
      <c r="A324" s="379">
        <v>18236091</v>
      </c>
      <c r="B324" s="379" t="s">
        <v>1384</v>
      </c>
      <c r="C324" s="380">
        <v>-100555.3</v>
      </c>
      <c r="D324" s="370">
        <f>VLOOKUP($A$1:$A$1397,BS!$A$8:$A$2406,1,0)</f>
        <v>18236091</v>
      </c>
      <c r="E324" s="379">
        <v>18236091</v>
      </c>
    </row>
    <row r="325" spans="1:5">
      <c r="A325" s="379">
        <v>18236101</v>
      </c>
      <c r="B325" s="379" t="s">
        <v>1417</v>
      </c>
      <c r="C325" s="380">
        <v>3769772.47</v>
      </c>
      <c r="D325" s="370">
        <f>VLOOKUP($A$1:$A$1397,BS!$A$8:$A$2406,1,0)</f>
        <v>18236101</v>
      </c>
      <c r="E325" s="379">
        <v>18236101</v>
      </c>
    </row>
    <row r="326" spans="1:5">
      <c r="A326" s="379">
        <v>18236111</v>
      </c>
      <c r="B326" s="379" t="s">
        <v>2747</v>
      </c>
      <c r="C326" s="380">
        <v>-2144533.98</v>
      </c>
      <c r="D326" s="370">
        <f>VLOOKUP($A$1:$A$1397,BS!$A$8:$A$2406,1,0)</f>
        <v>18236111</v>
      </c>
      <c r="E326" s="379">
        <v>18236111</v>
      </c>
    </row>
    <row r="327" spans="1:5">
      <c r="A327" s="379">
        <v>18237112</v>
      </c>
      <c r="B327" s="379" t="s">
        <v>633</v>
      </c>
      <c r="C327" s="380">
        <v>279321.2</v>
      </c>
      <c r="D327" s="370">
        <f>VLOOKUP($A$1:$A$1397,BS!$A$8:$A$2406,1,0)</f>
        <v>18237112</v>
      </c>
      <c r="E327" s="379">
        <v>18237112</v>
      </c>
    </row>
    <row r="328" spans="1:5">
      <c r="A328" s="379">
        <v>18237122</v>
      </c>
      <c r="B328" s="379" t="s">
        <v>961</v>
      </c>
      <c r="C328" s="380">
        <v>169602.13</v>
      </c>
      <c r="D328" s="370">
        <f>VLOOKUP($A$1:$A$1397,BS!$A$8:$A$2406,1,0)</f>
        <v>18237122</v>
      </c>
      <c r="E328" s="379">
        <v>18237122</v>
      </c>
    </row>
    <row r="329" spans="1:5">
      <c r="A329" s="379">
        <v>18237132</v>
      </c>
      <c r="B329" s="379" t="s">
        <v>58</v>
      </c>
      <c r="C329" s="380">
        <v>133750.43</v>
      </c>
      <c r="D329" s="370">
        <f>VLOOKUP($A$1:$A$1397,BS!$A$8:$A$2406,1,0)</f>
        <v>18237132</v>
      </c>
      <c r="E329" s="379">
        <v>18237132</v>
      </c>
    </row>
    <row r="330" spans="1:5">
      <c r="A330" s="379">
        <v>18237142</v>
      </c>
      <c r="B330" s="379" t="s">
        <v>59</v>
      </c>
      <c r="C330" s="380">
        <v>53995.63</v>
      </c>
      <c r="D330" s="370">
        <f>VLOOKUP($A$1:$A$1397,BS!$A$8:$A$2406,1,0)</f>
        <v>18237142</v>
      </c>
      <c r="E330" s="379">
        <v>18237142</v>
      </c>
    </row>
    <row r="331" spans="1:5">
      <c r="A331" s="379">
        <v>18237152</v>
      </c>
      <c r="B331" s="379" t="s">
        <v>318</v>
      </c>
      <c r="C331" s="380">
        <v>67987.45</v>
      </c>
      <c r="D331" s="370">
        <f>VLOOKUP($A$1:$A$1397,BS!$A$8:$A$2406,1,0)</f>
        <v>18237152</v>
      </c>
      <c r="E331" s="379">
        <v>18237152</v>
      </c>
    </row>
    <row r="332" spans="1:5">
      <c r="A332" s="379">
        <v>18238031</v>
      </c>
      <c r="B332" s="379" t="s">
        <v>2603</v>
      </c>
      <c r="C332" s="380">
        <v>2900801.06</v>
      </c>
      <c r="D332" s="370">
        <f>VLOOKUP($A$1:$A$1397,BS!$A$8:$A$2406,1,0)</f>
        <v>18238031</v>
      </c>
      <c r="E332" s="379">
        <v>18238031</v>
      </c>
    </row>
    <row r="333" spans="1:5">
      <c r="A333" s="379">
        <v>18238032</v>
      </c>
      <c r="B333" s="379" t="s">
        <v>2603</v>
      </c>
      <c r="C333" s="380">
        <v>1096333.18</v>
      </c>
      <c r="D333" s="370">
        <f>VLOOKUP($A$1:$A$1397,BS!$A$8:$A$2406,1,0)</f>
        <v>18238032</v>
      </c>
      <c r="E333" s="379">
        <v>18238032</v>
      </c>
    </row>
    <row r="334" spans="1:5">
      <c r="A334" s="379">
        <v>18238041</v>
      </c>
      <c r="B334" s="379" t="s">
        <v>2604</v>
      </c>
      <c r="C334" s="380">
        <v>27543857</v>
      </c>
      <c r="D334" s="370">
        <f>VLOOKUP($A$1:$A$1397,BS!$A$8:$A$2406,1,0)</f>
        <v>18238041</v>
      </c>
      <c r="E334" s="379">
        <v>18238041</v>
      </c>
    </row>
    <row r="335" spans="1:5">
      <c r="A335" s="379">
        <v>18238042</v>
      </c>
      <c r="B335" s="379" t="s">
        <v>2605</v>
      </c>
      <c r="C335" s="380">
        <v>7868041</v>
      </c>
      <c r="D335" s="370">
        <f>VLOOKUP($A$1:$A$1397,BS!$A$8:$A$2406,1,0)</f>
        <v>18238042</v>
      </c>
      <c r="E335" s="379">
        <v>18238042</v>
      </c>
    </row>
    <row r="336" spans="1:5">
      <c r="A336" s="379">
        <v>18238141</v>
      </c>
      <c r="B336" s="379" t="s">
        <v>2783</v>
      </c>
      <c r="C336" s="380">
        <v>24760867.289999999</v>
      </c>
      <c r="D336" s="370">
        <f>VLOOKUP($A$1:$A$1397,BS!$A$8:$A$2406,1,0)</f>
        <v>18238141</v>
      </c>
      <c r="E336" s="379">
        <v>18238141</v>
      </c>
    </row>
    <row r="337" spans="1:5">
      <c r="A337" s="379">
        <v>18238142</v>
      </c>
      <c r="B337" s="379" t="s">
        <v>2782</v>
      </c>
      <c r="C337" s="380">
        <v>62352740.649999999</v>
      </c>
      <c r="D337" s="370">
        <f>VLOOKUP($A$1:$A$1397,BS!$A$8:$A$2406,1,0)</f>
        <v>18238142</v>
      </c>
      <c r="E337" s="379">
        <v>18238142</v>
      </c>
    </row>
    <row r="338" spans="1:5">
      <c r="A338" s="379">
        <v>18238151</v>
      </c>
      <c r="B338" s="379" t="s">
        <v>2674</v>
      </c>
      <c r="C338" s="380">
        <v>8253338.6900000004</v>
      </c>
      <c r="D338" s="370">
        <f>VLOOKUP($A$1:$A$1397,BS!$A$8:$A$2406,1,0)</f>
        <v>18238151</v>
      </c>
      <c r="E338" s="379">
        <v>18238151</v>
      </c>
    </row>
    <row r="339" spans="1:5">
      <c r="A339" s="379">
        <v>18238152</v>
      </c>
      <c r="B339" s="379" t="s">
        <v>2618</v>
      </c>
      <c r="C339" s="380">
        <v>14516156.880000001</v>
      </c>
      <c r="D339" s="370">
        <f>VLOOKUP($A$1:$A$1397,BS!$A$8:$A$2406,1,0)</f>
        <v>18238152</v>
      </c>
      <c r="E339" s="379">
        <v>18238152</v>
      </c>
    </row>
    <row r="340" spans="1:5">
      <c r="A340" s="379">
        <v>18238161</v>
      </c>
      <c r="B340" s="379" t="s">
        <v>2602</v>
      </c>
      <c r="C340" s="380">
        <v>861576.77</v>
      </c>
      <c r="D340" s="370">
        <f>VLOOKUP($A$1:$A$1397,BS!$A$8:$A$2406,1,0)</f>
        <v>18238161</v>
      </c>
      <c r="E340" s="379">
        <v>18238161</v>
      </c>
    </row>
    <row r="341" spans="1:5">
      <c r="A341" s="379">
        <v>18238162</v>
      </c>
      <c r="B341" s="379" t="s">
        <v>2849</v>
      </c>
      <c r="C341" s="380">
        <v>1849338.57</v>
      </c>
      <c r="D341" s="370">
        <f>VLOOKUP($A$1:$A$1397,BS!$A$8:$A$2406,1,0)</f>
        <v>18238162</v>
      </c>
      <c r="E341" s="379">
        <v>18238162</v>
      </c>
    </row>
    <row r="342" spans="1:5">
      <c r="A342" s="379">
        <v>18238171</v>
      </c>
      <c r="B342" s="379" t="s">
        <v>2766</v>
      </c>
      <c r="C342" s="380">
        <v>359696.86</v>
      </c>
      <c r="D342" s="370">
        <f>VLOOKUP($A$1:$A$1397,BS!$A$8:$A$2406,1,0)</f>
        <v>18238171</v>
      </c>
      <c r="E342" s="379">
        <v>18238171</v>
      </c>
    </row>
    <row r="343" spans="1:5">
      <c r="A343" s="379">
        <v>18238172</v>
      </c>
      <c r="B343" s="379" t="s">
        <v>2619</v>
      </c>
      <c r="C343" s="380">
        <v>477679.81</v>
      </c>
      <c r="D343" s="370">
        <f>VLOOKUP($A$1:$A$1397,BS!$A$8:$A$2406,1,0)</f>
        <v>18238172</v>
      </c>
      <c r="E343" s="379">
        <v>18238172</v>
      </c>
    </row>
    <row r="344" spans="1:5">
      <c r="A344" s="379">
        <v>18238181</v>
      </c>
      <c r="B344" s="379" t="s">
        <v>2720</v>
      </c>
      <c r="C344" s="380">
        <v>897636.91</v>
      </c>
      <c r="D344" s="370">
        <f>VLOOKUP($A$1:$A$1397,BS!$A$8:$A$2406,1,0)</f>
        <v>18238181</v>
      </c>
      <c r="E344" s="379">
        <v>18238181</v>
      </c>
    </row>
    <row r="345" spans="1:5">
      <c r="A345" s="379">
        <v>18238191</v>
      </c>
      <c r="B345" s="379" t="s">
        <v>2721</v>
      </c>
      <c r="C345" s="380">
        <v>2025570.1</v>
      </c>
      <c r="D345" s="370">
        <f>VLOOKUP($A$1:$A$1397,BS!$A$8:$A$2406,1,0)</f>
        <v>18238191</v>
      </c>
      <c r="E345" s="379">
        <v>18238191</v>
      </c>
    </row>
    <row r="346" spans="1:5">
      <c r="A346" s="379">
        <v>18238211</v>
      </c>
      <c r="B346" s="379" t="s">
        <v>2712</v>
      </c>
      <c r="C346" s="380">
        <v>39229.68</v>
      </c>
      <c r="D346" s="370">
        <f>VLOOKUP($A$1:$A$1397,BS!$A$8:$A$2406,1,0)</f>
        <v>18238211</v>
      </c>
      <c r="E346" s="379">
        <v>18238211</v>
      </c>
    </row>
    <row r="347" spans="1:5">
      <c r="A347" s="379">
        <v>18238221</v>
      </c>
      <c r="B347" s="379" t="s">
        <v>2713</v>
      </c>
      <c r="C347" s="380">
        <v>87460.49</v>
      </c>
      <c r="D347" s="370">
        <f>VLOOKUP($A$1:$A$1397,BS!$A$8:$A$2406,1,0)</f>
        <v>18238221</v>
      </c>
      <c r="E347" s="379">
        <v>18238221</v>
      </c>
    </row>
    <row r="348" spans="1:5">
      <c r="A348" s="379">
        <v>18238311</v>
      </c>
      <c r="B348" s="379" t="s">
        <v>2675</v>
      </c>
      <c r="C348" s="380">
        <v>16574881.76</v>
      </c>
      <c r="D348" s="370">
        <f>VLOOKUP($A$1:$A$1397,BS!$A$8:$A$2406,1,0)</f>
        <v>18238311</v>
      </c>
      <c r="E348" s="379">
        <v>18238311</v>
      </c>
    </row>
    <row r="349" spans="1:5">
      <c r="A349" s="379">
        <v>18238321</v>
      </c>
      <c r="B349" s="379" t="s">
        <v>2676</v>
      </c>
      <c r="C349" s="380">
        <v>1795598.9</v>
      </c>
      <c r="D349" s="370">
        <f>VLOOKUP($A$1:$A$1397,BS!$A$8:$A$2406,1,0)</f>
        <v>18238321</v>
      </c>
      <c r="E349" s="379">
        <v>18238321</v>
      </c>
    </row>
    <row r="350" spans="1:5">
      <c r="A350" s="379">
        <v>18238331</v>
      </c>
      <c r="B350" s="379" t="s">
        <v>2680</v>
      </c>
      <c r="C350" s="380">
        <v>7050989.7199999997</v>
      </c>
      <c r="D350" s="370">
        <f>VLOOKUP($A$1:$A$1397,BS!$A$8:$A$2406,1,0)</f>
        <v>18238331</v>
      </c>
      <c r="E350" s="379">
        <v>18238331</v>
      </c>
    </row>
    <row r="351" spans="1:5">
      <c r="A351" s="379">
        <v>18239001</v>
      </c>
      <c r="B351" s="379" t="s">
        <v>1785</v>
      </c>
      <c r="C351" s="380">
        <v>107133095.14</v>
      </c>
      <c r="D351" s="370">
        <f>VLOOKUP($A$1:$A$1397,BS!$A$8:$A$2406,1,0)</f>
        <v>18239001</v>
      </c>
      <c r="E351" s="379">
        <v>18239001</v>
      </c>
    </row>
    <row r="352" spans="1:5">
      <c r="A352" s="379">
        <v>18239002</v>
      </c>
      <c r="B352" s="379" t="s">
        <v>1786</v>
      </c>
      <c r="C352" s="380">
        <v>33309620.609999999</v>
      </c>
      <c r="D352" s="370">
        <f>VLOOKUP($A$1:$A$1397,BS!$A$8:$A$2406,1,0)</f>
        <v>18239002</v>
      </c>
      <c r="E352" s="379">
        <v>18239002</v>
      </c>
    </row>
    <row r="353" spans="1:5">
      <c r="A353" s="379">
        <v>18239011</v>
      </c>
      <c r="B353" s="379" t="s">
        <v>556</v>
      </c>
      <c r="C353" s="380">
        <v>3336819.85</v>
      </c>
      <c r="D353" s="370">
        <f>VLOOKUP($A$1:$A$1397,BS!$A$8:$A$2406,1,0)</f>
        <v>18239011</v>
      </c>
      <c r="E353" s="379">
        <v>18239011</v>
      </c>
    </row>
    <row r="354" spans="1:5">
      <c r="A354" s="379">
        <v>18239012</v>
      </c>
      <c r="B354" s="379" t="s">
        <v>557</v>
      </c>
      <c r="C354" s="380">
        <v>1305364.18</v>
      </c>
      <c r="D354" s="370">
        <f>VLOOKUP($A$1:$A$1397,BS!$A$8:$A$2406,1,0)</f>
        <v>18239012</v>
      </c>
      <c r="E354" s="379">
        <v>18239012</v>
      </c>
    </row>
    <row r="355" spans="1:5">
      <c r="A355" s="379">
        <v>18239021</v>
      </c>
      <c r="B355" s="379" t="s">
        <v>1787</v>
      </c>
      <c r="C355" s="380">
        <v>24552222.739999998</v>
      </c>
      <c r="D355" s="370">
        <f>VLOOKUP($A$1:$A$1397,BS!$A$8:$A$2406,1,0)</f>
        <v>18239021</v>
      </c>
      <c r="E355" s="379">
        <v>18239021</v>
      </c>
    </row>
    <row r="356" spans="1:5">
      <c r="A356" s="379">
        <v>18239022</v>
      </c>
      <c r="B356" s="379" t="s">
        <v>1788</v>
      </c>
      <c r="C356" s="380">
        <v>9300149.8699999992</v>
      </c>
      <c r="D356" s="370">
        <f>VLOOKUP($A$1:$A$1397,BS!$A$8:$A$2406,1,0)</f>
        <v>18239022</v>
      </c>
      <c r="E356" s="379">
        <v>18239022</v>
      </c>
    </row>
    <row r="357" spans="1:5">
      <c r="A357" s="379">
        <v>18239031</v>
      </c>
      <c r="B357" s="379" t="s">
        <v>893</v>
      </c>
      <c r="C357" s="380">
        <v>-135022137.72999999</v>
      </c>
      <c r="D357" s="370">
        <f>VLOOKUP($A$1:$A$1397,BS!$A$8:$A$2406,1,0)</f>
        <v>18239031</v>
      </c>
      <c r="E357" s="379">
        <v>18239031</v>
      </c>
    </row>
    <row r="358" spans="1:5">
      <c r="A358" s="379">
        <v>18239032</v>
      </c>
      <c r="B358" s="379" t="s">
        <v>894</v>
      </c>
      <c r="C358" s="380">
        <v>-43915134.659999996</v>
      </c>
      <c r="D358" s="370">
        <f>VLOOKUP($A$1:$A$1397,BS!$A$8:$A$2406,1,0)</f>
        <v>18239032</v>
      </c>
      <c r="E358" s="379">
        <v>18239032</v>
      </c>
    </row>
    <row r="359" spans="1:5">
      <c r="A359" s="379">
        <v>18239061</v>
      </c>
      <c r="B359" s="379" t="s">
        <v>1600</v>
      </c>
      <c r="C359" s="380">
        <v>910964</v>
      </c>
      <c r="D359" s="370">
        <f>VLOOKUP($A$1:$A$1397,BS!$A$8:$A$2406,1,0)</f>
        <v>18239061</v>
      </c>
      <c r="E359" s="379">
        <v>18239061</v>
      </c>
    </row>
    <row r="360" spans="1:5">
      <c r="A360" s="379">
        <v>18239081</v>
      </c>
      <c r="B360" s="379" t="s">
        <v>2921</v>
      </c>
      <c r="C360" s="380">
        <v>1110926.7</v>
      </c>
      <c r="D360" s="370">
        <f>VLOOKUP($A$1:$A$1397,BS!$A$8:$A$2406,1,0)</f>
        <v>18239081</v>
      </c>
      <c r="E360" s="379">
        <v>18239081</v>
      </c>
    </row>
    <row r="361" spans="1:5">
      <c r="A361" s="379">
        <v>18239082</v>
      </c>
      <c r="B361" s="379" t="s">
        <v>2922</v>
      </c>
      <c r="C361" s="380">
        <v>3443328.63</v>
      </c>
      <c r="D361" s="370">
        <f>VLOOKUP($A$1:$A$1397,BS!$A$8:$A$2406,1,0)</f>
        <v>18239082</v>
      </c>
      <c r="E361" s="379">
        <v>18239082</v>
      </c>
    </row>
    <row r="362" spans="1:5">
      <c r="A362" s="379">
        <v>18239091</v>
      </c>
      <c r="B362" s="379" t="s">
        <v>2923</v>
      </c>
      <c r="C362" s="380">
        <v>1103937.8600000001</v>
      </c>
      <c r="D362" s="370">
        <f>VLOOKUP($A$1:$A$1397,BS!$A$8:$A$2406,1,0)</f>
        <v>18239091</v>
      </c>
      <c r="E362" s="379" t="e">
        <v>#N/A</v>
      </c>
    </row>
    <row r="363" spans="1:5">
      <c r="A363" s="379">
        <v>18239092</v>
      </c>
      <c r="B363" s="379" t="s">
        <v>2772</v>
      </c>
      <c r="C363" s="380">
        <v>1988201.6</v>
      </c>
      <c r="D363" s="370">
        <f>VLOOKUP($A$1:$A$1397,BS!$A$8:$A$2406,1,0)</f>
        <v>18239092</v>
      </c>
      <c r="E363" s="379">
        <v>18239092</v>
      </c>
    </row>
    <row r="364" spans="1:5">
      <c r="A364" s="379">
        <v>18239101</v>
      </c>
      <c r="B364" s="379" t="s">
        <v>2924</v>
      </c>
      <c r="C364" s="380">
        <v>266834.75</v>
      </c>
      <c r="D364" s="370">
        <f>VLOOKUP($A$1:$A$1397,BS!$A$8:$A$2406,1,0)</f>
        <v>18239101</v>
      </c>
      <c r="E364" s="379">
        <v>18239101</v>
      </c>
    </row>
    <row r="365" spans="1:5">
      <c r="A365" s="379">
        <v>18239121</v>
      </c>
      <c r="B365" s="379" t="s">
        <v>3108</v>
      </c>
      <c r="C365" s="380">
        <v>-11291895</v>
      </c>
      <c r="D365" s="370">
        <f>VLOOKUP($A$1:$A$1397,BS!$A$8:$A$2406,1,0)</f>
        <v>18239121</v>
      </c>
      <c r="E365" s="379">
        <v>18239121</v>
      </c>
    </row>
    <row r="366" spans="1:5">
      <c r="A366" s="379">
        <v>18239131</v>
      </c>
      <c r="B366" s="379" t="s">
        <v>3109</v>
      </c>
      <c r="C366" s="380">
        <v>11291895</v>
      </c>
      <c r="D366" s="370">
        <f>VLOOKUP($A$1:$A$1397,BS!$A$8:$A$2406,1,0)</f>
        <v>18239131</v>
      </c>
      <c r="E366" s="379">
        <v>18239131</v>
      </c>
    </row>
    <row r="367" spans="1:5">
      <c r="A367" s="379">
        <v>18400013</v>
      </c>
      <c r="B367" s="379" t="s">
        <v>1622</v>
      </c>
      <c r="C367" s="380">
        <v>92659.81</v>
      </c>
      <c r="D367" s="370">
        <f>VLOOKUP($A$1:$A$1397,BS!$A$8:$A$2406,1,0)</f>
        <v>18400013</v>
      </c>
      <c r="E367" s="379">
        <v>18400013</v>
      </c>
    </row>
    <row r="368" spans="1:5">
      <c r="A368" s="379">
        <v>18400123</v>
      </c>
      <c r="B368" s="379" t="s">
        <v>1623</v>
      </c>
      <c r="C368" s="380">
        <v>201944.1</v>
      </c>
      <c r="D368" s="370">
        <f>VLOOKUP($A$1:$A$1397,BS!$A$8:$A$2406,1,0)</f>
        <v>18400123</v>
      </c>
      <c r="E368" s="379">
        <v>18400123</v>
      </c>
    </row>
    <row r="369" spans="1:5">
      <c r="A369" s="379">
        <v>18400143</v>
      </c>
      <c r="B369" s="379" t="s">
        <v>1624</v>
      </c>
      <c r="C369" s="380">
        <v>-99573.04</v>
      </c>
      <c r="D369" s="370">
        <f>VLOOKUP($A$1:$A$1397,BS!$A$8:$A$2406,1,0)</f>
        <v>18400143</v>
      </c>
      <c r="E369" s="379">
        <v>18400143</v>
      </c>
    </row>
    <row r="370" spans="1:5">
      <c r="A370" s="379">
        <v>18500003</v>
      </c>
      <c r="B370" s="379" t="s">
        <v>660</v>
      </c>
      <c r="C370" s="380">
        <v>55514.66</v>
      </c>
      <c r="D370" s="370">
        <f>VLOOKUP($A$1:$A$1397,BS!$A$8:$A$2406,1,0)</f>
        <v>18500003</v>
      </c>
      <c r="E370" s="379">
        <v>18500003</v>
      </c>
    </row>
    <row r="371" spans="1:5">
      <c r="A371" s="379">
        <v>18600013</v>
      </c>
      <c r="B371" s="379" t="s">
        <v>1275</v>
      </c>
      <c r="C371" s="380">
        <v>111034.46</v>
      </c>
      <c r="D371" s="370">
        <f>VLOOKUP($A$1:$A$1397,BS!$A$8:$A$2406,1,0)</f>
        <v>18600013</v>
      </c>
      <c r="E371" s="379">
        <v>18600013</v>
      </c>
    </row>
    <row r="372" spans="1:5">
      <c r="A372" s="379">
        <v>18600053</v>
      </c>
      <c r="B372" s="379" t="s">
        <v>1276</v>
      </c>
      <c r="C372" s="380">
        <v>4352640.05</v>
      </c>
      <c r="D372" s="370">
        <f>VLOOKUP($A$1:$A$1397,BS!$A$8:$A$2406,1,0)</f>
        <v>18600053</v>
      </c>
      <c r="E372" s="379">
        <v>18600053</v>
      </c>
    </row>
    <row r="373" spans="1:5">
      <c r="A373" s="379">
        <v>18600091</v>
      </c>
      <c r="B373" s="379" t="s">
        <v>2111</v>
      </c>
      <c r="C373" s="380">
        <v>9268.68</v>
      </c>
      <c r="D373" s="370">
        <f>VLOOKUP($A$1:$A$1397,BS!$A$8:$A$2406,1,0)</f>
        <v>18600091</v>
      </c>
      <c r="E373" s="379">
        <v>18600091</v>
      </c>
    </row>
    <row r="374" spans="1:5">
      <c r="A374" s="379">
        <v>18600122</v>
      </c>
      <c r="B374" s="379" t="s">
        <v>1568</v>
      </c>
      <c r="C374" s="380">
        <v>-1631.12</v>
      </c>
      <c r="D374" s="370">
        <f>VLOOKUP($A$1:$A$1397,BS!$A$8:$A$2406,1,0)</f>
        <v>18600122</v>
      </c>
      <c r="E374" s="379">
        <v>18600122</v>
      </c>
    </row>
    <row r="375" spans="1:5">
      <c r="A375" s="379">
        <v>18600123</v>
      </c>
      <c r="B375" s="379" t="s">
        <v>238</v>
      </c>
      <c r="C375" s="379">
        <v>435.03</v>
      </c>
      <c r="D375" s="370">
        <f>VLOOKUP($A$1:$A$1397,BS!$A$8:$A$2406,1,0)</f>
        <v>18600123</v>
      </c>
      <c r="E375" s="379">
        <v>18600123</v>
      </c>
    </row>
    <row r="376" spans="1:5">
      <c r="A376" s="379">
        <v>18600143</v>
      </c>
      <c r="B376" s="379" t="s">
        <v>2853</v>
      </c>
      <c r="C376" s="380">
        <v>15384.65</v>
      </c>
      <c r="D376" s="370">
        <f>VLOOKUP($A$1:$A$1397,BS!$A$8:$A$2406,1,0)</f>
        <v>18600143</v>
      </c>
      <c r="E376" s="379">
        <v>18600143</v>
      </c>
    </row>
    <row r="377" spans="1:5">
      <c r="A377" s="379">
        <v>18600291</v>
      </c>
      <c r="B377" s="379" t="s">
        <v>2778</v>
      </c>
      <c r="C377" s="380">
        <v>12399.37</v>
      </c>
      <c r="D377" s="370">
        <f>VLOOKUP($A$1:$A$1397,BS!$A$8:$A$2406,1,0)</f>
        <v>18600291</v>
      </c>
      <c r="E377" s="379">
        <v>18600291</v>
      </c>
    </row>
    <row r="378" spans="1:5">
      <c r="A378" s="379">
        <v>18600293</v>
      </c>
      <c r="B378" s="379" t="s">
        <v>843</v>
      </c>
      <c r="C378" s="380">
        <v>219982.06</v>
      </c>
      <c r="D378" s="370">
        <f>VLOOKUP($A$1:$A$1397,BS!$A$8:$A$2406,1,0)</f>
        <v>18600293</v>
      </c>
      <c r="E378" s="379">
        <v>18600293</v>
      </c>
    </row>
    <row r="379" spans="1:5">
      <c r="A379" s="379">
        <v>18600403</v>
      </c>
      <c r="B379" s="379" t="s">
        <v>2523</v>
      </c>
      <c r="C379" s="380">
        <v>1699128.75</v>
      </c>
      <c r="D379" s="370">
        <f>VLOOKUP($A$1:$A$1397,BS!$A$8:$A$2406,1,0)</f>
        <v>18600403</v>
      </c>
      <c r="E379" s="379">
        <v>18600403</v>
      </c>
    </row>
    <row r="380" spans="1:5">
      <c r="A380" s="379">
        <v>18600512</v>
      </c>
      <c r="B380" s="379" t="s">
        <v>2369</v>
      </c>
      <c r="C380" s="380">
        <v>67721222.709999993</v>
      </c>
      <c r="D380" s="370">
        <f>VLOOKUP($A$1:$A$1397,BS!$A$8:$A$2406,1,0)</f>
        <v>18600512</v>
      </c>
      <c r="E380" s="379">
        <v>18600512</v>
      </c>
    </row>
    <row r="381" spans="1:5">
      <c r="A381" s="379">
        <v>18600561</v>
      </c>
      <c r="B381" s="379" t="s">
        <v>1086</v>
      </c>
      <c r="C381" s="380">
        <v>7979899</v>
      </c>
      <c r="D381" s="370">
        <f>VLOOKUP($A$1:$A$1397,BS!$A$8:$A$2406,1,0)</f>
        <v>18600561</v>
      </c>
      <c r="E381" s="379">
        <v>18600561</v>
      </c>
    </row>
    <row r="382" spans="1:5">
      <c r="A382" s="379">
        <v>18600571</v>
      </c>
      <c r="B382" s="379" t="s">
        <v>1359</v>
      </c>
      <c r="C382" s="380">
        <v>63393508.810000002</v>
      </c>
      <c r="D382" s="370">
        <f>VLOOKUP($A$1:$A$1397,BS!$A$8:$A$2406,1,0)</f>
        <v>18600571</v>
      </c>
      <c r="E382" s="379">
        <v>18600571</v>
      </c>
    </row>
    <row r="383" spans="1:5">
      <c r="A383" s="379">
        <v>18600573</v>
      </c>
      <c r="B383" s="379" t="s">
        <v>2859</v>
      </c>
      <c r="C383" s="380">
        <v>7502997</v>
      </c>
      <c r="D383" s="370">
        <f>VLOOKUP($A$1:$A$1397,BS!$A$8:$A$2406,1,0)</f>
        <v>18600573</v>
      </c>
      <c r="E383" s="379">
        <v>18600573</v>
      </c>
    </row>
    <row r="384" spans="1:5">
      <c r="A384" s="379">
        <v>18600751</v>
      </c>
      <c r="B384" s="379" t="s">
        <v>2193</v>
      </c>
      <c r="C384" s="380">
        <v>2457449.58</v>
      </c>
      <c r="D384" s="370">
        <f>VLOOKUP($A$1:$A$1397,BS!$A$8:$A$2406,1,0)</f>
        <v>18600751</v>
      </c>
      <c r="E384" s="379">
        <v>18600751</v>
      </c>
    </row>
    <row r="385" spans="1:5">
      <c r="A385" s="379">
        <v>18600761</v>
      </c>
      <c r="B385" s="379" t="s">
        <v>2194</v>
      </c>
      <c r="C385" s="380">
        <v>1046649.36</v>
      </c>
      <c r="D385" s="370">
        <f>VLOOKUP($A$1:$A$1397,BS!$A$8:$A$2406,1,0)</f>
        <v>18600761</v>
      </c>
      <c r="E385" s="379">
        <v>18600761</v>
      </c>
    </row>
    <row r="386" spans="1:5">
      <c r="A386" s="379">
        <v>18600771</v>
      </c>
      <c r="B386" s="379" t="s">
        <v>2346</v>
      </c>
      <c r="C386" s="380">
        <v>2536839.64</v>
      </c>
      <c r="D386" s="370">
        <f>VLOOKUP($A$1:$A$1397,BS!$A$8:$A$2406,1,0)</f>
        <v>18600771</v>
      </c>
      <c r="E386" s="379">
        <v>18600771</v>
      </c>
    </row>
    <row r="387" spans="1:5">
      <c r="A387" s="379">
        <v>18600781</v>
      </c>
      <c r="B387" s="379" t="s">
        <v>2347</v>
      </c>
      <c r="C387" s="380">
        <v>1336932.74</v>
      </c>
      <c r="D387" s="370">
        <f>VLOOKUP($A$1:$A$1397,BS!$A$8:$A$2406,1,0)</f>
        <v>18600781</v>
      </c>
      <c r="E387" s="379">
        <v>18600781</v>
      </c>
    </row>
    <row r="388" spans="1:5">
      <c r="A388" s="379">
        <v>18600941</v>
      </c>
      <c r="B388" s="379" t="s">
        <v>2805</v>
      </c>
      <c r="C388" s="380">
        <v>31664.959999999999</v>
      </c>
      <c r="D388" s="370">
        <f>VLOOKUP($A$1:$A$1397,BS!$A$8:$A$2406,1,0)</f>
        <v>18600941</v>
      </c>
      <c r="E388" s="379">
        <v>18600941</v>
      </c>
    </row>
    <row r="389" spans="1:5">
      <c r="A389" s="379">
        <v>18600943</v>
      </c>
      <c r="B389" s="379" t="s">
        <v>2806</v>
      </c>
      <c r="C389" s="380">
        <v>314794.36</v>
      </c>
      <c r="D389" s="370">
        <f>VLOOKUP($A$1:$A$1397,BS!$A$8:$A$2406,1,0)</f>
        <v>18600943</v>
      </c>
      <c r="E389" s="379">
        <v>18600943</v>
      </c>
    </row>
    <row r="390" spans="1:5">
      <c r="A390" s="379">
        <v>18601013</v>
      </c>
      <c r="B390" s="379" t="s">
        <v>2884</v>
      </c>
      <c r="C390" s="380">
        <v>112637.5</v>
      </c>
      <c r="D390" s="370">
        <f>VLOOKUP($A$1:$A$1397,BS!$A$8:$A$2406,1,0)</f>
        <v>18601013</v>
      </c>
      <c r="E390" s="379">
        <v>18601013</v>
      </c>
    </row>
    <row r="391" spans="1:5">
      <c r="A391" s="379">
        <v>18601021</v>
      </c>
      <c r="B391" s="379" t="s">
        <v>3103</v>
      </c>
      <c r="C391" s="380">
        <v>158680.26</v>
      </c>
      <c r="D391" s="370">
        <f>VLOOKUP($A$1:$A$1397,BS!$A$8:$A$2406,1,0)</f>
        <v>18601021</v>
      </c>
      <c r="E391" s="379">
        <v>18601021</v>
      </c>
    </row>
    <row r="392" spans="1:5">
      <c r="A392" s="379">
        <v>18601173</v>
      </c>
      <c r="B392" s="379" t="s">
        <v>2718</v>
      </c>
      <c r="C392" s="380">
        <v>80437.97</v>
      </c>
      <c r="D392" s="370">
        <f>VLOOKUP($A$1:$A$1397,BS!$A$8:$A$2406,1,0)</f>
        <v>18601173</v>
      </c>
      <c r="E392" s="379">
        <v>18601173</v>
      </c>
    </row>
    <row r="393" spans="1:5">
      <c r="A393" s="379">
        <v>18601502</v>
      </c>
      <c r="B393" s="379" t="s">
        <v>2525</v>
      </c>
      <c r="C393" s="380">
        <v>149759.97</v>
      </c>
      <c r="D393" s="370">
        <f>VLOOKUP($A$1:$A$1397,BS!$A$8:$A$2406,1,0)</f>
        <v>18601502</v>
      </c>
      <c r="E393" s="379">
        <v>18601502</v>
      </c>
    </row>
    <row r="394" spans="1:5">
      <c r="A394" s="379">
        <v>18603003</v>
      </c>
      <c r="B394" s="379" t="s">
        <v>2804</v>
      </c>
      <c r="C394" s="380">
        <v>1481579.93</v>
      </c>
      <c r="D394" s="370">
        <f>VLOOKUP($A$1:$A$1397,BS!$A$8:$A$2406,1,0)</f>
        <v>18603003</v>
      </c>
      <c r="E394" s="379">
        <v>18603003</v>
      </c>
    </row>
    <row r="395" spans="1:5">
      <c r="A395" s="379">
        <v>18603011</v>
      </c>
      <c r="B395" s="379" t="s">
        <v>2761</v>
      </c>
      <c r="C395" s="380">
        <v>1821296.06</v>
      </c>
      <c r="D395" s="370">
        <f>VLOOKUP($A$1:$A$1397,BS!$A$8:$A$2406,1,0)</f>
        <v>18603011</v>
      </c>
      <c r="E395" s="379">
        <v>18603011</v>
      </c>
    </row>
    <row r="396" spans="1:5">
      <c r="A396" s="379">
        <v>18603021</v>
      </c>
      <c r="B396" s="379" t="s">
        <v>2779</v>
      </c>
      <c r="C396" s="380">
        <v>5768199.5800000001</v>
      </c>
      <c r="D396" s="370">
        <f>VLOOKUP($A$1:$A$1397,BS!$A$8:$A$2406,1,0)</f>
        <v>18603021</v>
      </c>
      <c r="E396" s="379">
        <v>18603021</v>
      </c>
    </row>
    <row r="397" spans="1:5">
      <c r="A397" s="379">
        <v>18603031</v>
      </c>
      <c r="B397" s="379" t="s">
        <v>2754</v>
      </c>
      <c r="C397" s="380">
        <v>1624722.03</v>
      </c>
      <c r="D397" s="370">
        <f>VLOOKUP($A$1:$A$1397,BS!$A$8:$A$2406,1,0)</f>
        <v>18603031</v>
      </c>
      <c r="E397" s="379">
        <v>18603031</v>
      </c>
    </row>
    <row r="398" spans="1:5">
      <c r="A398" s="379">
        <v>18603041</v>
      </c>
      <c r="B398" s="379" t="s">
        <v>2780</v>
      </c>
      <c r="C398" s="380">
        <v>873687.4</v>
      </c>
      <c r="D398" s="370">
        <f>VLOOKUP($A$1:$A$1397,BS!$A$8:$A$2406,1,0)</f>
        <v>18603041</v>
      </c>
      <c r="E398" s="379">
        <v>18603041</v>
      </c>
    </row>
    <row r="399" spans="1:5">
      <c r="A399" s="379">
        <v>18603051</v>
      </c>
      <c r="B399" s="379" t="s">
        <v>2784</v>
      </c>
      <c r="C399" s="380">
        <v>263742.14</v>
      </c>
      <c r="D399" s="370">
        <f>VLOOKUP($A$1:$A$1397,BS!$A$8:$A$2406,1,0)</f>
        <v>18603051</v>
      </c>
      <c r="E399" s="379">
        <v>18603051</v>
      </c>
    </row>
    <row r="400" spans="1:5">
      <c r="A400" s="379">
        <v>18603061</v>
      </c>
      <c r="B400" s="379" t="s">
        <v>2898</v>
      </c>
      <c r="C400" s="380">
        <v>2725602.51</v>
      </c>
      <c r="D400" s="370">
        <f>VLOOKUP($A$1:$A$1397,BS!$A$8:$A$2406,1,0)</f>
        <v>18603061</v>
      </c>
      <c r="E400" s="379">
        <v>18603061</v>
      </c>
    </row>
    <row r="401" spans="1:5">
      <c r="A401" s="379">
        <v>18603081</v>
      </c>
      <c r="B401" s="379" t="s">
        <v>2908</v>
      </c>
      <c r="C401" s="380">
        <v>10000</v>
      </c>
      <c r="D401" s="370">
        <f>VLOOKUP($A$1:$A$1397,BS!$A$8:$A$2406,1,0)</f>
        <v>18603081</v>
      </c>
      <c r="E401" s="379">
        <v>18603081</v>
      </c>
    </row>
    <row r="402" spans="1:5">
      <c r="A402" s="379">
        <v>18603091</v>
      </c>
      <c r="B402" s="379" t="s">
        <v>2909</v>
      </c>
      <c r="C402" s="380">
        <v>12500</v>
      </c>
      <c r="D402" s="370">
        <f>VLOOKUP($A$1:$A$1397,BS!$A$8:$A$2406,1,0)</f>
        <v>18603091</v>
      </c>
      <c r="E402" s="379">
        <v>18603091</v>
      </c>
    </row>
    <row r="403" spans="1:5">
      <c r="A403" s="379">
        <v>18605011</v>
      </c>
      <c r="B403" s="379" t="s">
        <v>2862</v>
      </c>
      <c r="C403" s="380">
        <v>1446256.76</v>
      </c>
      <c r="D403" s="370">
        <f>VLOOKUP($A$1:$A$1397,BS!$A$8:$A$2406,1,0)</f>
        <v>18605011</v>
      </c>
      <c r="E403" s="379">
        <v>18605011</v>
      </c>
    </row>
    <row r="404" spans="1:5">
      <c r="A404" s="379">
        <v>18605021</v>
      </c>
      <c r="B404" s="379" t="s">
        <v>2910</v>
      </c>
      <c r="C404" s="380">
        <v>3985641.93</v>
      </c>
      <c r="D404" s="370">
        <f>VLOOKUP($A$1:$A$1397,BS!$A$8:$A$2406,1,0)</f>
        <v>18605021</v>
      </c>
      <c r="E404" s="379">
        <v>18605021</v>
      </c>
    </row>
    <row r="405" spans="1:5">
      <c r="A405" s="379">
        <v>18605031</v>
      </c>
      <c r="B405" s="379" t="s">
        <v>3104</v>
      </c>
      <c r="C405" s="380">
        <v>1064493.48</v>
      </c>
      <c r="D405" s="370">
        <f>VLOOKUP($A$1:$A$1397,BS!$A$8:$A$2406,1,0)</f>
        <v>18605031</v>
      </c>
      <c r="E405" s="379">
        <v>18605031</v>
      </c>
    </row>
    <row r="406" spans="1:5">
      <c r="A406" s="379">
        <v>18605041</v>
      </c>
      <c r="B406" s="379" t="s">
        <v>3105</v>
      </c>
      <c r="C406" s="380">
        <v>3318687.8</v>
      </c>
      <c r="D406" s="370">
        <f>VLOOKUP($A$1:$A$1397,BS!$A$8:$A$2406,1,0)</f>
        <v>18605041</v>
      </c>
      <c r="E406" s="379">
        <v>18605041</v>
      </c>
    </row>
    <row r="407" spans="1:5">
      <c r="A407" s="379">
        <v>18605051</v>
      </c>
      <c r="B407" s="379" t="s">
        <v>3110</v>
      </c>
      <c r="C407" s="380">
        <v>2500.0300000000002</v>
      </c>
      <c r="D407" s="370" t="e">
        <f>VLOOKUP($A$1:$A$1397,BS!$A$8:$A$2406,1,0)</f>
        <v>#N/A</v>
      </c>
      <c r="E407" s="379" t="e">
        <v>#N/A</v>
      </c>
    </row>
    <row r="408" spans="1:5">
      <c r="A408" s="379">
        <v>18608001</v>
      </c>
      <c r="B408" s="379" t="s">
        <v>1495</v>
      </c>
      <c r="C408" s="380">
        <v>417378.38</v>
      </c>
      <c r="D408" s="370">
        <f>VLOOKUP($A$1:$A$1397,BS!$A$8:$A$2406,1,0)</f>
        <v>18608001</v>
      </c>
      <c r="E408" s="379">
        <v>18608001</v>
      </c>
    </row>
    <row r="409" spans="1:5">
      <c r="A409" s="379">
        <v>18608002</v>
      </c>
      <c r="B409" s="379" t="s">
        <v>2789</v>
      </c>
      <c r="C409" s="380">
        <v>516679.22</v>
      </c>
      <c r="D409" s="370">
        <f>VLOOKUP($A$1:$A$1397,BS!$A$8:$A$2406,1,0)</f>
        <v>18608002</v>
      </c>
      <c r="E409" s="379">
        <v>18608002</v>
      </c>
    </row>
    <row r="410" spans="1:5">
      <c r="A410" s="379">
        <v>18608011</v>
      </c>
      <c r="B410" s="379" t="s">
        <v>1496</v>
      </c>
      <c r="C410" s="380">
        <v>350000</v>
      </c>
      <c r="D410" s="370">
        <f>VLOOKUP($A$1:$A$1397,BS!$A$8:$A$2406,1,0)</f>
        <v>18608011</v>
      </c>
      <c r="E410" s="379">
        <v>18608011</v>
      </c>
    </row>
    <row r="411" spans="1:5">
      <c r="A411" s="379">
        <v>18608012</v>
      </c>
      <c r="B411" s="379" t="s">
        <v>2786</v>
      </c>
      <c r="C411" s="380">
        <v>100000</v>
      </c>
      <c r="D411" s="370">
        <f>VLOOKUP($A$1:$A$1397,BS!$A$8:$A$2406,1,0)</f>
        <v>18608012</v>
      </c>
      <c r="E411" s="379">
        <v>18608012</v>
      </c>
    </row>
    <row r="412" spans="1:5">
      <c r="A412" s="379">
        <v>18608021</v>
      </c>
      <c r="B412" s="379" t="s">
        <v>1497</v>
      </c>
      <c r="C412" s="380">
        <v>2254508.17</v>
      </c>
      <c r="D412" s="370">
        <f>VLOOKUP($A$1:$A$1397,BS!$A$8:$A$2406,1,0)</f>
        <v>18608021</v>
      </c>
      <c r="E412" s="379">
        <v>18608021</v>
      </c>
    </row>
    <row r="413" spans="1:5">
      <c r="A413" s="379">
        <v>18608031</v>
      </c>
      <c r="B413" s="379" t="s">
        <v>1498</v>
      </c>
      <c r="C413" s="380">
        <v>50000</v>
      </c>
      <c r="D413" s="370">
        <f>VLOOKUP($A$1:$A$1397,BS!$A$8:$A$2406,1,0)</f>
        <v>18608031</v>
      </c>
      <c r="E413" s="379">
        <v>18608031</v>
      </c>
    </row>
    <row r="414" spans="1:5">
      <c r="A414" s="379">
        <v>18608041</v>
      </c>
      <c r="B414" s="379" t="s">
        <v>1509</v>
      </c>
      <c r="C414" s="380">
        <v>1955064.71</v>
      </c>
      <c r="D414" s="370">
        <f>VLOOKUP($A$1:$A$1397,BS!$A$8:$A$2406,1,0)</f>
        <v>18608041</v>
      </c>
      <c r="E414" s="379">
        <v>18608041</v>
      </c>
    </row>
    <row r="415" spans="1:5">
      <c r="A415" s="379">
        <v>18608051</v>
      </c>
      <c r="B415" s="379" t="s">
        <v>1499</v>
      </c>
      <c r="C415" s="380">
        <v>2925000</v>
      </c>
      <c r="D415" s="370">
        <f>VLOOKUP($A$1:$A$1397,BS!$A$8:$A$2406,1,0)</f>
        <v>18608051</v>
      </c>
      <c r="E415" s="379">
        <v>18608051</v>
      </c>
    </row>
    <row r="416" spans="1:5">
      <c r="A416" s="379">
        <v>18608062</v>
      </c>
      <c r="B416" s="379" t="s">
        <v>476</v>
      </c>
      <c r="C416" s="380">
        <v>-50267724.640000001</v>
      </c>
      <c r="D416" s="370">
        <f>VLOOKUP($A$1:$A$1397,BS!$A$8:$A$2406,1,0)</f>
        <v>18608062</v>
      </c>
      <c r="E416" s="379">
        <v>18608062</v>
      </c>
    </row>
    <row r="417" spans="1:5">
      <c r="A417" s="379">
        <v>18608081</v>
      </c>
      <c r="B417" s="379" t="s">
        <v>1500</v>
      </c>
      <c r="C417" s="380">
        <v>659654.59</v>
      </c>
      <c r="D417" s="370">
        <f>VLOOKUP($A$1:$A$1397,BS!$A$8:$A$2406,1,0)</f>
        <v>18608081</v>
      </c>
      <c r="E417" s="379">
        <v>18608081</v>
      </c>
    </row>
    <row r="418" spans="1:5">
      <c r="A418" s="379">
        <v>18608111</v>
      </c>
      <c r="B418" s="379" t="s">
        <v>1501</v>
      </c>
      <c r="C418" s="380">
        <v>250000</v>
      </c>
      <c r="D418" s="370">
        <f>VLOOKUP($A$1:$A$1397,BS!$A$8:$A$2406,1,0)</f>
        <v>18608111</v>
      </c>
      <c r="E418" s="379">
        <v>18608111</v>
      </c>
    </row>
    <row r="419" spans="1:5">
      <c r="A419" s="379">
        <v>18608112</v>
      </c>
      <c r="B419" s="379" t="s">
        <v>1510</v>
      </c>
      <c r="C419" s="380">
        <v>38935265.43</v>
      </c>
      <c r="D419" s="370">
        <f>VLOOKUP($A$1:$A$1397,BS!$A$8:$A$2406,1,0)</f>
        <v>18608112</v>
      </c>
      <c r="E419" s="379">
        <v>18608112</v>
      </c>
    </row>
    <row r="420" spans="1:5">
      <c r="A420" s="379">
        <v>18608141</v>
      </c>
      <c r="B420" s="379" t="s">
        <v>1477</v>
      </c>
      <c r="C420" s="380">
        <v>224879.76</v>
      </c>
      <c r="D420" s="370">
        <f>VLOOKUP($A$1:$A$1397,BS!$A$8:$A$2406,1,0)</f>
        <v>18608141</v>
      </c>
      <c r="E420" s="379">
        <v>18608141</v>
      </c>
    </row>
    <row r="421" spans="1:5">
      <c r="A421" s="379">
        <v>18608151</v>
      </c>
      <c r="B421" s="379" t="s">
        <v>1525</v>
      </c>
      <c r="C421" s="380">
        <v>75000</v>
      </c>
      <c r="D421" s="370">
        <f>VLOOKUP($A$1:$A$1397,BS!$A$8:$A$2406,1,0)</f>
        <v>18608151</v>
      </c>
      <c r="E421" s="379">
        <v>18608151</v>
      </c>
    </row>
    <row r="422" spans="1:5">
      <c r="A422" s="379">
        <v>18608171</v>
      </c>
      <c r="B422" s="379" t="s">
        <v>2505</v>
      </c>
      <c r="C422" s="380">
        <v>212588.68</v>
      </c>
      <c r="D422" s="370">
        <f>VLOOKUP($A$1:$A$1397,BS!$A$8:$A$2406,1,0)</f>
        <v>18608171</v>
      </c>
      <c r="E422" s="379">
        <v>18608171</v>
      </c>
    </row>
    <row r="423" spans="1:5">
      <c r="A423" s="379">
        <v>18608181</v>
      </c>
      <c r="B423" s="379" t="s">
        <v>2104</v>
      </c>
      <c r="C423" s="380">
        <v>50000</v>
      </c>
      <c r="D423" s="370">
        <f>VLOOKUP($A$1:$A$1397,BS!$A$8:$A$2406,1,0)</f>
        <v>18608181</v>
      </c>
      <c r="E423" s="379">
        <v>18608181</v>
      </c>
    </row>
    <row r="424" spans="1:5">
      <c r="A424" s="379">
        <v>18608191</v>
      </c>
      <c r="B424" s="379" t="s">
        <v>2112</v>
      </c>
      <c r="C424" s="380">
        <v>400495.47</v>
      </c>
      <c r="D424" s="370">
        <f>VLOOKUP($A$1:$A$1397,BS!$A$8:$A$2406,1,0)</f>
        <v>18608191</v>
      </c>
      <c r="E424" s="379">
        <v>18608191</v>
      </c>
    </row>
    <row r="425" spans="1:5">
      <c r="A425" s="379">
        <v>18608211</v>
      </c>
      <c r="B425" s="379" t="s">
        <v>2506</v>
      </c>
      <c r="C425" s="380">
        <v>111880.23</v>
      </c>
      <c r="D425" s="370">
        <f>VLOOKUP($A$1:$A$1397,BS!$A$8:$A$2406,1,0)</f>
        <v>18608211</v>
      </c>
      <c r="E425" s="379">
        <v>18608211</v>
      </c>
    </row>
    <row r="426" spans="1:5">
      <c r="A426" s="379">
        <v>18608212</v>
      </c>
      <c r="B426" s="379" t="s">
        <v>1511</v>
      </c>
      <c r="C426" s="380">
        <v>1468902.75</v>
      </c>
      <c r="D426" s="370">
        <f>VLOOKUP($A$1:$A$1397,BS!$A$8:$A$2406,1,0)</f>
        <v>18608212</v>
      </c>
      <c r="E426" s="379">
        <v>18608212</v>
      </c>
    </row>
    <row r="427" spans="1:5">
      <c r="A427" s="379">
        <v>18608221</v>
      </c>
      <c r="B427" s="379" t="s">
        <v>2251</v>
      </c>
      <c r="C427" s="380">
        <v>125000</v>
      </c>
      <c r="D427" s="370">
        <f>VLOOKUP($A$1:$A$1397,BS!$A$8:$A$2406,1,0)</f>
        <v>18608221</v>
      </c>
      <c r="E427" s="379">
        <v>18608221</v>
      </c>
    </row>
    <row r="428" spans="1:5">
      <c r="A428" s="379">
        <v>18608231</v>
      </c>
      <c r="B428" s="379" t="s">
        <v>2351</v>
      </c>
      <c r="C428" s="380">
        <v>303608.42</v>
      </c>
      <c r="D428" s="370">
        <f>VLOOKUP($A$1:$A$1397,BS!$A$8:$A$2406,1,0)</f>
        <v>18608231</v>
      </c>
      <c r="E428" s="379">
        <v>18608231</v>
      </c>
    </row>
    <row r="429" spans="1:5">
      <c r="A429" s="379">
        <v>18608241</v>
      </c>
      <c r="B429" s="379" t="s">
        <v>2252</v>
      </c>
      <c r="C429" s="380">
        <v>96000</v>
      </c>
      <c r="D429" s="370">
        <f>VLOOKUP($A$1:$A$1397,BS!$A$8:$A$2406,1,0)</f>
        <v>18608241</v>
      </c>
      <c r="E429" s="379">
        <v>18608241</v>
      </c>
    </row>
    <row r="430" spans="1:5">
      <c r="A430" s="379">
        <v>18608251</v>
      </c>
      <c r="B430" s="379" t="s">
        <v>2971</v>
      </c>
      <c r="C430" s="379">
        <v>695.75</v>
      </c>
      <c r="D430" s="370">
        <f>VLOOKUP($A$1:$A$1397,BS!$A$8:$A$2406,1,0)</f>
        <v>18608251</v>
      </c>
      <c r="E430" s="379">
        <v>18608251</v>
      </c>
    </row>
    <row r="431" spans="1:5">
      <c r="A431" s="379">
        <v>18608312</v>
      </c>
      <c r="B431" s="379" t="s">
        <v>1512</v>
      </c>
      <c r="C431" s="380">
        <v>3957998.74</v>
      </c>
      <c r="D431" s="370">
        <f>VLOOKUP($A$1:$A$1397,BS!$A$8:$A$2406,1,0)</f>
        <v>18608312</v>
      </c>
      <c r="E431" s="379">
        <v>18608312</v>
      </c>
    </row>
    <row r="432" spans="1:5">
      <c r="A432" s="379">
        <v>18608412</v>
      </c>
      <c r="B432" s="379" t="s">
        <v>2479</v>
      </c>
      <c r="C432" s="380">
        <v>2651381.7400000002</v>
      </c>
      <c r="D432" s="370">
        <f>VLOOKUP($A$1:$A$1397,BS!$A$8:$A$2406,1,0)</f>
        <v>18608412</v>
      </c>
      <c r="E432" s="379">
        <v>18608412</v>
      </c>
    </row>
    <row r="433" spans="1:5">
      <c r="A433" s="379">
        <v>18608612</v>
      </c>
      <c r="B433" s="379" t="s">
        <v>1513</v>
      </c>
      <c r="C433" s="380">
        <v>780308.23</v>
      </c>
      <c r="D433" s="370">
        <f>VLOOKUP($A$1:$A$1397,BS!$A$8:$A$2406,1,0)</f>
        <v>18608612</v>
      </c>
      <c r="E433" s="379">
        <v>18608612</v>
      </c>
    </row>
    <row r="434" spans="1:5">
      <c r="A434" s="379">
        <v>18608712</v>
      </c>
      <c r="B434" s="379" t="s">
        <v>1514</v>
      </c>
      <c r="C434" s="380">
        <v>5358200.1500000004</v>
      </c>
      <c r="D434" s="370">
        <f>VLOOKUP($A$1:$A$1397,BS!$A$8:$A$2406,1,0)</f>
        <v>18608712</v>
      </c>
      <c r="E434" s="379">
        <v>18608712</v>
      </c>
    </row>
    <row r="435" spans="1:5">
      <c r="A435" s="379">
        <v>18608722</v>
      </c>
      <c r="B435" s="379" t="s">
        <v>3101</v>
      </c>
      <c r="C435" s="380">
        <v>7656.25</v>
      </c>
      <c r="D435" s="370" t="e">
        <f>VLOOKUP($A$1:$A$1397,BS!$A$8:$A$2406,1,0)</f>
        <v>#N/A</v>
      </c>
      <c r="E435" s="379" t="e">
        <v>#N/A</v>
      </c>
    </row>
    <row r="436" spans="1:5">
      <c r="A436" s="379">
        <v>18608752</v>
      </c>
      <c r="B436" s="379" t="s">
        <v>1515</v>
      </c>
      <c r="C436" s="380">
        <v>935530</v>
      </c>
      <c r="D436" s="370">
        <f>VLOOKUP($A$1:$A$1397,BS!$A$8:$A$2406,1,0)</f>
        <v>18608752</v>
      </c>
      <c r="E436" s="379">
        <v>18608752</v>
      </c>
    </row>
    <row r="437" spans="1:5">
      <c r="A437" s="379">
        <v>18608772</v>
      </c>
      <c r="B437" s="379" t="s">
        <v>2658</v>
      </c>
      <c r="C437" s="380">
        <v>-3488999.1</v>
      </c>
      <c r="D437" s="370">
        <f>VLOOKUP($A$1:$A$1397,BS!$A$8:$A$2406,1,0)</f>
        <v>18608772</v>
      </c>
      <c r="E437" s="379">
        <v>18608772</v>
      </c>
    </row>
    <row r="438" spans="1:5">
      <c r="A438" s="379">
        <v>18608782</v>
      </c>
      <c r="B438" s="379" t="s">
        <v>2659</v>
      </c>
      <c r="C438" s="380">
        <v>-801550.75</v>
      </c>
      <c r="D438" s="370">
        <f>VLOOKUP($A$1:$A$1397,BS!$A$8:$A$2406,1,0)</f>
        <v>18608782</v>
      </c>
      <c r="E438" s="379">
        <v>18608782</v>
      </c>
    </row>
    <row r="439" spans="1:5">
      <c r="A439" s="379">
        <v>18608792</v>
      </c>
      <c r="B439" s="379" t="s">
        <v>2660</v>
      </c>
      <c r="C439" s="380">
        <v>-160310.15</v>
      </c>
      <c r="D439" s="370">
        <f>VLOOKUP($A$1:$A$1397,BS!$A$8:$A$2406,1,0)</f>
        <v>18608792</v>
      </c>
      <c r="E439" s="379">
        <v>18608792</v>
      </c>
    </row>
    <row r="440" spans="1:5">
      <c r="A440" s="379">
        <v>18609312</v>
      </c>
      <c r="B440" s="379" t="s">
        <v>2470</v>
      </c>
      <c r="C440" s="380">
        <v>12405154.710000001</v>
      </c>
      <c r="D440" s="370">
        <f>VLOOKUP($A$1:$A$1397,BS!$A$8:$A$2406,1,0)</f>
        <v>18609312</v>
      </c>
      <c r="E440" s="379">
        <v>18609312</v>
      </c>
    </row>
    <row r="441" spans="1:5">
      <c r="A441" s="379">
        <v>18609422</v>
      </c>
      <c r="B441" s="379" t="s">
        <v>2268</v>
      </c>
      <c r="C441" s="380">
        <v>21000000</v>
      </c>
      <c r="D441" s="370">
        <f>VLOOKUP($A$1:$A$1397,BS!$A$8:$A$2406,1,0)</f>
        <v>18609422</v>
      </c>
      <c r="E441" s="379">
        <v>18609422</v>
      </c>
    </row>
    <row r="442" spans="1:5">
      <c r="A442" s="379">
        <v>18609432</v>
      </c>
      <c r="B442" s="379" t="s">
        <v>2478</v>
      </c>
      <c r="C442" s="380">
        <v>6237630.2000000002</v>
      </c>
      <c r="D442" s="370">
        <f>VLOOKUP($A$1:$A$1397,BS!$A$8:$A$2406,1,0)</f>
        <v>18609432</v>
      </c>
      <c r="E442" s="379">
        <v>18609432</v>
      </c>
    </row>
    <row r="443" spans="1:5">
      <c r="A443" s="379">
        <v>18609512</v>
      </c>
      <c r="B443" s="379" t="s">
        <v>2927</v>
      </c>
      <c r="C443" s="380">
        <v>38264.879999999997</v>
      </c>
      <c r="D443" s="370">
        <f>VLOOKUP($A$1:$A$1397,BS!$A$8:$A$2406,1,0)</f>
        <v>18609512</v>
      </c>
      <c r="E443" s="379">
        <v>18609512</v>
      </c>
    </row>
    <row r="444" spans="1:5">
      <c r="A444" s="379">
        <v>18609532</v>
      </c>
      <c r="B444" s="379" t="s">
        <v>1516</v>
      </c>
      <c r="C444" s="380">
        <v>231369.84</v>
      </c>
      <c r="D444" s="370">
        <f>VLOOKUP($A$1:$A$1397,BS!$A$8:$A$2406,1,0)</f>
        <v>18609532</v>
      </c>
      <c r="E444" s="379">
        <v>18609532</v>
      </c>
    </row>
    <row r="445" spans="1:5">
      <c r="A445" s="379">
        <v>18609542</v>
      </c>
      <c r="B445" s="379" t="s">
        <v>962</v>
      </c>
      <c r="C445" s="380">
        <v>1257936.1299999999</v>
      </c>
      <c r="D445" s="370">
        <f>VLOOKUP($A$1:$A$1397,BS!$A$8:$A$2406,1,0)</f>
        <v>18609542</v>
      </c>
      <c r="E445" s="379">
        <v>18609542</v>
      </c>
    </row>
    <row r="446" spans="1:5">
      <c r="A446" s="379">
        <v>18609572</v>
      </c>
      <c r="B446" s="379" t="s">
        <v>2264</v>
      </c>
      <c r="C446" s="380">
        <v>635000</v>
      </c>
      <c r="D446" s="370">
        <f>VLOOKUP($A$1:$A$1397,BS!$A$8:$A$2406,1,0)</f>
        <v>18609572</v>
      </c>
      <c r="E446" s="379">
        <v>18609572</v>
      </c>
    </row>
    <row r="447" spans="1:5">
      <c r="A447" s="379">
        <v>18609582</v>
      </c>
      <c r="B447" s="379" t="s">
        <v>2265</v>
      </c>
      <c r="C447" s="380">
        <v>530000</v>
      </c>
      <c r="D447" s="370">
        <f>VLOOKUP($A$1:$A$1397,BS!$A$8:$A$2406,1,0)</f>
        <v>18609582</v>
      </c>
      <c r="E447" s="379">
        <v>18609582</v>
      </c>
    </row>
    <row r="448" spans="1:5">
      <c r="A448" s="379">
        <v>18609592</v>
      </c>
      <c r="B448" s="379" t="s">
        <v>2266</v>
      </c>
      <c r="C448" s="380">
        <v>3300000</v>
      </c>
      <c r="D448" s="370">
        <f>VLOOKUP($A$1:$A$1397,BS!$A$8:$A$2406,1,0)</f>
        <v>18609592</v>
      </c>
      <c r="E448" s="379">
        <v>18609592</v>
      </c>
    </row>
    <row r="449" spans="1:5">
      <c r="A449" s="379">
        <v>18609602</v>
      </c>
      <c r="B449" s="379" t="s">
        <v>2267</v>
      </c>
      <c r="C449" s="380">
        <v>239000</v>
      </c>
      <c r="D449" s="370">
        <f>VLOOKUP($A$1:$A$1397,BS!$A$8:$A$2406,1,0)</f>
        <v>18609602</v>
      </c>
      <c r="E449" s="379">
        <v>18609602</v>
      </c>
    </row>
    <row r="450" spans="1:5">
      <c r="A450" s="379">
        <v>18609622</v>
      </c>
      <c r="B450" s="379" t="s">
        <v>2269</v>
      </c>
      <c r="C450" s="380">
        <v>1300000</v>
      </c>
      <c r="D450" s="370">
        <f>VLOOKUP($A$1:$A$1397,BS!$A$8:$A$2406,1,0)</f>
        <v>18609622</v>
      </c>
      <c r="E450" s="379">
        <v>18609622</v>
      </c>
    </row>
    <row r="451" spans="1:5">
      <c r="A451" s="379">
        <v>18609642</v>
      </c>
      <c r="B451" s="379" t="s">
        <v>2271</v>
      </c>
      <c r="C451" s="380">
        <v>2500000</v>
      </c>
      <c r="D451" s="370">
        <f>VLOOKUP($A$1:$A$1397,BS!$A$8:$A$2406,1,0)</f>
        <v>18609642</v>
      </c>
      <c r="E451" s="379">
        <v>18609642</v>
      </c>
    </row>
    <row r="452" spans="1:5">
      <c r="A452" s="379">
        <v>18609652</v>
      </c>
      <c r="B452" s="379" t="s">
        <v>2272</v>
      </c>
      <c r="C452" s="380">
        <v>2050000</v>
      </c>
      <c r="D452" s="370">
        <f>VLOOKUP($A$1:$A$1397,BS!$A$8:$A$2406,1,0)</f>
        <v>18609652</v>
      </c>
      <c r="E452" s="379">
        <v>18609652</v>
      </c>
    </row>
    <row r="453" spans="1:5">
      <c r="A453" s="379">
        <v>18609662</v>
      </c>
      <c r="B453" s="379" t="s">
        <v>2273</v>
      </c>
      <c r="C453" s="380">
        <v>484500</v>
      </c>
      <c r="D453" s="370">
        <f>VLOOKUP($A$1:$A$1397,BS!$A$8:$A$2406,1,0)</f>
        <v>18609662</v>
      </c>
      <c r="E453" s="379">
        <v>18609662</v>
      </c>
    </row>
    <row r="454" spans="1:5">
      <c r="A454" s="379">
        <v>18609672</v>
      </c>
      <c r="B454" s="379" t="s">
        <v>2274</v>
      </c>
      <c r="C454" s="380">
        <v>200000</v>
      </c>
      <c r="D454" s="370">
        <f>VLOOKUP($A$1:$A$1397,BS!$A$8:$A$2406,1,0)</f>
        <v>18609672</v>
      </c>
      <c r="E454" s="379">
        <v>18609672</v>
      </c>
    </row>
    <row r="455" spans="1:5">
      <c r="A455" s="379">
        <v>18609682</v>
      </c>
      <c r="B455" s="379" t="s">
        <v>2289</v>
      </c>
      <c r="C455" s="380">
        <v>140000</v>
      </c>
      <c r="D455" s="370">
        <f>VLOOKUP($A$1:$A$1397,BS!$A$8:$A$2406,1,0)</f>
        <v>18609682</v>
      </c>
      <c r="E455" s="379">
        <v>18609682</v>
      </c>
    </row>
    <row r="456" spans="1:5">
      <c r="A456" s="379">
        <v>18609692</v>
      </c>
      <c r="B456" s="379" t="s">
        <v>2290</v>
      </c>
      <c r="C456" s="380">
        <v>100000</v>
      </c>
      <c r="D456" s="370">
        <f>VLOOKUP($A$1:$A$1397,BS!$A$8:$A$2406,1,0)</f>
        <v>18609692</v>
      </c>
      <c r="E456" s="379">
        <v>18609692</v>
      </c>
    </row>
    <row r="457" spans="1:5">
      <c r="A457" s="379">
        <v>18609801</v>
      </c>
      <c r="B457" s="379" t="s">
        <v>2186</v>
      </c>
      <c r="C457" s="380">
        <v>163595.71</v>
      </c>
      <c r="D457" s="370">
        <f>VLOOKUP($A$1:$A$1397,BS!$A$8:$A$2406,1,0)</f>
        <v>18609801</v>
      </c>
      <c r="E457" s="379">
        <v>18609801</v>
      </c>
    </row>
    <row r="458" spans="1:5">
      <c r="A458" s="379">
        <v>18609821</v>
      </c>
      <c r="B458" s="379" t="s">
        <v>1031</v>
      </c>
      <c r="C458" s="380">
        <v>817108.2</v>
      </c>
      <c r="D458" s="370">
        <f>VLOOKUP($A$1:$A$1397,BS!$A$8:$A$2406,1,0)</f>
        <v>18609821</v>
      </c>
      <c r="E458" s="379">
        <v>18609821</v>
      </c>
    </row>
    <row r="459" spans="1:5">
      <c r="A459" s="379">
        <v>18609841</v>
      </c>
      <c r="B459" s="379" t="s">
        <v>2385</v>
      </c>
      <c r="C459" s="380">
        <v>1449799.6</v>
      </c>
      <c r="D459" s="370">
        <f>VLOOKUP($A$1:$A$1397,BS!$A$8:$A$2406,1,0)</f>
        <v>18609841</v>
      </c>
      <c r="E459" s="379">
        <v>18609841</v>
      </c>
    </row>
    <row r="460" spans="1:5">
      <c r="A460" s="379">
        <v>18609861</v>
      </c>
      <c r="B460" s="379" t="s">
        <v>2187</v>
      </c>
      <c r="C460" s="380">
        <v>1289169.29</v>
      </c>
      <c r="D460" s="370">
        <f>VLOOKUP($A$1:$A$1397,BS!$A$8:$A$2406,1,0)</f>
        <v>18609861</v>
      </c>
      <c r="E460" s="379">
        <v>18609861</v>
      </c>
    </row>
    <row r="461" spans="1:5">
      <c r="A461" s="379">
        <v>18630031</v>
      </c>
      <c r="B461" s="379" t="s">
        <v>1819</v>
      </c>
      <c r="C461" s="380">
        <v>220585.85</v>
      </c>
      <c r="D461" s="370">
        <f>VLOOKUP($A$1:$A$1397,BS!$A$8:$A$2406,1,0)</f>
        <v>18630031</v>
      </c>
      <c r="E461" s="379">
        <v>18630031</v>
      </c>
    </row>
    <row r="462" spans="1:5">
      <c r="A462" s="379">
        <v>18700032</v>
      </c>
      <c r="B462" s="379" t="s">
        <v>2309</v>
      </c>
      <c r="C462" s="380">
        <v>316253.37</v>
      </c>
      <c r="D462" s="370">
        <f>VLOOKUP($A$1:$A$1397,BS!$A$8:$A$2406,1,0)</f>
        <v>18700032</v>
      </c>
      <c r="E462" s="379">
        <v>18700032</v>
      </c>
    </row>
    <row r="463" spans="1:5">
      <c r="A463" s="379">
        <v>18700041</v>
      </c>
      <c r="B463" s="379" t="s">
        <v>1981</v>
      </c>
      <c r="C463" s="380">
        <v>328215.28000000003</v>
      </c>
      <c r="D463" s="370">
        <f>VLOOKUP($A$1:$A$1397,BS!$A$8:$A$2406,1,0)</f>
        <v>18700041</v>
      </c>
      <c r="E463" s="379">
        <v>18700041</v>
      </c>
    </row>
    <row r="464" spans="1:5">
      <c r="A464" s="379">
        <v>18700062</v>
      </c>
      <c r="B464" s="379" t="s">
        <v>2310</v>
      </c>
      <c r="C464" s="380">
        <v>-15077.89</v>
      </c>
      <c r="D464" s="370">
        <f>VLOOKUP($A$1:$A$1397,BS!$A$8:$A$2406,1,0)</f>
        <v>18700062</v>
      </c>
      <c r="E464" s="379">
        <v>18700062</v>
      </c>
    </row>
    <row r="465" spans="1:5">
      <c r="A465" s="379">
        <v>18700071</v>
      </c>
      <c r="B465" s="379" t="s">
        <v>2311</v>
      </c>
      <c r="C465" s="380">
        <v>-110089.4</v>
      </c>
      <c r="D465" s="370">
        <f>VLOOKUP($A$1:$A$1397,BS!$A$8:$A$2406,1,0)</f>
        <v>18700071</v>
      </c>
      <c r="E465" s="379">
        <v>18700071</v>
      </c>
    </row>
    <row r="466" spans="1:5">
      <c r="A466" s="379">
        <v>18900013</v>
      </c>
      <c r="B466" s="379" t="s">
        <v>627</v>
      </c>
      <c r="C466" s="380">
        <v>13014</v>
      </c>
      <c r="D466" s="370">
        <f>VLOOKUP($A$1:$A$1397,BS!$A$8:$A$2406,1,0)</f>
        <v>18900013</v>
      </c>
      <c r="E466" s="379">
        <v>18900013</v>
      </c>
    </row>
    <row r="467" spans="1:5">
      <c r="A467" s="379">
        <v>18900173</v>
      </c>
      <c r="B467" s="379" t="s">
        <v>495</v>
      </c>
      <c r="C467" s="380">
        <v>1336967.96</v>
      </c>
      <c r="D467" s="370">
        <f>VLOOKUP($A$1:$A$1397,BS!$A$8:$A$2406,1,0)</f>
        <v>18900173</v>
      </c>
      <c r="E467" s="379">
        <v>18900173</v>
      </c>
    </row>
    <row r="468" spans="1:5">
      <c r="A468" s="379">
        <v>18900183</v>
      </c>
      <c r="B468" s="379" t="s">
        <v>340</v>
      </c>
      <c r="C468" s="380">
        <v>328915.73</v>
      </c>
      <c r="D468" s="370">
        <f>VLOOKUP($A$1:$A$1397,BS!$A$8:$A$2406,1,0)</f>
        <v>18900183</v>
      </c>
      <c r="E468" s="379">
        <v>18900183</v>
      </c>
    </row>
    <row r="469" spans="1:5">
      <c r="A469" s="379">
        <v>18900193</v>
      </c>
      <c r="B469" s="379" t="s">
        <v>498</v>
      </c>
      <c r="C469" s="380">
        <v>2585296.5099999998</v>
      </c>
      <c r="D469" s="370">
        <f>VLOOKUP($A$1:$A$1397,BS!$A$8:$A$2406,1,0)</f>
        <v>18900193</v>
      </c>
      <c r="E469" s="379">
        <v>18900193</v>
      </c>
    </row>
    <row r="470" spans="1:5">
      <c r="A470" s="379">
        <v>18900203</v>
      </c>
      <c r="B470" s="379" t="s">
        <v>2972</v>
      </c>
      <c r="C470" s="380">
        <v>2401893.6</v>
      </c>
      <c r="D470" s="370">
        <f>VLOOKUP($A$1:$A$1397,BS!$A$8:$A$2406,1,0)</f>
        <v>18900203</v>
      </c>
      <c r="E470" s="379">
        <v>18900203</v>
      </c>
    </row>
    <row r="471" spans="1:5">
      <c r="A471" s="379">
        <v>18900213</v>
      </c>
      <c r="B471" s="379" t="s">
        <v>2973</v>
      </c>
      <c r="C471" s="380">
        <v>9239628.1400000006</v>
      </c>
      <c r="D471" s="370">
        <f>VLOOKUP($A$1:$A$1397,BS!$A$8:$A$2406,1,0)</f>
        <v>18900213</v>
      </c>
      <c r="E471" s="379">
        <v>18900213</v>
      </c>
    </row>
    <row r="472" spans="1:5">
      <c r="A472" s="379">
        <v>18900243</v>
      </c>
      <c r="B472" s="379" t="s">
        <v>1762</v>
      </c>
      <c r="C472" s="380">
        <v>8163.53</v>
      </c>
      <c r="D472" s="370">
        <f>VLOOKUP($A$1:$A$1397,BS!$A$8:$A$2406,1,0)</f>
        <v>18900243</v>
      </c>
      <c r="E472" s="379">
        <v>18900243</v>
      </c>
    </row>
    <row r="473" spans="1:5">
      <c r="A473" s="379">
        <v>18900253</v>
      </c>
      <c r="B473" s="379" t="s">
        <v>1757</v>
      </c>
      <c r="C473" s="380">
        <v>682206.63</v>
      </c>
      <c r="D473" s="370">
        <f>VLOOKUP($A$1:$A$1397,BS!$A$8:$A$2406,1,0)</f>
        <v>18900253</v>
      </c>
      <c r="E473" s="379">
        <v>18900253</v>
      </c>
    </row>
    <row r="474" spans="1:5">
      <c r="A474" s="379">
        <v>18900263</v>
      </c>
      <c r="B474" s="379" t="s">
        <v>1758</v>
      </c>
      <c r="C474" s="380">
        <v>518420.7</v>
      </c>
      <c r="D474" s="370">
        <f>VLOOKUP($A$1:$A$1397,BS!$A$8:$A$2406,1,0)</f>
        <v>18900263</v>
      </c>
      <c r="E474" s="379">
        <v>18900263</v>
      </c>
    </row>
    <row r="475" spans="1:5">
      <c r="A475" s="379">
        <v>18900273</v>
      </c>
      <c r="B475" s="379" t="s">
        <v>756</v>
      </c>
      <c r="C475" s="380">
        <v>1587381.15</v>
      </c>
      <c r="D475" s="370">
        <f>VLOOKUP($A$1:$A$1397,BS!$A$8:$A$2406,1,0)</f>
        <v>18900273</v>
      </c>
      <c r="E475" s="379">
        <v>18900273</v>
      </c>
    </row>
    <row r="476" spans="1:5">
      <c r="A476" s="379">
        <v>18900283</v>
      </c>
      <c r="B476" s="379" t="s">
        <v>519</v>
      </c>
      <c r="C476" s="380">
        <v>484467.63</v>
      </c>
      <c r="D476" s="370">
        <f>VLOOKUP($A$1:$A$1397,BS!$A$8:$A$2406,1,0)</f>
        <v>18900283</v>
      </c>
      <c r="E476" s="379">
        <v>18900283</v>
      </c>
    </row>
    <row r="477" spans="1:5">
      <c r="A477" s="379">
        <v>18900293</v>
      </c>
      <c r="B477" s="379" t="s">
        <v>376</v>
      </c>
      <c r="C477" s="380">
        <v>6656.48</v>
      </c>
      <c r="D477" s="370">
        <f>VLOOKUP($A$1:$A$1397,BS!$A$8:$A$2406,1,0)</f>
        <v>18900293</v>
      </c>
      <c r="E477" s="379">
        <v>18900293</v>
      </c>
    </row>
    <row r="478" spans="1:5">
      <c r="A478" s="379">
        <v>18900303</v>
      </c>
      <c r="B478" s="379" t="s">
        <v>766</v>
      </c>
      <c r="C478" s="380">
        <v>15530.73</v>
      </c>
      <c r="D478" s="370">
        <f>VLOOKUP($A$1:$A$1397,BS!$A$8:$A$2406,1,0)</f>
        <v>18900303</v>
      </c>
      <c r="E478" s="379">
        <v>18900303</v>
      </c>
    </row>
    <row r="479" spans="1:5">
      <c r="A479" s="379">
        <v>18900323</v>
      </c>
      <c r="B479" s="379" t="s">
        <v>624</v>
      </c>
      <c r="C479" s="380">
        <v>406157.28</v>
      </c>
      <c r="D479" s="370">
        <f>VLOOKUP($A$1:$A$1397,BS!$A$8:$A$2406,1,0)</f>
        <v>18900323</v>
      </c>
      <c r="E479" s="379">
        <v>18900323</v>
      </c>
    </row>
    <row r="480" spans="1:5">
      <c r="A480" s="379">
        <v>18900353</v>
      </c>
      <c r="B480" s="379" t="s">
        <v>982</v>
      </c>
      <c r="C480" s="380">
        <v>79033.16</v>
      </c>
      <c r="D480" s="370">
        <f>VLOOKUP($A$1:$A$1397,BS!$A$8:$A$2406,1,0)</f>
        <v>18900353</v>
      </c>
      <c r="E480" s="379">
        <v>18900353</v>
      </c>
    </row>
    <row r="481" spans="1:5">
      <c r="A481" s="379">
        <v>18900373</v>
      </c>
      <c r="B481" s="379" t="s">
        <v>973</v>
      </c>
      <c r="C481" s="380">
        <v>4006101.06</v>
      </c>
      <c r="D481" s="370">
        <f>VLOOKUP($A$1:$A$1397,BS!$A$8:$A$2406,1,0)</f>
        <v>18900373</v>
      </c>
      <c r="E481" s="379">
        <v>18900373</v>
      </c>
    </row>
    <row r="482" spans="1:5">
      <c r="A482" s="379">
        <v>18900383</v>
      </c>
      <c r="B482" s="379" t="s">
        <v>963</v>
      </c>
      <c r="C482" s="380">
        <v>238693.59</v>
      </c>
      <c r="D482" s="370">
        <f>VLOOKUP($A$1:$A$1397,BS!$A$8:$A$2406,1,0)</f>
        <v>18900383</v>
      </c>
      <c r="E482" s="379">
        <v>18900383</v>
      </c>
    </row>
    <row r="483" spans="1:5">
      <c r="A483" s="379">
        <v>18900393</v>
      </c>
      <c r="B483" s="379" t="s">
        <v>2211</v>
      </c>
      <c r="C483" s="380">
        <v>14285172.68</v>
      </c>
      <c r="D483" s="370">
        <f>VLOOKUP($A$1:$A$1397,BS!$A$8:$A$2406,1,0)</f>
        <v>18900393</v>
      </c>
      <c r="E483" s="379">
        <v>18900393</v>
      </c>
    </row>
    <row r="484" spans="1:5">
      <c r="A484" s="379">
        <v>18900403</v>
      </c>
      <c r="B484" s="379" t="s">
        <v>2471</v>
      </c>
      <c r="C484" s="380">
        <v>121328.91</v>
      </c>
      <c r="D484" s="370">
        <f>VLOOKUP($A$1:$A$1397,BS!$A$8:$A$2406,1,0)</f>
        <v>18900403</v>
      </c>
      <c r="E484" s="379">
        <v>18900403</v>
      </c>
    </row>
    <row r="485" spans="1:5">
      <c r="A485" s="379">
        <v>18900413</v>
      </c>
      <c r="B485" s="379" t="s">
        <v>2475</v>
      </c>
      <c r="C485" s="380">
        <v>159370.14000000001</v>
      </c>
      <c r="D485" s="370">
        <f>VLOOKUP($A$1:$A$1397,BS!$A$8:$A$2406,1,0)</f>
        <v>18900413</v>
      </c>
      <c r="E485" s="379">
        <v>18900413</v>
      </c>
    </row>
    <row r="486" spans="1:5">
      <c r="A486" s="379">
        <v>18900423</v>
      </c>
      <c r="B486" s="379" t="s">
        <v>2472</v>
      </c>
      <c r="C486" s="380">
        <v>635241.94999999995</v>
      </c>
      <c r="D486" s="370">
        <f>VLOOKUP($A$1:$A$1397,BS!$A$8:$A$2406,1,0)</f>
        <v>18900423</v>
      </c>
      <c r="E486" s="379">
        <v>18900423</v>
      </c>
    </row>
    <row r="487" spans="1:5">
      <c r="A487" s="379">
        <v>18900433</v>
      </c>
      <c r="B487" s="379" t="s">
        <v>2573</v>
      </c>
      <c r="C487" s="380">
        <v>4486931.74</v>
      </c>
      <c r="D487" s="370">
        <f>VLOOKUP($A$1:$A$1397,BS!$A$8:$A$2406,1,0)</f>
        <v>18900433</v>
      </c>
      <c r="E487" s="379">
        <v>18900433</v>
      </c>
    </row>
    <row r="488" spans="1:5">
      <c r="A488" s="379">
        <v>18900443</v>
      </c>
      <c r="B488" s="379" t="s">
        <v>2762</v>
      </c>
      <c r="C488" s="380">
        <v>86833.67</v>
      </c>
      <c r="D488" s="370">
        <f>VLOOKUP($A$1:$A$1397,BS!$A$8:$A$2406,1,0)</f>
        <v>18900443</v>
      </c>
      <c r="E488" s="379">
        <v>18900443</v>
      </c>
    </row>
    <row r="489" spans="1:5">
      <c r="A489" s="379">
        <v>18900451</v>
      </c>
      <c r="B489" s="379" t="s">
        <v>2814</v>
      </c>
      <c r="C489" s="380">
        <v>29449.23</v>
      </c>
      <c r="D489" s="370">
        <f>VLOOKUP($A$1:$A$1397,BS!$A$8:$A$2406,1,0)</f>
        <v>18900451</v>
      </c>
      <c r="E489" s="379">
        <v>18900451</v>
      </c>
    </row>
    <row r="490" spans="1:5">
      <c r="A490" s="379">
        <v>18900452</v>
      </c>
      <c r="B490" s="379" t="s">
        <v>2814</v>
      </c>
      <c r="C490" s="380">
        <v>18049.490000000002</v>
      </c>
      <c r="D490" s="370">
        <f>VLOOKUP($A$1:$A$1397,BS!$A$8:$A$2406,1,0)</f>
        <v>18900452</v>
      </c>
      <c r="E490" s="379">
        <v>18900452</v>
      </c>
    </row>
    <row r="491" spans="1:5">
      <c r="A491" s="379">
        <v>18900533</v>
      </c>
      <c r="B491" s="379" t="s">
        <v>2574</v>
      </c>
      <c r="C491" s="380">
        <v>758300.14</v>
      </c>
      <c r="D491" s="370">
        <f>VLOOKUP($A$1:$A$1397,BS!$A$8:$A$2406,1,0)</f>
        <v>18900533</v>
      </c>
      <c r="E491" s="379">
        <v>18900533</v>
      </c>
    </row>
    <row r="492" spans="1:5">
      <c r="A492" s="379">
        <v>19000003</v>
      </c>
      <c r="B492" s="379" t="s">
        <v>126</v>
      </c>
      <c r="C492" s="380">
        <v>2979586.36</v>
      </c>
      <c r="D492" s="370">
        <f>VLOOKUP($A$1:$A$1397,BS!$A$8:$A$2406,1,0)</f>
        <v>19000003</v>
      </c>
      <c r="E492" s="379">
        <v>19000003</v>
      </c>
    </row>
    <row r="493" spans="1:5">
      <c r="A493" s="379">
        <v>19000013</v>
      </c>
      <c r="B493" s="379" t="s">
        <v>716</v>
      </c>
      <c r="C493" s="380">
        <v>2843532.61</v>
      </c>
      <c r="D493" s="370">
        <f>VLOOKUP($A$1:$A$1397,BS!$A$8:$A$2406,1,0)</f>
        <v>19000013</v>
      </c>
      <c r="E493" s="379">
        <v>19000013</v>
      </c>
    </row>
    <row r="494" spans="1:5">
      <c r="A494" s="379">
        <v>19000032</v>
      </c>
      <c r="B494" s="379" t="s">
        <v>1704</v>
      </c>
      <c r="C494" s="380">
        <v>21129035.879999999</v>
      </c>
      <c r="D494" s="370">
        <f>VLOOKUP($A$1:$A$1397,BS!$A$8:$A$2406,1,0)</f>
        <v>19000032</v>
      </c>
      <c r="E494" s="379">
        <v>19000032</v>
      </c>
    </row>
    <row r="495" spans="1:5">
      <c r="A495" s="379">
        <v>19000042</v>
      </c>
      <c r="B495" s="379" t="s">
        <v>1740</v>
      </c>
      <c r="C495" s="380">
        <v>6011937.8899999997</v>
      </c>
      <c r="D495" s="370">
        <f>VLOOKUP($A$1:$A$1397,BS!$A$8:$A$2406,1,0)</f>
        <v>19000042</v>
      </c>
      <c r="E495" s="379">
        <v>19000042</v>
      </c>
    </row>
    <row r="496" spans="1:5">
      <c r="A496" s="379">
        <v>19000043</v>
      </c>
      <c r="B496" s="379" t="s">
        <v>8</v>
      </c>
      <c r="C496" s="380">
        <v>7930102.6399999997</v>
      </c>
      <c r="D496" s="370">
        <f>VLOOKUP($A$1:$A$1397,BS!$A$8:$A$2406,1,0)</f>
        <v>19000043</v>
      </c>
      <c r="E496" s="379">
        <v>19000043</v>
      </c>
    </row>
    <row r="497" spans="1:5">
      <c r="A497" s="379">
        <v>19000081</v>
      </c>
      <c r="B497" s="379" t="s">
        <v>1625</v>
      </c>
      <c r="C497" s="380">
        <v>41846256.75</v>
      </c>
      <c r="D497" s="370">
        <f>VLOOKUP($A$1:$A$1397,BS!$A$8:$A$2406,1,0)</f>
        <v>19000081</v>
      </c>
      <c r="E497" s="379">
        <v>19000081</v>
      </c>
    </row>
    <row r="498" spans="1:5">
      <c r="A498" s="379">
        <v>19000091</v>
      </c>
      <c r="B498" s="379" t="s">
        <v>658</v>
      </c>
      <c r="C498" s="380">
        <v>10889691.23</v>
      </c>
      <c r="D498" s="370">
        <f>VLOOKUP($A$1:$A$1397,BS!$A$8:$A$2406,1,0)</f>
        <v>19000091</v>
      </c>
      <c r="E498" s="379">
        <v>19000091</v>
      </c>
    </row>
    <row r="499" spans="1:5">
      <c r="A499" s="379">
        <v>19000093</v>
      </c>
      <c r="B499" s="379" t="s">
        <v>725</v>
      </c>
      <c r="C499" s="380">
        <v>4977426.09</v>
      </c>
      <c r="D499" s="370">
        <f>VLOOKUP($A$1:$A$1397,BS!$A$8:$A$2406,1,0)</f>
        <v>19000093</v>
      </c>
      <c r="E499" s="379">
        <v>19000093</v>
      </c>
    </row>
    <row r="500" spans="1:5">
      <c r="A500" s="379">
        <v>19000103</v>
      </c>
      <c r="B500" s="379" t="s">
        <v>2719</v>
      </c>
      <c r="C500" s="380">
        <v>1520700.46</v>
      </c>
      <c r="D500" s="370">
        <f>VLOOKUP($A$1:$A$1397,BS!$A$8:$A$2406,1,0)</f>
        <v>19000103</v>
      </c>
      <c r="E500" s="379">
        <v>19000103</v>
      </c>
    </row>
    <row r="501" spans="1:5">
      <c r="A501" s="379">
        <v>19000111</v>
      </c>
      <c r="B501" s="379" t="s">
        <v>863</v>
      </c>
      <c r="C501" s="380">
        <v>1091678.8899999999</v>
      </c>
      <c r="D501" s="370">
        <f>VLOOKUP($A$1:$A$1397,BS!$A$8:$A$2406,1,0)</f>
        <v>19000111</v>
      </c>
      <c r="E501" s="379">
        <v>19000111</v>
      </c>
    </row>
    <row r="502" spans="1:5">
      <c r="A502" s="379">
        <v>19000112</v>
      </c>
      <c r="B502" s="379" t="s">
        <v>1914</v>
      </c>
      <c r="C502" s="380">
        <v>32535.98</v>
      </c>
      <c r="D502" s="370">
        <f>VLOOKUP($A$1:$A$1397,BS!$A$8:$A$2406,1,0)</f>
        <v>19000112</v>
      </c>
      <c r="E502" s="379">
        <v>19000112</v>
      </c>
    </row>
    <row r="503" spans="1:5">
      <c r="A503" s="379">
        <v>19000122</v>
      </c>
      <c r="B503" s="379" t="s">
        <v>2032</v>
      </c>
      <c r="C503" s="380">
        <v>-96298.69</v>
      </c>
      <c r="D503" s="370">
        <f>VLOOKUP($A$1:$A$1397,BS!$A$8:$A$2406,1,0)</f>
        <v>19000122</v>
      </c>
      <c r="E503" s="379">
        <v>19000122</v>
      </c>
    </row>
    <row r="504" spans="1:5">
      <c r="A504" s="379">
        <v>19000133</v>
      </c>
      <c r="B504" s="379" t="s">
        <v>1001</v>
      </c>
      <c r="C504" s="380">
        <v>14204588.17</v>
      </c>
      <c r="D504" s="370">
        <f>VLOOKUP($A$1:$A$1397,BS!$A$8:$A$2406,1,0)</f>
        <v>19000133</v>
      </c>
      <c r="E504" s="379">
        <v>19000133</v>
      </c>
    </row>
    <row r="505" spans="1:5">
      <c r="A505" s="379">
        <v>19000151</v>
      </c>
      <c r="B505" s="379" t="s">
        <v>162</v>
      </c>
      <c r="C505" s="380">
        <v>366025.05</v>
      </c>
      <c r="D505" s="370">
        <f>VLOOKUP($A$1:$A$1397,BS!$A$8:$A$2406,1,0)</f>
        <v>19000151</v>
      </c>
      <c r="E505" s="379">
        <v>19000151</v>
      </c>
    </row>
    <row r="506" spans="1:5">
      <c r="A506" s="379">
        <v>19000181</v>
      </c>
      <c r="B506" s="379" t="s">
        <v>938</v>
      </c>
      <c r="C506" s="380">
        <v>-1153814.57</v>
      </c>
      <c r="D506" s="370">
        <f>VLOOKUP($A$1:$A$1397,BS!$A$8:$A$2406,1,0)</f>
        <v>19000181</v>
      </c>
      <c r="E506" s="379">
        <v>19000181</v>
      </c>
    </row>
    <row r="507" spans="1:5">
      <c r="A507" s="379">
        <v>19000193</v>
      </c>
      <c r="B507" s="379" t="s">
        <v>2444</v>
      </c>
      <c r="C507" s="380">
        <v>176679.87</v>
      </c>
      <c r="D507" s="370">
        <f>VLOOKUP($A$1:$A$1397,BS!$A$8:$A$2406,1,0)</f>
        <v>19000193</v>
      </c>
      <c r="E507" s="379">
        <v>19000193</v>
      </c>
    </row>
    <row r="508" spans="1:5">
      <c r="A508" s="379">
        <v>19000251</v>
      </c>
      <c r="B508" s="379" t="s">
        <v>687</v>
      </c>
      <c r="C508" s="380">
        <v>12552.04</v>
      </c>
      <c r="D508" s="370">
        <f>VLOOKUP($A$1:$A$1397,BS!$A$8:$A$2406,1,0)</f>
        <v>19000251</v>
      </c>
      <c r="E508" s="379">
        <v>19000251</v>
      </c>
    </row>
    <row r="509" spans="1:5">
      <c r="A509" s="379">
        <v>19000283</v>
      </c>
      <c r="B509" s="379" t="s">
        <v>1471</v>
      </c>
      <c r="C509" s="380">
        <v>3226757.18</v>
      </c>
      <c r="D509" s="370">
        <f>VLOOKUP($A$1:$A$1397,BS!$A$8:$A$2406,1,0)</f>
        <v>19000283</v>
      </c>
      <c r="E509" s="379">
        <v>19000283</v>
      </c>
    </row>
    <row r="510" spans="1:5">
      <c r="A510" s="379">
        <v>19000361</v>
      </c>
      <c r="B510" s="379" t="s">
        <v>1057</v>
      </c>
      <c r="C510" s="380">
        <v>159437</v>
      </c>
      <c r="D510" s="370">
        <f>VLOOKUP($A$1:$A$1397,BS!$A$8:$A$2406,1,0)</f>
        <v>19000361</v>
      </c>
      <c r="E510" s="379">
        <v>19000361</v>
      </c>
    </row>
    <row r="511" spans="1:5">
      <c r="A511" s="379">
        <v>19000371</v>
      </c>
      <c r="B511" s="379" t="s">
        <v>1058</v>
      </c>
      <c r="C511" s="380">
        <v>36636.9</v>
      </c>
      <c r="D511" s="370">
        <f>VLOOKUP($A$1:$A$1397,BS!$A$8:$A$2406,1,0)</f>
        <v>19000371</v>
      </c>
      <c r="E511" s="379">
        <v>19000371</v>
      </c>
    </row>
    <row r="512" spans="1:5">
      <c r="A512" s="379">
        <v>19000403</v>
      </c>
      <c r="B512" s="379" t="s">
        <v>264</v>
      </c>
      <c r="C512" s="380">
        <v>153668.79999999999</v>
      </c>
      <c r="D512" s="370">
        <f>VLOOKUP($A$1:$A$1397,BS!$A$8:$A$2406,1,0)</f>
        <v>19000403</v>
      </c>
      <c r="E512" s="379">
        <v>19000403</v>
      </c>
    </row>
    <row r="513" spans="1:5">
      <c r="A513" s="379">
        <v>19000441</v>
      </c>
      <c r="B513" s="379" t="s">
        <v>313</v>
      </c>
      <c r="C513" s="380">
        <v>5888026.8799999999</v>
      </c>
      <c r="D513" s="370">
        <f>VLOOKUP($A$1:$A$1397,BS!$A$8:$A$2406,1,0)</f>
        <v>19000441</v>
      </c>
      <c r="E513" s="379">
        <v>19000441</v>
      </c>
    </row>
    <row r="514" spans="1:5">
      <c r="A514" s="379">
        <v>19000443</v>
      </c>
      <c r="B514" s="379" t="s">
        <v>489</v>
      </c>
      <c r="C514" s="380">
        <v>73308888.219999999</v>
      </c>
      <c r="D514" s="370">
        <f>VLOOKUP($A$1:$A$1397,BS!$A$8:$A$2406,1,0)</f>
        <v>19000443</v>
      </c>
      <c r="E514" s="379">
        <v>19000443</v>
      </c>
    </row>
    <row r="515" spans="1:5">
      <c r="A515" s="379">
        <v>19000453</v>
      </c>
      <c r="B515" s="379" t="s">
        <v>490</v>
      </c>
      <c r="C515" s="380">
        <v>4342081.5199999996</v>
      </c>
      <c r="D515" s="370">
        <f>VLOOKUP($A$1:$A$1397,BS!$A$8:$A$2406,1,0)</f>
        <v>19000453</v>
      </c>
      <c r="E515" s="379">
        <v>19000453</v>
      </c>
    </row>
    <row r="516" spans="1:5">
      <c r="A516" s="379">
        <v>19000463</v>
      </c>
      <c r="B516" s="379" t="s">
        <v>491</v>
      </c>
      <c r="C516" s="380">
        <v>-1019142.13</v>
      </c>
      <c r="D516" s="370">
        <f>VLOOKUP($A$1:$A$1397,BS!$A$8:$A$2406,1,0)</f>
        <v>19000463</v>
      </c>
      <c r="E516" s="379">
        <v>19000463</v>
      </c>
    </row>
    <row r="517" spans="1:5">
      <c r="A517" s="379">
        <v>19000471</v>
      </c>
      <c r="B517" s="379" t="s">
        <v>762</v>
      </c>
      <c r="C517" s="380">
        <v>3728369.59</v>
      </c>
      <c r="D517" s="370">
        <f>VLOOKUP($A$1:$A$1397,BS!$A$8:$A$2406,1,0)</f>
        <v>19000471</v>
      </c>
      <c r="E517" s="379">
        <v>19000471</v>
      </c>
    </row>
    <row r="518" spans="1:5">
      <c r="A518" s="379">
        <v>19000473</v>
      </c>
      <c r="B518" s="379" t="s">
        <v>1977</v>
      </c>
      <c r="C518" s="380">
        <v>2562568</v>
      </c>
      <c r="D518" s="370">
        <f>VLOOKUP($A$1:$A$1397,BS!$A$8:$A$2406,1,0)</f>
        <v>19000473</v>
      </c>
      <c r="E518" s="379">
        <v>19000473</v>
      </c>
    </row>
    <row r="519" spans="1:5">
      <c r="A519" s="379">
        <v>19000491</v>
      </c>
      <c r="B519" s="379" t="s">
        <v>2323</v>
      </c>
      <c r="C519" s="380">
        <v>2049678.75</v>
      </c>
      <c r="D519" s="370">
        <f>VLOOKUP($A$1:$A$1397,BS!$A$8:$A$2406,1,0)</f>
        <v>19000491</v>
      </c>
      <c r="E519" s="379">
        <v>19000491</v>
      </c>
    </row>
    <row r="520" spans="1:5">
      <c r="A520" s="379">
        <v>19000552</v>
      </c>
      <c r="B520" s="379" t="s">
        <v>2304</v>
      </c>
      <c r="C520" s="380">
        <v>561248.64</v>
      </c>
      <c r="D520" s="370">
        <f>VLOOKUP($A$1:$A$1397,BS!$A$8:$A$2406,1,0)</f>
        <v>19000552</v>
      </c>
      <c r="E520" s="379">
        <v>19000552</v>
      </c>
    </row>
    <row r="521" spans="1:5">
      <c r="A521" s="379">
        <v>19000553</v>
      </c>
      <c r="B521" s="379" t="s">
        <v>100</v>
      </c>
      <c r="C521" s="380">
        <v>205680.65</v>
      </c>
      <c r="D521" s="370">
        <f>VLOOKUP($A$1:$A$1397,BS!$A$8:$A$2406,1,0)</f>
        <v>19000553</v>
      </c>
      <c r="E521" s="379">
        <v>19000553</v>
      </c>
    </row>
    <row r="522" spans="1:5">
      <c r="A522" s="379">
        <v>19000562</v>
      </c>
      <c r="B522" s="379" t="s">
        <v>717</v>
      </c>
      <c r="C522" s="380">
        <v>1620811.74</v>
      </c>
      <c r="D522" s="370">
        <f>VLOOKUP($A$1:$A$1397,BS!$A$8:$A$2406,1,0)</f>
        <v>19000562</v>
      </c>
      <c r="E522" s="379">
        <v>19000562</v>
      </c>
    </row>
    <row r="523" spans="1:5">
      <c r="A523" s="379">
        <v>19000572</v>
      </c>
      <c r="B523" s="379" t="s">
        <v>718</v>
      </c>
      <c r="C523" s="380">
        <v>261025.1</v>
      </c>
      <c r="D523" s="370">
        <f>VLOOKUP($A$1:$A$1397,BS!$A$8:$A$2406,1,0)</f>
        <v>19000572</v>
      </c>
      <c r="E523" s="379">
        <v>19000572</v>
      </c>
    </row>
    <row r="524" spans="1:5">
      <c r="A524" s="379">
        <v>19000573</v>
      </c>
      <c r="B524" s="379" t="s">
        <v>2059</v>
      </c>
      <c r="C524" s="380">
        <v>257106.84</v>
      </c>
      <c r="D524" s="370">
        <f>VLOOKUP($A$1:$A$1397,BS!$A$8:$A$2406,1,0)</f>
        <v>19000573</v>
      </c>
      <c r="E524" s="379">
        <v>19000573</v>
      </c>
    </row>
    <row r="525" spans="1:5">
      <c r="A525" s="379">
        <v>19000581</v>
      </c>
      <c r="B525" s="379" t="s">
        <v>182</v>
      </c>
      <c r="C525" s="380">
        <v>2818705.51</v>
      </c>
      <c r="D525" s="370">
        <f>VLOOKUP($A$1:$A$1397,BS!$A$8:$A$2406,1,0)</f>
        <v>19000581</v>
      </c>
      <c r="E525" s="379">
        <v>19000581</v>
      </c>
    </row>
    <row r="526" spans="1:5">
      <c r="A526" s="379">
        <v>19000592</v>
      </c>
      <c r="B526" s="379" t="s">
        <v>548</v>
      </c>
      <c r="C526" s="380">
        <v>3825784.37</v>
      </c>
      <c r="D526" s="370">
        <f>VLOOKUP($A$1:$A$1397,BS!$A$8:$A$2406,1,0)</f>
        <v>19000592</v>
      </c>
      <c r="E526" s="379">
        <v>19000592</v>
      </c>
    </row>
    <row r="527" spans="1:5">
      <c r="A527" s="379">
        <v>19000601</v>
      </c>
      <c r="B527" s="379" t="s">
        <v>1957</v>
      </c>
      <c r="C527" s="380">
        <v>179928213</v>
      </c>
      <c r="D527" s="370">
        <f>VLOOKUP($A$1:$A$1397,BS!$A$8:$A$2406,1,0)</f>
        <v>19000601</v>
      </c>
      <c r="E527" s="379">
        <v>19000601</v>
      </c>
    </row>
    <row r="528" spans="1:5">
      <c r="A528" s="379">
        <v>19000621</v>
      </c>
      <c r="B528" s="379" t="s">
        <v>2008</v>
      </c>
      <c r="C528" s="380">
        <v>63060587.799999997</v>
      </c>
      <c r="D528" s="370">
        <f>VLOOKUP($A$1:$A$1397,BS!$A$8:$A$2406,1,0)</f>
        <v>19000621</v>
      </c>
      <c r="E528" s="379">
        <v>19000621</v>
      </c>
    </row>
    <row r="529" spans="1:5">
      <c r="A529" s="379">
        <v>19000641</v>
      </c>
      <c r="B529" s="379" t="s">
        <v>2005</v>
      </c>
      <c r="C529" s="380">
        <v>19761.849999999999</v>
      </c>
      <c r="D529" s="370">
        <f>VLOOKUP($A$1:$A$1397,BS!$A$8:$A$2406,1,0)</f>
        <v>19000641</v>
      </c>
      <c r="E529" s="379">
        <v>19000641</v>
      </c>
    </row>
    <row r="530" spans="1:5">
      <c r="A530" s="379">
        <v>19000671</v>
      </c>
      <c r="B530" s="379" t="s">
        <v>2025</v>
      </c>
      <c r="C530" s="380">
        <v>32765538.120000001</v>
      </c>
      <c r="D530" s="370">
        <f>VLOOKUP($A$1:$A$1397,BS!$A$8:$A$2406,1,0)</f>
        <v>19000671</v>
      </c>
      <c r="E530" s="379">
        <v>19000671</v>
      </c>
    </row>
    <row r="531" spans="1:5">
      <c r="A531" s="379">
        <v>19000691</v>
      </c>
      <c r="B531" s="379" t="s">
        <v>2324</v>
      </c>
      <c r="C531" s="380">
        <v>48125</v>
      </c>
      <c r="D531" s="370">
        <f>VLOOKUP($A$1:$A$1397,BS!$A$8:$A$2406,1,0)</f>
        <v>19000691</v>
      </c>
      <c r="E531" s="379">
        <v>19000691</v>
      </c>
    </row>
    <row r="532" spans="1:5">
      <c r="A532" s="379">
        <v>19000692</v>
      </c>
      <c r="B532" s="379" t="s">
        <v>1146</v>
      </c>
      <c r="C532" s="380">
        <v>13125</v>
      </c>
      <c r="D532" s="370">
        <f>VLOOKUP($A$1:$A$1397,BS!$A$8:$A$2406,1,0)</f>
        <v>19000692</v>
      </c>
      <c r="E532" s="379">
        <v>19000692</v>
      </c>
    </row>
    <row r="533" spans="1:5">
      <c r="A533" s="379">
        <v>19000711</v>
      </c>
      <c r="B533" s="379" t="s">
        <v>1915</v>
      </c>
      <c r="C533" s="380">
        <v>501784.48</v>
      </c>
      <c r="D533" s="370">
        <f>VLOOKUP($A$1:$A$1397,BS!$A$8:$A$2406,1,0)</f>
        <v>19000711</v>
      </c>
      <c r="E533" s="379">
        <v>19000711</v>
      </c>
    </row>
    <row r="534" spans="1:5">
      <c r="A534" s="379">
        <v>19000721</v>
      </c>
      <c r="B534" s="379" t="s">
        <v>2033</v>
      </c>
      <c r="C534" s="380">
        <v>10869.86</v>
      </c>
      <c r="D534" s="370">
        <f>VLOOKUP($A$1:$A$1397,BS!$A$8:$A$2406,1,0)</f>
        <v>19000721</v>
      </c>
      <c r="E534" s="379">
        <v>19000721</v>
      </c>
    </row>
    <row r="535" spans="1:5">
      <c r="A535" s="379">
        <v>19000731</v>
      </c>
      <c r="B535" s="379" t="s">
        <v>2121</v>
      </c>
      <c r="C535" s="380">
        <v>28577.15</v>
      </c>
      <c r="D535" s="370">
        <f>VLOOKUP($A$1:$A$1397,BS!$A$8:$A$2406,1,0)</f>
        <v>19000731</v>
      </c>
      <c r="E535" s="379">
        <v>19000731</v>
      </c>
    </row>
    <row r="536" spans="1:5">
      <c r="A536" s="379">
        <v>19000732</v>
      </c>
      <c r="B536" s="379" t="s">
        <v>2117</v>
      </c>
      <c r="C536" s="380">
        <v>5139.68</v>
      </c>
      <c r="D536" s="370">
        <f>VLOOKUP($A$1:$A$1397,BS!$A$8:$A$2406,1,0)</f>
        <v>19000732</v>
      </c>
      <c r="E536" s="379">
        <v>19000732</v>
      </c>
    </row>
    <row r="537" spans="1:5">
      <c r="A537" s="379">
        <v>19000741</v>
      </c>
      <c r="B537" s="379" t="s">
        <v>2183</v>
      </c>
      <c r="C537" s="380">
        <v>124745.18</v>
      </c>
      <c r="D537" s="370">
        <f>VLOOKUP($A$1:$A$1397,BS!$A$8:$A$2406,1,0)</f>
        <v>19000741</v>
      </c>
      <c r="E537" s="379">
        <v>19000741</v>
      </c>
    </row>
    <row r="538" spans="1:5">
      <c r="A538" s="379">
        <v>19000751</v>
      </c>
      <c r="B538" s="379" t="s">
        <v>2204</v>
      </c>
      <c r="C538" s="380">
        <v>1675995.3</v>
      </c>
      <c r="D538" s="370">
        <f>VLOOKUP($A$1:$A$1397,BS!$A$8:$A$2406,1,0)</f>
        <v>19000751</v>
      </c>
      <c r="E538" s="379">
        <v>19000751</v>
      </c>
    </row>
    <row r="539" spans="1:5">
      <c r="A539" s="379">
        <v>19000752</v>
      </c>
      <c r="B539" s="379" t="s">
        <v>2205</v>
      </c>
      <c r="C539" s="380">
        <v>896504.7</v>
      </c>
      <c r="D539" s="370">
        <f>VLOOKUP($A$1:$A$1397,BS!$A$8:$A$2406,1,0)</f>
        <v>19000752</v>
      </c>
      <c r="E539" s="379">
        <v>19000752</v>
      </c>
    </row>
    <row r="540" spans="1:5">
      <c r="A540" s="379">
        <v>19000781</v>
      </c>
      <c r="B540" s="379" t="s">
        <v>2325</v>
      </c>
      <c r="C540" s="380">
        <v>2833009.85</v>
      </c>
      <c r="D540" s="370">
        <f>VLOOKUP($A$1:$A$1397,BS!$A$8:$A$2406,1,0)</f>
        <v>19000781</v>
      </c>
      <c r="E540" s="379">
        <v>19000781</v>
      </c>
    </row>
    <row r="541" spans="1:5">
      <c r="A541" s="379">
        <v>19000791</v>
      </c>
      <c r="B541" s="379" t="s">
        <v>2326</v>
      </c>
      <c r="C541" s="380">
        <v>263127.94</v>
      </c>
      <c r="D541" s="370">
        <f>VLOOKUP($A$1:$A$1397,BS!$A$8:$A$2406,1,0)</f>
        <v>19000791</v>
      </c>
      <c r="E541" s="379">
        <v>19000791</v>
      </c>
    </row>
    <row r="542" spans="1:5">
      <c r="A542" s="379">
        <v>19000801</v>
      </c>
      <c r="B542" s="379" t="s">
        <v>2327</v>
      </c>
      <c r="C542" s="380">
        <v>8410.1299999999992</v>
      </c>
      <c r="D542" s="370">
        <f>VLOOKUP($A$1:$A$1397,BS!$A$8:$A$2406,1,0)</f>
        <v>19000801</v>
      </c>
      <c r="E542" s="379">
        <v>19000801</v>
      </c>
    </row>
    <row r="543" spans="1:5">
      <c r="A543" s="379">
        <v>19000811</v>
      </c>
      <c r="B543" s="379" t="s">
        <v>2328</v>
      </c>
      <c r="C543" s="379">
        <v>952.26</v>
      </c>
      <c r="D543" s="370">
        <f>VLOOKUP($A$1:$A$1397,BS!$A$8:$A$2406,1,0)</f>
        <v>19000811</v>
      </c>
      <c r="E543" s="379">
        <v>19000811</v>
      </c>
    </row>
    <row r="544" spans="1:5">
      <c r="A544" s="379">
        <v>19000821</v>
      </c>
      <c r="B544" s="379" t="s">
        <v>2363</v>
      </c>
      <c r="C544" s="380">
        <v>102416.24</v>
      </c>
      <c r="D544" s="370">
        <f>VLOOKUP($A$1:$A$1397,BS!$A$8:$A$2406,1,0)</f>
        <v>19000821</v>
      </c>
      <c r="E544" s="379">
        <v>19000821</v>
      </c>
    </row>
    <row r="545" spans="1:5">
      <c r="A545" s="379">
        <v>19000831</v>
      </c>
      <c r="B545" s="379" t="s">
        <v>2401</v>
      </c>
      <c r="C545" s="380">
        <v>694672.78</v>
      </c>
      <c r="D545" s="370">
        <f>VLOOKUP($A$1:$A$1397,BS!$A$8:$A$2406,1,0)</f>
        <v>19000831</v>
      </c>
      <c r="E545" s="379">
        <v>19000831</v>
      </c>
    </row>
    <row r="546" spans="1:5">
      <c r="A546" s="379">
        <v>19000841</v>
      </c>
      <c r="B546" s="379" t="s">
        <v>2445</v>
      </c>
      <c r="C546" s="380">
        <v>-451623.53</v>
      </c>
      <c r="D546" s="370">
        <f>VLOOKUP($A$1:$A$1397,BS!$A$8:$A$2406,1,0)</f>
        <v>19000841</v>
      </c>
      <c r="E546" s="379">
        <v>19000841</v>
      </c>
    </row>
    <row r="547" spans="1:5">
      <c r="A547" s="379">
        <v>19000851</v>
      </c>
      <c r="B547" s="379" t="s">
        <v>2551</v>
      </c>
      <c r="C547" s="380">
        <v>812780.11</v>
      </c>
      <c r="D547" s="370">
        <f>VLOOKUP($A$1:$A$1397,BS!$A$8:$A$2406,1,0)</f>
        <v>19000851</v>
      </c>
      <c r="E547" s="379">
        <v>19000851</v>
      </c>
    </row>
    <row r="548" spans="1:5">
      <c r="A548" s="379">
        <v>19000861</v>
      </c>
      <c r="B548" s="379" t="s">
        <v>2610</v>
      </c>
      <c r="C548" s="380">
        <v>204367.64</v>
      </c>
      <c r="D548" s="370">
        <f>VLOOKUP($A$1:$A$1397,BS!$A$8:$A$2406,1,0)</f>
        <v>19000861</v>
      </c>
      <c r="E548" s="379">
        <v>19000861</v>
      </c>
    </row>
    <row r="549" spans="1:5">
      <c r="A549" s="379">
        <v>19000871</v>
      </c>
      <c r="B549" s="379" t="s">
        <v>2911</v>
      </c>
      <c r="C549" s="380">
        <v>2626048.9500000002</v>
      </c>
      <c r="D549" s="370">
        <f>VLOOKUP($A$1:$A$1397,BS!$A$8:$A$2406,1,0)</f>
        <v>19000871</v>
      </c>
      <c r="E549" s="379">
        <v>19000871</v>
      </c>
    </row>
    <row r="550" spans="1:5">
      <c r="A550" s="379">
        <v>19002003</v>
      </c>
      <c r="B550" s="379" t="s">
        <v>2705</v>
      </c>
      <c r="C550" s="380">
        <v>72241554.409999996</v>
      </c>
      <c r="D550" s="370">
        <f>VLOOKUP($A$1:$A$1397,BS!$A$8:$A$2406,1,0)</f>
        <v>19002003</v>
      </c>
      <c r="E550" s="379">
        <v>19002003</v>
      </c>
    </row>
    <row r="551" spans="1:5">
      <c r="A551" s="379">
        <v>19003011</v>
      </c>
      <c r="B551" s="379" t="s">
        <v>2767</v>
      </c>
      <c r="C551" s="380">
        <v>1547674.1</v>
      </c>
      <c r="D551" s="370">
        <f>VLOOKUP($A$1:$A$1397,BS!$A$8:$A$2406,1,0)</f>
        <v>19003011</v>
      </c>
      <c r="E551" s="379">
        <v>19003011</v>
      </c>
    </row>
    <row r="552" spans="1:5">
      <c r="A552" s="379">
        <v>19003021</v>
      </c>
      <c r="B552" s="379" t="s">
        <v>2781</v>
      </c>
      <c r="C552" s="380">
        <v>448025.55</v>
      </c>
      <c r="D552" s="370">
        <f>VLOOKUP($A$1:$A$1397,BS!$A$8:$A$2406,1,0)</f>
        <v>19003021</v>
      </c>
      <c r="E552" s="379">
        <v>19003021</v>
      </c>
    </row>
    <row r="553" spans="1:5">
      <c r="A553" s="379">
        <v>19003032</v>
      </c>
      <c r="B553" s="379" t="s">
        <v>2913</v>
      </c>
      <c r="C553" s="380">
        <v>3492939.8</v>
      </c>
      <c r="D553" s="370">
        <f>VLOOKUP($A$1:$A$1397,BS!$A$8:$A$2406,1,0)</f>
        <v>19003032</v>
      </c>
      <c r="E553" s="379">
        <v>19003032</v>
      </c>
    </row>
    <row r="554" spans="1:5">
      <c r="A554" s="379">
        <v>19003041</v>
      </c>
      <c r="B554" s="379" t="s">
        <v>3000</v>
      </c>
      <c r="C554" s="380">
        <v>5690719.6500000004</v>
      </c>
      <c r="D554" s="370">
        <f>VLOOKUP($A$1:$A$1397,BS!$A$8:$A$2406,1,0)</f>
        <v>19003041</v>
      </c>
      <c r="E554" s="379">
        <v>19003041</v>
      </c>
    </row>
    <row r="555" spans="1:5">
      <c r="A555" s="379">
        <v>19003042</v>
      </c>
      <c r="B555" s="379" t="s">
        <v>2974</v>
      </c>
      <c r="C555" s="380">
        <v>3228622.6</v>
      </c>
      <c r="D555" s="370">
        <f>VLOOKUP($A$1:$A$1397,BS!$A$8:$A$2406,1,0)</f>
        <v>19003042</v>
      </c>
      <c r="E555" s="379">
        <v>19003042</v>
      </c>
    </row>
    <row r="556" spans="1:5">
      <c r="A556" s="379">
        <v>19100012</v>
      </c>
      <c r="B556" s="379" t="s">
        <v>944</v>
      </c>
      <c r="C556" s="380">
        <v>2541998</v>
      </c>
      <c r="D556" s="370">
        <f>VLOOKUP($A$1:$A$1397,BS!$A$8:$A$2406,1,0)</f>
        <v>19100012</v>
      </c>
      <c r="E556" s="379">
        <v>19100012</v>
      </c>
    </row>
    <row r="557" spans="1:5">
      <c r="A557" s="379">
        <v>19100022</v>
      </c>
      <c r="B557" s="379" t="s">
        <v>653</v>
      </c>
      <c r="C557" s="380">
        <v>3537841.59</v>
      </c>
      <c r="D557" s="370">
        <f>VLOOKUP($A$1:$A$1397,BS!$A$8:$A$2406,1,0)</f>
        <v>19100022</v>
      </c>
      <c r="E557" s="379">
        <v>19100022</v>
      </c>
    </row>
    <row r="558" spans="1:5">
      <c r="A558" s="379">
        <v>19100132</v>
      </c>
      <c r="B558" s="379" t="s">
        <v>639</v>
      </c>
      <c r="C558" s="380">
        <v>64568.35</v>
      </c>
      <c r="D558" s="370">
        <f>VLOOKUP($A$1:$A$1397,BS!$A$8:$A$2406,1,0)</f>
        <v>19100132</v>
      </c>
      <c r="E558" s="379">
        <v>19100132</v>
      </c>
    </row>
    <row r="559" spans="1:5">
      <c r="A559" s="379">
        <v>19100142</v>
      </c>
      <c r="B559" s="379" t="s">
        <v>640</v>
      </c>
      <c r="C559" s="380">
        <v>-256679.63</v>
      </c>
      <c r="D559" s="370">
        <f>VLOOKUP($A$1:$A$1397,BS!$A$8:$A$2406,1,0)</f>
        <v>19100142</v>
      </c>
      <c r="E559" s="379">
        <v>19100142</v>
      </c>
    </row>
    <row r="560" spans="1:5">
      <c r="A560" s="379">
        <v>19100152</v>
      </c>
      <c r="B560" s="379" t="s">
        <v>1073</v>
      </c>
      <c r="C560" s="380">
        <v>4422056.1900000004</v>
      </c>
      <c r="D560" s="370">
        <f>VLOOKUP($A$1:$A$1397,BS!$A$8:$A$2406,1,0)</f>
        <v>19100152</v>
      </c>
      <c r="E560" s="379">
        <v>19100152</v>
      </c>
    </row>
    <row r="561" spans="1:5">
      <c r="A561" s="379">
        <v>19100162</v>
      </c>
      <c r="B561" s="379" t="s">
        <v>290</v>
      </c>
      <c r="C561" s="380">
        <v>-22636969.670000002</v>
      </c>
      <c r="D561" s="370">
        <f>VLOOKUP($A$1:$A$1397,BS!$A$8:$A$2406,1,0)</f>
        <v>19100162</v>
      </c>
      <c r="E561" s="379">
        <v>19100162</v>
      </c>
    </row>
    <row r="562" spans="1:5">
      <c r="A562" s="379">
        <v>20100023</v>
      </c>
      <c r="B562" s="379" t="s">
        <v>1853</v>
      </c>
      <c r="C562" s="380">
        <v>-859037.91</v>
      </c>
      <c r="D562" s="370">
        <f>VLOOKUP($A$1:$A$1397,BS!$A$8:$A$2406,1,0)</f>
        <v>20100023</v>
      </c>
      <c r="E562" s="379">
        <v>20100023</v>
      </c>
    </row>
    <row r="563" spans="1:5">
      <c r="A563" s="379">
        <v>20700003</v>
      </c>
      <c r="B563" s="379" t="s">
        <v>1224</v>
      </c>
      <c r="C563" s="380">
        <v>-122847945.22</v>
      </c>
      <c r="D563" s="370">
        <f>VLOOKUP($A$1:$A$1397,BS!$A$8:$A$2406,1,0)</f>
        <v>20700003</v>
      </c>
      <c r="E563" s="379">
        <v>20700003</v>
      </c>
    </row>
    <row r="564" spans="1:5">
      <c r="A564" s="379">
        <v>20700013</v>
      </c>
      <c r="B564" s="379" t="s">
        <v>1765</v>
      </c>
      <c r="C564" s="380">
        <v>-338395484.31</v>
      </c>
      <c r="D564" s="370">
        <f>VLOOKUP($A$1:$A$1397,BS!$A$8:$A$2406,1,0)</f>
        <v>20700013</v>
      </c>
      <c r="E564" s="379">
        <v>20700013</v>
      </c>
    </row>
    <row r="565" spans="1:5">
      <c r="A565" s="379">
        <v>20700023</v>
      </c>
      <c r="B565" s="379" t="s">
        <v>1269</v>
      </c>
      <c r="C565" s="380">
        <v>-16901820.34</v>
      </c>
      <c r="D565" s="370">
        <f>VLOOKUP($A$1:$A$1397,BS!$A$8:$A$2406,1,0)</f>
        <v>20700023</v>
      </c>
      <c r="E565" s="379">
        <v>20700023</v>
      </c>
    </row>
    <row r="566" spans="1:5">
      <c r="A566" s="379">
        <v>21100003</v>
      </c>
      <c r="B566" s="379" t="s">
        <v>1114</v>
      </c>
      <c r="C566" s="380">
        <v>-2803605116.4699998</v>
      </c>
      <c r="D566" s="370">
        <f>VLOOKUP($A$1:$A$1397,BS!$A$8:$A$2406,1,0)</f>
        <v>21100003</v>
      </c>
      <c r="E566" s="379">
        <v>21100003</v>
      </c>
    </row>
    <row r="567" spans="1:5">
      <c r="A567" s="379">
        <v>21100383</v>
      </c>
      <c r="B567" s="379" t="s">
        <v>25</v>
      </c>
      <c r="C567" s="380">
        <v>-491575</v>
      </c>
      <c r="D567" s="370">
        <f>VLOOKUP($A$1:$A$1397,BS!$A$8:$A$2406,1,0)</f>
        <v>21100383</v>
      </c>
      <c r="E567" s="379">
        <v>21100383</v>
      </c>
    </row>
    <row r="568" spans="1:5">
      <c r="A568" s="379">
        <v>21400013</v>
      </c>
      <c r="B568" s="379" t="s">
        <v>995</v>
      </c>
      <c r="C568" s="380">
        <v>2148854.7200000002</v>
      </c>
      <c r="D568" s="370">
        <f>VLOOKUP($A$1:$A$1397,BS!$A$8:$A$2406,1,0)</f>
        <v>21400013</v>
      </c>
      <c r="E568" s="379">
        <v>21400013</v>
      </c>
    </row>
    <row r="569" spans="1:5">
      <c r="A569" s="379">
        <v>21400033</v>
      </c>
      <c r="B569" s="379" t="s">
        <v>997</v>
      </c>
      <c r="C569" s="380">
        <v>4985024.68</v>
      </c>
      <c r="D569" s="370">
        <f>VLOOKUP($A$1:$A$1397,BS!$A$8:$A$2406,1,0)</f>
        <v>21400033</v>
      </c>
      <c r="E569" s="379">
        <v>21400033</v>
      </c>
    </row>
    <row r="570" spans="1:5">
      <c r="A570" s="379">
        <v>21500023</v>
      </c>
      <c r="B570" s="379" t="s">
        <v>1270</v>
      </c>
      <c r="C570" s="380">
        <v>-10766141</v>
      </c>
      <c r="D570" s="370">
        <f>VLOOKUP($A$1:$A$1397,BS!$A$8:$A$2406,1,0)</f>
        <v>21500023</v>
      </c>
      <c r="E570" s="379">
        <v>21500023</v>
      </c>
    </row>
    <row r="571" spans="1:5">
      <c r="A571" s="379">
        <v>21500033</v>
      </c>
      <c r="B571" s="379" t="s">
        <v>1766</v>
      </c>
      <c r="C571" s="380">
        <v>-3281918</v>
      </c>
      <c r="D571" s="370">
        <f>VLOOKUP($A$1:$A$1397,BS!$A$8:$A$2406,1,0)</f>
        <v>21500033</v>
      </c>
      <c r="E571" s="379">
        <v>21500033</v>
      </c>
    </row>
    <row r="572" spans="1:5">
      <c r="A572" s="379">
        <v>21600003</v>
      </c>
      <c r="B572" s="379" t="s">
        <v>392</v>
      </c>
      <c r="C572" s="380">
        <v>-399805645.56</v>
      </c>
      <c r="D572" s="370">
        <f>VLOOKUP($A$1:$A$1397,BS!$A$8:$A$2406,1,0)</f>
        <v>21600003</v>
      </c>
      <c r="E572" s="379">
        <v>21600003</v>
      </c>
    </row>
    <row r="573" spans="1:5">
      <c r="A573" s="379">
        <v>21600011</v>
      </c>
      <c r="B573" s="379" t="s">
        <v>1942</v>
      </c>
      <c r="C573" s="380">
        <v>59683259.710000001</v>
      </c>
      <c r="D573" s="370">
        <f>VLOOKUP($A$1:$A$1397,BS!$A$8:$A$2406,1,0)</f>
        <v>21600011</v>
      </c>
      <c r="E573" s="379">
        <v>21600011</v>
      </c>
    </row>
    <row r="574" spans="1:5">
      <c r="A574" s="379">
        <v>21600013</v>
      </c>
      <c r="B574" s="379" t="s">
        <v>628</v>
      </c>
      <c r="C574" s="380">
        <v>77562549.519999996</v>
      </c>
      <c r="D574" s="370">
        <f>VLOOKUP($A$1:$A$1397,BS!$A$8:$A$2406,1,0)</f>
        <v>21600013</v>
      </c>
      <c r="E574" s="379">
        <v>21600013</v>
      </c>
    </row>
    <row r="575" spans="1:5">
      <c r="A575" s="379">
        <v>21600023</v>
      </c>
      <c r="B575" s="379" t="s">
        <v>1767</v>
      </c>
      <c r="C575" s="380">
        <v>1755001.25</v>
      </c>
      <c r="D575" s="370">
        <f>VLOOKUP($A$1:$A$1397,BS!$A$8:$A$2406,1,0)</f>
        <v>21600023</v>
      </c>
      <c r="E575" s="379">
        <v>21600023</v>
      </c>
    </row>
    <row r="576" spans="1:5">
      <c r="A576" s="379">
        <v>21600033</v>
      </c>
      <c r="B576" s="379" t="s">
        <v>1124</v>
      </c>
      <c r="C576" s="380">
        <v>1471103.62</v>
      </c>
      <c r="D576" s="370">
        <f>VLOOKUP($A$1:$A$1397,BS!$A$8:$A$2406,1,0)</f>
        <v>21600033</v>
      </c>
      <c r="E576" s="379">
        <v>21600033</v>
      </c>
    </row>
    <row r="577" spans="1:5">
      <c r="A577" s="379">
        <v>21600053</v>
      </c>
      <c r="B577" s="379" t="s">
        <v>1013</v>
      </c>
      <c r="C577" s="380">
        <v>16359946.109999999</v>
      </c>
      <c r="D577" s="370">
        <f>VLOOKUP($A$1:$A$1397,BS!$A$8:$A$2406,1,0)</f>
        <v>21600053</v>
      </c>
      <c r="E577" s="379">
        <v>21600053</v>
      </c>
    </row>
    <row r="578" spans="1:5">
      <c r="A578" s="379">
        <v>21610013</v>
      </c>
      <c r="B578" s="379" t="s">
        <v>316</v>
      </c>
      <c r="C578" s="380">
        <v>14599821</v>
      </c>
      <c r="D578" s="370">
        <f>VLOOKUP($A$1:$A$1397,BS!$A$8:$A$2406,1,0)</f>
        <v>21610013</v>
      </c>
      <c r="E578" s="379">
        <v>21610013</v>
      </c>
    </row>
    <row r="579" spans="1:5">
      <c r="A579" s="379">
        <v>21900103</v>
      </c>
      <c r="B579" s="379" t="s">
        <v>2833</v>
      </c>
      <c r="C579" s="380">
        <v>-14450639.1</v>
      </c>
      <c r="D579" s="370">
        <f>VLOOKUP($A$1:$A$1397,BS!$A$8:$A$2406,1,0)</f>
        <v>21900103</v>
      </c>
      <c r="E579" s="379">
        <v>21900103</v>
      </c>
    </row>
    <row r="580" spans="1:5">
      <c r="A580" s="379">
        <v>21900113</v>
      </c>
      <c r="B580" s="379" t="s">
        <v>2834</v>
      </c>
      <c r="C580" s="380">
        <v>22657436.399999999</v>
      </c>
      <c r="D580" s="370">
        <f>VLOOKUP($A$1:$A$1397,BS!$A$8:$A$2406,1,0)</f>
        <v>21900113</v>
      </c>
      <c r="E580" s="379">
        <v>21900113</v>
      </c>
    </row>
    <row r="581" spans="1:5">
      <c r="A581" s="379">
        <v>21900133</v>
      </c>
      <c r="B581" s="379" t="s">
        <v>2835</v>
      </c>
      <c r="C581" s="380">
        <v>439053.7</v>
      </c>
      <c r="D581" s="370">
        <f>VLOOKUP($A$1:$A$1397,BS!$A$8:$A$2406,1,0)</f>
        <v>21900133</v>
      </c>
      <c r="E581" s="379">
        <v>21900133</v>
      </c>
    </row>
    <row r="582" spans="1:5">
      <c r="A582" s="379">
        <v>21900143</v>
      </c>
      <c r="B582" s="379" t="s">
        <v>2851</v>
      </c>
      <c r="C582" s="380">
        <v>209453966.34</v>
      </c>
      <c r="D582" s="370">
        <f>VLOOKUP($A$1:$A$1397,BS!$A$8:$A$2406,1,0)</f>
        <v>21900143</v>
      </c>
      <c r="E582" s="379">
        <v>21900143</v>
      </c>
    </row>
    <row r="583" spans="1:5">
      <c r="A583" s="379">
        <v>21900153</v>
      </c>
      <c r="B583" s="379" t="s">
        <v>2837</v>
      </c>
      <c r="C583" s="380">
        <v>-73308888.219999999</v>
      </c>
      <c r="D583" s="370">
        <f>VLOOKUP($A$1:$A$1397,BS!$A$8:$A$2406,1,0)</f>
        <v>21900153</v>
      </c>
      <c r="E583" s="379">
        <v>21900153</v>
      </c>
    </row>
    <row r="584" spans="1:5">
      <c r="A584" s="379">
        <v>21900163</v>
      </c>
      <c r="B584" s="379" t="s">
        <v>2852</v>
      </c>
      <c r="C584" s="380">
        <v>12405947.5</v>
      </c>
      <c r="D584" s="370">
        <f>VLOOKUP($A$1:$A$1397,BS!$A$8:$A$2406,1,0)</f>
        <v>21900163</v>
      </c>
      <c r="E584" s="379">
        <v>21900163</v>
      </c>
    </row>
    <row r="585" spans="1:5">
      <c r="A585" s="379">
        <v>21900173</v>
      </c>
      <c r="B585" s="379" t="s">
        <v>2839</v>
      </c>
      <c r="C585" s="380">
        <v>-4342081.58</v>
      </c>
      <c r="D585" s="370">
        <f>VLOOKUP($A$1:$A$1397,BS!$A$8:$A$2406,1,0)</f>
        <v>21900173</v>
      </c>
      <c r="E585" s="379">
        <v>21900173</v>
      </c>
    </row>
    <row r="586" spans="1:5">
      <c r="A586" s="379">
        <v>21900183</v>
      </c>
      <c r="B586" s="379" t="s">
        <v>2840</v>
      </c>
      <c r="C586" s="380">
        <v>-2911833.34</v>
      </c>
      <c r="D586" s="370">
        <f>VLOOKUP($A$1:$A$1397,BS!$A$8:$A$2406,1,0)</f>
        <v>21900183</v>
      </c>
      <c r="E586" s="379">
        <v>21900183</v>
      </c>
    </row>
    <row r="587" spans="1:5">
      <c r="A587" s="379">
        <v>21900193</v>
      </c>
      <c r="B587" s="379" t="s">
        <v>2841</v>
      </c>
      <c r="C587" s="380">
        <v>1019141.58</v>
      </c>
      <c r="D587" s="370">
        <f>VLOOKUP($A$1:$A$1397,BS!$A$8:$A$2406,1,0)</f>
        <v>21900193</v>
      </c>
      <c r="E587" s="379">
        <v>21900193</v>
      </c>
    </row>
    <row r="588" spans="1:5">
      <c r="A588" s="379">
        <v>21900223</v>
      </c>
      <c r="B588" s="379" t="s">
        <v>2827</v>
      </c>
      <c r="C588" s="380">
        <v>-153668.79999999999</v>
      </c>
      <c r="D588" s="370">
        <f>VLOOKUP($A$1:$A$1397,BS!$A$8:$A$2406,1,0)</f>
        <v>21900223</v>
      </c>
      <c r="E588" s="379">
        <v>21900223</v>
      </c>
    </row>
    <row r="589" spans="1:5">
      <c r="A589" s="379">
        <v>21900233</v>
      </c>
      <c r="B589" s="379" t="s">
        <v>2809</v>
      </c>
      <c r="C589" s="380">
        <v>5057723.6900000004</v>
      </c>
      <c r="D589" s="370">
        <f>VLOOKUP($A$1:$A$1397,BS!$A$8:$A$2406,1,0)</f>
        <v>21900233</v>
      </c>
      <c r="E589" s="379">
        <v>21900233</v>
      </c>
    </row>
    <row r="590" spans="1:5">
      <c r="A590" s="379">
        <v>21900243</v>
      </c>
      <c r="B590" s="379" t="s">
        <v>2842</v>
      </c>
      <c r="C590" s="380">
        <v>-7930102.7400000002</v>
      </c>
      <c r="D590" s="370">
        <f>VLOOKUP($A$1:$A$1397,BS!$A$8:$A$2406,1,0)</f>
        <v>21900243</v>
      </c>
      <c r="E590" s="379">
        <v>21900243</v>
      </c>
    </row>
    <row r="591" spans="1:5">
      <c r="A591" s="379">
        <v>22100393</v>
      </c>
      <c r="B591" s="379" t="s">
        <v>440</v>
      </c>
      <c r="C591" s="380">
        <v>-15000000</v>
      </c>
      <c r="D591" s="370">
        <f>VLOOKUP($A$1:$A$1397,BS!$A$8:$A$2406,1,0)</f>
        <v>22100393</v>
      </c>
      <c r="E591" s="379">
        <v>22100393</v>
      </c>
    </row>
    <row r="592" spans="1:5">
      <c r="A592" s="379">
        <v>22100413</v>
      </c>
      <c r="B592" s="379" t="s">
        <v>138</v>
      </c>
      <c r="C592" s="380">
        <v>-2000000</v>
      </c>
      <c r="D592" s="370">
        <f>VLOOKUP($A$1:$A$1397,BS!$A$8:$A$2406,1,0)</f>
        <v>22100413</v>
      </c>
      <c r="E592" s="379">
        <v>22100413</v>
      </c>
    </row>
    <row r="593" spans="1:5">
      <c r="A593" s="379">
        <v>22100713</v>
      </c>
      <c r="B593" s="379" t="s">
        <v>478</v>
      </c>
      <c r="C593" s="380">
        <v>-300000000</v>
      </c>
      <c r="D593" s="370">
        <f>VLOOKUP($A$1:$A$1397,BS!$A$8:$A$2406,1,0)</f>
        <v>22100713</v>
      </c>
      <c r="E593" s="379">
        <v>22100713</v>
      </c>
    </row>
    <row r="594" spans="1:5">
      <c r="A594" s="379">
        <v>22100723</v>
      </c>
      <c r="B594" s="379" t="s">
        <v>479</v>
      </c>
      <c r="C594" s="380">
        <v>-200000000</v>
      </c>
      <c r="D594" s="370">
        <f>VLOOKUP($A$1:$A$1397,BS!$A$8:$A$2406,1,0)</f>
        <v>22100723</v>
      </c>
      <c r="E594" s="379">
        <v>22100723</v>
      </c>
    </row>
    <row r="595" spans="1:5">
      <c r="A595" s="379">
        <v>22100743</v>
      </c>
      <c r="B595" s="379" t="s">
        <v>1250</v>
      </c>
      <c r="C595" s="380">
        <v>-100000000</v>
      </c>
      <c r="D595" s="370">
        <f>VLOOKUP($A$1:$A$1397,BS!$A$8:$A$2406,1,0)</f>
        <v>22100743</v>
      </c>
      <c r="E595" s="379">
        <v>22100743</v>
      </c>
    </row>
    <row r="596" spans="1:5">
      <c r="A596" s="379">
        <v>22100823</v>
      </c>
      <c r="B596" s="379" t="s">
        <v>1796</v>
      </c>
      <c r="C596" s="380">
        <v>-250000000</v>
      </c>
      <c r="D596" s="370">
        <f>VLOOKUP($A$1:$A$1397,BS!$A$8:$A$2406,1,0)</f>
        <v>22100823</v>
      </c>
      <c r="E596" s="379">
        <v>22100823</v>
      </c>
    </row>
    <row r="597" spans="1:5">
      <c r="A597" s="379">
        <v>22100833</v>
      </c>
      <c r="B597" s="379" t="s">
        <v>2557</v>
      </c>
      <c r="C597" s="380">
        <v>-138460000</v>
      </c>
      <c r="D597" s="370">
        <f>VLOOKUP($A$1:$A$1397,BS!$A$8:$A$2406,1,0)</f>
        <v>22100833</v>
      </c>
      <c r="E597" s="379">
        <v>22100833</v>
      </c>
    </row>
    <row r="598" spans="1:5">
      <c r="A598" s="379">
        <v>22100843</v>
      </c>
      <c r="B598" s="379" t="s">
        <v>2561</v>
      </c>
      <c r="C598" s="380">
        <v>-23400000</v>
      </c>
      <c r="D598" s="370">
        <f>VLOOKUP($A$1:$A$1397,BS!$A$8:$A$2406,1,0)</f>
        <v>22100843</v>
      </c>
      <c r="E598" s="379">
        <v>22100843</v>
      </c>
    </row>
    <row r="599" spans="1:5">
      <c r="A599" s="379">
        <v>22100853</v>
      </c>
      <c r="B599" s="379" t="s">
        <v>2928</v>
      </c>
      <c r="C599" s="380">
        <v>-425000000</v>
      </c>
      <c r="D599" s="370">
        <f>VLOOKUP($A$1:$A$1397,BS!$A$8:$A$2406,1,0)</f>
        <v>22100853</v>
      </c>
      <c r="E599" s="379">
        <v>22100853</v>
      </c>
    </row>
    <row r="600" spans="1:5">
      <c r="A600" s="379">
        <v>22100923</v>
      </c>
      <c r="B600" s="379" t="s">
        <v>2199</v>
      </c>
      <c r="C600" s="380">
        <v>-250000000</v>
      </c>
      <c r="D600" s="370">
        <f>VLOOKUP($A$1:$A$1397,BS!$A$8:$A$2406,1,0)</f>
        <v>22100923</v>
      </c>
      <c r="E600" s="379">
        <v>22100923</v>
      </c>
    </row>
    <row r="601" spans="1:5">
      <c r="A601" s="379">
        <v>22100933</v>
      </c>
      <c r="B601" s="379" t="s">
        <v>2200</v>
      </c>
      <c r="C601" s="380">
        <v>-45000000</v>
      </c>
      <c r="D601" s="370">
        <f>VLOOKUP($A$1:$A$1397,BS!$A$8:$A$2406,1,0)</f>
        <v>22100933</v>
      </c>
      <c r="E601" s="379">
        <v>22100933</v>
      </c>
    </row>
    <row r="602" spans="1:5">
      <c r="A602" s="379">
        <v>22101023</v>
      </c>
      <c r="B602" s="379" t="s">
        <v>974</v>
      </c>
      <c r="C602" s="380">
        <v>-250000000</v>
      </c>
      <c r="D602" s="370">
        <f>VLOOKUP($A$1:$A$1397,BS!$A$8:$A$2406,1,0)</f>
        <v>22101023</v>
      </c>
      <c r="E602" s="379">
        <v>22101023</v>
      </c>
    </row>
    <row r="603" spans="1:5">
      <c r="A603" s="379">
        <v>22101033</v>
      </c>
      <c r="B603" s="379" t="s">
        <v>1768</v>
      </c>
      <c r="C603" s="380">
        <v>-300000000</v>
      </c>
      <c r="D603" s="370">
        <f>VLOOKUP($A$1:$A$1397,BS!$A$8:$A$2406,1,0)</f>
        <v>22101033</v>
      </c>
      <c r="E603" s="379">
        <v>22101033</v>
      </c>
    </row>
    <row r="604" spans="1:5">
      <c r="A604" s="379">
        <v>22101053</v>
      </c>
      <c r="B604" s="379" t="s">
        <v>1818</v>
      </c>
      <c r="C604" s="380">
        <v>-250000000</v>
      </c>
      <c r="D604" s="370">
        <f>VLOOKUP($A$1:$A$1397,BS!$A$8:$A$2406,1,0)</f>
        <v>22101053</v>
      </c>
      <c r="E604" s="379">
        <v>22101053</v>
      </c>
    </row>
    <row r="605" spans="1:5">
      <c r="A605" s="379">
        <v>22101113</v>
      </c>
      <c r="B605" s="379" t="s">
        <v>1487</v>
      </c>
      <c r="C605" s="380">
        <v>-350000000</v>
      </c>
      <c r="D605" s="370">
        <f>VLOOKUP($A$1:$A$1397,BS!$A$8:$A$2406,1,0)</f>
        <v>22101113</v>
      </c>
      <c r="E605" s="379">
        <v>22101113</v>
      </c>
    </row>
    <row r="606" spans="1:5">
      <c r="A606" s="379">
        <v>22101123</v>
      </c>
      <c r="B606" s="379" t="s">
        <v>1956</v>
      </c>
      <c r="C606" s="380">
        <v>-325000000</v>
      </c>
      <c r="D606" s="370">
        <f>VLOOKUP($A$1:$A$1397,BS!$A$8:$A$2406,1,0)</f>
        <v>22101123</v>
      </c>
      <c r="E606" s="379">
        <v>22101123</v>
      </c>
    </row>
    <row r="607" spans="1:5">
      <c r="A607" s="379">
        <v>22101133</v>
      </c>
      <c r="B607" s="379" t="s">
        <v>1951</v>
      </c>
      <c r="C607" s="380">
        <v>-250000000</v>
      </c>
      <c r="D607" s="370">
        <f>VLOOKUP($A$1:$A$1397,BS!$A$8:$A$2406,1,0)</f>
        <v>22101133</v>
      </c>
      <c r="E607" s="379">
        <v>22101133</v>
      </c>
    </row>
    <row r="608" spans="1:5">
      <c r="A608" s="379">
        <v>22101143</v>
      </c>
      <c r="B608" s="379" t="s">
        <v>2058</v>
      </c>
      <c r="C608" s="380">
        <v>-300000000</v>
      </c>
      <c r="D608" s="370">
        <f>VLOOKUP($A$1:$A$1397,BS!$A$8:$A$2406,1,0)</f>
        <v>22101143</v>
      </c>
      <c r="E608" s="379">
        <v>22101143</v>
      </c>
    </row>
    <row r="609" spans="1:5">
      <c r="A609" s="379">
        <v>22600083</v>
      </c>
      <c r="B609" s="379" t="s">
        <v>2054</v>
      </c>
      <c r="C609" s="380">
        <v>12553.62</v>
      </c>
      <c r="D609" s="370">
        <f>VLOOKUP($A$1:$A$1397,BS!$A$8:$A$2406,1,0)</f>
        <v>22600083</v>
      </c>
      <c r="E609" s="379">
        <v>22600083</v>
      </c>
    </row>
    <row r="610" spans="1:5">
      <c r="A610" s="379">
        <v>22600093</v>
      </c>
      <c r="B610" s="379" t="s">
        <v>2929</v>
      </c>
      <c r="C610" s="380">
        <v>1863802.08</v>
      </c>
      <c r="D610" s="370">
        <f>VLOOKUP($A$1:$A$1397,BS!$A$8:$A$2406,1,0)</f>
        <v>22600093</v>
      </c>
      <c r="E610" s="379">
        <v>22600093</v>
      </c>
    </row>
    <row r="611" spans="1:5">
      <c r="A611" s="379">
        <v>22820011</v>
      </c>
      <c r="B611" s="379" t="s">
        <v>1741</v>
      </c>
      <c r="C611" s="380">
        <v>-137500</v>
      </c>
      <c r="D611" s="370">
        <f>VLOOKUP($A$1:$A$1397,BS!$A$8:$A$2406,1,0)</f>
        <v>22820011</v>
      </c>
      <c r="E611" s="379">
        <v>22820011</v>
      </c>
    </row>
    <row r="612" spans="1:5">
      <c r="A612" s="379">
        <v>22820012</v>
      </c>
      <c r="B612" s="379" t="s">
        <v>1742</v>
      </c>
      <c r="C612" s="380">
        <v>-37500</v>
      </c>
      <c r="D612" s="370">
        <f>VLOOKUP($A$1:$A$1397,BS!$A$8:$A$2406,1,0)</f>
        <v>22820012</v>
      </c>
      <c r="E612" s="379">
        <v>22820012</v>
      </c>
    </row>
    <row r="613" spans="1:5">
      <c r="A613" s="379">
        <v>22830003</v>
      </c>
      <c r="B613" s="379" t="s">
        <v>999</v>
      </c>
      <c r="C613" s="380">
        <v>-52990484.130000003</v>
      </c>
      <c r="D613" s="370">
        <f>VLOOKUP($A$1:$A$1397,BS!$A$8:$A$2406,1,0)</f>
        <v>22830003</v>
      </c>
      <c r="E613" s="379">
        <v>22830003</v>
      </c>
    </row>
    <row r="614" spans="1:5">
      <c r="A614" s="379">
        <v>22830013</v>
      </c>
      <c r="B614" s="379" t="s">
        <v>998</v>
      </c>
      <c r="C614" s="380">
        <v>-5212545.54</v>
      </c>
      <c r="D614" s="370">
        <f>VLOOKUP($A$1:$A$1397,BS!$A$8:$A$2406,1,0)</f>
        <v>22830013</v>
      </c>
      <c r="E614" s="379">
        <v>22830013</v>
      </c>
    </row>
    <row r="615" spans="1:5">
      <c r="A615" s="379">
        <v>22830023</v>
      </c>
      <c r="B615" s="379" t="s">
        <v>1352</v>
      </c>
      <c r="C615" s="380">
        <v>-44285523.68</v>
      </c>
      <c r="D615" s="370">
        <f>VLOOKUP($A$1:$A$1397,BS!$A$8:$A$2406,1,0)</f>
        <v>22830023</v>
      </c>
      <c r="E615" s="379">
        <v>22830023</v>
      </c>
    </row>
    <row r="616" spans="1:5">
      <c r="A616" s="379">
        <v>22830033</v>
      </c>
      <c r="B616" s="379" t="s">
        <v>2215</v>
      </c>
      <c r="C616" s="380">
        <v>-1723797.64</v>
      </c>
      <c r="D616" s="370">
        <f>VLOOKUP($A$1:$A$1397,BS!$A$8:$A$2406,1,0)</f>
        <v>22830033</v>
      </c>
      <c r="E616" s="379">
        <v>22830033</v>
      </c>
    </row>
    <row r="617" spans="1:5">
      <c r="A617" s="379">
        <v>22830043</v>
      </c>
      <c r="B617" s="379" t="s">
        <v>2583</v>
      </c>
      <c r="C617" s="380">
        <v>-195129.24</v>
      </c>
      <c r="D617" s="370">
        <f>VLOOKUP($A$1:$A$1397,BS!$A$8:$A$2406,1,0)</f>
        <v>22830043</v>
      </c>
      <c r="E617" s="379">
        <v>22830043</v>
      </c>
    </row>
    <row r="618" spans="1:5">
      <c r="A618" s="379">
        <v>22830053</v>
      </c>
      <c r="B618" s="379" t="s">
        <v>2706</v>
      </c>
      <c r="C618" s="380">
        <v>-2504555.8199999998</v>
      </c>
      <c r="D618" s="370">
        <f>VLOOKUP($A$1:$A$1397,BS!$A$8:$A$2406,1,0)</f>
        <v>22830053</v>
      </c>
      <c r="E618" s="379">
        <v>22830053</v>
      </c>
    </row>
    <row r="619" spans="1:5">
      <c r="A619" s="379">
        <v>22830063</v>
      </c>
      <c r="B619" s="379" t="s">
        <v>2750</v>
      </c>
      <c r="C619" s="380">
        <v>-39468</v>
      </c>
      <c r="D619" s="370">
        <f>VLOOKUP($A$1:$A$1397,BS!$A$8:$A$2406,1,0)</f>
        <v>22830063</v>
      </c>
      <c r="E619" s="379">
        <v>22830063</v>
      </c>
    </row>
    <row r="620" spans="1:5">
      <c r="A620" s="379">
        <v>22830073</v>
      </c>
      <c r="B620" s="379" t="s">
        <v>2751</v>
      </c>
      <c r="C620" s="380">
        <v>-77037</v>
      </c>
      <c r="D620" s="370">
        <f>VLOOKUP($A$1:$A$1397,BS!$A$8:$A$2406,1,0)</f>
        <v>22830073</v>
      </c>
      <c r="E620" s="379">
        <v>22830073</v>
      </c>
    </row>
    <row r="621" spans="1:5">
      <c r="A621" s="379">
        <v>22840012</v>
      </c>
      <c r="B621" s="379" t="s">
        <v>2291</v>
      </c>
      <c r="C621" s="380">
        <v>-635000</v>
      </c>
      <c r="D621" s="370">
        <f>VLOOKUP($A$1:$A$1397,BS!$A$8:$A$2406,1,0)</f>
        <v>22840012</v>
      </c>
      <c r="E621" s="379">
        <v>22840012</v>
      </c>
    </row>
    <row r="622" spans="1:5">
      <c r="A622" s="379">
        <v>22840021</v>
      </c>
      <c r="B622" s="379" t="s">
        <v>1502</v>
      </c>
      <c r="C622" s="380">
        <v>-200000</v>
      </c>
      <c r="D622" s="370">
        <f>VLOOKUP($A$1:$A$1397,BS!$A$8:$A$2406,1,0)</f>
        <v>22840021</v>
      </c>
      <c r="E622" s="379">
        <v>22840021</v>
      </c>
    </row>
    <row r="623" spans="1:5">
      <c r="A623" s="379">
        <v>22840022</v>
      </c>
      <c r="B623" s="379" t="s">
        <v>2292</v>
      </c>
      <c r="C623" s="380">
        <v>-530000</v>
      </c>
      <c r="D623" s="370">
        <f>VLOOKUP($A$1:$A$1397,BS!$A$8:$A$2406,1,0)</f>
        <v>22840022</v>
      </c>
      <c r="E623" s="379">
        <v>22840022</v>
      </c>
    </row>
    <row r="624" spans="1:5">
      <c r="A624" s="379">
        <v>22840031</v>
      </c>
      <c r="B624" s="379" t="s">
        <v>1517</v>
      </c>
      <c r="C624" s="380">
        <v>-258000</v>
      </c>
      <c r="D624" s="370">
        <f>VLOOKUP($A$1:$A$1397,BS!$A$8:$A$2406,1,0)</f>
        <v>22840031</v>
      </c>
      <c r="E624" s="379">
        <v>22840031</v>
      </c>
    </row>
    <row r="625" spans="1:5">
      <c r="A625" s="379">
        <v>22840032</v>
      </c>
      <c r="B625" s="379" t="s">
        <v>2293</v>
      </c>
      <c r="C625" s="380">
        <v>-3300000</v>
      </c>
      <c r="D625" s="370">
        <f>VLOOKUP($A$1:$A$1397,BS!$A$8:$A$2406,1,0)</f>
        <v>22840032</v>
      </c>
      <c r="E625" s="379">
        <v>22840032</v>
      </c>
    </row>
    <row r="626" spans="1:5">
      <c r="A626" s="379">
        <v>22840042</v>
      </c>
      <c r="B626" s="379" t="s">
        <v>2294</v>
      </c>
      <c r="C626" s="380">
        <v>-239000</v>
      </c>
      <c r="D626" s="370">
        <f>VLOOKUP($A$1:$A$1397,BS!$A$8:$A$2406,1,0)</f>
        <v>22840042</v>
      </c>
      <c r="E626" s="379">
        <v>22840042</v>
      </c>
    </row>
    <row r="627" spans="1:5">
      <c r="A627" s="379">
        <v>22840051</v>
      </c>
      <c r="B627" s="379" t="s">
        <v>1518</v>
      </c>
      <c r="C627" s="380">
        <v>-30000</v>
      </c>
      <c r="D627" s="370">
        <f>VLOOKUP($A$1:$A$1397,BS!$A$8:$A$2406,1,0)</f>
        <v>22840051</v>
      </c>
      <c r="E627" s="379">
        <v>22840051</v>
      </c>
    </row>
    <row r="628" spans="1:5">
      <c r="A628" s="379">
        <v>22840062</v>
      </c>
      <c r="B628" s="379" t="s">
        <v>2296</v>
      </c>
      <c r="C628" s="380">
        <v>-1300000</v>
      </c>
      <c r="D628" s="370">
        <f>VLOOKUP($A$1:$A$1397,BS!$A$8:$A$2406,1,0)</f>
        <v>22840062</v>
      </c>
      <c r="E628" s="379">
        <v>22840062</v>
      </c>
    </row>
    <row r="629" spans="1:5">
      <c r="A629" s="379">
        <v>22840081</v>
      </c>
      <c r="B629" s="379" t="s">
        <v>1503</v>
      </c>
      <c r="C629" s="380">
        <v>-550000</v>
      </c>
      <c r="D629" s="370">
        <f>VLOOKUP($A$1:$A$1397,BS!$A$8:$A$2406,1,0)</f>
        <v>22840081</v>
      </c>
      <c r="E629" s="379">
        <v>22840081</v>
      </c>
    </row>
    <row r="630" spans="1:5">
      <c r="A630" s="379">
        <v>22840082</v>
      </c>
      <c r="B630" s="379" t="s">
        <v>2297</v>
      </c>
      <c r="C630" s="380">
        <v>-2500000</v>
      </c>
      <c r="D630" s="370">
        <f>VLOOKUP($A$1:$A$1397,BS!$A$8:$A$2406,1,0)</f>
        <v>22840082</v>
      </c>
      <c r="E630" s="379">
        <v>22840082</v>
      </c>
    </row>
    <row r="631" spans="1:5">
      <c r="A631" s="379">
        <v>22840092</v>
      </c>
      <c r="B631" s="379" t="s">
        <v>2298</v>
      </c>
      <c r="C631" s="380">
        <v>-2050000</v>
      </c>
      <c r="D631" s="370">
        <f>VLOOKUP($A$1:$A$1397,BS!$A$8:$A$2406,1,0)</f>
        <v>22840092</v>
      </c>
      <c r="E631" s="379">
        <v>22840092</v>
      </c>
    </row>
    <row r="632" spans="1:5">
      <c r="A632" s="379">
        <v>22840102</v>
      </c>
      <c r="B632" s="379" t="s">
        <v>2299</v>
      </c>
      <c r="C632" s="380">
        <v>-484500</v>
      </c>
      <c r="D632" s="370">
        <f>VLOOKUP($A$1:$A$1397,BS!$A$8:$A$2406,1,0)</f>
        <v>22840102</v>
      </c>
      <c r="E632" s="379">
        <v>22840102</v>
      </c>
    </row>
    <row r="633" spans="1:5">
      <c r="A633" s="379">
        <v>22840111</v>
      </c>
      <c r="B633" s="379" t="s">
        <v>1519</v>
      </c>
      <c r="C633" s="380">
        <v>-20000</v>
      </c>
      <c r="D633" s="370">
        <f>VLOOKUP($A$1:$A$1397,BS!$A$8:$A$2406,1,0)</f>
        <v>22840111</v>
      </c>
      <c r="E633" s="379">
        <v>22840111</v>
      </c>
    </row>
    <row r="634" spans="1:5">
      <c r="A634" s="379">
        <v>22840112</v>
      </c>
      <c r="B634" s="379" t="s">
        <v>2300</v>
      </c>
      <c r="C634" s="380">
        <v>-200000</v>
      </c>
      <c r="D634" s="370">
        <f>VLOOKUP($A$1:$A$1397,BS!$A$8:$A$2406,1,0)</f>
        <v>22840112</v>
      </c>
      <c r="E634" s="379">
        <v>22840112</v>
      </c>
    </row>
    <row r="635" spans="1:5">
      <c r="A635" s="379">
        <v>22840122</v>
      </c>
      <c r="B635" s="379" t="s">
        <v>2301</v>
      </c>
      <c r="C635" s="380">
        <v>-140000</v>
      </c>
      <c r="D635" s="370">
        <f>VLOOKUP($A$1:$A$1397,BS!$A$8:$A$2406,1,0)</f>
        <v>22840122</v>
      </c>
      <c r="E635" s="379">
        <v>22840122</v>
      </c>
    </row>
    <row r="636" spans="1:5">
      <c r="A636" s="379">
        <v>22840131</v>
      </c>
      <c r="B636" s="379" t="s">
        <v>1504</v>
      </c>
      <c r="C636" s="380">
        <v>-499785.05</v>
      </c>
      <c r="D636" s="370">
        <f>VLOOKUP($A$1:$A$1397,BS!$A$8:$A$2406,1,0)</f>
        <v>22840131</v>
      </c>
      <c r="E636" s="379">
        <v>22840131</v>
      </c>
    </row>
    <row r="637" spans="1:5">
      <c r="A637" s="379">
        <v>22840132</v>
      </c>
      <c r="B637" s="379" t="s">
        <v>2302</v>
      </c>
      <c r="C637" s="380">
        <v>-100000</v>
      </c>
      <c r="D637" s="370">
        <f>VLOOKUP($A$1:$A$1397,BS!$A$8:$A$2406,1,0)</f>
        <v>22840132</v>
      </c>
      <c r="E637" s="379">
        <v>22840132</v>
      </c>
    </row>
    <row r="638" spans="1:5">
      <c r="A638" s="379">
        <v>22840161</v>
      </c>
      <c r="B638" s="379" t="s">
        <v>1505</v>
      </c>
      <c r="C638" s="380">
        <v>-350000</v>
      </c>
      <c r="D638" s="370">
        <f>VLOOKUP($A$1:$A$1397,BS!$A$8:$A$2406,1,0)</f>
        <v>22840161</v>
      </c>
      <c r="E638" s="379">
        <v>22840161</v>
      </c>
    </row>
    <row r="639" spans="1:5">
      <c r="A639" s="379">
        <v>22840162</v>
      </c>
      <c r="B639" s="379" t="s">
        <v>2787</v>
      </c>
      <c r="C639" s="380">
        <v>-100000</v>
      </c>
      <c r="D639" s="370">
        <f>VLOOKUP($A$1:$A$1397,BS!$A$8:$A$2406,1,0)</f>
        <v>22840162</v>
      </c>
      <c r="E639" s="379">
        <v>22840162</v>
      </c>
    </row>
    <row r="640" spans="1:5">
      <c r="A640" s="379">
        <v>22840171</v>
      </c>
      <c r="B640" s="379" t="s">
        <v>1506</v>
      </c>
      <c r="C640" s="380">
        <v>-50000</v>
      </c>
      <c r="D640" s="370">
        <f>VLOOKUP($A$1:$A$1397,BS!$A$8:$A$2406,1,0)</f>
        <v>22840171</v>
      </c>
      <c r="E640" s="379">
        <v>22840171</v>
      </c>
    </row>
    <row r="641" spans="1:5">
      <c r="A641" s="379">
        <v>22840181</v>
      </c>
      <c r="B641" s="379" t="s">
        <v>1520</v>
      </c>
      <c r="C641" s="380">
        <v>-2925000</v>
      </c>
      <c r="D641" s="370">
        <f>VLOOKUP($A$1:$A$1397,BS!$A$8:$A$2406,1,0)</f>
        <v>22840181</v>
      </c>
      <c r="E641" s="379">
        <v>22840181</v>
      </c>
    </row>
    <row r="642" spans="1:5">
      <c r="A642" s="379">
        <v>22840191</v>
      </c>
      <c r="B642" s="379" t="s">
        <v>1507</v>
      </c>
      <c r="C642" s="380">
        <v>-250000</v>
      </c>
      <c r="D642" s="370">
        <f>VLOOKUP($A$1:$A$1397,BS!$A$8:$A$2406,1,0)</f>
        <v>22840191</v>
      </c>
      <c r="E642" s="379">
        <v>22840191</v>
      </c>
    </row>
    <row r="643" spans="1:5">
      <c r="A643" s="379">
        <v>22840221</v>
      </c>
      <c r="B643" s="379" t="s">
        <v>1526</v>
      </c>
      <c r="C643" s="380">
        <v>-600000</v>
      </c>
      <c r="D643" s="370">
        <f>VLOOKUP($A$1:$A$1397,BS!$A$8:$A$2406,1,0)</f>
        <v>22840221</v>
      </c>
      <c r="E643" s="379">
        <v>22840221</v>
      </c>
    </row>
    <row r="644" spans="1:5">
      <c r="A644" s="379">
        <v>22840231</v>
      </c>
      <c r="B644" s="379" t="s">
        <v>414</v>
      </c>
      <c r="C644" s="380">
        <v>-75000</v>
      </c>
      <c r="D644" s="370">
        <f>VLOOKUP($A$1:$A$1397,BS!$A$8:$A$2406,1,0)</f>
        <v>22840231</v>
      </c>
      <c r="E644" s="379">
        <v>22840231</v>
      </c>
    </row>
    <row r="645" spans="1:5">
      <c r="A645" s="379">
        <v>22840251</v>
      </c>
      <c r="B645" s="379" t="s">
        <v>928</v>
      </c>
      <c r="C645" s="380">
        <v>-8841357</v>
      </c>
      <c r="D645" s="370">
        <f>VLOOKUP($A$1:$A$1397,BS!$A$8:$A$2406,1,0)</f>
        <v>22840251</v>
      </c>
      <c r="E645" s="379">
        <v>22840251</v>
      </c>
    </row>
    <row r="646" spans="1:5">
      <c r="A646" s="379">
        <v>22840281</v>
      </c>
      <c r="B646" s="379" t="s">
        <v>2105</v>
      </c>
      <c r="C646" s="380">
        <v>-50000</v>
      </c>
      <c r="D646" s="370">
        <f>VLOOKUP($A$1:$A$1397,BS!$A$8:$A$2406,1,0)</f>
        <v>22840281</v>
      </c>
      <c r="E646" s="379">
        <v>22840281</v>
      </c>
    </row>
    <row r="647" spans="1:5">
      <c r="A647" s="379">
        <v>22840301</v>
      </c>
      <c r="B647" s="379" t="s">
        <v>2253</v>
      </c>
      <c r="C647" s="380">
        <v>-125000</v>
      </c>
      <c r="D647" s="370">
        <f>VLOOKUP($A$1:$A$1397,BS!$A$8:$A$2406,1,0)</f>
        <v>22840301</v>
      </c>
      <c r="E647" s="379">
        <v>22840301</v>
      </c>
    </row>
    <row r="648" spans="1:5">
      <c r="A648" s="379">
        <v>22840311</v>
      </c>
      <c r="B648" s="379" t="s">
        <v>2254</v>
      </c>
      <c r="C648" s="380">
        <v>-96000</v>
      </c>
      <c r="D648" s="370">
        <f>VLOOKUP($A$1:$A$1397,BS!$A$8:$A$2406,1,0)</f>
        <v>22840311</v>
      </c>
      <c r="E648" s="379">
        <v>22840311</v>
      </c>
    </row>
    <row r="649" spans="1:5">
      <c r="A649" s="379">
        <v>22840321</v>
      </c>
      <c r="B649" s="379" t="s">
        <v>2422</v>
      </c>
      <c r="C649" s="380">
        <v>-124867306</v>
      </c>
      <c r="D649" s="370">
        <f>VLOOKUP($A$1:$A$1397,BS!$A$8:$A$2406,1,0)</f>
        <v>22840321</v>
      </c>
      <c r="E649" s="379">
        <v>22840321</v>
      </c>
    </row>
    <row r="650" spans="1:5">
      <c r="A650" s="379">
        <v>22840331</v>
      </c>
      <c r="B650" s="379" t="s">
        <v>2788</v>
      </c>
      <c r="C650" s="380">
        <v>-75313282</v>
      </c>
      <c r="D650" s="370">
        <f>VLOOKUP($A$1:$A$1397,BS!$A$8:$A$2406,1,0)</f>
        <v>22840331</v>
      </c>
      <c r="E650" s="379">
        <v>22840331</v>
      </c>
    </row>
    <row r="651" spans="1:5">
      <c r="A651" s="379">
        <v>22840332</v>
      </c>
      <c r="B651" s="379" t="s">
        <v>2295</v>
      </c>
      <c r="C651" s="380">
        <v>-21000000</v>
      </c>
      <c r="D651" s="370">
        <f>VLOOKUP($A$1:$A$1397,BS!$A$8:$A$2406,1,0)</f>
        <v>22840332</v>
      </c>
      <c r="E651" s="379">
        <v>22840332</v>
      </c>
    </row>
    <row r="652" spans="1:5">
      <c r="A652" s="379">
        <v>22840341</v>
      </c>
      <c r="B652" s="379" t="s">
        <v>2770</v>
      </c>
      <c r="C652" s="380">
        <v>-26519532</v>
      </c>
      <c r="D652" s="370">
        <f>VLOOKUP($A$1:$A$1397,BS!$A$8:$A$2406,1,0)</f>
        <v>22840341</v>
      </c>
      <c r="E652" s="379">
        <v>22840341</v>
      </c>
    </row>
    <row r="653" spans="1:5">
      <c r="A653" s="379">
        <v>22841001</v>
      </c>
      <c r="B653" s="379" t="s">
        <v>1508</v>
      </c>
      <c r="C653" s="380">
        <v>-4610484.08</v>
      </c>
      <c r="D653" s="370">
        <f>VLOOKUP($A$1:$A$1397,BS!$A$8:$A$2406,1,0)</f>
        <v>22841001</v>
      </c>
      <c r="E653" s="379">
        <v>22841001</v>
      </c>
    </row>
    <row r="654" spans="1:5">
      <c r="A654" s="379">
        <v>23001021</v>
      </c>
      <c r="B654" s="379" t="s">
        <v>29</v>
      </c>
      <c r="C654" s="380">
        <v>-18981128.550000001</v>
      </c>
      <c r="D654" s="370">
        <f>VLOOKUP($A$1:$A$1397,BS!$A$8:$A$2406,1,0)</f>
        <v>23001021</v>
      </c>
      <c r="E654" s="379">
        <v>23001021</v>
      </c>
    </row>
    <row r="655" spans="1:5">
      <c r="A655" s="379">
        <v>23001031</v>
      </c>
      <c r="B655" s="379" t="s">
        <v>1095</v>
      </c>
      <c r="C655" s="380">
        <v>-19361243.890000001</v>
      </c>
      <c r="D655" s="370">
        <f>VLOOKUP($A$1:$A$1397,BS!$A$8:$A$2406,1,0)</f>
        <v>23001031</v>
      </c>
      <c r="E655" s="379">
        <v>23001031</v>
      </c>
    </row>
    <row r="656" spans="1:5">
      <c r="A656" s="379">
        <v>23001041</v>
      </c>
      <c r="B656" s="379" t="s">
        <v>358</v>
      </c>
      <c r="C656" s="380">
        <v>-3588685.63</v>
      </c>
      <c r="D656" s="370">
        <f>VLOOKUP($A$1:$A$1397,BS!$A$8:$A$2406,1,0)</f>
        <v>23001041</v>
      </c>
      <c r="E656" s="379">
        <v>23001041</v>
      </c>
    </row>
    <row r="657" spans="1:5">
      <c r="A657" s="379">
        <v>23001043</v>
      </c>
      <c r="B657" s="379" t="s">
        <v>2438</v>
      </c>
      <c r="C657" s="380">
        <v>-919800.04</v>
      </c>
      <c r="D657" s="370">
        <f>VLOOKUP($A$1:$A$1397,BS!$A$8:$A$2406,1,0)</f>
        <v>23001043</v>
      </c>
      <c r="E657" s="379">
        <v>23001043</v>
      </c>
    </row>
    <row r="658" spans="1:5">
      <c r="A658" s="379">
        <v>23001061</v>
      </c>
      <c r="B658" s="379" t="s">
        <v>1000</v>
      </c>
      <c r="C658" s="380">
        <v>-5389592.4000000004</v>
      </c>
      <c r="D658" s="370">
        <f>VLOOKUP($A$1:$A$1397,BS!$A$8:$A$2406,1,0)</f>
        <v>23001061</v>
      </c>
      <c r="E658" s="379">
        <v>23001061</v>
      </c>
    </row>
    <row r="659" spans="1:5">
      <c r="A659" s="379">
        <v>23001071</v>
      </c>
      <c r="B659" s="379" t="s">
        <v>827</v>
      </c>
      <c r="C659" s="380">
        <v>-9117302.6799999997</v>
      </c>
      <c r="D659" s="370">
        <f>VLOOKUP($A$1:$A$1397,BS!$A$8:$A$2406,1,0)</f>
        <v>23001071</v>
      </c>
      <c r="E659" s="379">
        <v>23001071</v>
      </c>
    </row>
    <row r="660" spans="1:5">
      <c r="A660" s="379">
        <v>23001092</v>
      </c>
      <c r="B660" s="379" t="s">
        <v>509</v>
      </c>
      <c r="C660" s="380">
        <v>-9145302.5999999996</v>
      </c>
      <c r="D660" s="370">
        <f>VLOOKUP($A$1:$A$1397,BS!$A$8:$A$2406,1,0)</f>
        <v>23001092</v>
      </c>
      <c r="E660" s="379">
        <v>23001092</v>
      </c>
    </row>
    <row r="661" spans="1:5">
      <c r="A661" s="379">
        <v>23001131</v>
      </c>
      <c r="B661" s="379" t="s">
        <v>2244</v>
      </c>
      <c r="C661" s="380">
        <v>-5793577.7599999998</v>
      </c>
      <c r="D661" s="370">
        <f>VLOOKUP($A$1:$A$1397,BS!$A$8:$A$2406,1,0)</f>
        <v>23001131</v>
      </c>
      <c r="E661" s="379">
        <v>23001131</v>
      </c>
    </row>
    <row r="662" spans="1:5">
      <c r="A662" s="379">
        <v>23001141</v>
      </c>
      <c r="B662" s="379" t="s">
        <v>2433</v>
      </c>
      <c r="C662" s="380">
        <v>-556975.80000000005</v>
      </c>
      <c r="D662" s="370">
        <f>VLOOKUP($A$1:$A$1397,BS!$A$8:$A$2406,1,0)</f>
        <v>23001141</v>
      </c>
      <c r="E662" s="379">
        <v>23001141</v>
      </c>
    </row>
    <row r="663" spans="1:5">
      <c r="A663" s="379">
        <v>23001151</v>
      </c>
      <c r="B663" s="379" t="s">
        <v>2522</v>
      </c>
      <c r="C663" s="380">
        <v>-117557.24</v>
      </c>
      <c r="D663" s="370">
        <f>VLOOKUP($A$1:$A$1397,BS!$A$8:$A$2406,1,0)</f>
        <v>23001151</v>
      </c>
      <c r="E663" s="379">
        <v>23001151</v>
      </c>
    </row>
    <row r="664" spans="1:5">
      <c r="A664" s="379">
        <v>23001231</v>
      </c>
      <c r="B664" s="379" t="s">
        <v>2403</v>
      </c>
      <c r="C664" s="380">
        <v>-1162967.55</v>
      </c>
      <c r="D664" s="370">
        <f>VLOOKUP($A$1:$A$1397,BS!$A$8:$A$2406,1,0)</f>
        <v>23001231</v>
      </c>
      <c r="E664" s="379">
        <v>23001231</v>
      </c>
    </row>
    <row r="665" spans="1:5">
      <c r="A665" s="379">
        <v>23002011</v>
      </c>
      <c r="B665" s="379" t="s">
        <v>1747</v>
      </c>
      <c r="C665" s="380">
        <v>-904618.13</v>
      </c>
      <c r="D665" s="370">
        <f>VLOOKUP($A$1:$A$1397,BS!$A$8:$A$2406,1,0)</f>
        <v>23002011</v>
      </c>
      <c r="E665" s="379">
        <v>23002011</v>
      </c>
    </row>
    <row r="666" spans="1:5">
      <c r="A666" s="379">
        <v>23002041</v>
      </c>
      <c r="B666" s="379" t="s">
        <v>1148</v>
      </c>
      <c r="C666" s="380">
        <v>-7123070.1699999999</v>
      </c>
      <c r="D666" s="370">
        <f>VLOOKUP($A$1:$A$1397,BS!$A$8:$A$2406,1,0)</f>
        <v>23002041</v>
      </c>
      <c r="E666" s="379">
        <v>23002041</v>
      </c>
    </row>
    <row r="667" spans="1:5">
      <c r="A667" s="379">
        <v>23002061</v>
      </c>
      <c r="B667" s="379" t="s">
        <v>65</v>
      </c>
      <c r="C667" s="380">
        <v>82298</v>
      </c>
      <c r="D667" s="370">
        <f>VLOOKUP($A$1:$A$1397,BS!$A$8:$A$2406,1,0)</f>
        <v>23002061</v>
      </c>
      <c r="E667" s="379">
        <v>23002061</v>
      </c>
    </row>
    <row r="668" spans="1:5">
      <c r="A668" s="379">
        <v>23002071</v>
      </c>
      <c r="B668" s="379" t="s">
        <v>50</v>
      </c>
      <c r="C668" s="380">
        <v>251781.44</v>
      </c>
      <c r="D668" s="370">
        <f>VLOOKUP($A$1:$A$1397,BS!$A$8:$A$2406,1,0)</f>
        <v>23002071</v>
      </c>
      <c r="E668" s="379">
        <v>23002071</v>
      </c>
    </row>
    <row r="669" spans="1:5">
      <c r="A669" s="379">
        <v>23002072</v>
      </c>
      <c r="B669" s="379" t="s">
        <v>2439</v>
      </c>
      <c r="C669" s="380">
        <v>18711.25</v>
      </c>
      <c r="D669" s="370">
        <f>VLOOKUP($A$1:$A$1397,BS!$A$8:$A$2406,1,0)</f>
        <v>23002072</v>
      </c>
      <c r="E669" s="379">
        <v>23002072</v>
      </c>
    </row>
    <row r="670" spans="1:5">
      <c r="A670" s="379">
        <v>23002091</v>
      </c>
      <c r="B670" s="379" t="s">
        <v>512</v>
      </c>
      <c r="C670" s="380">
        <v>-334079.44</v>
      </c>
      <c r="D670" s="370">
        <f>VLOOKUP($A$1:$A$1397,BS!$A$8:$A$2406,1,0)</f>
        <v>23002091</v>
      </c>
      <c r="E670" s="379">
        <v>23002091</v>
      </c>
    </row>
    <row r="671" spans="1:5">
      <c r="A671" s="379">
        <v>23002092</v>
      </c>
      <c r="B671" s="379" t="s">
        <v>513</v>
      </c>
      <c r="C671" s="380">
        <v>-18711.25</v>
      </c>
      <c r="D671" s="370">
        <f>VLOOKUP($A$1:$A$1397,BS!$A$8:$A$2406,1,0)</f>
        <v>23002092</v>
      </c>
      <c r="E671" s="379">
        <v>23002092</v>
      </c>
    </row>
    <row r="672" spans="1:5">
      <c r="A672" s="379">
        <v>23200011</v>
      </c>
      <c r="B672" s="379" t="s">
        <v>1657</v>
      </c>
      <c r="C672" s="380">
        <v>-6527712.5999999996</v>
      </c>
      <c r="D672" s="370">
        <f>VLOOKUP($A$1:$A$1397,BS!$A$8:$A$2406,1,0)</f>
        <v>23200011</v>
      </c>
      <c r="E672" s="379">
        <v>23200011</v>
      </c>
    </row>
    <row r="673" spans="1:5">
      <c r="A673" s="379">
        <v>23200031</v>
      </c>
      <c r="B673" s="379" t="s">
        <v>403</v>
      </c>
      <c r="C673" s="380">
        <v>-20644391</v>
      </c>
      <c r="D673" s="370">
        <f>VLOOKUP($A$1:$A$1397,BS!$A$8:$A$2406,1,0)</f>
        <v>23200031</v>
      </c>
      <c r="E673" s="379">
        <v>23200031</v>
      </c>
    </row>
    <row r="674" spans="1:5">
      <c r="A674" s="379">
        <v>23200033</v>
      </c>
      <c r="B674" s="379" t="s">
        <v>407</v>
      </c>
      <c r="C674" s="380">
        <v>-275062.5</v>
      </c>
      <c r="D674" s="370">
        <f>VLOOKUP($A$1:$A$1397,BS!$A$8:$A$2406,1,0)</f>
        <v>23200033</v>
      </c>
      <c r="E674" s="379">
        <v>23200033</v>
      </c>
    </row>
    <row r="675" spans="1:5">
      <c r="A675" s="379">
        <v>23200041</v>
      </c>
      <c r="B675" s="379" t="s">
        <v>772</v>
      </c>
      <c r="C675" s="380">
        <v>-8997315</v>
      </c>
      <c r="D675" s="370">
        <f>VLOOKUP($A$1:$A$1397,BS!$A$8:$A$2406,1,0)</f>
        <v>23200041</v>
      </c>
      <c r="E675" s="379">
        <v>23200041</v>
      </c>
    </row>
    <row r="676" spans="1:5">
      <c r="A676" s="379">
        <v>23200051</v>
      </c>
      <c r="B676" s="379" t="s">
        <v>773</v>
      </c>
      <c r="C676" s="380">
        <v>-10656118.25</v>
      </c>
      <c r="D676" s="370">
        <f>VLOOKUP($A$1:$A$1397,BS!$A$8:$A$2406,1,0)</f>
        <v>23200051</v>
      </c>
      <c r="E676" s="379">
        <v>23200051</v>
      </c>
    </row>
    <row r="677" spans="1:5">
      <c r="A677" s="379">
        <v>23200061</v>
      </c>
      <c r="B677" s="379" t="s">
        <v>348</v>
      </c>
      <c r="C677" s="380">
        <v>-13949463.609999999</v>
      </c>
      <c r="D677" s="370">
        <f>VLOOKUP($A$1:$A$1397,BS!$A$8:$A$2406,1,0)</f>
        <v>23200061</v>
      </c>
      <c r="E677" s="379">
        <v>23200061</v>
      </c>
    </row>
    <row r="678" spans="1:5">
      <c r="A678" s="379">
        <v>23200063</v>
      </c>
      <c r="B678" s="379" t="s">
        <v>2013</v>
      </c>
      <c r="C678" s="380">
        <v>-2837916.34</v>
      </c>
      <c r="D678" s="370">
        <f>VLOOKUP($A$1:$A$1397,BS!$A$8:$A$2406,1,0)</f>
        <v>23200063</v>
      </c>
      <c r="E678" s="379">
        <v>23200063</v>
      </c>
    </row>
    <row r="679" spans="1:5">
      <c r="A679" s="379">
        <v>23200071</v>
      </c>
      <c r="B679" s="379" t="s">
        <v>1774</v>
      </c>
      <c r="C679" s="380">
        <v>-2671983.27</v>
      </c>
      <c r="D679" s="370">
        <f>VLOOKUP($A$1:$A$1397,BS!$A$8:$A$2406,1,0)</f>
        <v>23200071</v>
      </c>
      <c r="E679" s="379">
        <v>23200071</v>
      </c>
    </row>
    <row r="680" spans="1:5">
      <c r="A680" s="379">
        <v>23200081</v>
      </c>
      <c r="B680" s="379" t="s">
        <v>1775</v>
      </c>
      <c r="C680" s="380">
        <v>-4467394.74</v>
      </c>
      <c r="D680" s="370">
        <f>VLOOKUP($A$1:$A$1397,BS!$A$8:$A$2406,1,0)</f>
        <v>23200081</v>
      </c>
      <c r="E680" s="379">
        <v>23200081</v>
      </c>
    </row>
    <row r="681" spans="1:5">
      <c r="A681" s="379">
        <v>23200101</v>
      </c>
      <c r="B681" s="379" t="s">
        <v>763</v>
      </c>
      <c r="C681" s="380">
        <v>-98960.24</v>
      </c>
      <c r="D681" s="370">
        <f>VLOOKUP($A$1:$A$1397,BS!$A$8:$A$2406,1,0)</f>
        <v>23200101</v>
      </c>
      <c r="E681" s="379">
        <v>23200101</v>
      </c>
    </row>
    <row r="682" spans="1:5">
      <c r="A682" s="379">
        <v>23200103</v>
      </c>
      <c r="B682" s="379" t="s">
        <v>133</v>
      </c>
      <c r="C682" s="380">
        <v>-59846.28</v>
      </c>
      <c r="D682" s="370">
        <f>VLOOKUP($A$1:$A$1397,BS!$A$8:$A$2406,1,0)</f>
        <v>23200103</v>
      </c>
      <c r="E682" s="379">
        <v>23200103</v>
      </c>
    </row>
    <row r="683" spans="1:5">
      <c r="A683" s="379">
        <v>23200111</v>
      </c>
      <c r="B683" s="379" t="s">
        <v>1776</v>
      </c>
      <c r="C683" s="380">
        <v>-281328.40000000002</v>
      </c>
      <c r="D683" s="370">
        <f>VLOOKUP($A$1:$A$1397,BS!$A$8:$A$2406,1,0)</f>
        <v>23200111</v>
      </c>
      <c r="E683" s="379">
        <v>23200111</v>
      </c>
    </row>
    <row r="684" spans="1:5">
      <c r="A684" s="379">
        <v>23200121</v>
      </c>
      <c r="B684" s="379" t="s">
        <v>1527</v>
      </c>
      <c r="C684" s="380">
        <v>-246239.97</v>
      </c>
      <c r="D684" s="370">
        <f>VLOOKUP($A$1:$A$1397,BS!$A$8:$A$2406,1,0)</f>
        <v>23200121</v>
      </c>
      <c r="E684" s="379">
        <v>23200121</v>
      </c>
    </row>
    <row r="685" spans="1:5">
      <c r="A685" s="379">
        <v>23200153</v>
      </c>
      <c r="B685" s="379" t="s">
        <v>2745</v>
      </c>
      <c r="C685" s="380">
        <v>-11458.67</v>
      </c>
      <c r="D685" s="370">
        <f>VLOOKUP($A$1:$A$1397,BS!$A$8:$A$2406,1,0)</f>
        <v>23200153</v>
      </c>
      <c r="E685" s="379">
        <v>23200153</v>
      </c>
    </row>
    <row r="686" spans="1:5">
      <c r="A686" s="379">
        <v>23200221</v>
      </c>
      <c r="B686" s="379" t="s">
        <v>2978</v>
      </c>
      <c r="C686" s="380">
        <v>-2714.32</v>
      </c>
      <c r="D686" s="370">
        <f>VLOOKUP($A$1:$A$1397,BS!$A$8:$A$2406,1,0)</f>
        <v>23200221</v>
      </c>
      <c r="E686" s="379">
        <v>23200221</v>
      </c>
    </row>
    <row r="687" spans="1:5">
      <c r="A687" s="379">
        <v>23200222</v>
      </c>
      <c r="B687" s="379" t="s">
        <v>257</v>
      </c>
      <c r="C687" s="380">
        <v>-11146219.939999999</v>
      </c>
      <c r="D687" s="370">
        <f>VLOOKUP($A$1:$A$1397,BS!$A$8:$A$2406,1,0)</f>
        <v>23200222</v>
      </c>
      <c r="E687" s="379">
        <v>23200222</v>
      </c>
    </row>
    <row r="688" spans="1:5">
      <c r="A688" s="379">
        <v>23200242</v>
      </c>
      <c r="B688" s="379" t="s">
        <v>1580</v>
      </c>
      <c r="C688" s="380">
        <v>-20210092.559999999</v>
      </c>
      <c r="D688" s="370">
        <f>VLOOKUP($A$1:$A$1397,BS!$A$8:$A$2406,1,0)</f>
        <v>23200242</v>
      </c>
      <c r="E688" s="379">
        <v>23200242</v>
      </c>
    </row>
    <row r="689" spans="1:5">
      <c r="A689" s="379">
        <v>23200281</v>
      </c>
      <c r="B689" s="379" t="s">
        <v>2900</v>
      </c>
      <c r="C689" s="379">
        <v>-226</v>
      </c>
      <c r="D689" s="370">
        <f>VLOOKUP($A$1:$A$1397,BS!$A$8:$A$2406,1,0)</f>
        <v>23200281</v>
      </c>
      <c r="E689" s="379">
        <v>23200281</v>
      </c>
    </row>
    <row r="690" spans="1:5">
      <c r="A690" s="379">
        <v>23200282</v>
      </c>
      <c r="B690" s="379" t="s">
        <v>2901</v>
      </c>
      <c r="C690" s="380">
        <v>-4999.47</v>
      </c>
      <c r="D690" s="370">
        <f>VLOOKUP($A$1:$A$1397,BS!$A$8:$A$2406,1,0)</f>
        <v>23200282</v>
      </c>
      <c r="E690" s="379">
        <v>23200282</v>
      </c>
    </row>
    <row r="691" spans="1:5">
      <c r="A691" s="379">
        <v>23200333</v>
      </c>
      <c r="B691" s="379" t="s">
        <v>987</v>
      </c>
      <c r="C691" s="380">
        <v>-14221215.49</v>
      </c>
      <c r="D691" s="370">
        <f>VLOOKUP($A$1:$A$1397,BS!$A$8:$A$2406,1,0)</f>
        <v>23200333</v>
      </c>
      <c r="E691" s="379">
        <v>23200333</v>
      </c>
    </row>
    <row r="692" spans="1:5">
      <c r="A692" s="379">
        <v>23200483</v>
      </c>
      <c r="B692" s="379" t="s">
        <v>622</v>
      </c>
      <c r="C692" s="380">
        <v>-18964675.710000001</v>
      </c>
      <c r="D692" s="370">
        <f>VLOOKUP($A$1:$A$1397,BS!$A$8:$A$2406,1,0)</f>
        <v>23200483</v>
      </c>
      <c r="E692" s="379">
        <v>23200483</v>
      </c>
    </row>
    <row r="693" spans="1:5">
      <c r="A693" s="379">
        <v>23200493</v>
      </c>
      <c r="B693" s="379" t="s">
        <v>2795</v>
      </c>
      <c r="C693" s="380">
        <v>-542974.07999999996</v>
      </c>
      <c r="D693" s="370">
        <f>VLOOKUP($A$1:$A$1397,BS!$A$8:$A$2406,1,0)</f>
        <v>23200493</v>
      </c>
      <c r="E693" s="379">
        <v>23200493</v>
      </c>
    </row>
    <row r="694" spans="1:5">
      <c r="A694" s="379">
        <v>23200543</v>
      </c>
      <c r="B694" s="379" t="s">
        <v>689</v>
      </c>
      <c r="C694" s="380">
        <v>-53967856.469999999</v>
      </c>
      <c r="D694" s="370">
        <f>VLOOKUP($A$1:$A$1397,BS!$A$8:$A$2406,1,0)</f>
        <v>23200543</v>
      </c>
      <c r="E694" s="379">
        <v>23200543</v>
      </c>
    </row>
    <row r="695" spans="1:5">
      <c r="A695" s="379">
        <v>23200643</v>
      </c>
      <c r="B695" s="379" t="s">
        <v>597</v>
      </c>
      <c r="C695" s="380">
        <v>-5890019.9100000001</v>
      </c>
      <c r="D695" s="370">
        <f>VLOOKUP($A$1:$A$1397,BS!$A$8:$A$2406,1,0)</f>
        <v>23200643</v>
      </c>
      <c r="E695" s="379">
        <v>23200643</v>
      </c>
    </row>
    <row r="696" spans="1:5">
      <c r="A696" s="379">
        <v>23200653</v>
      </c>
      <c r="B696" s="379" t="s">
        <v>1573</v>
      </c>
      <c r="C696" s="380">
        <v>-236063.3</v>
      </c>
      <c r="D696" s="370">
        <f>VLOOKUP($A$1:$A$1397,BS!$A$8:$A$2406,1,0)</f>
        <v>23200653</v>
      </c>
      <c r="E696" s="379">
        <v>23200653</v>
      </c>
    </row>
    <row r="697" spans="1:5">
      <c r="A697" s="379">
        <v>23200683</v>
      </c>
      <c r="B697" s="379" t="s">
        <v>1714</v>
      </c>
      <c r="C697" s="379">
        <v>-7.5</v>
      </c>
      <c r="D697" s="370">
        <f>VLOOKUP($A$1:$A$1397,BS!$A$8:$A$2406,1,0)</f>
        <v>23200683</v>
      </c>
      <c r="E697" s="379">
        <v>23200683</v>
      </c>
    </row>
    <row r="698" spans="1:5">
      <c r="A698" s="379">
        <v>23200693</v>
      </c>
      <c r="B698" s="379" t="s">
        <v>1291</v>
      </c>
      <c r="C698" s="380">
        <v>-206525.44</v>
      </c>
      <c r="D698" s="370">
        <f>VLOOKUP($A$1:$A$1397,BS!$A$8:$A$2406,1,0)</f>
        <v>23200693</v>
      </c>
      <c r="E698" s="379">
        <v>23200693</v>
      </c>
    </row>
    <row r="699" spans="1:5">
      <c r="A699" s="379">
        <v>23200733</v>
      </c>
      <c r="B699" s="379" t="s">
        <v>230</v>
      </c>
      <c r="C699" s="380">
        <v>-1675.66</v>
      </c>
      <c r="D699" s="370">
        <f>VLOOKUP($A$1:$A$1397,BS!$A$8:$A$2406,1,0)</f>
        <v>23200733</v>
      </c>
      <c r="E699" s="379">
        <v>23200733</v>
      </c>
    </row>
    <row r="700" spans="1:5">
      <c r="A700" s="379">
        <v>23200743</v>
      </c>
      <c r="B700" s="379" t="s">
        <v>1821</v>
      </c>
      <c r="C700" s="380">
        <v>-114194.39</v>
      </c>
      <c r="D700" s="370">
        <f>VLOOKUP($A$1:$A$1397,BS!$A$8:$A$2406,1,0)</f>
        <v>23200743</v>
      </c>
      <c r="E700" s="379">
        <v>23200743</v>
      </c>
    </row>
    <row r="701" spans="1:5">
      <c r="A701" s="379">
        <v>23200753</v>
      </c>
      <c r="B701" s="379" t="s">
        <v>1554</v>
      </c>
      <c r="C701" s="380">
        <v>-14447.08</v>
      </c>
      <c r="D701" s="370">
        <f>VLOOKUP($A$1:$A$1397,BS!$A$8:$A$2406,1,0)</f>
        <v>23200753</v>
      </c>
      <c r="E701" s="379">
        <v>23200753</v>
      </c>
    </row>
    <row r="702" spans="1:5">
      <c r="A702" s="379">
        <v>23200763</v>
      </c>
      <c r="B702" s="379" t="s">
        <v>1820</v>
      </c>
      <c r="C702" s="380">
        <v>-78412.33</v>
      </c>
      <c r="D702" s="370">
        <f>VLOOKUP($A$1:$A$1397,BS!$A$8:$A$2406,1,0)</f>
        <v>23200763</v>
      </c>
      <c r="E702" s="379">
        <v>23200763</v>
      </c>
    </row>
    <row r="703" spans="1:5">
      <c r="A703" s="379">
        <v>23200773</v>
      </c>
      <c r="B703" s="379" t="s">
        <v>1064</v>
      </c>
      <c r="C703" s="380">
        <v>-17207.900000000001</v>
      </c>
      <c r="D703" s="370">
        <f>VLOOKUP($A$1:$A$1397,BS!$A$8:$A$2406,1,0)</f>
        <v>23200773</v>
      </c>
      <c r="E703" s="379">
        <v>23200773</v>
      </c>
    </row>
    <row r="704" spans="1:5">
      <c r="A704" s="379">
        <v>23200813</v>
      </c>
      <c r="B704" s="379" t="s">
        <v>2870</v>
      </c>
      <c r="C704" s="380">
        <v>-2211.16</v>
      </c>
      <c r="D704" s="370">
        <f>VLOOKUP($A$1:$A$1397,BS!$A$8:$A$2406,1,0)</f>
        <v>23200813</v>
      </c>
      <c r="E704" s="379">
        <v>23200813</v>
      </c>
    </row>
    <row r="705" spans="1:5">
      <c r="A705" s="379">
        <v>23200823</v>
      </c>
      <c r="B705" s="379" t="s">
        <v>2886</v>
      </c>
      <c r="C705" s="380">
        <v>-182092.54</v>
      </c>
      <c r="D705" s="370">
        <f>VLOOKUP($A$1:$A$1397,BS!$A$8:$A$2406,1,0)</f>
        <v>23200823</v>
      </c>
      <c r="E705" s="379">
        <v>23200823</v>
      </c>
    </row>
    <row r="706" spans="1:5">
      <c r="A706" s="379">
        <v>23200833</v>
      </c>
      <c r="B706" s="379" t="s">
        <v>3111</v>
      </c>
      <c r="C706" s="380">
        <v>-3813.95</v>
      </c>
      <c r="D706" s="370" t="e">
        <f>VLOOKUP($A$1:$A$1397,BS!$A$8:$A$2406,1,0)</f>
        <v>#N/A</v>
      </c>
      <c r="E706" s="379" t="e">
        <v>#N/A</v>
      </c>
    </row>
    <row r="707" spans="1:5">
      <c r="A707" s="379">
        <v>23200873</v>
      </c>
      <c r="B707" s="379" t="s">
        <v>2979</v>
      </c>
      <c r="C707" s="380">
        <v>-1530156.78</v>
      </c>
      <c r="D707" s="370">
        <f>VLOOKUP($A$1:$A$1397,BS!$A$8:$A$2406,1,0)</f>
        <v>23200873</v>
      </c>
      <c r="E707" s="379">
        <v>23200873</v>
      </c>
    </row>
    <row r="708" spans="1:5">
      <c r="A708" s="379">
        <v>23201003</v>
      </c>
      <c r="B708" s="379" t="s">
        <v>737</v>
      </c>
      <c r="C708" s="380">
        <v>-28108324.329999998</v>
      </c>
      <c r="D708" s="370">
        <f>VLOOKUP($A$1:$A$1397,BS!$A$8:$A$2406,1,0)</f>
        <v>23201003</v>
      </c>
      <c r="E708" s="379">
        <v>23201003</v>
      </c>
    </row>
    <row r="709" spans="1:5">
      <c r="A709" s="379">
        <v>23201013</v>
      </c>
      <c r="B709" s="379" t="s">
        <v>1373</v>
      </c>
      <c r="C709" s="380">
        <v>-9866296.8599999994</v>
      </c>
      <c r="D709" s="370">
        <f>VLOOKUP($A$1:$A$1397,BS!$A$8:$A$2406,1,0)</f>
        <v>23201013</v>
      </c>
      <c r="E709" s="379">
        <v>23201013</v>
      </c>
    </row>
    <row r="710" spans="1:5">
      <c r="A710" s="379">
        <v>23201033</v>
      </c>
      <c r="B710" s="379" t="s">
        <v>1097</v>
      </c>
      <c r="C710" s="380">
        <v>-92220.9</v>
      </c>
      <c r="D710" s="370">
        <f>VLOOKUP($A$1:$A$1397,BS!$A$8:$A$2406,1,0)</f>
        <v>23201033</v>
      </c>
      <c r="E710" s="379">
        <v>23201033</v>
      </c>
    </row>
    <row r="711" spans="1:5">
      <c r="A711" s="379">
        <v>23201043</v>
      </c>
      <c r="B711" s="379" t="s">
        <v>464</v>
      </c>
      <c r="C711" s="380">
        <v>70044.460000000006</v>
      </c>
      <c r="D711" s="370">
        <f>VLOOKUP($A$1:$A$1397,BS!$A$8:$A$2406,1,0)</f>
        <v>23201043</v>
      </c>
      <c r="E711" s="379">
        <v>23201043</v>
      </c>
    </row>
    <row r="712" spans="1:5">
      <c r="A712" s="379">
        <v>23201053</v>
      </c>
      <c r="B712" s="379" t="s">
        <v>2434</v>
      </c>
      <c r="C712" s="380">
        <v>-208083.09</v>
      </c>
      <c r="D712" s="370">
        <f>VLOOKUP($A$1:$A$1397,BS!$A$8:$A$2406,1,0)</f>
        <v>23201053</v>
      </c>
      <c r="E712" s="379">
        <v>23201053</v>
      </c>
    </row>
    <row r="713" spans="1:5">
      <c r="A713" s="379">
        <v>23201073</v>
      </c>
      <c r="B713" s="379" t="s">
        <v>1220</v>
      </c>
      <c r="C713" s="380">
        <v>-391485.94</v>
      </c>
      <c r="D713" s="370">
        <f>VLOOKUP($A$1:$A$1397,BS!$A$8:$A$2406,1,0)</f>
        <v>23201073</v>
      </c>
      <c r="E713" s="379">
        <v>23201073</v>
      </c>
    </row>
    <row r="714" spans="1:5">
      <c r="A714" s="379">
        <v>23201093</v>
      </c>
      <c r="B714" s="379" t="s">
        <v>2012</v>
      </c>
      <c r="C714" s="380">
        <v>-69829.81</v>
      </c>
      <c r="D714" s="370">
        <f>VLOOKUP($A$1:$A$1397,BS!$A$8:$A$2406,1,0)</f>
        <v>23201093</v>
      </c>
      <c r="E714" s="379">
        <v>23201093</v>
      </c>
    </row>
    <row r="715" spans="1:5">
      <c r="A715" s="379">
        <v>23201113</v>
      </c>
      <c r="B715" s="379" t="s">
        <v>539</v>
      </c>
      <c r="C715" s="380">
        <v>12887.49</v>
      </c>
      <c r="D715" s="370">
        <f>VLOOKUP($A$1:$A$1397,BS!$A$8:$A$2406,1,0)</f>
        <v>23201113</v>
      </c>
      <c r="E715" s="379">
        <v>23201113</v>
      </c>
    </row>
    <row r="716" spans="1:5">
      <c r="A716" s="379">
        <v>23201153</v>
      </c>
      <c r="B716" s="379" t="s">
        <v>2487</v>
      </c>
      <c r="C716" s="380">
        <v>-9340.18</v>
      </c>
      <c r="D716" s="370">
        <f>VLOOKUP($A$1:$A$1397,BS!$A$8:$A$2406,1,0)</f>
        <v>23201153</v>
      </c>
      <c r="E716" s="379">
        <v>23201153</v>
      </c>
    </row>
    <row r="717" spans="1:5">
      <c r="A717" s="379">
        <v>23201163</v>
      </c>
      <c r="B717" s="379" t="s">
        <v>2488</v>
      </c>
      <c r="C717" s="380">
        <v>-5428.82</v>
      </c>
      <c r="D717" s="370">
        <f>VLOOKUP($A$1:$A$1397,BS!$A$8:$A$2406,1,0)</f>
        <v>23201163</v>
      </c>
      <c r="E717" s="379">
        <v>23201163</v>
      </c>
    </row>
    <row r="718" spans="1:5">
      <c r="A718" s="379">
        <v>23201173</v>
      </c>
      <c r="B718" s="379" t="s">
        <v>462</v>
      </c>
      <c r="C718" s="380">
        <v>94670.17</v>
      </c>
      <c r="D718" s="370">
        <f>VLOOKUP($A$1:$A$1397,BS!$A$8:$A$2406,1,0)</f>
        <v>23201173</v>
      </c>
      <c r="E718" s="379">
        <v>23201173</v>
      </c>
    </row>
    <row r="719" spans="1:5">
      <c r="A719" s="379">
        <v>23201193</v>
      </c>
      <c r="B719" s="379" t="s">
        <v>2489</v>
      </c>
      <c r="C719" s="380">
        <v>-20852.34</v>
      </c>
      <c r="D719" s="370">
        <f>VLOOKUP($A$1:$A$1397,BS!$A$8:$A$2406,1,0)</f>
        <v>23201193</v>
      </c>
      <c r="E719" s="379">
        <v>23201193</v>
      </c>
    </row>
    <row r="720" spans="1:5">
      <c r="A720" s="379">
        <v>23201203</v>
      </c>
      <c r="B720" s="379" t="s">
        <v>2490</v>
      </c>
      <c r="C720" s="380">
        <v>-1731</v>
      </c>
      <c r="D720" s="370">
        <f>VLOOKUP($A$1:$A$1397,BS!$A$8:$A$2406,1,0)</f>
        <v>23201203</v>
      </c>
      <c r="E720" s="379">
        <v>23201203</v>
      </c>
    </row>
    <row r="721" spans="1:5">
      <c r="A721" s="379">
        <v>23201213</v>
      </c>
      <c r="B721" s="379" t="s">
        <v>2902</v>
      </c>
      <c r="C721" s="380">
        <v>-1008.85</v>
      </c>
      <c r="D721" s="370">
        <f>VLOOKUP($A$1:$A$1397,BS!$A$8:$A$2406,1,0)</f>
        <v>23201213</v>
      </c>
      <c r="E721" s="379">
        <v>23201213</v>
      </c>
    </row>
    <row r="722" spans="1:5">
      <c r="A722" s="379">
        <v>23201251</v>
      </c>
      <c r="B722" s="379" t="s">
        <v>2440</v>
      </c>
      <c r="C722" s="380">
        <v>-1005795</v>
      </c>
      <c r="D722" s="370">
        <f>VLOOKUP($A$1:$A$1397,BS!$A$8:$A$2406,1,0)</f>
        <v>23201251</v>
      </c>
      <c r="E722" s="379">
        <v>23201251</v>
      </c>
    </row>
    <row r="723" spans="1:5">
      <c r="A723" s="379">
        <v>23202173</v>
      </c>
      <c r="B723" s="379" t="s">
        <v>389</v>
      </c>
      <c r="C723" s="379">
        <v>-188.76</v>
      </c>
      <c r="D723" s="370">
        <f>VLOOKUP($A$1:$A$1397,BS!$A$8:$A$2406,1,0)</f>
        <v>23202173</v>
      </c>
      <c r="E723" s="379">
        <v>23202173</v>
      </c>
    </row>
    <row r="724" spans="1:5">
      <c r="A724" s="379">
        <v>23202183</v>
      </c>
      <c r="B724" s="379" t="s">
        <v>1183</v>
      </c>
      <c r="C724" s="380">
        <v>-12329.49</v>
      </c>
      <c r="D724" s="370">
        <f>VLOOKUP($A$1:$A$1397,BS!$A$8:$A$2406,1,0)</f>
        <v>23202183</v>
      </c>
      <c r="E724" s="379">
        <v>23202183</v>
      </c>
    </row>
    <row r="725" spans="1:5">
      <c r="A725" s="379">
        <v>23202213</v>
      </c>
      <c r="B725" s="379" t="s">
        <v>2903</v>
      </c>
      <c r="C725" s="379">
        <v>-908</v>
      </c>
      <c r="D725" s="370">
        <f>VLOOKUP($A$1:$A$1397,BS!$A$8:$A$2406,1,0)</f>
        <v>23202213</v>
      </c>
      <c r="E725" s="379">
        <v>23202213</v>
      </c>
    </row>
    <row r="726" spans="1:5">
      <c r="A726" s="379">
        <v>23202233</v>
      </c>
      <c r="B726" s="379" t="s">
        <v>2975</v>
      </c>
      <c r="C726" s="380">
        <v>1729179.96</v>
      </c>
      <c r="D726" s="370">
        <f>VLOOKUP($A$1:$A$1397,BS!$A$8:$A$2406,1,0)</f>
        <v>23202233</v>
      </c>
      <c r="E726" s="379">
        <v>23202233</v>
      </c>
    </row>
    <row r="727" spans="1:5">
      <c r="A727" s="379">
        <v>23202353</v>
      </c>
      <c r="B727" s="379" t="s">
        <v>2976</v>
      </c>
      <c r="C727" s="380">
        <v>-11556744.109999999</v>
      </c>
      <c r="D727" s="370">
        <f>VLOOKUP($A$1:$A$1397,BS!$A$8:$A$2406,1,0)</f>
        <v>23202353</v>
      </c>
      <c r="E727" s="379">
        <v>23202353</v>
      </c>
    </row>
    <row r="728" spans="1:5">
      <c r="A728" s="379">
        <v>23500003</v>
      </c>
      <c r="B728" s="379" t="s">
        <v>2507</v>
      </c>
      <c r="C728" s="380">
        <v>-26608345.420000002</v>
      </c>
      <c r="D728" s="370">
        <f>VLOOKUP($A$1:$A$1397,BS!$A$8:$A$2406,1,0)</f>
        <v>23500003</v>
      </c>
      <c r="E728" s="379">
        <v>23500003</v>
      </c>
    </row>
    <row r="729" spans="1:5">
      <c r="A729" s="379">
        <v>23500011</v>
      </c>
      <c r="B729" s="379" t="s">
        <v>935</v>
      </c>
      <c r="C729" s="380">
        <v>-6686993.8099999996</v>
      </c>
      <c r="D729" s="370">
        <f>VLOOKUP($A$1:$A$1397,BS!$A$8:$A$2406,1,0)</f>
        <v>23500011</v>
      </c>
      <c r="E729" s="379">
        <v>23500011</v>
      </c>
    </row>
    <row r="730" spans="1:5">
      <c r="A730" s="379">
        <v>23600021</v>
      </c>
      <c r="B730" s="379" t="s">
        <v>2281</v>
      </c>
      <c r="C730" s="380">
        <v>-4696578.91</v>
      </c>
      <c r="D730" s="370">
        <f>VLOOKUP($A$1:$A$1397,BS!$A$8:$A$2406,1,0)</f>
        <v>23600021</v>
      </c>
      <c r="E730" s="379">
        <v>23600021</v>
      </c>
    </row>
    <row r="731" spans="1:5">
      <c r="A731" s="379">
        <v>23600022</v>
      </c>
      <c r="B731" s="379" t="s">
        <v>2282</v>
      </c>
      <c r="C731" s="380">
        <v>-1786825.08</v>
      </c>
      <c r="D731" s="370">
        <f>VLOOKUP($A$1:$A$1397,BS!$A$8:$A$2406,1,0)</f>
        <v>23600022</v>
      </c>
      <c r="E731" s="379">
        <v>23600022</v>
      </c>
    </row>
    <row r="732" spans="1:5">
      <c r="A732" s="379">
        <v>23600063</v>
      </c>
      <c r="B732" s="379" t="s">
        <v>897</v>
      </c>
      <c r="C732" s="379">
        <v>-186.36</v>
      </c>
      <c r="D732" s="370">
        <f>VLOOKUP($A$1:$A$1397,BS!$A$8:$A$2406,1,0)</f>
        <v>23600063</v>
      </c>
      <c r="E732" s="379">
        <v>23600063</v>
      </c>
    </row>
    <row r="733" spans="1:5">
      <c r="A733" s="379">
        <v>23600093</v>
      </c>
      <c r="B733" s="379" t="s">
        <v>317</v>
      </c>
      <c r="C733" s="380">
        <v>-328338.48</v>
      </c>
      <c r="D733" s="370">
        <f>VLOOKUP($A$1:$A$1397,BS!$A$8:$A$2406,1,0)</f>
        <v>23600093</v>
      </c>
      <c r="E733" s="379">
        <v>23600093</v>
      </c>
    </row>
    <row r="734" spans="1:5">
      <c r="A734" s="379">
        <v>23600201</v>
      </c>
      <c r="B734" s="379" t="s">
        <v>453</v>
      </c>
      <c r="C734" s="380">
        <v>-57523322.659999996</v>
      </c>
      <c r="D734" s="370">
        <f>VLOOKUP($A$1:$A$1397,BS!$A$8:$A$2406,1,0)</f>
        <v>23600201</v>
      </c>
      <c r="E734" s="379">
        <v>23600201</v>
      </c>
    </row>
    <row r="735" spans="1:5">
      <c r="A735" s="379">
        <v>23600211</v>
      </c>
      <c r="B735" s="379" t="s">
        <v>454</v>
      </c>
      <c r="C735" s="380">
        <v>-7951237.9299999997</v>
      </c>
      <c r="D735" s="370">
        <f>VLOOKUP($A$1:$A$1397,BS!$A$8:$A$2406,1,0)</f>
        <v>23600211</v>
      </c>
      <c r="E735" s="379">
        <v>23600211</v>
      </c>
    </row>
    <row r="736" spans="1:5">
      <c r="A736" s="379">
        <v>23600213</v>
      </c>
      <c r="B736" s="379" t="s">
        <v>1732</v>
      </c>
      <c r="C736" s="380">
        <v>-367672.46</v>
      </c>
      <c r="D736" s="370">
        <f>VLOOKUP($A$1:$A$1397,BS!$A$8:$A$2406,1,0)</f>
        <v>23600213</v>
      </c>
      <c r="E736" s="379">
        <v>23600213</v>
      </c>
    </row>
    <row r="737" spans="1:5">
      <c r="A737" s="379">
        <v>23600221</v>
      </c>
      <c r="B737" s="379" t="s">
        <v>670</v>
      </c>
      <c r="C737" s="380">
        <v>194570.29</v>
      </c>
      <c r="D737" s="370">
        <f>VLOOKUP($A$1:$A$1397,BS!$A$8:$A$2406,1,0)</f>
        <v>23600221</v>
      </c>
      <c r="E737" s="379">
        <v>23600221</v>
      </c>
    </row>
    <row r="738" spans="1:5">
      <c r="A738" s="379">
        <v>23600232</v>
      </c>
      <c r="B738" s="379" t="s">
        <v>455</v>
      </c>
      <c r="C738" s="380">
        <v>-24835773.75</v>
      </c>
      <c r="D738" s="370">
        <f>VLOOKUP($A$1:$A$1397,BS!$A$8:$A$2406,1,0)</f>
        <v>23600232</v>
      </c>
      <c r="E738" s="379">
        <v>23600232</v>
      </c>
    </row>
    <row r="739" spans="1:5">
      <c r="A739" s="379">
        <v>23600351</v>
      </c>
      <c r="B739" s="379" t="s">
        <v>1544</v>
      </c>
      <c r="C739" s="380">
        <v>-10047416.609999999</v>
      </c>
      <c r="D739" s="370">
        <f>VLOOKUP($A$1:$A$1397,BS!$A$8:$A$2406,1,0)</f>
        <v>23600351</v>
      </c>
      <c r="E739" s="379">
        <v>23600351</v>
      </c>
    </row>
    <row r="740" spans="1:5">
      <c r="A740" s="379">
        <v>23600391</v>
      </c>
      <c r="B740" s="379" t="s">
        <v>699</v>
      </c>
      <c r="C740" s="380">
        <v>-261569.67</v>
      </c>
      <c r="D740" s="370">
        <f>VLOOKUP($A$1:$A$1397,BS!$A$8:$A$2406,1,0)</f>
        <v>23600391</v>
      </c>
      <c r="E740" s="379">
        <v>23600391</v>
      </c>
    </row>
    <row r="741" spans="1:5">
      <c r="A741" s="379">
        <v>23600421</v>
      </c>
      <c r="B741" s="379" t="s">
        <v>2460</v>
      </c>
      <c r="C741" s="379">
        <v>-18.329999999999998</v>
      </c>
      <c r="D741" s="370">
        <f>VLOOKUP($A$1:$A$1397,BS!$A$8:$A$2406,1,0)</f>
        <v>23600421</v>
      </c>
      <c r="E741" s="379">
        <v>23600421</v>
      </c>
    </row>
    <row r="742" spans="1:5">
      <c r="A742" s="379">
        <v>23600431</v>
      </c>
      <c r="B742" s="379" t="s">
        <v>2822</v>
      </c>
      <c r="C742" s="380">
        <v>1600</v>
      </c>
      <c r="D742" s="370">
        <f>VLOOKUP($A$1:$A$1397,BS!$A$8:$A$2406,1,0)</f>
        <v>23600431</v>
      </c>
      <c r="E742" s="379">
        <v>23600431</v>
      </c>
    </row>
    <row r="743" spans="1:5">
      <c r="A743" s="379">
        <v>23600471</v>
      </c>
      <c r="B743" s="379" t="s">
        <v>1724</v>
      </c>
      <c r="C743" s="380">
        <v>-8444309.8000000007</v>
      </c>
      <c r="D743" s="370">
        <f>VLOOKUP($A$1:$A$1397,BS!$A$8:$A$2406,1,0)</f>
        <v>23600471</v>
      </c>
      <c r="E743" s="379">
        <v>23600471</v>
      </c>
    </row>
    <row r="744" spans="1:5">
      <c r="A744" s="379">
        <v>23600552</v>
      </c>
      <c r="B744" s="379" t="s">
        <v>1724</v>
      </c>
      <c r="C744" s="380">
        <v>-4168369.03</v>
      </c>
      <c r="D744" s="370">
        <f>VLOOKUP($A$1:$A$1397,BS!$A$8:$A$2406,1,0)</f>
        <v>23600552</v>
      </c>
      <c r="E744" s="379">
        <v>23600552</v>
      </c>
    </row>
    <row r="745" spans="1:5">
      <c r="A745" s="379">
        <v>23600602</v>
      </c>
      <c r="B745" s="379" t="s">
        <v>1725</v>
      </c>
      <c r="C745" s="380">
        <v>-5847775.5300000003</v>
      </c>
      <c r="D745" s="370">
        <f>VLOOKUP($A$1:$A$1397,BS!$A$8:$A$2406,1,0)</f>
        <v>23600602</v>
      </c>
      <c r="E745" s="379">
        <v>23600602</v>
      </c>
    </row>
    <row r="746" spans="1:5">
      <c r="A746" s="379">
        <v>23601003</v>
      </c>
      <c r="B746" s="379" t="s">
        <v>1610</v>
      </c>
      <c r="C746" s="380">
        <v>-123916.34</v>
      </c>
      <c r="D746" s="370">
        <f>VLOOKUP($A$1:$A$1397,BS!$A$8:$A$2406,1,0)</f>
        <v>23601003</v>
      </c>
      <c r="E746" s="379">
        <v>23601003</v>
      </c>
    </row>
    <row r="747" spans="1:5">
      <c r="A747" s="379">
        <v>23601013</v>
      </c>
      <c r="B747" s="379" t="s">
        <v>2283</v>
      </c>
      <c r="C747" s="380">
        <v>-83809.22</v>
      </c>
      <c r="D747" s="370">
        <f>VLOOKUP($A$1:$A$1397,BS!$A$8:$A$2406,1,0)</f>
        <v>23601013</v>
      </c>
      <c r="E747" s="379">
        <v>23601013</v>
      </c>
    </row>
    <row r="748" spans="1:5">
      <c r="A748" s="379">
        <v>23601023</v>
      </c>
      <c r="B748" s="379" t="s">
        <v>645</v>
      </c>
      <c r="C748" s="380">
        <v>-5202.66</v>
      </c>
      <c r="D748" s="370">
        <f>VLOOKUP($A$1:$A$1397,BS!$A$8:$A$2406,1,0)</f>
        <v>23601023</v>
      </c>
      <c r="E748" s="379">
        <v>23601023</v>
      </c>
    </row>
    <row r="749" spans="1:5">
      <c r="A749" s="379">
        <v>23601043</v>
      </c>
      <c r="B749" s="379" t="s">
        <v>1733</v>
      </c>
      <c r="C749" s="380">
        <v>-121856.35</v>
      </c>
      <c r="D749" s="370">
        <f>VLOOKUP($A$1:$A$1397,BS!$A$8:$A$2406,1,0)</f>
        <v>23601043</v>
      </c>
      <c r="E749" s="379">
        <v>23601043</v>
      </c>
    </row>
    <row r="750" spans="1:5">
      <c r="A750" s="379">
        <v>23700363</v>
      </c>
      <c r="B750" s="379" t="s">
        <v>1583</v>
      </c>
      <c r="C750" s="380">
        <v>-223437.5</v>
      </c>
      <c r="D750" s="370">
        <f>VLOOKUP($A$1:$A$1397,BS!$A$8:$A$2406,1,0)</f>
        <v>23700363</v>
      </c>
      <c r="E750" s="379">
        <v>23700363</v>
      </c>
    </row>
    <row r="751" spans="1:5">
      <c r="A751" s="379">
        <v>23700383</v>
      </c>
      <c r="B751" s="379" t="s">
        <v>186</v>
      </c>
      <c r="C751" s="380">
        <v>-30000</v>
      </c>
      <c r="D751" s="370">
        <f>VLOOKUP($A$1:$A$1397,BS!$A$8:$A$2406,1,0)</f>
        <v>23700383</v>
      </c>
      <c r="E751" s="379">
        <v>23700383</v>
      </c>
    </row>
    <row r="752" spans="1:5">
      <c r="A752" s="379">
        <v>23700713</v>
      </c>
      <c r="B752" s="379" t="s">
        <v>1093</v>
      </c>
      <c r="C752" s="380">
        <v>-115296.14</v>
      </c>
      <c r="D752" s="370">
        <f>VLOOKUP($A$1:$A$1397,BS!$A$8:$A$2406,1,0)</f>
        <v>23700713</v>
      </c>
      <c r="E752" s="379">
        <v>23700713</v>
      </c>
    </row>
    <row r="753" spans="1:5">
      <c r="A753" s="379">
        <v>23700813</v>
      </c>
      <c r="B753" s="379" t="s">
        <v>375</v>
      </c>
      <c r="C753" s="380">
        <v>-2624999.7799999998</v>
      </c>
      <c r="D753" s="370">
        <f>VLOOKUP($A$1:$A$1397,BS!$A$8:$A$2406,1,0)</f>
        <v>23700813</v>
      </c>
      <c r="E753" s="379">
        <v>23700813</v>
      </c>
    </row>
    <row r="754" spans="1:5">
      <c r="A754" s="379">
        <v>23700823</v>
      </c>
      <c r="B754" s="379" t="s">
        <v>129</v>
      </c>
      <c r="C754" s="380">
        <v>-6178333.1100000003</v>
      </c>
      <c r="D754" s="370">
        <f>VLOOKUP($A$1:$A$1397,BS!$A$8:$A$2406,1,0)</f>
        <v>23700823</v>
      </c>
      <c r="E754" s="379">
        <v>23700823</v>
      </c>
    </row>
    <row r="755" spans="1:5">
      <c r="A755" s="379">
        <v>23700841</v>
      </c>
      <c r="B755" s="379" t="s">
        <v>1197</v>
      </c>
      <c r="C755" s="380">
        <v>-406452.5</v>
      </c>
      <c r="D755" s="370">
        <f>VLOOKUP($A$1:$A$1397,BS!$A$8:$A$2406,1,0)</f>
        <v>23700841</v>
      </c>
      <c r="E755" s="379">
        <v>23700841</v>
      </c>
    </row>
    <row r="756" spans="1:5">
      <c r="A756" s="379">
        <v>23700873</v>
      </c>
      <c r="B756" s="379" t="s">
        <v>1792</v>
      </c>
      <c r="C756" s="380">
        <v>-9652500</v>
      </c>
      <c r="D756" s="370">
        <f>VLOOKUP($A$1:$A$1397,BS!$A$8:$A$2406,1,0)</f>
        <v>23700873</v>
      </c>
      <c r="E756" s="379">
        <v>23700873</v>
      </c>
    </row>
    <row r="757" spans="1:5">
      <c r="A757" s="379">
        <v>23700963</v>
      </c>
      <c r="B757" s="379" t="s">
        <v>1848</v>
      </c>
      <c r="C757" s="380">
        <v>-3464951.72</v>
      </c>
      <c r="D757" s="370">
        <f>VLOOKUP($A$1:$A$1397,BS!$A$8:$A$2406,1,0)</f>
        <v>23700963</v>
      </c>
      <c r="E757" s="379">
        <v>23700963</v>
      </c>
    </row>
    <row r="758" spans="1:5">
      <c r="A758" s="379">
        <v>23701023</v>
      </c>
      <c r="B758" s="379" t="s">
        <v>978</v>
      </c>
      <c r="C758" s="380">
        <v>-3548137.77</v>
      </c>
      <c r="D758" s="370">
        <f>VLOOKUP($A$1:$A$1397,BS!$A$8:$A$2406,1,0)</f>
        <v>23701023</v>
      </c>
      <c r="E758" s="379">
        <v>23701023</v>
      </c>
    </row>
    <row r="759" spans="1:5">
      <c r="A759" s="379">
        <v>23701033</v>
      </c>
      <c r="B759" s="379" t="s">
        <v>1769</v>
      </c>
      <c r="C759" s="380">
        <v>-8679033.3300000001</v>
      </c>
      <c r="D759" s="370">
        <f>VLOOKUP($A$1:$A$1397,BS!$A$8:$A$2406,1,0)</f>
        <v>23701033</v>
      </c>
      <c r="E759" s="379">
        <v>23701033</v>
      </c>
    </row>
    <row r="760" spans="1:5">
      <c r="A760" s="379">
        <v>23701053</v>
      </c>
      <c r="B760" s="379" t="s">
        <v>1818</v>
      </c>
      <c r="C760" s="380">
        <v>-4358750.17</v>
      </c>
      <c r="D760" s="370">
        <f>VLOOKUP($A$1:$A$1397,BS!$A$8:$A$2406,1,0)</f>
        <v>23701053</v>
      </c>
      <c r="E760" s="379">
        <v>23701053</v>
      </c>
    </row>
    <row r="761" spans="1:5">
      <c r="A761" s="379">
        <v>23701063</v>
      </c>
      <c r="B761" s="379" t="s">
        <v>1856</v>
      </c>
      <c r="C761" s="380">
        <v>-196005.57</v>
      </c>
      <c r="D761" s="370">
        <f>VLOOKUP($A$1:$A$1397,BS!$A$8:$A$2406,1,0)</f>
        <v>23701063</v>
      </c>
      <c r="E761" s="379">
        <v>23701063</v>
      </c>
    </row>
    <row r="762" spans="1:5">
      <c r="A762" s="379">
        <v>23701113</v>
      </c>
      <c r="B762" s="379" t="s">
        <v>415</v>
      </c>
      <c r="C762" s="380">
        <v>-8395625</v>
      </c>
      <c r="D762" s="370">
        <f>VLOOKUP($A$1:$A$1397,BS!$A$8:$A$2406,1,0)</f>
        <v>23701113</v>
      </c>
      <c r="E762" s="379">
        <v>23701113</v>
      </c>
    </row>
    <row r="763" spans="1:5">
      <c r="A763" s="379">
        <v>23701123</v>
      </c>
      <c r="B763" s="379" t="s">
        <v>1956</v>
      </c>
      <c r="C763" s="380">
        <v>-8736767.5</v>
      </c>
      <c r="D763" s="370">
        <f>VLOOKUP($A$1:$A$1397,BS!$A$8:$A$2406,1,0)</f>
        <v>23701123</v>
      </c>
      <c r="E763" s="379">
        <v>23701123</v>
      </c>
    </row>
    <row r="764" spans="1:5">
      <c r="A764" s="379">
        <v>23701133</v>
      </c>
      <c r="B764" s="379" t="s">
        <v>1951</v>
      </c>
      <c r="C764" s="380">
        <v>-1841277.54</v>
      </c>
      <c r="D764" s="370">
        <f>VLOOKUP($A$1:$A$1397,BS!$A$8:$A$2406,1,0)</f>
        <v>23701133</v>
      </c>
      <c r="E764" s="379">
        <v>23701133</v>
      </c>
    </row>
    <row r="765" spans="1:5">
      <c r="A765" s="379">
        <v>23701143</v>
      </c>
      <c r="B765" s="379" t="s">
        <v>2058</v>
      </c>
      <c r="C765" s="380">
        <v>-6436716.6600000001</v>
      </c>
      <c r="D765" s="370">
        <f>VLOOKUP($A$1:$A$1397,BS!$A$8:$A$2406,1,0)</f>
        <v>23701143</v>
      </c>
      <c r="E765" s="379">
        <v>23701143</v>
      </c>
    </row>
    <row r="766" spans="1:5">
      <c r="A766" s="379">
        <v>23701153</v>
      </c>
      <c r="B766" s="379" t="s">
        <v>2199</v>
      </c>
      <c r="C766" s="380">
        <v>-3263916.67</v>
      </c>
      <c r="D766" s="370">
        <f>VLOOKUP($A$1:$A$1397,BS!$A$8:$A$2406,1,0)</f>
        <v>23701153</v>
      </c>
      <c r="E766" s="379">
        <v>23701153</v>
      </c>
    </row>
    <row r="767" spans="1:5">
      <c r="A767" s="379">
        <v>23701163</v>
      </c>
      <c r="B767" s="379" t="s">
        <v>2200</v>
      </c>
      <c r="C767" s="380">
        <v>-622750</v>
      </c>
      <c r="D767" s="370">
        <f>VLOOKUP($A$1:$A$1397,BS!$A$8:$A$2406,1,0)</f>
        <v>23701163</v>
      </c>
      <c r="E767" s="379">
        <v>23701163</v>
      </c>
    </row>
    <row r="768" spans="1:5">
      <c r="A768" s="379">
        <v>23701173</v>
      </c>
      <c r="B768" s="379" t="s">
        <v>2515</v>
      </c>
      <c r="C768" s="380">
        <v>-13490.05</v>
      </c>
      <c r="D768" s="370">
        <f>VLOOKUP($A$1:$A$1397,BS!$A$8:$A$2406,1,0)</f>
        <v>23701173</v>
      </c>
      <c r="E768" s="379">
        <v>23701173</v>
      </c>
    </row>
    <row r="769" spans="1:5">
      <c r="A769" s="379">
        <v>23701183</v>
      </c>
      <c r="B769" s="379" t="s">
        <v>2557</v>
      </c>
      <c r="C769" s="380">
        <v>-2714969.83</v>
      </c>
      <c r="D769" s="370">
        <f>VLOOKUP($A$1:$A$1397,BS!$A$8:$A$2406,1,0)</f>
        <v>23701183</v>
      </c>
      <c r="E769" s="379">
        <v>23701183</v>
      </c>
    </row>
    <row r="770" spans="1:5">
      <c r="A770" s="379">
        <v>23701193</v>
      </c>
      <c r="B770" s="379" t="s">
        <v>2561</v>
      </c>
      <c r="C770" s="380">
        <v>-470600</v>
      </c>
      <c r="D770" s="370">
        <f>VLOOKUP($A$1:$A$1397,BS!$A$8:$A$2406,1,0)</f>
        <v>23701193</v>
      </c>
      <c r="E770" s="379">
        <v>23701193</v>
      </c>
    </row>
    <row r="771" spans="1:5">
      <c r="A771" s="379">
        <v>23701203</v>
      </c>
      <c r="B771" s="379" t="s">
        <v>2930</v>
      </c>
      <c r="C771" s="380">
        <v>-5127152.8</v>
      </c>
      <c r="D771" s="370" t="e">
        <f>VLOOKUP($A$1:$A$1397,BS!$A$8:$A$2406,1,0)</f>
        <v>#N/A</v>
      </c>
      <c r="E771" s="379" t="e">
        <v>#N/A</v>
      </c>
    </row>
    <row r="772" spans="1:5">
      <c r="A772" s="379">
        <v>24100043</v>
      </c>
      <c r="B772" s="379" t="s">
        <v>1454</v>
      </c>
      <c r="C772" s="380">
        <v>-328338.48</v>
      </c>
      <c r="D772" s="370">
        <f>VLOOKUP($A$1:$A$1397,BS!$A$8:$A$2406,1,0)</f>
        <v>24100043</v>
      </c>
      <c r="E772" s="379">
        <v>24100043</v>
      </c>
    </row>
    <row r="773" spans="1:5">
      <c r="A773" s="379">
        <v>24100063</v>
      </c>
      <c r="B773" s="379" t="s">
        <v>1793</v>
      </c>
      <c r="C773" s="380">
        <v>2547.46</v>
      </c>
      <c r="D773" s="370">
        <f>VLOOKUP($A$1:$A$1397,BS!$A$8:$A$2406,1,0)</f>
        <v>24100063</v>
      </c>
      <c r="E773" s="379">
        <v>24100063</v>
      </c>
    </row>
    <row r="774" spans="1:5">
      <c r="A774" s="379">
        <v>24100143</v>
      </c>
      <c r="B774" s="379" t="s">
        <v>576</v>
      </c>
      <c r="C774" s="380">
        <v>-594306.15</v>
      </c>
      <c r="D774" s="370">
        <f>VLOOKUP($A$1:$A$1397,BS!$A$8:$A$2406,1,0)</f>
        <v>24100143</v>
      </c>
      <c r="E774" s="379">
        <v>24100143</v>
      </c>
    </row>
    <row r="775" spans="1:5">
      <c r="A775" s="379">
        <v>24100173</v>
      </c>
      <c r="B775" s="379" t="s">
        <v>1793</v>
      </c>
      <c r="C775" s="380">
        <v>-25381.08</v>
      </c>
      <c r="D775" s="370">
        <f>VLOOKUP($A$1:$A$1397,BS!$A$8:$A$2406,1,0)</f>
        <v>24100173</v>
      </c>
      <c r="E775" s="379">
        <v>24100173</v>
      </c>
    </row>
    <row r="776" spans="1:5">
      <c r="A776" s="379">
        <v>24100212</v>
      </c>
      <c r="B776" s="379" t="s">
        <v>1135</v>
      </c>
      <c r="C776" s="380">
        <v>-913426.78</v>
      </c>
      <c r="D776" s="370">
        <f>VLOOKUP($A$1:$A$1397,BS!$A$8:$A$2406,1,0)</f>
        <v>24100212</v>
      </c>
      <c r="E776" s="379">
        <v>24100212</v>
      </c>
    </row>
    <row r="777" spans="1:5">
      <c r="A777" s="379">
        <v>24200011</v>
      </c>
      <c r="B777" s="379" t="s">
        <v>2243</v>
      </c>
      <c r="C777" s="380">
        <v>-63924.81</v>
      </c>
      <c r="D777" s="370">
        <f>VLOOKUP($A$1:$A$1397,BS!$A$8:$A$2406,1,0)</f>
        <v>24200011</v>
      </c>
      <c r="E777" s="379">
        <v>24200011</v>
      </c>
    </row>
    <row r="778" spans="1:5">
      <c r="A778" s="379">
        <v>24200041</v>
      </c>
      <c r="B778" s="379" t="s">
        <v>1150</v>
      </c>
      <c r="C778" s="380">
        <v>-130120</v>
      </c>
      <c r="D778" s="370">
        <f>VLOOKUP($A$1:$A$1397,BS!$A$8:$A$2406,1,0)</f>
        <v>24200041</v>
      </c>
      <c r="E778" s="379">
        <v>24200041</v>
      </c>
    </row>
    <row r="779" spans="1:5">
      <c r="A779" s="379">
        <v>24200061</v>
      </c>
      <c r="B779" s="379" t="s">
        <v>2492</v>
      </c>
      <c r="C779" s="380">
        <v>-1165273.1299999999</v>
      </c>
      <c r="D779" s="370">
        <f>VLOOKUP($A$1:$A$1397,BS!$A$8:$A$2406,1,0)</f>
        <v>24200061</v>
      </c>
      <c r="E779" s="379">
        <v>24200061</v>
      </c>
    </row>
    <row r="780" spans="1:5">
      <c r="A780" s="379">
        <v>24200103</v>
      </c>
      <c r="B780" s="379" t="s">
        <v>2398</v>
      </c>
      <c r="C780" s="380">
        <v>-25000</v>
      </c>
      <c r="D780" s="370">
        <f>VLOOKUP($A$1:$A$1397,BS!$A$8:$A$2406,1,0)</f>
        <v>24200103</v>
      </c>
      <c r="E780" s="379">
        <v>24200103</v>
      </c>
    </row>
    <row r="781" spans="1:5">
      <c r="A781" s="379">
        <v>24200451</v>
      </c>
      <c r="B781" s="379" t="s">
        <v>2038</v>
      </c>
      <c r="C781" s="380">
        <v>-2518725.2599999998</v>
      </c>
      <c r="D781" s="370">
        <f>VLOOKUP($A$1:$A$1397,BS!$A$8:$A$2406,1,0)</f>
        <v>24200451</v>
      </c>
      <c r="E781" s="379">
        <v>24200451</v>
      </c>
    </row>
    <row r="782" spans="1:5">
      <c r="A782" s="379">
        <v>24200461</v>
      </c>
      <c r="B782" s="379" t="s">
        <v>2422</v>
      </c>
      <c r="C782" s="380">
        <v>-17954803.32</v>
      </c>
      <c r="D782" s="370">
        <f>VLOOKUP($A$1:$A$1397,BS!$A$8:$A$2406,1,0)</f>
        <v>24200461</v>
      </c>
      <c r="E782" s="379">
        <v>24200461</v>
      </c>
    </row>
    <row r="783" spans="1:5">
      <c r="A783" s="379">
        <v>24200511</v>
      </c>
      <c r="B783" s="379" t="s">
        <v>1020</v>
      </c>
      <c r="C783" s="380">
        <v>-5092235</v>
      </c>
      <c r="D783" s="370">
        <f>VLOOKUP($A$1:$A$1397,BS!$A$8:$A$2406,1,0)</f>
        <v>24200511</v>
      </c>
      <c r="E783" s="379">
        <v>24200511</v>
      </c>
    </row>
    <row r="784" spans="1:5">
      <c r="A784" s="379">
        <v>24200521</v>
      </c>
      <c r="B784" s="379" t="s">
        <v>2639</v>
      </c>
      <c r="C784" s="380">
        <v>-412180.6</v>
      </c>
      <c r="D784" s="370">
        <f>VLOOKUP($A$1:$A$1397,BS!$A$8:$A$2406,1,0)</f>
        <v>24200521</v>
      </c>
      <c r="E784" s="379">
        <v>24200521</v>
      </c>
    </row>
    <row r="785" spans="1:5">
      <c r="A785" s="379">
        <v>24200541</v>
      </c>
      <c r="B785" s="379" t="s">
        <v>1217</v>
      </c>
      <c r="C785" s="380">
        <v>-138294.94</v>
      </c>
      <c r="D785" s="370">
        <f>VLOOKUP($A$1:$A$1397,BS!$A$8:$A$2406,1,0)</f>
        <v>24200541</v>
      </c>
      <c r="E785" s="379">
        <v>24200541</v>
      </c>
    </row>
    <row r="786" spans="1:5">
      <c r="A786" s="379">
        <v>24200551</v>
      </c>
      <c r="B786" s="379" t="s">
        <v>48</v>
      </c>
      <c r="C786" s="380">
        <v>-138294.94</v>
      </c>
      <c r="D786" s="370">
        <f>VLOOKUP($A$1:$A$1397,BS!$A$8:$A$2406,1,0)</f>
        <v>24200551</v>
      </c>
      <c r="E786" s="379">
        <v>24200551</v>
      </c>
    </row>
    <row r="787" spans="1:5">
      <c r="A787" s="379">
        <v>24200561</v>
      </c>
      <c r="B787" s="379" t="s">
        <v>814</v>
      </c>
      <c r="C787" s="380">
        <v>-36578.78</v>
      </c>
      <c r="D787" s="370">
        <f>VLOOKUP($A$1:$A$1397,BS!$A$8:$A$2406,1,0)</f>
        <v>24200561</v>
      </c>
      <c r="E787" s="379">
        <v>24200561</v>
      </c>
    </row>
    <row r="788" spans="1:5">
      <c r="A788" s="379">
        <v>24200571</v>
      </c>
      <c r="B788" s="379" t="s">
        <v>390</v>
      </c>
      <c r="C788" s="380">
        <v>-36578.78</v>
      </c>
      <c r="D788" s="370">
        <f>VLOOKUP($A$1:$A$1397,BS!$A$8:$A$2406,1,0)</f>
        <v>24200571</v>
      </c>
      <c r="E788" s="379">
        <v>24200571</v>
      </c>
    </row>
    <row r="789" spans="1:5">
      <c r="A789" s="379">
        <v>24200611</v>
      </c>
      <c r="B789" s="379" t="s">
        <v>2010</v>
      </c>
      <c r="C789" s="380">
        <v>-278733.75</v>
      </c>
      <c r="D789" s="370">
        <f>VLOOKUP($A$1:$A$1397,BS!$A$8:$A$2406,1,0)</f>
        <v>24200611</v>
      </c>
      <c r="E789" s="379">
        <v>24200611</v>
      </c>
    </row>
    <row r="790" spans="1:5">
      <c r="A790" s="379">
        <v>24200622</v>
      </c>
      <c r="B790" s="379" t="s">
        <v>736</v>
      </c>
      <c r="C790" s="380">
        <v>-2373779</v>
      </c>
      <c r="D790" s="370">
        <f>VLOOKUP($A$1:$A$1397,BS!$A$8:$A$2406,1,0)</f>
        <v>24200622</v>
      </c>
      <c r="E790" s="379">
        <v>24200622</v>
      </c>
    </row>
    <row r="791" spans="1:5">
      <c r="A791" s="379">
        <v>24200632</v>
      </c>
      <c r="B791" s="379" t="s">
        <v>1739</v>
      </c>
      <c r="C791" s="380">
        <v>-353894.99</v>
      </c>
      <c r="D791" s="370">
        <f>VLOOKUP($A$1:$A$1397,BS!$A$8:$A$2406,1,0)</f>
        <v>24200632</v>
      </c>
      <c r="E791" s="379">
        <v>24200632</v>
      </c>
    </row>
    <row r="792" spans="1:5">
      <c r="A792" s="379">
        <v>24200633</v>
      </c>
      <c r="B792" s="379" t="s">
        <v>2743</v>
      </c>
      <c r="C792" s="380">
        <v>-532348.09</v>
      </c>
      <c r="D792" s="370">
        <f>VLOOKUP($A$1:$A$1397,BS!$A$8:$A$2406,1,0)</f>
        <v>24200633</v>
      </c>
      <c r="E792" s="379">
        <v>24200633</v>
      </c>
    </row>
    <row r="793" spans="1:5">
      <c r="A793" s="379">
        <v>24200641</v>
      </c>
      <c r="B793" s="379" t="s">
        <v>1570</v>
      </c>
      <c r="C793" s="380">
        <v>-491261.01</v>
      </c>
      <c r="D793" s="370">
        <f>VLOOKUP($A$1:$A$1397,BS!$A$8:$A$2406,1,0)</f>
        <v>24200641</v>
      </c>
      <c r="E793" s="379">
        <v>24200641</v>
      </c>
    </row>
    <row r="794" spans="1:5">
      <c r="A794" s="379">
        <v>24200651</v>
      </c>
      <c r="B794" s="379" t="s">
        <v>1337</v>
      </c>
      <c r="C794" s="380">
        <v>-12000</v>
      </c>
      <c r="D794" s="370">
        <f>VLOOKUP($A$1:$A$1397,BS!$A$8:$A$2406,1,0)</f>
        <v>24200651</v>
      </c>
      <c r="E794" s="379">
        <v>24200651</v>
      </c>
    </row>
    <row r="795" spans="1:5">
      <c r="A795" s="379">
        <v>24200653</v>
      </c>
      <c r="B795" s="379" t="s">
        <v>1593</v>
      </c>
      <c r="C795" s="380">
        <v>-1137880.54</v>
      </c>
      <c r="D795" s="370">
        <f>VLOOKUP($A$1:$A$1397,BS!$A$8:$A$2406,1,0)</f>
        <v>24200653</v>
      </c>
      <c r="E795" s="379">
        <v>24200653</v>
      </c>
    </row>
    <row r="796" spans="1:5">
      <c r="A796" s="379">
        <v>24200661</v>
      </c>
      <c r="B796" s="379" t="s">
        <v>1338</v>
      </c>
      <c r="C796" s="380">
        <v>-392084.22</v>
      </c>
      <c r="D796" s="370">
        <f>VLOOKUP($A$1:$A$1397,BS!$A$8:$A$2406,1,0)</f>
        <v>24200661</v>
      </c>
      <c r="E796" s="379">
        <v>24200661</v>
      </c>
    </row>
    <row r="797" spans="1:5">
      <c r="A797" s="379">
        <v>24200671</v>
      </c>
      <c r="B797" s="379" t="s">
        <v>1339</v>
      </c>
      <c r="C797" s="380">
        <v>-116120.62</v>
      </c>
      <c r="D797" s="370">
        <f>VLOOKUP($A$1:$A$1397,BS!$A$8:$A$2406,1,0)</f>
        <v>24200671</v>
      </c>
      <c r="E797" s="379">
        <v>24200671</v>
      </c>
    </row>
    <row r="798" spans="1:5">
      <c r="A798" s="379">
        <v>24200681</v>
      </c>
      <c r="B798" s="379" t="s">
        <v>1340</v>
      </c>
      <c r="C798" s="380">
        <v>-116120.62</v>
      </c>
      <c r="D798" s="370">
        <f>VLOOKUP($A$1:$A$1397,BS!$A$8:$A$2406,1,0)</f>
        <v>24200681</v>
      </c>
      <c r="E798" s="379">
        <v>24200681</v>
      </c>
    </row>
    <row r="799" spans="1:5">
      <c r="A799" s="379">
        <v>24200811</v>
      </c>
      <c r="B799" s="379" t="s">
        <v>1032</v>
      </c>
      <c r="C799" s="380">
        <v>-176240.08</v>
      </c>
      <c r="D799" s="370">
        <f>VLOOKUP($A$1:$A$1397,BS!$A$8:$A$2406,1,0)</f>
        <v>24200811</v>
      </c>
      <c r="E799" s="379">
        <v>24200811</v>
      </c>
    </row>
    <row r="800" spans="1:5">
      <c r="A800" s="379">
        <v>24200821</v>
      </c>
      <c r="B800" s="379" t="s">
        <v>1033</v>
      </c>
      <c r="C800" s="380">
        <v>-176208.07</v>
      </c>
      <c r="D800" s="370">
        <f>VLOOKUP($A$1:$A$1397,BS!$A$8:$A$2406,1,0)</f>
        <v>24200821</v>
      </c>
      <c r="E800" s="379">
        <v>24200821</v>
      </c>
    </row>
    <row r="801" spans="1:5">
      <c r="A801" s="379">
        <v>24200831</v>
      </c>
      <c r="B801" s="379" t="s">
        <v>1034</v>
      </c>
      <c r="C801" s="380">
        <v>-88258.37</v>
      </c>
      <c r="D801" s="370">
        <f>VLOOKUP($A$1:$A$1397,BS!$A$8:$A$2406,1,0)</f>
        <v>24200831</v>
      </c>
      <c r="E801" s="379">
        <v>24200831</v>
      </c>
    </row>
    <row r="802" spans="1:5">
      <c r="A802" s="379">
        <v>24200841</v>
      </c>
      <c r="B802" s="379" t="s">
        <v>1941</v>
      </c>
      <c r="C802" s="380">
        <v>-322434.17</v>
      </c>
      <c r="D802" s="370">
        <f>VLOOKUP($A$1:$A$1397,BS!$A$8:$A$2406,1,0)</f>
        <v>24200841</v>
      </c>
      <c r="E802" s="379">
        <v>24200841</v>
      </c>
    </row>
    <row r="803" spans="1:5">
      <c r="A803" s="379">
        <v>24200851</v>
      </c>
      <c r="B803" s="379" t="s">
        <v>1394</v>
      </c>
      <c r="C803" s="380">
        <v>-83655.850000000006</v>
      </c>
      <c r="D803" s="370">
        <f>VLOOKUP($A$1:$A$1397,BS!$A$8:$A$2406,1,0)</f>
        <v>24200851</v>
      </c>
      <c r="E803" s="379">
        <v>24200851</v>
      </c>
    </row>
    <row r="804" spans="1:5">
      <c r="A804" s="379">
        <v>24200871</v>
      </c>
      <c r="B804" s="379" t="s">
        <v>2056</v>
      </c>
      <c r="C804" s="380">
        <v>-94691.64</v>
      </c>
      <c r="D804" s="370">
        <f>VLOOKUP($A$1:$A$1397,BS!$A$8:$A$2406,1,0)</f>
        <v>24200871</v>
      </c>
      <c r="E804" s="379">
        <v>24200871</v>
      </c>
    </row>
    <row r="805" spans="1:5">
      <c r="A805" s="379">
        <v>24200881</v>
      </c>
      <c r="B805" s="379" t="s">
        <v>2359</v>
      </c>
      <c r="C805" s="380">
        <v>-271964.90999999997</v>
      </c>
      <c r="D805" s="370">
        <f>VLOOKUP($A$1:$A$1397,BS!$A$8:$A$2406,1,0)</f>
        <v>24200881</v>
      </c>
      <c r="E805" s="379">
        <v>24200881</v>
      </c>
    </row>
    <row r="806" spans="1:5">
      <c r="A806" s="379">
        <v>24200891</v>
      </c>
      <c r="B806" s="379" t="s">
        <v>2018</v>
      </c>
      <c r="C806" s="380">
        <v>-67388.98</v>
      </c>
      <c r="D806" s="370">
        <f>VLOOKUP($A$1:$A$1397,BS!$A$8:$A$2406,1,0)</f>
        <v>24200891</v>
      </c>
      <c r="E806" s="379">
        <v>24200891</v>
      </c>
    </row>
    <row r="807" spans="1:5">
      <c r="A807" s="379">
        <v>24200901</v>
      </c>
      <c r="B807" s="379" t="s">
        <v>2186</v>
      </c>
      <c r="C807" s="380">
        <v>-163595.71</v>
      </c>
      <c r="D807" s="370">
        <f>VLOOKUP($A$1:$A$1397,BS!$A$8:$A$2406,1,0)</f>
        <v>24200901</v>
      </c>
      <c r="E807" s="379">
        <v>24200901</v>
      </c>
    </row>
    <row r="808" spans="1:5">
      <c r="A808" s="379">
        <v>24200911</v>
      </c>
      <c r="B808" s="379" t="s">
        <v>2019</v>
      </c>
      <c r="C808" s="380">
        <v>-16928.46</v>
      </c>
      <c r="D808" s="370">
        <f>VLOOKUP($A$1:$A$1397,BS!$A$8:$A$2406,1,0)</f>
        <v>24200911</v>
      </c>
      <c r="E808" s="379">
        <v>24200911</v>
      </c>
    </row>
    <row r="809" spans="1:5">
      <c r="A809" s="379">
        <v>24200921</v>
      </c>
      <c r="B809" s="379" t="s">
        <v>1031</v>
      </c>
      <c r="C809" s="380">
        <v>-2232333.2200000002</v>
      </c>
      <c r="D809" s="370">
        <f>VLOOKUP($A$1:$A$1397,BS!$A$8:$A$2406,1,0)</f>
        <v>24200921</v>
      </c>
      <c r="E809" s="379">
        <v>24200921</v>
      </c>
    </row>
    <row r="810" spans="1:5">
      <c r="A810" s="379">
        <v>24200931</v>
      </c>
      <c r="B810" s="379" t="s">
        <v>1035</v>
      </c>
      <c r="C810" s="380">
        <v>-304632.84000000003</v>
      </c>
      <c r="D810" s="370">
        <f>VLOOKUP($A$1:$A$1397,BS!$A$8:$A$2406,1,0)</f>
        <v>24200931</v>
      </c>
      <c r="E810" s="379">
        <v>24200931</v>
      </c>
    </row>
    <row r="811" spans="1:5">
      <c r="A811" s="379">
        <v>24200941</v>
      </c>
      <c r="B811" s="379" t="s">
        <v>2385</v>
      </c>
      <c r="C811" s="380">
        <v>-67999.600000000006</v>
      </c>
      <c r="D811" s="370">
        <f>VLOOKUP($A$1:$A$1397,BS!$A$8:$A$2406,1,0)</f>
        <v>24200941</v>
      </c>
      <c r="E811" s="379">
        <v>24200941</v>
      </c>
    </row>
    <row r="812" spans="1:5">
      <c r="A812" s="379">
        <v>24200951</v>
      </c>
      <c r="B812" s="379" t="s">
        <v>2190</v>
      </c>
      <c r="C812" s="380">
        <v>-204389.16</v>
      </c>
      <c r="D812" s="370">
        <f>VLOOKUP($A$1:$A$1397,BS!$A$8:$A$2406,1,0)</f>
        <v>24200951</v>
      </c>
      <c r="E812" s="379">
        <v>24200951</v>
      </c>
    </row>
    <row r="813" spans="1:5">
      <c r="A813" s="379">
        <v>24200961</v>
      </c>
      <c r="B813" s="379" t="s">
        <v>2187</v>
      </c>
      <c r="C813" s="380">
        <v>-1255744.27</v>
      </c>
      <c r="D813" s="370">
        <f>VLOOKUP($A$1:$A$1397,BS!$A$8:$A$2406,1,0)</f>
        <v>24200961</v>
      </c>
      <c r="E813" s="379">
        <v>24200961</v>
      </c>
    </row>
    <row r="814" spans="1:5">
      <c r="A814" s="379">
        <v>24200971</v>
      </c>
      <c r="B814" s="379" t="s">
        <v>1036</v>
      </c>
      <c r="C814" s="380">
        <v>-120205.86</v>
      </c>
      <c r="D814" s="370">
        <f>VLOOKUP($A$1:$A$1397,BS!$A$8:$A$2406,1,0)</f>
        <v>24200971</v>
      </c>
      <c r="E814" s="379">
        <v>24200971</v>
      </c>
    </row>
    <row r="815" spans="1:5">
      <c r="A815" s="379">
        <v>24200991</v>
      </c>
      <c r="B815" s="379" t="s">
        <v>2247</v>
      </c>
      <c r="C815" s="380">
        <v>-1267.27</v>
      </c>
      <c r="D815" s="370">
        <f>VLOOKUP($A$1:$A$1397,BS!$A$8:$A$2406,1,0)</f>
        <v>24200991</v>
      </c>
      <c r="E815" s="379">
        <v>24200991</v>
      </c>
    </row>
    <row r="816" spans="1:5">
      <c r="A816" s="379">
        <v>24201031</v>
      </c>
      <c r="B816" s="379" t="s">
        <v>2360</v>
      </c>
      <c r="C816" s="380">
        <v>-96986.5</v>
      </c>
      <c r="D816" s="370">
        <f>VLOOKUP($A$1:$A$1397,BS!$A$8:$A$2406,1,0)</f>
        <v>24201031</v>
      </c>
      <c r="E816" s="379">
        <v>24201031</v>
      </c>
    </row>
    <row r="817" spans="1:5">
      <c r="A817" s="379">
        <v>24201041</v>
      </c>
      <c r="B817" s="379" t="s">
        <v>2361</v>
      </c>
      <c r="C817" s="380">
        <v>-22959.15</v>
      </c>
      <c r="D817" s="370">
        <f>VLOOKUP($A$1:$A$1397,BS!$A$8:$A$2406,1,0)</f>
        <v>24201041</v>
      </c>
      <c r="E817" s="379">
        <v>24201041</v>
      </c>
    </row>
    <row r="818" spans="1:5">
      <c r="A818" s="379">
        <v>24300013</v>
      </c>
      <c r="B818" s="379" t="s">
        <v>2097</v>
      </c>
      <c r="C818" s="380">
        <v>-126076.97</v>
      </c>
      <c r="D818" s="370">
        <f>VLOOKUP($A$1:$A$1397,BS!$A$8:$A$2406,1,0)</f>
        <v>24300013</v>
      </c>
      <c r="E818" s="379">
        <v>24300013</v>
      </c>
    </row>
    <row r="819" spans="1:5">
      <c r="A819" s="379">
        <v>24400001</v>
      </c>
      <c r="B819" s="379" t="s">
        <v>2372</v>
      </c>
      <c r="C819" s="380">
        <v>-119560733.55</v>
      </c>
      <c r="D819" s="370">
        <f>VLOOKUP($A$1:$A$1397,BS!$A$8:$A$2406,1,0)</f>
        <v>24400001</v>
      </c>
      <c r="E819" s="379">
        <v>24400001</v>
      </c>
    </row>
    <row r="820" spans="1:5">
      <c r="A820" s="379">
        <v>24400002</v>
      </c>
      <c r="B820" s="379" t="s">
        <v>2373</v>
      </c>
      <c r="C820" s="380">
        <v>-60368673.93</v>
      </c>
      <c r="D820" s="370">
        <f>VLOOKUP($A$1:$A$1397,BS!$A$8:$A$2406,1,0)</f>
        <v>24400002</v>
      </c>
      <c r="E820" s="379">
        <v>24400002</v>
      </c>
    </row>
    <row r="821" spans="1:5">
      <c r="A821" s="379">
        <v>24400011</v>
      </c>
      <c r="B821" s="379" t="s">
        <v>2374</v>
      </c>
      <c r="C821" s="380">
        <v>-31113403.52</v>
      </c>
      <c r="D821" s="370">
        <f>VLOOKUP($A$1:$A$1397,BS!$A$8:$A$2406,1,0)</f>
        <v>24400011</v>
      </c>
      <c r="E821" s="379">
        <v>24400011</v>
      </c>
    </row>
    <row r="822" spans="1:5">
      <c r="A822" s="379">
        <v>24400012</v>
      </c>
      <c r="B822" s="379" t="s">
        <v>2375</v>
      </c>
      <c r="C822" s="380">
        <v>-17176965.399999999</v>
      </c>
      <c r="D822" s="370">
        <f>VLOOKUP($A$1:$A$1397,BS!$A$8:$A$2406,1,0)</f>
        <v>24400012</v>
      </c>
      <c r="E822" s="379">
        <v>24400012</v>
      </c>
    </row>
    <row r="823" spans="1:5">
      <c r="A823" s="379">
        <v>25200152</v>
      </c>
      <c r="B823" s="379" t="s">
        <v>1198</v>
      </c>
      <c r="C823" s="380">
        <v>-15660.38</v>
      </c>
      <c r="D823" s="370">
        <f>VLOOKUP($A$1:$A$1397,BS!$A$8:$A$2406,1,0)</f>
        <v>25200152</v>
      </c>
      <c r="E823" s="379">
        <v>25200152</v>
      </c>
    </row>
    <row r="824" spans="1:5">
      <c r="A824" s="379">
        <v>25200161</v>
      </c>
      <c r="B824" s="379" t="s">
        <v>55</v>
      </c>
      <c r="C824" s="380">
        <v>-6154055.6600000001</v>
      </c>
      <c r="D824" s="370">
        <f>VLOOKUP($A$1:$A$1397,BS!$A$8:$A$2406,1,0)</f>
        <v>25200161</v>
      </c>
      <c r="E824" s="379">
        <v>25200161</v>
      </c>
    </row>
    <row r="825" spans="1:5">
      <c r="A825" s="379">
        <v>25200171</v>
      </c>
      <c r="B825" s="379" t="s">
        <v>56</v>
      </c>
      <c r="C825" s="380">
        <v>-14103746.630000001</v>
      </c>
      <c r="D825" s="370">
        <f>VLOOKUP($A$1:$A$1397,BS!$A$8:$A$2406,1,0)</f>
        <v>25200171</v>
      </c>
      <c r="E825" s="379">
        <v>25200171</v>
      </c>
    </row>
    <row r="826" spans="1:5">
      <c r="A826" s="379">
        <v>25200181</v>
      </c>
      <c r="B826" s="379" t="s">
        <v>1204</v>
      </c>
      <c r="C826" s="380">
        <v>-32515280.82</v>
      </c>
      <c r="D826" s="370">
        <f>VLOOKUP($A$1:$A$1397,BS!$A$8:$A$2406,1,0)</f>
        <v>25200181</v>
      </c>
      <c r="E826" s="379">
        <v>25200181</v>
      </c>
    </row>
    <row r="827" spans="1:5">
      <c r="A827" s="379">
        <v>25200202</v>
      </c>
      <c r="B827" s="379" t="s">
        <v>1298</v>
      </c>
      <c r="C827" s="380">
        <v>-18742426.719999999</v>
      </c>
      <c r="D827" s="370">
        <f>VLOOKUP($A$1:$A$1397,BS!$A$8:$A$2406,1,0)</f>
        <v>25200202</v>
      </c>
      <c r="E827" s="379">
        <v>25200202</v>
      </c>
    </row>
    <row r="828" spans="1:5">
      <c r="A828" s="379">
        <v>25200222</v>
      </c>
      <c r="B828" s="379" t="s">
        <v>1299</v>
      </c>
      <c r="C828" s="380">
        <v>-1189811</v>
      </c>
      <c r="D828" s="370">
        <f>VLOOKUP($A$1:$A$1397,BS!$A$8:$A$2406,1,0)</f>
        <v>25200222</v>
      </c>
      <c r="E828" s="379">
        <v>25200222</v>
      </c>
    </row>
    <row r="829" spans="1:5">
      <c r="A829" s="379">
        <v>25300001</v>
      </c>
      <c r="B829" s="379" t="s">
        <v>558</v>
      </c>
      <c r="C829" s="380">
        <v>-104675.87</v>
      </c>
      <c r="D829" s="370">
        <f>VLOOKUP($A$1:$A$1397,BS!$A$8:$A$2406,1,0)</f>
        <v>25300001</v>
      </c>
      <c r="E829" s="379">
        <v>25300001</v>
      </c>
    </row>
    <row r="830" spans="1:5">
      <c r="A830" s="379">
        <v>25300011</v>
      </c>
      <c r="B830" s="379" t="s">
        <v>1002</v>
      </c>
      <c r="C830" s="380">
        <v>-5000</v>
      </c>
      <c r="D830" s="370">
        <f>VLOOKUP($A$1:$A$1397,BS!$A$8:$A$2406,1,0)</f>
        <v>25300011</v>
      </c>
      <c r="E830" s="379">
        <v>25300011</v>
      </c>
    </row>
    <row r="831" spans="1:5">
      <c r="A831" s="379">
        <v>25300033</v>
      </c>
      <c r="B831" s="379" t="s">
        <v>314</v>
      </c>
      <c r="C831" s="380">
        <v>-8513103.1500000004</v>
      </c>
      <c r="D831" s="370">
        <f>VLOOKUP($A$1:$A$1397,BS!$A$8:$A$2406,1,0)</f>
        <v>25300033</v>
      </c>
      <c r="E831" s="379">
        <v>25300033</v>
      </c>
    </row>
    <row r="832" spans="1:5">
      <c r="A832" s="379">
        <v>25300071</v>
      </c>
      <c r="B832" s="379" t="s">
        <v>1995</v>
      </c>
      <c r="C832" s="380">
        <v>-180173108</v>
      </c>
      <c r="D832" s="370">
        <f>VLOOKUP($A$1:$A$1397,BS!$A$8:$A$2406,1,0)</f>
        <v>25300071</v>
      </c>
      <c r="E832" s="379">
        <v>25300071</v>
      </c>
    </row>
    <row r="833" spans="1:5">
      <c r="A833" s="379">
        <v>25300081</v>
      </c>
      <c r="B833" s="379" t="s">
        <v>2585</v>
      </c>
      <c r="C833" s="380">
        <v>-1000</v>
      </c>
      <c r="D833" s="370">
        <f>VLOOKUP($A$1:$A$1397,BS!$A$8:$A$2406,1,0)</f>
        <v>25300081</v>
      </c>
      <c r="E833" s="379">
        <v>25300081</v>
      </c>
    </row>
    <row r="834" spans="1:5">
      <c r="A834" s="379">
        <v>25300091</v>
      </c>
      <c r="B834" s="379" t="s">
        <v>2547</v>
      </c>
      <c r="C834" s="380">
        <v>-2322228.89</v>
      </c>
      <c r="D834" s="370">
        <f>VLOOKUP($A$1:$A$1397,BS!$A$8:$A$2406,1,0)</f>
        <v>25300091</v>
      </c>
      <c r="E834" s="379">
        <v>25300091</v>
      </c>
    </row>
    <row r="835" spans="1:5">
      <c r="A835" s="379">
        <v>25300121</v>
      </c>
      <c r="B835" s="379" t="s">
        <v>2606</v>
      </c>
      <c r="C835" s="380">
        <v>-583907.55000000005</v>
      </c>
      <c r="D835" s="370">
        <f>VLOOKUP($A$1:$A$1397,BS!$A$8:$A$2406,1,0)</f>
        <v>25300121</v>
      </c>
      <c r="E835" s="379">
        <v>25300121</v>
      </c>
    </row>
    <row r="836" spans="1:5">
      <c r="A836" s="379">
        <v>25300141</v>
      </c>
      <c r="B836" s="379" t="s">
        <v>728</v>
      </c>
      <c r="C836" s="380">
        <v>-3955661.35</v>
      </c>
      <c r="D836" s="370">
        <f>VLOOKUP($A$1:$A$1397,BS!$A$8:$A$2406,1,0)</f>
        <v>25300141</v>
      </c>
      <c r="E836" s="379">
        <v>25300141</v>
      </c>
    </row>
    <row r="837" spans="1:5">
      <c r="A837" s="379">
        <v>25300151</v>
      </c>
      <c r="B837" s="379" t="s">
        <v>1185</v>
      </c>
      <c r="C837" s="380">
        <v>-9923335.1799999997</v>
      </c>
      <c r="D837" s="370">
        <f>VLOOKUP($A$1:$A$1397,BS!$A$8:$A$2406,1,0)</f>
        <v>25300151</v>
      </c>
      <c r="E837" s="379">
        <v>25300151</v>
      </c>
    </row>
    <row r="838" spans="1:5">
      <c r="A838" s="379">
        <v>25300153</v>
      </c>
      <c r="B838" s="379" t="s">
        <v>2399</v>
      </c>
      <c r="C838" s="380">
        <v>-75000</v>
      </c>
      <c r="D838" s="370">
        <f>VLOOKUP($A$1:$A$1397,BS!$A$8:$A$2406,1,0)</f>
        <v>25300153</v>
      </c>
      <c r="E838" s="379">
        <v>25300153</v>
      </c>
    </row>
    <row r="839" spans="1:5">
      <c r="A839" s="379">
        <v>25300161</v>
      </c>
      <c r="B839" s="379" t="s">
        <v>359</v>
      </c>
      <c r="C839" s="380">
        <v>-505824.03</v>
      </c>
      <c r="D839" s="370">
        <f>VLOOKUP($A$1:$A$1397,BS!$A$8:$A$2406,1,0)</f>
        <v>25300161</v>
      </c>
      <c r="E839" s="379">
        <v>25300161</v>
      </c>
    </row>
    <row r="840" spans="1:5">
      <c r="A840" s="379">
        <v>25300181</v>
      </c>
      <c r="B840" s="379" t="s">
        <v>1988</v>
      </c>
      <c r="C840" s="380">
        <v>-4311268.26</v>
      </c>
      <c r="D840" s="370">
        <f>VLOOKUP($A$1:$A$1397,BS!$A$8:$A$2406,1,0)</f>
        <v>25300181</v>
      </c>
      <c r="E840" s="379">
        <v>25300181</v>
      </c>
    </row>
    <row r="841" spans="1:5">
      <c r="A841" s="379">
        <v>25300201</v>
      </c>
      <c r="B841" s="379" t="s">
        <v>1989</v>
      </c>
      <c r="C841" s="380">
        <v>-5856225</v>
      </c>
      <c r="D841" s="370">
        <f>VLOOKUP($A$1:$A$1397,BS!$A$8:$A$2406,1,0)</f>
        <v>25300201</v>
      </c>
      <c r="E841" s="379">
        <v>25300201</v>
      </c>
    </row>
    <row r="842" spans="1:5">
      <c r="A842" s="379">
        <v>25300212</v>
      </c>
      <c r="B842" s="379" t="s">
        <v>924</v>
      </c>
      <c r="C842" s="380">
        <v>-92959.55</v>
      </c>
      <c r="D842" s="370">
        <f>VLOOKUP($A$1:$A$1397,BS!$A$8:$A$2406,1,0)</f>
        <v>25300212</v>
      </c>
      <c r="E842" s="379">
        <v>25300212</v>
      </c>
    </row>
    <row r="843" spans="1:5">
      <c r="A843" s="379">
        <v>25300271</v>
      </c>
      <c r="B843" s="379" t="s">
        <v>2255</v>
      </c>
      <c r="C843" s="380">
        <v>-292617.82</v>
      </c>
      <c r="D843" s="370">
        <f>VLOOKUP($A$1:$A$1397,BS!$A$8:$A$2406,1,0)</f>
        <v>25300271</v>
      </c>
      <c r="E843" s="379">
        <v>25300271</v>
      </c>
    </row>
    <row r="844" spans="1:5">
      <c r="A844" s="379">
        <v>25300281</v>
      </c>
      <c r="B844" s="379" t="s">
        <v>2343</v>
      </c>
      <c r="C844" s="380">
        <v>-506260</v>
      </c>
      <c r="D844" s="370">
        <f>VLOOKUP($A$1:$A$1397,BS!$A$8:$A$2406,1,0)</f>
        <v>25300281</v>
      </c>
      <c r="E844" s="379">
        <v>25300281</v>
      </c>
    </row>
    <row r="845" spans="1:5">
      <c r="A845" s="379">
        <v>25300293</v>
      </c>
      <c r="B845" s="379" t="s">
        <v>1469</v>
      </c>
      <c r="C845" s="380">
        <v>-9219308</v>
      </c>
      <c r="D845" s="370">
        <f>VLOOKUP($A$1:$A$1397,BS!$A$8:$A$2406,1,0)</f>
        <v>25300293</v>
      </c>
      <c r="E845" s="379">
        <v>25300293</v>
      </c>
    </row>
    <row r="846" spans="1:5">
      <c r="A846" s="379">
        <v>25300303</v>
      </c>
      <c r="B846" s="379" t="s">
        <v>1731</v>
      </c>
      <c r="C846" s="379">
        <v>-0.01</v>
      </c>
      <c r="D846" s="370">
        <f>VLOOKUP($A$1:$A$1397,BS!$A$8:$A$2406,1,0)</f>
        <v>25300303</v>
      </c>
      <c r="E846" s="379">
        <v>25300303</v>
      </c>
    </row>
    <row r="847" spans="1:5">
      <c r="A847" s="379">
        <v>25300323</v>
      </c>
      <c r="B847" s="379" t="s">
        <v>1261</v>
      </c>
      <c r="C847" s="380">
        <v>-52080.66</v>
      </c>
      <c r="D847" s="370">
        <f>VLOOKUP($A$1:$A$1397,BS!$A$8:$A$2406,1,0)</f>
        <v>25300323</v>
      </c>
      <c r="E847" s="379">
        <v>25300323</v>
      </c>
    </row>
    <row r="848" spans="1:5">
      <c r="A848" s="379">
        <v>25300343</v>
      </c>
      <c r="B848" s="379" t="s">
        <v>2641</v>
      </c>
      <c r="C848" s="380">
        <v>-3180708.68</v>
      </c>
      <c r="D848" s="370">
        <f>VLOOKUP($A$1:$A$1397,BS!$A$8:$A$2406,1,0)</f>
        <v>25300343</v>
      </c>
      <c r="E848" s="379">
        <v>25300343</v>
      </c>
    </row>
    <row r="849" spans="1:5">
      <c r="A849" s="379">
        <v>25300353</v>
      </c>
      <c r="B849" s="379" t="s">
        <v>1734</v>
      </c>
      <c r="C849" s="380">
        <v>-5870059.2000000002</v>
      </c>
      <c r="D849" s="370">
        <f>VLOOKUP($A$1:$A$1397,BS!$A$8:$A$2406,1,0)</f>
        <v>25300353</v>
      </c>
      <c r="E849" s="379">
        <v>25300353</v>
      </c>
    </row>
    <row r="850" spans="1:5">
      <c r="A850" s="379">
        <v>25300363</v>
      </c>
      <c r="B850" s="379" t="s">
        <v>1632</v>
      </c>
      <c r="C850" s="380">
        <v>-1571004.81</v>
      </c>
      <c r="D850" s="370">
        <f>VLOOKUP($A$1:$A$1397,BS!$A$8:$A$2406,1,0)</f>
        <v>25300363</v>
      </c>
      <c r="E850" s="379">
        <v>25300363</v>
      </c>
    </row>
    <row r="851" spans="1:5">
      <c r="A851" s="379">
        <v>25300371</v>
      </c>
      <c r="B851" s="379" t="s">
        <v>1567</v>
      </c>
      <c r="C851" s="380">
        <v>-1402396.64</v>
      </c>
      <c r="D851" s="370">
        <f>VLOOKUP($A$1:$A$1397,BS!$A$8:$A$2406,1,0)</f>
        <v>25300371</v>
      </c>
      <c r="E851" s="379">
        <v>25300371</v>
      </c>
    </row>
    <row r="852" spans="1:5">
      <c r="A852" s="379">
        <v>25300413</v>
      </c>
      <c r="B852" s="379" t="s">
        <v>880</v>
      </c>
      <c r="C852" s="380">
        <v>-587658.80000000005</v>
      </c>
      <c r="D852" s="370">
        <f>VLOOKUP($A$1:$A$1397,BS!$A$8:$A$2406,1,0)</f>
        <v>25300413</v>
      </c>
      <c r="E852" s="379">
        <v>25300413</v>
      </c>
    </row>
    <row r="853" spans="1:5">
      <c r="A853" s="379">
        <v>25300443</v>
      </c>
      <c r="B853" s="379" t="s">
        <v>2051</v>
      </c>
      <c r="C853" s="380">
        <v>-734591.26</v>
      </c>
      <c r="D853" s="370">
        <f>VLOOKUP($A$1:$A$1397,BS!$A$8:$A$2406,1,0)</f>
        <v>25300443</v>
      </c>
      <c r="E853" s="379">
        <v>25300443</v>
      </c>
    </row>
    <row r="854" spans="1:5">
      <c r="A854" s="379">
        <v>25300503</v>
      </c>
      <c r="B854" s="379" t="s">
        <v>401</v>
      </c>
      <c r="C854" s="380">
        <v>-1915.18</v>
      </c>
      <c r="D854" s="370">
        <f>VLOOKUP($A$1:$A$1397,BS!$A$8:$A$2406,1,0)</f>
        <v>25300503</v>
      </c>
      <c r="E854" s="379">
        <v>25300503</v>
      </c>
    </row>
    <row r="855" spans="1:5">
      <c r="A855" s="379">
        <v>25300541</v>
      </c>
      <c r="B855" s="379" t="s">
        <v>859</v>
      </c>
      <c r="C855" s="380">
        <v>-7264027.8899999997</v>
      </c>
      <c r="D855" s="370">
        <f>VLOOKUP($A$1:$A$1397,BS!$A$8:$A$2406,1,0)</f>
        <v>25300541</v>
      </c>
      <c r="E855" s="379">
        <v>25300541</v>
      </c>
    </row>
    <row r="856" spans="1:5">
      <c r="A856" s="379">
        <v>25300553</v>
      </c>
      <c r="B856" s="379" t="s">
        <v>2640</v>
      </c>
      <c r="C856" s="380">
        <v>-3513.77</v>
      </c>
      <c r="D856" s="370">
        <f>VLOOKUP($A$1:$A$1397,BS!$A$8:$A$2406,1,0)</f>
        <v>25300553</v>
      </c>
      <c r="E856" s="379">
        <v>25300553</v>
      </c>
    </row>
    <row r="857" spans="1:5">
      <c r="A857" s="379">
        <v>25300561</v>
      </c>
      <c r="B857" s="379" t="s">
        <v>1824</v>
      </c>
      <c r="C857" s="380">
        <v>-7979899</v>
      </c>
      <c r="D857" s="370">
        <f>VLOOKUP($A$1:$A$1397,BS!$A$8:$A$2406,1,0)</f>
        <v>25300561</v>
      </c>
      <c r="E857" s="379">
        <v>25300561</v>
      </c>
    </row>
    <row r="858" spans="1:5">
      <c r="A858" s="379">
        <v>25300581</v>
      </c>
      <c r="B858" s="379" t="s">
        <v>683</v>
      </c>
      <c r="C858" s="380">
        <v>-5174706.6399999997</v>
      </c>
      <c r="D858" s="370">
        <f>VLOOKUP($A$1:$A$1397,BS!$A$8:$A$2406,1,0)</f>
        <v>25300581</v>
      </c>
      <c r="E858" s="379">
        <v>25300581</v>
      </c>
    </row>
    <row r="859" spans="1:5">
      <c r="A859" s="379">
        <v>25300582</v>
      </c>
      <c r="B859" s="379" t="s">
        <v>683</v>
      </c>
      <c r="C859" s="380">
        <v>-2209620.63</v>
      </c>
      <c r="D859" s="370">
        <f>VLOOKUP($A$1:$A$1397,BS!$A$8:$A$2406,1,0)</f>
        <v>25300582</v>
      </c>
      <c r="E859" s="379">
        <v>25300582</v>
      </c>
    </row>
    <row r="860" spans="1:5">
      <c r="A860" s="379">
        <v>25300591</v>
      </c>
      <c r="B860" s="379" t="s">
        <v>684</v>
      </c>
      <c r="C860" s="380">
        <v>5174706.6399999997</v>
      </c>
      <c r="D860" s="370">
        <f>VLOOKUP($A$1:$A$1397,BS!$A$8:$A$2406,1,0)</f>
        <v>25300591</v>
      </c>
      <c r="E860" s="379">
        <v>25300591</v>
      </c>
    </row>
    <row r="861" spans="1:5">
      <c r="A861" s="379">
        <v>25300592</v>
      </c>
      <c r="B861" s="379" t="s">
        <v>684</v>
      </c>
      <c r="C861" s="380">
        <v>2209620.63</v>
      </c>
      <c r="D861" s="370">
        <f>VLOOKUP($A$1:$A$1397,BS!$A$8:$A$2406,1,0)</f>
        <v>25300592</v>
      </c>
      <c r="E861" s="379">
        <v>25300592</v>
      </c>
    </row>
    <row r="862" spans="1:5">
      <c r="A862" s="379">
        <v>25300611</v>
      </c>
      <c r="B862" s="379" t="s">
        <v>1341</v>
      </c>
      <c r="C862" s="380">
        <v>-63393508.810000002</v>
      </c>
      <c r="D862" s="370">
        <f>VLOOKUP($A$1:$A$1397,BS!$A$8:$A$2406,1,0)</f>
        <v>25300611</v>
      </c>
      <c r="E862" s="379">
        <v>25300611</v>
      </c>
    </row>
    <row r="863" spans="1:5">
      <c r="A863" s="379">
        <v>25300621</v>
      </c>
      <c r="B863" s="379" t="s">
        <v>1360</v>
      </c>
      <c r="C863" s="380">
        <v>-8053429.5999999996</v>
      </c>
      <c r="D863" s="370">
        <f>VLOOKUP($A$1:$A$1397,BS!$A$8:$A$2406,1,0)</f>
        <v>25300621</v>
      </c>
      <c r="E863" s="379">
        <v>25300621</v>
      </c>
    </row>
    <row r="864" spans="1:5">
      <c r="A864" s="379">
        <v>25300641</v>
      </c>
      <c r="B864" s="379" t="s">
        <v>2114</v>
      </c>
      <c r="C864" s="380">
        <v>-81648.800000000003</v>
      </c>
      <c r="D864" s="370">
        <f>VLOOKUP($A$1:$A$1397,BS!$A$8:$A$2406,1,0)</f>
        <v>25300641</v>
      </c>
      <c r="E864" s="379">
        <v>25300641</v>
      </c>
    </row>
    <row r="865" spans="1:5">
      <c r="A865" s="379">
        <v>25300642</v>
      </c>
      <c r="B865" s="379" t="s">
        <v>2114</v>
      </c>
      <c r="C865" s="380">
        <v>-14684.62</v>
      </c>
      <c r="D865" s="370">
        <f>VLOOKUP($A$1:$A$1397,BS!$A$8:$A$2406,1,0)</f>
        <v>25300642</v>
      </c>
      <c r="E865" s="379">
        <v>25300642</v>
      </c>
    </row>
    <row r="866" spans="1:5">
      <c r="A866" s="379">
        <v>25300663</v>
      </c>
      <c r="B866" s="379" t="s">
        <v>2356</v>
      </c>
      <c r="C866" s="380">
        <v>-77381.72</v>
      </c>
      <c r="D866" s="370">
        <f>VLOOKUP($A$1:$A$1397,BS!$A$8:$A$2406,1,0)</f>
        <v>25300663</v>
      </c>
      <c r="E866" s="379">
        <v>25300663</v>
      </c>
    </row>
    <row r="867" spans="1:5">
      <c r="A867" s="379">
        <v>25300731</v>
      </c>
      <c r="B867" s="379" t="s">
        <v>2868</v>
      </c>
      <c r="C867" s="380">
        <v>-15154.75</v>
      </c>
      <c r="D867" s="370">
        <f>VLOOKUP($A$1:$A$1397,BS!$A$8:$A$2406,1,0)</f>
        <v>25300731</v>
      </c>
      <c r="E867" s="379">
        <v>25300731</v>
      </c>
    </row>
    <row r="868" spans="1:5">
      <c r="A868" s="379">
        <v>25300733</v>
      </c>
      <c r="B868" s="379" t="s">
        <v>2869</v>
      </c>
      <c r="C868" s="380">
        <v>-50468.17</v>
      </c>
      <c r="D868" s="370">
        <f>VLOOKUP($A$1:$A$1397,BS!$A$8:$A$2406,1,0)</f>
        <v>25300733</v>
      </c>
      <c r="E868" s="379">
        <v>25300733</v>
      </c>
    </row>
    <row r="869" spans="1:5">
      <c r="A869" s="379">
        <v>25300742</v>
      </c>
      <c r="B869" s="379" t="s">
        <v>2916</v>
      </c>
      <c r="C869" s="380">
        <v>-9979828</v>
      </c>
      <c r="D869" s="370">
        <f>VLOOKUP($A$1:$A$1397,BS!$A$8:$A$2406,1,0)</f>
        <v>25300742</v>
      </c>
      <c r="E869" s="379">
        <v>25300742</v>
      </c>
    </row>
    <row r="870" spans="1:5">
      <c r="A870" s="379">
        <v>25300761</v>
      </c>
      <c r="B870" s="379" t="s">
        <v>355</v>
      </c>
      <c r="C870" s="380">
        <v>-178556.85</v>
      </c>
      <c r="D870" s="370">
        <f>VLOOKUP($A$1:$A$1397,BS!$A$8:$A$2406,1,0)</f>
        <v>25300761</v>
      </c>
      <c r="E870" s="379">
        <v>25300761</v>
      </c>
    </row>
    <row r="871" spans="1:5">
      <c r="A871" s="379">
        <v>25300771</v>
      </c>
      <c r="B871" s="379" t="s">
        <v>223</v>
      </c>
      <c r="C871" s="380">
        <v>-4890403.99</v>
      </c>
      <c r="D871" s="370">
        <f>VLOOKUP($A$1:$A$1397,BS!$A$8:$A$2406,1,0)</f>
        <v>25300771</v>
      </c>
      <c r="E871" s="379">
        <v>25300771</v>
      </c>
    </row>
    <row r="872" spans="1:5">
      <c r="A872" s="379">
        <v>25301073</v>
      </c>
      <c r="B872" s="379" t="s">
        <v>547</v>
      </c>
      <c r="C872" s="379">
        <v>-143</v>
      </c>
      <c r="D872" s="370">
        <f>VLOOKUP($A$1:$A$1397,BS!$A$8:$A$2406,1,0)</f>
        <v>25301073</v>
      </c>
      <c r="E872" s="379">
        <v>25301073</v>
      </c>
    </row>
    <row r="873" spans="1:5">
      <c r="A873" s="379">
        <v>25301151</v>
      </c>
      <c r="B873" s="379" t="s">
        <v>2404</v>
      </c>
      <c r="C873" s="380">
        <v>-1984779.37</v>
      </c>
      <c r="D873" s="370">
        <f>VLOOKUP($A$1:$A$1397,BS!$A$8:$A$2406,1,0)</f>
        <v>25301151</v>
      </c>
      <c r="E873" s="379">
        <v>25301151</v>
      </c>
    </row>
    <row r="874" spans="1:5">
      <c r="A874" s="379">
        <v>25301203</v>
      </c>
      <c r="B874" s="379" t="s">
        <v>1009</v>
      </c>
      <c r="C874" s="380">
        <v>-161402.82999999999</v>
      </c>
      <c r="D874" s="370">
        <f>VLOOKUP($A$1:$A$1397,BS!$A$8:$A$2406,1,0)</f>
        <v>25301203</v>
      </c>
      <c r="E874" s="379">
        <v>25301203</v>
      </c>
    </row>
    <row r="875" spans="1:5">
      <c r="A875" s="379">
        <v>25301213</v>
      </c>
      <c r="B875" s="379" t="s">
        <v>2874</v>
      </c>
      <c r="C875" s="380">
        <v>-675825</v>
      </c>
      <c r="D875" s="370">
        <f>VLOOKUP($A$1:$A$1397,BS!$A$8:$A$2406,1,0)</f>
        <v>25301213</v>
      </c>
      <c r="E875" s="379">
        <v>25301213</v>
      </c>
    </row>
    <row r="876" spans="1:5">
      <c r="A876" s="379">
        <v>25302221</v>
      </c>
      <c r="B876" s="379" t="s">
        <v>1697</v>
      </c>
      <c r="C876" s="380">
        <v>-3044741.1200000001</v>
      </c>
      <c r="D876" s="370">
        <f>VLOOKUP($A$1:$A$1397,BS!$A$8:$A$2406,1,0)</f>
        <v>25302221</v>
      </c>
      <c r="E876" s="379">
        <v>25302221</v>
      </c>
    </row>
    <row r="877" spans="1:5">
      <c r="A877" s="379">
        <v>25302222</v>
      </c>
      <c r="B877" s="379" t="s">
        <v>1214</v>
      </c>
      <c r="C877" s="380">
        <v>-5778279.4800000004</v>
      </c>
      <c r="D877" s="370">
        <f>VLOOKUP($A$1:$A$1397,BS!$A$8:$A$2406,1,0)</f>
        <v>25302222</v>
      </c>
      <c r="E877" s="379">
        <v>25302222</v>
      </c>
    </row>
    <row r="878" spans="1:5">
      <c r="A878" s="379">
        <v>25302223</v>
      </c>
      <c r="B878" s="379" t="s">
        <v>2859</v>
      </c>
      <c r="C878" s="380">
        <v>-7502997</v>
      </c>
      <c r="D878" s="370">
        <f>VLOOKUP($A$1:$A$1397,BS!$A$8:$A$2406,1,0)</f>
        <v>25302223</v>
      </c>
      <c r="E878" s="379">
        <v>25302223</v>
      </c>
    </row>
    <row r="879" spans="1:5">
      <c r="A879" s="379">
        <v>25400101</v>
      </c>
      <c r="B879" s="379" t="s">
        <v>1248</v>
      </c>
      <c r="C879" s="380">
        <v>-29300.29</v>
      </c>
      <c r="D879" s="370">
        <f>VLOOKUP($A$1:$A$1397,BS!$A$8:$A$2406,1,0)</f>
        <v>25400101</v>
      </c>
      <c r="E879" s="379">
        <v>25400101</v>
      </c>
    </row>
    <row r="880" spans="1:5">
      <c r="A880" s="379">
        <v>25400111</v>
      </c>
      <c r="B880" s="379" t="s">
        <v>1249</v>
      </c>
      <c r="C880" s="380">
        <v>-6562.93</v>
      </c>
      <c r="D880" s="370">
        <f>VLOOKUP($A$1:$A$1397,BS!$A$8:$A$2406,1,0)</f>
        <v>25400111</v>
      </c>
      <c r="E880" s="379">
        <v>25400111</v>
      </c>
    </row>
    <row r="881" spans="1:5">
      <c r="A881" s="379">
        <v>25400181</v>
      </c>
      <c r="B881" s="379" t="s">
        <v>1668</v>
      </c>
      <c r="C881" s="380">
        <v>-4788558</v>
      </c>
      <c r="D881" s="370">
        <f>VLOOKUP($A$1:$A$1397,BS!$A$8:$A$2406,1,0)</f>
        <v>25400181</v>
      </c>
      <c r="E881" s="379">
        <v>25400181</v>
      </c>
    </row>
    <row r="882" spans="1:5">
      <c r="A882" s="379">
        <v>25400182</v>
      </c>
      <c r="B882" s="379" t="s">
        <v>1669</v>
      </c>
      <c r="C882" s="380">
        <v>-2561442</v>
      </c>
      <c r="D882" s="370">
        <f>VLOOKUP($A$1:$A$1397,BS!$A$8:$A$2406,1,0)</f>
        <v>25400182</v>
      </c>
      <c r="E882" s="379">
        <v>25400182</v>
      </c>
    </row>
    <row r="883" spans="1:5">
      <c r="A883" s="379">
        <v>25400191</v>
      </c>
      <c r="B883" s="379" t="s">
        <v>1927</v>
      </c>
      <c r="C883" s="380">
        <v>-1433670.22</v>
      </c>
      <c r="D883" s="370">
        <f>VLOOKUP($A$1:$A$1397,BS!$A$8:$A$2406,1,0)</f>
        <v>25400191</v>
      </c>
      <c r="E883" s="379">
        <v>25400191</v>
      </c>
    </row>
    <row r="884" spans="1:5">
      <c r="A884" s="379">
        <v>25400201</v>
      </c>
      <c r="B884" s="379" t="s">
        <v>1928</v>
      </c>
      <c r="C884" s="380">
        <v>-1045786.12</v>
      </c>
      <c r="D884" s="370">
        <f>VLOOKUP($A$1:$A$1397,BS!$A$8:$A$2406,1,0)</f>
        <v>25400201</v>
      </c>
      <c r="E884" s="379">
        <v>25400201</v>
      </c>
    </row>
    <row r="885" spans="1:5">
      <c r="A885" s="379">
        <v>25400221</v>
      </c>
      <c r="B885" s="379" t="s">
        <v>2009</v>
      </c>
      <c r="C885" s="380">
        <v>-58735.32</v>
      </c>
      <c r="D885" s="370">
        <f>VLOOKUP($A$1:$A$1397,BS!$A$8:$A$2406,1,0)</f>
        <v>25400221</v>
      </c>
      <c r="E885" s="379">
        <v>25400221</v>
      </c>
    </row>
    <row r="886" spans="1:5">
      <c r="A886" s="379">
        <v>25400261</v>
      </c>
      <c r="B886" s="379" t="s">
        <v>2022</v>
      </c>
      <c r="C886" s="380">
        <v>-93615823</v>
      </c>
      <c r="D886" s="370">
        <f>VLOOKUP($A$1:$A$1397,BS!$A$8:$A$2406,1,0)</f>
        <v>25400261</v>
      </c>
      <c r="E886" s="379">
        <v>25400261</v>
      </c>
    </row>
    <row r="887" spans="1:5">
      <c r="A887" s="379">
        <v>25400291</v>
      </c>
      <c r="B887" s="379" t="s">
        <v>2317</v>
      </c>
      <c r="C887" s="380">
        <v>-751794.1</v>
      </c>
      <c r="D887" s="370">
        <f>VLOOKUP($A$1:$A$1397,BS!$A$8:$A$2406,1,0)</f>
        <v>25400291</v>
      </c>
      <c r="E887" s="379">
        <v>25400291</v>
      </c>
    </row>
    <row r="888" spans="1:5">
      <c r="A888" s="379">
        <v>25400301</v>
      </c>
      <c r="B888" s="379" t="s">
        <v>2318</v>
      </c>
      <c r="C888" s="380">
        <v>-24028.95</v>
      </c>
      <c r="D888" s="370">
        <f>VLOOKUP($A$1:$A$1397,BS!$A$8:$A$2406,1,0)</f>
        <v>25400301</v>
      </c>
      <c r="E888" s="379">
        <v>25400301</v>
      </c>
    </row>
    <row r="889" spans="1:5">
      <c r="A889" s="379">
        <v>25400311</v>
      </c>
      <c r="B889" s="379" t="s">
        <v>2320</v>
      </c>
      <c r="C889" s="380">
        <v>-2720.73</v>
      </c>
      <c r="D889" s="370">
        <f>VLOOKUP($A$1:$A$1397,BS!$A$8:$A$2406,1,0)</f>
        <v>25400311</v>
      </c>
      <c r="E889" s="379">
        <v>25400311</v>
      </c>
    </row>
    <row r="890" spans="1:5">
      <c r="A890" s="379">
        <v>25400321</v>
      </c>
      <c r="B890" s="379" t="s">
        <v>2419</v>
      </c>
      <c r="C890" s="380">
        <v>-129631.07</v>
      </c>
      <c r="D890" s="370">
        <f>VLOOKUP($A$1:$A$1397,BS!$A$8:$A$2406,1,0)</f>
        <v>25400321</v>
      </c>
      <c r="E890" s="379">
        <v>25400321</v>
      </c>
    </row>
    <row r="891" spans="1:5">
      <c r="A891" s="379">
        <v>25400331</v>
      </c>
      <c r="B891" s="379" t="s">
        <v>2420</v>
      </c>
      <c r="C891" s="380">
        <v>-1290352.92</v>
      </c>
      <c r="D891" s="370">
        <f>VLOOKUP($A$1:$A$1397,BS!$A$8:$A$2406,1,0)</f>
        <v>25400331</v>
      </c>
      <c r="E891" s="379">
        <v>25400331</v>
      </c>
    </row>
    <row r="892" spans="1:5">
      <c r="A892" s="379">
        <v>25400392</v>
      </c>
      <c r="B892" s="379" t="s">
        <v>2904</v>
      </c>
      <c r="C892" s="380">
        <v>-9224636</v>
      </c>
      <c r="D892" s="370">
        <f>VLOOKUP($A$1:$A$1397,BS!$A$8:$A$2406,1,0)</f>
        <v>25400392</v>
      </c>
      <c r="E892" s="379">
        <v>25400392</v>
      </c>
    </row>
    <row r="893" spans="1:5">
      <c r="A893" s="379">
        <v>25400431</v>
      </c>
      <c r="B893" s="379" t="s">
        <v>2672</v>
      </c>
      <c r="C893" s="380">
        <v>-416738.48</v>
      </c>
      <c r="D893" s="370">
        <f>VLOOKUP($A$1:$A$1397,BS!$A$8:$A$2406,1,0)</f>
        <v>25400431</v>
      </c>
      <c r="E893" s="379">
        <v>25400431</v>
      </c>
    </row>
    <row r="894" spans="1:5">
      <c r="A894" s="379">
        <v>25400441</v>
      </c>
      <c r="B894" s="379" t="s">
        <v>2677</v>
      </c>
      <c r="C894" s="380">
        <v>60323.69</v>
      </c>
      <c r="D894" s="370">
        <f>VLOOKUP($A$1:$A$1397,BS!$A$8:$A$2406,1,0)</f>
        <v>25400441</v>
      </c>
      <c r="E894" s="379">
        <v>25400441</v>
      </c>
    </row>
    <row r="895" spans="1:5">
      <c r="A895" s="379">
        <v>25400481</v>
      </c>
      <c r="B895" s="379" t="s">
        <v>2777</v>
      </c>
      <c r="C895" s="380">
        <v>1074.28</v>
      </c>
      <c r="D895" s="370">
        <f>VLOOKUP($A$1:$A$1397,BS!$A$8:$A$2406,1,0)</f>
        <v>25400481</v>
      </c>
      <c r="E895" s="379">
        <v>25400481</v>
      </c>
    </row>
    <row r="896" spans="1:5">
      <c r="A896" s="379">
        <v>25400491</v>
      </c>
      <c r="B896" s="379" t="s">
        <v>2793</v>
      </c>
      <c r="C896" s="380">
        <v>-4421926</v>
      </c>
      <c r="D896" s="370">
        <f>VLOOKUP($A$1:$A$1397,BS!$A$8:$A$2406,1,0)</f>
        <v>25400491</v>
      </c>
      <c r="E896" s="379">
        <v>25400491</v>
      </c>
    </row>
    <row r="897" spans="1:5">
      <c r="A897" s="379">
        <v>25400501</v>
      </c>
      <c r="B897" s="379" t="s">
        <v>2794</v>
      </c>
      <c r="C897" s="380">
        <v>-1280073</v>
      </c>
      <c r="D897" s="370">
        <f>VLOOKUP($A$1:$A$1397,BS!$A$8:$A$2406,1,0)</f>
        <v>25400501</v>
      </c>
      <c r="E897" s="379">
        <v>25400501</v>
      </c>
    </row>
    <row r="898" spans="1:5">
      <c r="A898" s="379">
        <v>25400521</v>
      </c>
      <c r="B898" s="379" t="s">
        <v>2855</v>
      </c>
      <c r="C898" s="380">
        <v>-16259199</v>
      </c>
      <c r="D898" s="370" t="e">
        <f>VLOOKUP($A$1:$A$1397,BS!$A$8:$A$2406,1,0)</f>
        <v>#N/A</v>
      </c>
      <c r="E898" s="379" t="e">
        <v>#N/A</v>
      </c>
    </row>
    <row r="899" spans="1:5">
      <c r="A899" s="379">
        <v>25500002</v>
      </c>
      <c r="B899" s="379" t="s">
        <v>1604</v>
      </c>
      <c r="C899" s="380">
        <v>-8165809</v>
      </c>
      <c r="D899" s="370">
        <f>VLOOKUP($A$1:$A$1397,BS!$A$8:$A$2406,1,0)</f>
        <v>25500002</v>
      </c>
      <c r="E899" s="379">
        <v>25500002</v>
      </c>
    </row>
    <row r="900" spans="1:5">
      <c r="A900" s="379">
        <v>25500022</v>
      </c>
      <c r="B900" s="379" t="s">
        <v>1604</v>
      </c>
      <c r="C900" s="380">
        <v>8165809</v>
      </c>
      <c r="D900" s="370">
        <f>VLOOKUP($A$1:$A$1397,BS!$A$8:$A$2406,1,0)</f>
        <v>25500022</v>
      </c>
      <c r="E900" s="379">
        <v>25500022</v>
      </c>
    </row>
    <row r="901" spans="1:5">
      <c r="A901" s="379">
        <v>25600072</v>
      </c>
      <c r="B901" s="379" t="s">
        <v>2069</v>
      </c>
      <c r="C901" s="380">
        <v>-82626.36</v>
      </c>
      <c r="D901" s="370">
        <f>VLOOKUP($A$1:$A$1397,BS!$A$8:$A$2406,1,0)</f>
        <v>25600072</v>
      </c>
      <c r="E901" s="379">
        <v>25600072</v>
      </c>
    </row>
    <row r="902" spans="1:5">
      <c r="A902" s="379">
        <v>25600081</v>
      </c>
      <c r="B902" s="379" t="s">
        <v>1929</v>
      </c>
      <c r="C902" s="380">
        <v>-3912701.47</v>
      </c>
      <c r="D902" s="370">
        <f>VLOOKUP($A$1:$A$1397,BS!$A$8:$A$2406,1,0)</f>
        <v>25600081</v>
      </c>
      <c r="E902" s="379">
        <v>25600081</v>
      </c>
    </row>
    <row r="903" spans="1:5">
      <c r="A903" s="379">
        <v>25600102</v>
      </c>
      <c r="B903" s="379" t="s">
        <v>2312</v>
      </c>
      <c r="C903" s="380">
        <v>56589.96</v>
      </c>
      <c r="D903" s="370">
        <f>VLOOKUP($A$1:$A$1397,BS!$A$8:$A$2406,1,0)</f>
        <v>25600102</v>
      </c>
      <c r="E903" s="379">
        <v>25600102</v>
      </c>
    </row>
    <row r="904" spans="1:5">
      <c r="A904" s="379">
        <v>25600111</v>
      </c>
      <c r="B904" s="379" t="s">
        <v>2313</v>
      </c>
      <c r="C904" s="380">
        <v>575493.03</v>
      </c>
      <c r="D904" s="370">
        <f>VLOOKUP($A$1:$A$1397,BS!$A$8:$A$2406,1,0)</f>
        <v>25600111</v>
      </c>
      <c r="E904" s="379">
        <v>25600111</v>
      </c>
    </row>
    <row r="905" spans="1:5">
      <c r="A905" s="379">
        <v>28200002</v>
      </c>
      <c r="B905" s="379" t="s">
        <v>3001</v>
      </c>
      <c r="C905" s="380">
        <v>-507291603.14999998</v>
      </c>
      <c r="D905" s="370">
        <f>VLOOKUP($A$1:$A$1397,BS!$A$8:$A$2406,1,0)</f>
        <v>28200002</v>
      </c>
      <c r="E905" s="379">
        <v>28200002</v>
      </c>
    </row>
    <row r="906" spans="1:5">
      <c r="A906" s="379">
        <v>28200013</v>
      </c>
      <c r="B906" s="379" t="s">
        <v>3002</v>
      </c>
      <c r="C906" s="380">
        <v>-44309354.369999997</v>
      </c>
      <c r="D906" s="370">
        <f>VLOOKUP($A$1:$A$1397,BS!$A$8:$A$2406,1,0)</f>
        <v>28200013</v>
      </c>
      <c r="E906" s="379">
        <v>28200013</v>
      </c>
    </row>
    <row r="907" spans="1:5">
      <c r="A907" s="379">
        <v>28200121</v>
      </c>
      <c r="B907" s="379" t="s">
        <v>3003</v>
      </c>
      <c r="C907" s="380">
        <v>-1262436741.3900001</v>
      </c>
      <c r="D907" s="370">
        <f>VLOOKUP($A$1:$A$1397,BS!$A$8:$A$2406,1,0)</f>
        <v>28200121</v>
      </c>
      <c r="E907" s="379">
        <v>28200121</v>
      </c>
    </row>
    <row r="908" spans="1:5">
      <c r="A908" s="379">
        <v>28300031</v>
      </c>
      <c r="B908" s="379" t="s">
        <v>1376</v>
      </c>
      <c r="C908" s="380">
        <v>-14226754.02</v>
      </c>
      <c r="D908" s="370">
        <f>VLOOKUP($A$1:$A$1397,BS!$A$8:$A$2406,1,0)</f>
        <v>28300031</v>
      </c>
      <c r="E908" s="379">
        <v>28300031</v>
      </c>
    </row>
    <row r="909" spans="1:5">
      <c r="A909" s="379">
        <v>28300033</v>
      </c>
      <c r="B909" s="379" t="s">
        <v>261</v>
      </c>
      <c r="C909" s="380">
        <v>-67416352.909999996</v>
      </c>
      <c r="D909" s="370">
        <f>VLOOKUP($A$1:$A$1397,BS!$A$8:$A$2406,1,0)</f>
        <v>28300033</v>
      </c>
      <c r="E909" s="379">
        <v>28300033</v>
      </c>
    </row>
    <row r="910" spans="1:5">
      <c r="A910" s="379">
        <v>28300041</v>
      </c>
      <c r="B910" s="379" t="s">
        <v>882</v>
      </c>
      <c r="C910" s="380">
        <v>-3222802.83</v>
      </c>
      <c r="D910" s="370">
        <f>VLOOKUP($A$1:$A$1397,BS!$A$8:$A$2406,1,0)</f>
        <v>28300041</v>
      </c>
      <c r="E910" s="379">
        <v>28300041</v>
      </c>
    </row>
    <row r="911" spans="1:5">
      <c r="A911" s="379">
        <v>28300043</v>
      </c>
      <c r="B911" s="379" t="s">
        <v>262</v>
      </c>
      <c r="C911" s="380">
        <v>-15556843.26</v>
      </c>
      <c r="D911" s="370">
        <f>VLOOKUP($A$1:$A$1397,BS!$A$8:$A$2406,1,0)</f>
        <v>28300043</v>
      </c>
      <c r="E911" s="379">
        <v>28300043</v>
      </c>
    </row>
    <row r="912" spans="1:5">
      <c r="A912" s="379">
        <v>28300081</v>
      </c>
      <c r="B912" s="379" t="s">
        <v>2329</v>
      </c>
      <c r="C912" s="380">
        <v>-5120385.9000000004</v>
      </c>
      <c r="D912" s="370">
        <f>VLOOKUP($A$1:$A$1397,BS!$A$8:$A$2406,1,0)</f>
        <v>28300081</v>
      </c>
      <c r="E912" s="379">
        <v>28300081</v>
      </c>
    </row>
    <row r="913" spans="1:5">
      <c r="A913" s="379">
        <v>28300091</v>
      </c>
      <c r="B913" s="379" t="s">
        <v>2552</v>
      </c>
      <c r="C913" s="380">
        <v>-2467846.4</v>
      </c>
      <c r="D913" s="370">
        <f>VLOOKUP($A$1:$A$1397,BS!$A$8:$A$2406,1,0)</f>
        <v>28300091</v>
      </c>
      <c r="E913" s="379">
        <v>28300091</v>
      </c>
    </row>
    <row r="914" spans="1:5">
      <c r="A914" s="379">
        <v>28300152</v>
      </c>
      <c r="B914" s="379" t="s">
        <v>946</v>
      </c>
      <c r="C914" s="380">
        <v>-3185169.07</v>
      </c>
      <c r="D914" s="370">
        <f>VLOOKUP($A$1:$A$1397,BS!$A$8:$A$2406,1,0)</f>
        <v>28300152</v>
      </c>
      <c r="E914" s="379">
        <v>28300152</v>
      </c>
    </row>
    <row r="915" spans="1:5">
      <c r="A915" s="379">
        <v>28300162</v>
      </c>
      <c r="B915" s="379" t="s">
        <v>749</v>
      </c>
      <c r="C915" s="380">
        <v>-253376.73</v>
      </c>
      <c r="D915" s="370">
        <f>VLOOKUP($A$1:$A$1397,BS!$A$8:$A$2406,1,0)</f>
        <v>28300162</v>
      </c>
      <c r="E915" s="379">
        <v>28300162</v>
      </c>
    </row>
    <row r="916" spans="1:5">
      <c r="A916" s="379">
        <v>28300211</v>
      </c>
      <c r="B916" s="379" t="s">
        <v>2887</v>
      </c>
      <c r="C916" s="380">
        <v>-28977789.73</v>
      </c>
      <c r="D916" s="370">
        <f>VLOOKUP($A$1:$A$1397,BS!$A$8:$A$2406,1,0)</f>
        <v>28300211</v>
      </c>
      <c r="E916" s="379">
        <v>28300211</v>
      </c>
    </row>
    <row r="917" spans="1:5">
      <c r="A917" s="379">
        <v>28300221</v>
      </c>
      <c r="B917" s="379" t="s">
        <v>2888</v>
      </c>
      <c r="C917" s="380">
        <v>-6365020.4299999997</v>
      </c>
      <c r="D917" s="370">
        <f>VLOOKUP($A$1:$A$1397,BS!$A$8:$A$2406,1,0)</f>
        <v>28300221</v>
      </c>
      <c r="E917" s="379">
        <v>28300221</v>
      </c>
    </row>
    <row r="918" spans="1:5">
      <c r="A918" s="379">
        <v>28300232</v>
      </c>
      <c r="B918" s="379" t="s">
        <v>921</v>
      </c>
      <c r="C918" s="380">
        <v>-23702427.960000001</v>
      </c>
      <c r="D918" s="370">
        <f>VLOOKUP($A$1:$A$1397,BS!$A$8:$A$2406,1,0)</f>
        <v>28300232</v>
      </c>
      <c r="E918" s="379">
        <v>28300232</v>
      </c>
    </row>
    <row r="919" spans="1:5">
      <c r="A919" s="379">
        <v>28300252</v>
      </c>
      <c r="B919" s="379" t="s">
        <v>2206</v>
      </c>
      <c r="C919" s="380">
        <v>-7266242.9699999997</v>
      </c>
      <c r="D919" s="370">
        <f>VLOOKUP($A$1:$A$1397,BS!$A$8:$A$2406,1,0)</f>
        <v>28300252</v>
      </c>
      <c r="E919" s="379">
        <v>28300252</v>
      </c>
    </row>
    <row r="920" spans="1:5">
      <c r="A920" s="379">
        <v>28300262</v>
      </c>
      <c r="B920" s="379" t="s">
        <v>2207</v>
      </c>
      <c r="C920" s="380">
        <v>-2569428.85</v>
      </c>
      <c r="D920" s="370">
        <f>VLOOKUP($A$1:$A$1397,BS!$A$8:$A$2406,1,0)</f>
        <v>28300262</v>
      </c>
      <c r="E920" s="379">
        <v>28300262</v>
      </c>
    </row>
    <row r="921" spans="1:5">
      <c r="A921" s="379">
        <v>28300311</v>
      </c>
      <c r="B921" s="379" t="s">
        <v>2990</v>
      </c>
      <c r="C921" s="380">
        <v>-8031089.71</v>
      </c>
      <c r="D921" s="370">
        <f>VLOOKUP($A$1:$A$1397,BS!$A$8:$A$2406,1,0)</f>
        <v>28300311</v>
      </c>
      <c r="E921" s="379">
        <v>28300311</v>
      </c>
    </row>
    <row r="922" spans="1:5">
      <c r="A922" s="379">
        <v>28300361</v>
      </c>
      <c r="B922" s="379" t="s">
        <v>160</v>
      </c>
      <c r="C922" s="380">
        <v>-70097666.950000003</v>
      </c>
      <c r="D922" s="370">
        <f>VLOOKUP($A$1:$A$1397,BS!$A$8:$A$2406,1,0)</f>
        <v>28300361</v>
      </c>
      <c r="E922" s="379">
        <v>28300361</v>
      </c>
    </row>
    <row r="923" spans="1:5">
      <c r="A923" s="379">
        <v>28300362</v>
      </c>
      <c r="B923" s="379" t="s">
        <v>161</v>
      </c>
      <c r="C923" s="380">
        <v>-1276642.43</v>
      </c>
      <c r="D923" s="370">
        <f>VLOOKUP($A$1:$A$1397,BS!$A$8:$A$2406,1,0)</f>
        <v>28300362</v>
      </c>
      <c r="E923" s="379">
        <v>28300362</v>
      </c>
    </row>
    <row r="924" spans="1:5">
      <c r="A924" s="379">
        <v>28300431</v>
      </c>
      <c r="B924" s="379" t="s">
        <v>516</v>
      </c>
      <c r="C924" s="380">
        <v>-1689520.85</v>
      </c>
      <c r="D924" s="370">
        <f>VLOOKUP($A$1:$A$1397,BS!$A$8:$A$2406,1,0)</f>
        <v>28300431</v>
      </c>
      <c r="E924" s="379">
        <v>28300431</v>
      </c>
    </row>
    <row r="925" spans="1:5">
      <c r="A925" s="379">
        <v>28300501</v>
      </c>
      <c r="B925" s="379" t="s">
        <v>1973</v>
      </c>
      <c r="C925" s="380">
        <v>1405309.75</v>
      </c>
      <c r="D925" s="370">
        <f>VLOOKUP($A$1:$A$1397,BS!$A$8:$A$2406,1,0)</f>
        <v>28300501</v>
      </c>
      <c r="E925" s="379">
        <v>28300501</v>
      </c>
    </row>
    <row r="926" spans="1:5">
      <c r="A926" s="379">
        <v>28300503</v>
      </c>
      <c r="B926" s="379" t="s">
        <v>1545</v>
      </c>
      <c r="C926" s="380">
        <v>-5057723.6900000004</v>
      </c>
      <c r="D926" s="370">
        <f>VLOOKUP($A$1:$A$1397,BS!$A$8:$A$2406,1,0)</f>
        <v>28300503</v>
      </c>
      <c r="E926" s="379">
        <v>28300503</v>
      </c>
    </row>
    <row r="927" spans="1:5">
      <c r="A927" s="379">
        <v>28300511</v>
      </c>
      <c r="B927" s="379" t="s">
        <v>1572</v>
      </c>
      <c r="C927" s="380">
        <v>-1350431.6</v>
      </c>
      <c r="D927" s="370">
        <f>VLOOKUP($A$1:$A$1397,BS!$A$8:$A$2406,1,0)</f>
        <v>28300511</v>
      </c>
      <c r="E927" s="379">
        <v>28300511</v>
      </c>
    </row>
    <row r="928" spans="1:5">
      <c r="A928" s="379">
        <v>28300561</v>
      </c>
      <c r="B928" s="379" t="s">
        <v>879</v>
      </c>
      <c r="C928" s="380">
        <v>-14465199.460000001</v>
      </c>
      <c r="D928" s="370">
        <f>VLOOKUP($A$1:$A$1397,BS!$A$8:$A$2406,1,0)</f>
        <v>28300561</v>
      </c>
      <c r="E928" s="379">
        <v>28300561</v>
      </c>
    </row>
    <row r="929" spans="1:5">
      <c r="A929" s="379">
        <v>28300581</v>
      </c>
      <c r="B929" s="379" t="s">
        <v>1350</v>
      </c>
      <c r="C929" s="380">
        <v>-5334145.63</v>
      </c>
      <c r="D929" s="370">
        <f>VLOOKUP($A$1:$A$1397,BS!$A$8:$A$2406,1,0)</f>
        <v>28300581</v>
      </c>
      <c r="E929" s="379">
        <v>28300581</v>
      </c>
    </row>
    <row r="930" spans="1:5">
      <c r="A930" s="379">
        <v>28300651</v>
      </c>
      <c r="B930" s="379" t="s">
        <v>1038</v>
      </c>
      <c r="C930" s="380">
        <v>-7987563.0800000001</v>
      </c>
      <c r="D930" s="370">
        <f>VLOOKUP($A$1:$A$1397,BS!$A$8:$A$2406,1,0)</f>
        <v>28300651</v>
      </c>
      <c r="E930" s="379">
        <v>28300651</v>
      </c>
    </row>
    <row r="931" spans="1:5">
      <c r="A931" s="379">
        <v>28300661</v>
      </c>
      <c r="B931" s="379" t="s">
        <v>1934</v>
      </c>
      <c r="C931" s="380">
        <v>-9113877.1500000004</v>
      </c>
      <c r="D931" s="370">
        <f>VLOOKUP($A$1:$A$1397,BS!$A$8:$A$2406,1,0)</f>
        <v>28300661</v>
      </c>
      <c r="E931" s="379">
        <v>28300661</v>
      </c>
    </row>
    <row r="932" spans="1:5">
      <c r="A932" s="379">
        <v>28300721</v>
      </c>
      <c r="B932" s="379" t="s">
        <v>2263</v>
      </c>
      <c r="C932" s="380">
        <v>-262474.32</v>
      </c>
      <c r="D932" s="370">
        <f>VLOOKUP($A$1:$A$1397,BS!$A$8:$A$2406,1,0)</f>
        <v>28300721</v>
      </c>
      <c r="E932" s="379">
        <v>28300721</v>
      </c>
    </row>
    <row r="933" spans="1:5">
      <c r="A933" s="379">
        <v>28300731</v>
      </c>
      <c r="B933" s="379" t="s">
        <v>2405</v>
      </c>
      <c r="C933" s="380">
        <v>-5801208.6200000001</v>
      </c>
      <c r="D933" s="370">
        <f>VLOOKUP($A$1:$A$1397,BS!$A$8:$A$2406,1,0)</f>
        <v>28300731</v>
      </c>
      <c r="E933" s="379">
        <v>28300731</v>
      </c>
    </row>
    <row r="934" spans="1:5">
      <c r="A934" s="379">
        <v>28300741</v>
      </c>
      <c r="B934" s="379" t="s">
        <v>2611</v>
      </c>
      <c r="C934" s="380">
        <v>-628459.62</v>
      </c>
      <c r="D934" s="370">
        <f>VLOOKUP($A$1:$A$1397,BS!$A$8:$A$2406,1,0)</f>
        <v>28300741</v>
      </c>
      <c r="E934" s="379">
        <v>28300741</v>
      </c>
    </row>
    <row r="935" spans="1:5">
      <c r="A935" s="379">
        <v>28300761</v>
      </c>
      <c r="B935" s="379" t="s">
        <v>2911</v>
      </c>
      <c r="C935" s="380">
        <v>-2626048.9500000002</v>
      </c>
      <c r="D935" s="370">
        <f>VLOOKUP($A$1:$A$1397,BS!$A$8:$A$2406,1,0)</f>
        <v>28300761</v>
      </c>
      <c r="E935" s="379">
        <v>28300761</v>
      </c>
    </row>
    <row r="936" spans="1:5">
      <c r="A936" s="379">
        <v>28302001</v>
      </c>
      <c r="B936" s="379" t="s">
        <v>2620</v>
      </c>
      <c r="C936" s="380">
        <v>-9356679.7699999996</v>
      </c>
      <c r="D936" s="370">
        <f>VLOOKUP($A$1:$A$1397,BS!$A$8:$A$2406,1,0)</f>
        <v>28302001</v>
      </c>
      <c r="E936" s="379">
        <v>28302001</v>
      </c>
    </row>
    <row r="937" spans="1:5">
      <c r="A937" s="379">
        <v>28302002</v>
      </c>
      <c r="B937" s="379" t="s">
        <v>2621</v>
      </c>
      <c r="C937" s="380">
        <v>-23675892.75</v>
      </c>
      <c r="D937" s="370">
        <f>VLOOKUP($A$1:$A$1397,BS!$A$8:$A$2406,1,0)</f>
        <v>28302002</v>
      </c>
      <c r="E937" s="379">
        <v>28302002</v>
      </c>
    </row>
    <row r="938" spans="1:5">
      <c r="A938" s="379">
        <v>28302011</v>
      </c>
      <c r="B938" s="379" t="s">
        <v>2622</v>
      </c>
      <c r="C938" s="380">
        <v>-3400940.69</v>
      </c>
      <c r="D938" s="370">
        <f>VLOOKUP($A$1:$A$1397,BS!$A$8:$A$2406,1,0)</f>
        <v>28302011</v>
      </c>
      <c r="E938" s="379">
        <v>28302011</v>
      </c>
    </row>
    <row r="939" spans="1:5">
      <c r="A939" s="379">
        <v>28302012</v>
      </c>
      <c r="B939" s="379" t="s">
        <v>2623</v>
      </c>
      <c r="C939" s="380">
        <v>-5943713.4000000004</v>
      </c>
      <c r="D939" s="370">
        <f>VLOOKUP($A$1:$A$1397,BS!$A$8:$A$2406,1,0)</f>
        <v>28302012</v>
      </c>
      <c r="E939" s="379">
        <v>28302012</v>
      </c>
    </row>
    <row r="940" spans="1:5">
      <c r="A940" s="379">
        <v>28302021</v>
      </c>
      <c r="B940" s="379" t="s">
        <v>2624</v>
      </c>
      <c r="C940" s="380">
        <v>-10655630.33</v>
      </c>
      <c r="D940" s="370">
        <f>VLOOKUP($A$1:$A$1397,BS!$A$8:$A$2406,1,0)</f>
        <v>28302021</v>
      </c>
      <c r="E940" s="379">
        <v>28302021</v>
      </c>
    </row>
    <row r="941" spans="1:5">
      <c r="A941" s="379">
        <v>28302022</v>
      </c>
      <c r="B941" s="379" t="s">
        <v>2625</v>
      </c>
      <c r="C941" s="380">
        <v>-3137530.96</v>
      </c>
      <c r="D941" s="370">
        <f>VLOOKUP($A$1:$A$1397,BS!$A$8:$A$2406,1,0)</f>
        <v>28302022</v>
      </c>
      <c r="E941" s="379">
        <v>28302022</v>
      </c>
    </row>
    <row r="942" spans="1:5">
      <c r="A942" s="379">
        <v>28302031</v>
      </c>
      <c r="B942" s="379" t="s">
        <v>2727</v>
      </c>
      <c r="C942" s="380">
        <v>-1161232.17</v>
      </c>
      <c r="D942" s="370">
        <f>VLOOKUP($A$1:$A$1397,BS!$A$8:$A$2406,1,0)</f>
        <v>28302031</v>
      </c>
      <c r="E942" s="379">
        <v>28302031</v>
      </c>
    </row>
    <row r="943" spans="1:5">
      <c r="A943" s="379">
        <v>28302041</v>
      </c>
      <c r="B943" s="379" t="s">
        <v>2755</v>
      </c>
      <c r="C943" s="380">
        <v>-6111150.8499999996</v>
      </c>
      <c r="D943" s="370">
        <f>VLOOKUP($A$1:$A$1397,BS!$A$8:$A$2406,1,0)</f>
        <v>28302041</v>
      </c>
      <c r="E943" s="379">
        <v>28302041</v>
      </c>
    </row>
    <row r="944" spans="1:5">
      <c r="A944" s="379">
        <v>28302051</v>
      </c>
      <c r="B944" s="379" t="s">
        <v>2850</v>
      </c>
      <c r="C944" s="380">
        <v>-1901164.54</v>
      </c>
      <c r="D944" s="370">
        <f>VLOOKUP($A$1:$A$1397,BS!$A$8:$A$2406,1,0)</f>
        <v>28302051</v>
      </c>
      <c r="E944" s="379">
        <v>28302051</v>
      </c>
    </row>
    <row r="945" spans="1:5">
      <c r="A945" s="379">
        <v>28302061</v>
      </c>
      <c r="B945" s="379" t="s">
        <v>2863</v>
      </c>
      <c r="C945" s="380">
        <v>-3501420.24</v>
      </c>
      <c r="D945" s="370">
        <f>VLOOKUP($A$1:$A$1397,BS!$A$8:$A$2406,1,0)</f>
        <v>28302061</v>
      </c>
      <c r="E945" s="379">
        <v>28302061</v>
      </c>
    </row>
    <row r="946" spans="1:5">
      <c r="A946" s="379">
        <v>43800003</v>
      </c>
      <c r="B946" s="379" t="s">
        <v>1651</v>
      </c>
      <c r="C946" s="380">
        <v>13765135</v>
      </c>
      <c r="D946" s="370">
        <f>VLOOKUP($A$1:$A$1397,BS!$A$8:$A$2406,1,0)</f>
        <v>43800003</v>
      </c>
      <c r="E946" s="379">
        <v>43800003</v>
      </c>
    </row>
    <row r="947" spans="1:5">
      <c r="A947" s="379">
        <v>43900003</v>
      </c>
      <c r="B947" s="379" t="s">
        <v>1247</v>
      </c>
      <c r="C947" s="380">
        <v>5848610</v>
      </c>
      <c r="D947" s="370">
        <f>VLOOKUP($A$1:$A$1397,BS!$A$8:$A$2406,1,0)</f>
        <v>43900003</v>
      </c>
      <c r="E947" s="379">
        <v>43900003</v>
      </c>
    </row>
    <row r="948" spans="1:5">
      <c r="A948" s="379" t="s">
        <v>391</v>
      </c>
      <c r="C948" s="380">
        <v>-101810450.39</v>
      </c>
      <c r="D948" s="370" t="str">
        <f>VLOOKUP($A$1:$A$1397,BS!$A$8:$A$2406,1,0)</f>
        <v>Total Profit/Loss Current Year</v>
      </c>
      <c r="E948" s="379" t="s">
        <v>391</v>
      </c>
    </row>
    <row r="973" spans="3:3">
      <c r="C973" s="380">
        <v>201056.51</v>
      </c>
    </row>
    <row r="974" spans="3:3">
      <c r="C974" s="380">
        <v>3321187.83</v>
      </c>
    </row>
    <row r="975" spans="3:3">
      <c r="C975" s="380">
        <v>2725602.51</v>
      </c>
    </row>
    <row r="1035" spans="1:1">
      <c r="A1035" s="379" t="s">
        <v>2889</v>
      </c>
    </row>
    <row r="1038" spans="1:1">
      <c r="A1038" s="379" t="s">
        <v>2890</v>
      </c>
    </row>
  </sheetData>
  <sortState ref="A1:E948">
    <sortCondition ref="A1:A948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8"/>
  <sheetViews>
    <sheetView workbookViewId="0">
      <selection activeCell="D1" sqref="D1"/>
    </sheetView>
  </sheetViews>
  <sheetFormatPr defaultRowHeight="14.4"/>
  <cols>
    <col min="1" max="1" width="26" bestFit="1" customWidth="1"/>
    <col min="2" max="2" width="41.44140625" bestFit="1" customWidth="1"/>
    <col min="3" max="3" width="16" bestFit="1" customWidth="1"/>
    <col min="4" max="4" width="18.5546875" style="370" customWidth="1"/>
    <col min="7" max="7" width="24.6640625" bestFit="1" customWidth="1"/>
    <col min="8" max="8" width="12.33203125" bestFit="1" customWidth="1"/>
  </cols>
  <sheetData>
    <row r="1" spans="1:11">
      <c r="A1">
        <v>10100501</v>
      </c>
      <c r="B1" t="s">
        <v>831</v>
      </c>
      <c r="C1" s="71">
        <v>9106086749.9400005</v>
      </c>
      <c r="D1" s="370">
        <f>VLOOKUP($A$1:$A$1397,BS!$A$8:$A$2406,1,0)</f>
        <v>10100501</v>
      </c>
      <c r="I1" s="370">
        <f>VLOOKUP($A$1:$A$1397,BS!$A$8:$A$2406,1,0)</f>
        <v>10100501</v>
      </c>
    </row>
    <row r="2" spans="1:11">
      <c r="A2">
        <v>10100502</v>
      </c>
      <c r="B2" t="s">
        <v>832</v>
      </c>
      <c r="C2" s="71">
        <v>3322101032.8200002</v>
      </c>
      <c r="D2" s="370">
        <f>VLOOKUP($A$1:$A$1397,BS!$A$8:$A$2406,1,0)</f>
        <v>10100502</v>
      </c>
      <c r="I2" s="556" t="s">
        <v>3115</v>
      </c>
      <c r="J2" s="556"/>
      <c r="K2" s="556"/>
    </row>
    <row r="3" spans="1:11">
      <c r="A3">
        <v>10100503</v>
      </c>
      <c r="B3" t="s">
        <v>833</v>
      </c>
      <c r="C3" s="71">
        <v>483107127.49000001</v>
      </c>
      <c r="D3" s="370">
        <f>VLOOKUP($A$1:$A$1397,BS!$A$8:$A$2406,1,0)</f>
        <v>10100503</v>
      </c>
      <c r="F3" t="s">
        <v>3114</v>
      </c>
      <c r="I3" t="s">
        <v>3116</v>
      </c>
      <c r="J3" t="s">
        <v>3117</v>
      </c>
      <c r="K3" t="s">
        <v>3118</v>
      </c>
    </row>
    <row r="4" spans="1:11">
      <c r="A4">
        <v>10100601</v>
      </c>
      <c r="B4" t="s">
        <v>2679</v>
      </c>
      <c r="C4" s="71">
        <v>4643.8</v>
      </c>
      <c r="D4" s="370">
        <f>VLOOKUP($A$1:$A$1397,BS!$A$8:$A$2406,1,0)</f>
        <v>10100601</v>
      </c>
      <c r="F4" s="279">
        <v>16500321</v>
      </c>
      <c r="G4" s="279" t="s">
        <v>3027</v>
      </c>
      <c r="H4" s="373">
        <v>964748.58</v>
      </c>
      <c r="I4" s="378" t="s">
        <v>327</v>
      </c>
      <c r="J4" s="378" t="s">
        <v>327</v>
      </c>
      <c r="K4" s="378"/>
    </row>
    <row r="5" spans="1:11">
      <c r="A5">
        <v>10100602</v>
      </c>
      <c r="B5" t="s">
        <v>2666</v>
      </c>
      <c r="C5" s="71">
        <v>14028.69</v>
      </c>
      <c r="D5" s="370">
        <f>VLOOKUP($A$1:$A$1397,BS!$A$8:$A$2406,1,0)</f>
        <v>10100602</v>
      </c>
      <c r="F5" s="279">
        <v>16500331</v>
      </c>
      <c r="G5" s="279" t="s">
        <v>3106</v>
      </c>
      <c r="H5" s="373">
        <v>1226130.58</v>
      </c>
      <c r="I5" s="378"/>
      <c r="J5" s="378"/>
      <c r="K5" s="378"/>
    </row>
    <row r="6" spans="1:11">
      <c r="A6">
        <v>10110013</v>
      </c>
      <c r="B6" t="s">
        <v>2100</v>
      </c>
      <c r="C6" s="71">
        <v>252153.92</v>
      </c>
      <c r="D6" s="370">
        <f>VLOOKUP($A$1:$A$1397,BS!$A$8:$A$2406,1,0)</f>
        <v>10110013</v>
      </c>
      <c r="F6" s="279">
        <v>18239121</v>
      </c>
      <c r="G6" s="279" t="s">
        <v>3108</v>
      </c>
      <c r="H6" s="373">
        <v>-8156454</v>
      </c>
      <c r="I6" s="378"/>
      <c r="J6" s="378"/>
      <c r="K6" s="378">
        <v>57</v>
      </c>
    </row>
    <row r="7" spans="1:11">
      <c r="A7">
        <v>10500501</v>
      </c>
      <c r="B7" t="s">
        <v>834</v>
      </c>
      <c r="C7" s="71">
        <v>49625649.560000002</v>
      </c>
      <c r="D7" s="370">
        <f>VLOOKUP($A$1:$A$1397,BS!$A$8:$A$2406,1,0)</f>
        <v>10500501</v>
      </c>
      <c r="F7" s="279">
        <v>18239131</v>
      </c>
      <c r="G7" s="279" t="s">
        <v>3109</v>
      </c>
      <c r="H7" s="373">
        <v>8156454</v>
      </c>
      <c r="I7" s="378"/>
      <c r="J7" s="378"/>
      <c r="K7" s="378">
        <v>57</v>
      </c>
    </row>
    <row r="8" spans="1:11">
      <c r="A8">
        <v>10500502</v>
      </c>
      <c r="B8" t="s">
        <v>835</v>
      </c>
      <c r="C8" s="71">
        <v>6138808.2300000004</v>
      </c>
      <c r="D8" s="370">
        <f>VLOOKUP($A$1:$A$1397,BS!$A$8:$A$2406,1,0)</f>
        <v>10500502</v>
      </c>
      <c r="F8" s="279">
        <v>18605051</v>
      </c>
      <c r="G8" s="279" t="s">
        <v>3110</v>
      </c>
      <c r="H8" s="373">
        <v>1498.52</v>
      </c>
      <c r="I8" s="378"/>
      <c r="J8" s="378"/>
      <c r="K8" s="378"/>
    </row>
    <row r="9" spans="1:11">
      <c r="A9">
        <v>10600501</v>
      </c>
      <c r="B9" t="s">
        <v>836</v>
      </c>
      <c r="C9" s="71">
        <v>40796159.259999998</v>
      </c>
      <c r="D9" s="370">
        <f>VLOOKUP($A$1:$A$1397,BS!$A$8:$A$2406,1,0)</f>
        <v>10600501</v>
      </c>
      <c r="F9" s="279">
        <v>23200833</v>
      </c>
      <c r="G9" s="279" t="s">
        <v>3111</v>
      </c>
      <c r="H9" s="373">
        <v>-4068.5</v>
      </c>
      <c r="I9" s="378"/>
      <c r="J9" s="378"/>
      <c r="K9" s="378"/>
    </row>
    <row r="10" spans="1:11">
      <c r="A10">
        <v>10600502</v>
      </c>
      <c r="B10" t="s">
        <v>837</v>
      </c>
      <c r="C10" s="71">
        <v>29035605.829999998</v>
      </c>
      <c r="D10" s="370">
        <f>VLOOKUP($A$1:$A$1397,BS!$A$8:$A$2406,1,0)</f>
        <v>10600502</v>
      </c>
    </row>
    <row r="11" spans="1:11">
      <c r="A11">
        <v>10600503</v>
      </c>
      <c r="B11" t="s">
        <v>2029</v>
      </c>
      <c r="C11" s="71">
        <v>1022399.12</v>
      </c>
      <c r="D11" s="370">
        <f>VLOOKUP($A$1:$A$1397,BS!$A$8:$A$2406,1,0)</f>
        <v>10600503</v>
      </c>
    </row>
    <row r="12" spans="1:11">
      <c r="A12">
        <v>10700013</v>
      </c>
      <c r="B12" t="s">
        <v>1577</v>
      </c>
      <c r="C12" s="71">
        <v>-1662666.21</v>
      </c>
      <c r="D12" s="370">
        <f>VLOOKUP($A$1:$A$1397,BS!$A$8:$A$2406,1,0)</f>
        <v>10700013</v>
      </c>
    </row>
    <row r="13" spans="1:11">
      <c r="A13">
        <v>10700023</v>
      </c>
      <c r="B13" t="s">
        <v>2028</v>
      </c>
      <c r="C13" s="71">
        <v>-393750</v>
      </c>
      <c r="D13" s="370">
        <f>VLOOKUP($A$1:$A$1397,BS!$A$8:$A$2406,1,0)</f>
        <v>10700023</v>
      </c>
    </row>
    <row r="14" spans="1:11">
      <c r="A14">
        <v>10700501</v>
      </c>
      <c r="B14" t="s">
        <v>397</v>
      </c>
      <c r="C14" s="71">
        <v>240852302.94</v>
      </c>
      <c r="D14" s="370">
        <f>VLOOKUP($A$1:$A$1397,BS!$A$8:$A$2406,1,0)</f>
        <v>10700501</v>
      </c>
    </row>
    <row r="15" spans="1:11">
      <c r="A15">
        <v>10700502</v>
      </c>
      <c r="B15" t="s">
        <v>838</v>
      </c>
      <c r="C15" s="71">
        <v>92646940.890000001</v>
      </c>
      <c r="D15" s="370">
        <f>VLOOKUP($A$1:$A$1397,BS!$A$8:$A$2406,1,0)</f>
        <v>10700502</v>
      </c>
    </row>
    <row r="16" spans="1:11">
      <c r="A16">
        <v>10700503</v>
      </c>
      <c r="B16" t="s">
        <v>1727</v>
      </c>
      <c r="C16" s="71">
        <v>64621229.049999997</v>
      </c>
      <c r="D16" s="370">
        <f>VLOOKUP($A$1:$A$1397,BS!$A$8:$A$2406,1,0)</f>
        <v>10700503</v>
      </c>
    </row>
    <row r="17" spans="1:4">
      <c r="A17">
        <v>10700601</v>
      </c>
      <c r="B17" t="s">
        <v>2644</v>
      </c>
      <c r="C17" s="71">
        <v>19914.22</v>
      </c>
      <c r="D17" s="370">
        <f>VLOOKUP($A$1:$A$1397,BS!$A$8:$A$2406,1,0)</f>
        <v>10700601</v>
      </c>
    </row>
    <row r="18" spans="1:4">
      <c r="A18">
        <v>10700603</v>
      </c>
      <c r="B18" t="s">
        <v>2857</v>
      </c>
      <c r="C18" s="71">
        <v>149673.14000000001</v>
      </c>
      <c r="D18" s="370">
        <f>VLOOKUP($A$1:$A$1397,BS!$A$8:$A$2406,1,0)</f>
        <v>10700603</v>
      </c>
    </row>
    <row r="19" spans="1:4">
      <c r="A19">
        <v>10800061</v>
      </c>
      <c r="B19" t="s">
        <v>854</v>
      </c>
      <c r="C19" s="71">
        <v>-81170359</v>
      </c>
      <c r="D19" s="370">
        <f>VLOOKUP($A$1:$A$1397,BS!$A$8:$A$2406,1,0)</f>
        <v>10800061</v>
      </c>
    </row>
    <row r="20" spans="1:4">
      <c r="A20">
        <v>10800062</v>
      </c>
      <c r="B20" t="s">
        <v>854</v>
      </c>
      <c r="C20" s="71">
        <v>-266301315</v>
      </c>
      <c r="D20" s="370">
        <f>VLOOKUP($A$1:$A$1397,BS!$A$8:$A$2406,1,0)</f>
        <v>10800062</v>
      </c>
    </row>
    <row r="21" spans="1:4">
      <c r="A21">
        <v>10800071</v>
      </c>
      <c r="B21" t="s">
        <v>855</v>
      </c>
      <c r="C21" s="71">
        <v>81170359</v>
      </c>
      <c r="D21" s="370">
        <f>VLOOKUP($A$1:$A$1397,BS!$A$8:$A$2406,1,0)</f>
        <v>10800071</v>
      </c>
    </row>
    <row r="22" spans="1:4">
      <c r="A22">
        <v>10800072</v>
      </c>
      <c r="B22" t="s">
        <v>855</v>
      </c>
      <c r="C22" s="71">
        <v>266301315</v>
      </c>
      <c r="D22" s="370">
        <f>VLOOKUP($A$1:$A$1397,BS!$A$8:$A$2406,1,0)</f>
        <v>10800072</v>
      </c>
    </row>
    <row r="23" spans="1:4">
      <c r="A23">
        <v>10800501</v>
      </c>
      <c r="B23" t="s">
        <v>527</v>
      </c>
      <c r="C23" s="71">
        <v>-3450954641.5799999</v>
      </c>
      <c r="D23" s="370">
        <f>VLOOKUP($A$1:$A$1397,BS!$A$8:$A$2406,1,0)</f>
        <v>10800501</v>
      </c>
    </row>
    <row r="24" spans="1:4">
      <c r="A24">
        <v>10800502</v>
      </c>
      <c r="B24" t="s">
        <v>528</v>
      </c>
      <c r="C24" s="71">
        <v>-1283094528.3399999</v>
      </c>
      <c r="D24" s="370">
        <f>VLOOKUP($A$1:$A$1397,BS!$A$8:$A$2406,1,0)</f>
        <v>10800502</v>
      </c>
    </row>
    <row r="25" spans="1:4">
      <c r="A25">
        <v>10800503</v>
      </c>
      <c r="B25" t="s">
        <v>1011</v>
      </c>
      <c r="C25" s="71">
        <v>-104320238.34</v>
      </c>
      <c r="D25" s="370">
        <f>VLOOKUP($A$1:$A$1397,BS!$A$8:$A$2406,1,0)</f>
        <v>10800503</v>
      </c>
    </row>
    <row r="26" spans="1:4">
      <c r="A26">
        <v>10800541</v>
      </c>
      <c r="B26" t="s">
        <v>95</v>
      </c>
      <c r="C26" s="71">
        <v>9514997.9199999999</v>
      </c>
      <c r="D26" s="370">
        <f>VLOOKUP($A$1:$A$1397,BS!$A$8:$A$2406,1,0)</f>
        <v>10800541</v>
      </c>
    </row>
    <row r="27" spans="1:4">
      <c r="A27">
        <v>10800543</v>
      </c>
      <c r="B27" t="s">
        <v>96</v>
      </c>
      <c r="C27" s="71">
        <v>278123.03999999998</v>
      </c>
      <c r="D27" s="370">
        <f>VLOOKUP($A$1:$A$1397,BS!$A$8:$A$2406,1,0)</f>
        <v>10800543</v>
      </c>
    </row>
    <row r="28" spans="1:4">
      <c r="A28">
        <v>10800552</v>
      </c>
      <c r="B28" t="s">
        <v>1012</v>
      </c>
      <c r="C28" s="71">
        <v>4323990.05</v>
      </c>
      <c r="D28" s="370">
        <f>VLOOKUP($A$1:$A$1397,BS!$A$8:$A$2406,1,0)</f>
        <v>10800552</v>
      </c>
    </row>
    <row r="29" spans="1:4">
      <c r="A29">
        <v>11100501</v>
      </c>
      <c r="B29" t="s">
        <v>701</v>
      </c>
      <c r="C29" s="71">
        <v>-30561020.449999999</v>
      </c>
      <c r="D29" s="370">
        <f>VLOOKUP($A$1:$A$1397,BS!$A$8:$A$2406,1,0)</f>
        <v>11100501</v>
      </c>
    </row>
    <row r="30" spans="1:4">
      <c r="A30">
        <v>11100502</v>
      </c>
      <c r="B30" t="s">
        <v>702</v>
      </c>
      <c r="C30" s="71">
        <v>-5787116.5999999996</v>
      </c>
      <c r="D30" s="370">
        <f>VLOOKUP($A$1:$A$1397,BS!$A$8:$A$2406,1,0)</f>
        <v>11100502</v>
      </c>
    </row>
    <row r="31" spans="1:4">
      <c r="A31">
        <v>11100503</v>
      </c>
      <c r="B31" t="s">
        <v>703</v>
      </c>
      <c r="C31" s="71">
        <v>-86072393.489999995</v>
      </c>
      <c r="D31" s="370">
        <f>VLOOKUP($A$1:$A$1397,BS!$A$8:$A$2406,1,0)</f>
        <v>11100503</v>
      </c>
    </row>
    <row r="32" spans="1:4">
      <c r="A32">
        <v>11400001</v>
      </c>
      <c r="B32" t="s">
        <v>220</v>
      </c>
      <c r="C32" s="71">
        <v>946172.25</v>
      </c>
      <c r="D32" s="370">
        <f>VLOOKUP($A$1:$A$1397,BS!$A$8:$A$2406,1,0)</f>
        <v>11400001</v>
      </c>
    </row>
    <row r="33" spans="1:4">
      <c r="A33">
        <v>11400011</v>
      </c>
      <c r="B33" t="s">
        <v>1755</v>
      </c>
      <c r="C33" s="71">
        <v>302358.01</v>
      </c>
      <c r="D33" s="370">
        <f>VLOOKUP($A$1:$A$1397,BS!$A$8:$A$2406,1,0)</f>
        <v>11400011</v>
      </c>
    </row>
    <row r="34" spans="1:4">
      <c r="A34">
        <v>11400031</v>
      </c>
      <c r="B34" t="s">
        <v>1442</v>
      </c>
      <c r="C34" s="71">
        <v>76622596.840000004</v>
      </c>
      <c r="D34" s="370">
        <f>VLOOKUP($A$1:$A$1397,BS!$A$8:$A$2406,1,0)</f>
        <v>11400031</v>
      </c>
    </row>
    <row r="35" spans="1:4">
      <c r="A35">
        <v>11400061</v>
      </c>
      <c r="B35" t="s">
        <v>1355</v>
      </c>
      <c r="C35" s="71">
        <v>156960790.84</v>
      </c>
      <c r="D35" s="370">
        <f>VLOOKUP($A$1:$A$1397,BS!$A$8:$A$2406,1,0)</f>
        <v>11400061</v>
      </c>
    </row>
    <row r="36" spans="1:4">
      <c r="A36">
        <v>11400071</v>
      </c>
      <c r="B36" t="s">
        <v>1850</v>
      </c>
      <c r="C36" s="71">
        <v>16950332.899999999</v>
      </c>
      <c r="D36" s="370">
        <f>VLOOKUP($A$1:$A$1397,BS!$A$8:$A$2406,1,0)</f>
        <v>11400071</v>
      </c>
    </row>
    <row r="37" spans="1:4">
      <c r="A37">
        <v>11400091</v>
      </c>
      <c r="B37" t="s">
        <v>2394</v>
      </c>
      <c r="C37" s="71">
        <v>31009424.030000001</v>
      </c>
      <c r="D37" s="370">
        <f>VLOOKUP($A$1:$A$1397,BS!$A$8:$A$2406,1,0)</f>
        <v>11400091</v>
      </c>
    </row>
    <row r="38" spans="1:4">
      <c r="A38">
        <v>11500001</v>
      </c>
      <c r="B38" t="s">
        <v>898</v>
      </c>
      <c r="C38" s="71">
        <v>-875939</v>
      </c>
      <c r="D38" s="370">
        <f>VLOOKUP($A$1:$A$1397,BS!$A$8:$A$2406,1,0)</f>
        <v>11500001</v>
      </c>
    </row>
    <row r="39" spans="1:4">
      <c r="A39">
        <v>11500011</v>
      </c>
      <c r="B39" t="s">
        <v>609</v>
      </c>
      <c r="C39" s="71">
        <v>-302358.01</v>
      </c>
      <c r="D39" s="370">
        <f>VLOOKUP($A$1:$A$1397,BS!$A$8:$A$2406,1,0)</f>
        <v>11500011</v>
      </c>
    </row>
    <row r="40" spans="1:4">
      <c r="A40">
        <v>11500031</v>
      </c>
      <c r="B40" t="s">
        <v>1280</v>
      </c>
      <c r="C40" s="71">
        <v>-58715513.659999996</v>
      </c>
      <c r="D40" s="370">
        <f>VLOOKUP($A$1:$A$1397,BS!$A$8:$A$2406,1,0)</f>
        <v>11500031</v>
      </c>
    </row>
    <row r="41" spans="1:4">
      <c r="A41">
        <v>11500041</v>
      </c>
      <c r="B41" t="s">
        <v>1343</v>
      </c>
      <c r="C41" s="71">
        <v>-32951848.079999998</v>
      </c>
      <c r="D41" s="370">
        <f>VLOOKUP($A$1:$A$1397,BS!$A$8:$A$2406,1,0)</f>
        <v>11500041</v>
      </c>
    </row>
    <row r="42" spans="1:4">
      <c r="A42">
        <v>11500051</v>
      </c>
      <c r="B42" t="s">
        <v>1851</v>
      </c>
      <c r="C42" s="71">
        <v>-15987228.08</v>
      </c>
      <c r="D42" s="370">
        <f>VLOOKUP($A$1:$A$1397,BS!$A$8:$A$2406,1,0)</f>
        <v>11500051</v>
      </c>
    </row>
    <row r="43" spans="1:4">
      <c r="A43">
        <v>11500061</v>
      </c>
      <c r="B43" t="s">
        <v>2396</v>
      </c>
      <c r="C43" s="71">
        <v>-3672696.72</v>
      </c>
      <c r="D43" s="370">
        <f>VLOOKUP($A$1:$A$1397,BS!$A$8:$A$2406,1,0)</f>
        <v>11500061</v>
      </c>
    </row>
    <row r="44" spans="1:4">
      <c r="A44">
        <v>11730002</v>
      </c>
      <c r="B44" t="s">
        <v>610</v>
      </c>
      <c r="C44" s="71">
        <v>8654564.4700000007</v>
      </c>
      <c r="D44" s="370">
        <f>VLOOKUP($A$1:$A$1397,BS!$A$8:$A$2406,1,0)</f>
        <v>11730002</v>
      </c>
    </row>
    <row r="45" spans="1:4">
      <c r="A45">
        <v>12100503</v>
      </c>
      <c r="B45" t="s">
        <v>704</v>
      </c>
      <c r="C45" s="71">
        <v>178066.69</v>
      </c>
      <c r="D45" s="370">
        <f>VLOOKUP($A$1:$A$1397,BS!$A$8:$A$2406,1,0)</f>
        <v>12100503</v>
      </c>
    </row>
    <row r="46" spans="1:4">
      <c r="A46">
        <v>12100513</v>
      </c>
      <c r="B46" t="s">
        <v>705</v>
      </c>
      <c r="C46" s="71">
        <v>3200888.18</v>
      </c>
      <c r="D46" s="370">
        <f>VLOOKUP($A$1:$A$1397,BS!$A$8:$A$2406,1,0)</f>
        <v>12100513</v>
      </c>
    </row>
    <row r="47" spans="1:4">
      <c r="A47">
        <v>12200503</v>
      </c>
      <c r="B47" t="s">
        <v>706</v>
      </c>
      <c r="C47" s="71">
        <v>79713.38</v>
      </c>
      <c r="D47" s="370">
        <f>VLOOKUP($A$1:$A$1397,BS!$A$8:$A$2406,1,0)</f>
        <v>12200503</v>
      </c>
    </row>
    <row r="48" spans="1:4">
      <c r="A48">
        <v>12310000</v>
      </c>
      <c r="B48" t="s">
        <v>798</v>
      </c>
      <c r="C48" s="71">
        <v>29897623</v>
      </c>
      <c r="D48" s="370">
        <f>VLOOKUP($A$1:$A$1397,BS!$A$8:$A$2406,1,0)</f>
        <v>12310000</v>
      </c>
    </row>
    <row r="49" spans="1:4">
      <c r="A49">
        <v>12400043</v>
      </c>
      <c r="B49" t="s">
        <v>1088</v>
      </c>
      <c r="C49" s="71">
        <v>48715498.140000001</v>
      </c>
      <c r="D49" s="370">
        <f>VLOOKUP($A$1:$A$1397,BS!$A$8:$A$2406,1,0)</f>
        <v>12400043</v>
      </c>
    </row>
    <row r="50" spans="1:4">
      <c r="A50">
        <v>12400503</v>
      </c>
      <c r="B50" t="s">
        <v>351</v>
      </c>
      <c r="C50" s="71">
        <v>526160.09</v>
      </c>
      <c r="D50" s="370">
        <f>VLOOKUP($A$1:$A$1397,BS!$A$8:$A$2406,1,0)</f>
        <v>12400503</v>
      </c>
    </row>
    <row r="51" spans="1:4">
      <c r="A51">
        <v>12400542</v>
      </c>
      <c r="B51" t="s">
        <v>2994</v>
      </c>
      <c r="C51" s="71">
        <v>-7277400</v>
      </c>
      <c r="D51" s="370">
        <f>VLOOKUP($A$1:$A$1397,BS!$A$8:$A$2406,1,0)</f>
        <v>12400542</v>
      </c>
    </row>
    <row r="52" spans="1:4">
      <c r="A52">
        <v>12400552</v>
      </c>
      <c r="B52" t="s">
        <v>2995</v>
      </c>
      <c r="C52" s="71">
        <v>7277400</v>
      </c>
      <c r="D52" s="370">
        <f>VLOOKUP($A$1:$A$1397,BS!$A$8:$A$2406,1,0)</f>
        <v>12400552</v>
      </c>
    </row>
    <row r="53" spans="1:4">
      <c r="A53">
        <v>12400553</v>
      </c>
      <c r="B53" t="s">
        <v>1591</v>
      </c>
      <c r="C53" s="71">
        <v>1309247.1299999999</v>
      </c>
      <c r="D53" s="370">
        <f>VLOOKUP($A$1:$A$1397,BS!$A$8:$A$2406,1,0)</f>
        <v>12400553</v>
      </c>
    </row>
    <row r="54" spans="1:4">
      <c r="A54">
        <v>12400723</v>
      </c>
      <c r="B54" t="s">
        <v>2072</v>
      </c>
      <c r="C54" s="71">
        <v>42156</v>
      </c>
      <c r="D54" s="370">
        <f>VLOOKUP($A$1:$A$1397,BS!$A$8:$A$2406,1,0)</f>
        <v>12400723</v>
      </c>
    </row>
    <row r="55" spans="1:4">
      <c r="A55">
        <v>12800001</v>
      </c>
      <c r="B55" t="s">
        <v>2192</v>
      </c>
      <c r="C55" s="71">
        <v>18500000</v>
      </c>
      <c r="D55" s="370">
        <f>VLOOKUP($A$1:$A$1397,BS!$A$8:$A$2406,1,0)</f>
        <v>12800001</v>
      </c>
    </row>
    <row r="56" spans="1:4">
      <c r="A56">
        <v>12800011</v>
      </c>
      <c r="B56" t="s">
        <v>2384</v>
      </c>
      <c r="C56" s="71">
        <v>1662009.94</v>
      </c>
      <c r="D56" s="370">
        <f>VLOOKUP($A$1:$A$1397,BS!$A$8:$A$2406,1,0)</f>
        <v>12800011</v>
      </c>
    </row>
    <row r="57" spans="1:4">
      <c r="A57">
        <v>13100543</v>
      </c>
      <c r="B57" t="s">
        <v>1438</v>
      </c>
      <c r="C57" s="71">
        <v>112841.28</v>
      </c>
      <c r="D57" s="370">
        <f>VLOOKUP($A$1:$A$1397,BS!$A$8:$A$2406,1,0)</f>
        <v>13100543</v>
      </c>
    </row>
    <row r="58" spans="1:4">
      <c r="A58">
        <v>13100563</v>
      </c>
      <c r="B58" t="s">
        <v>2483</v>
      </c>
      <c r="C58" s="71">
        <v>355843.8</v>
      </c>
      <c r="D58" s="370">
        <f>VLOOKUP($A$1:$A$1397,BS!$A$8:$A$2406,1,0)</f>
        <v>13100563</v>
      </c>
    </row>
    <row r="59" spans="1:4">
      <c r="A59">
        <v>13100573</v>
      </c>
      <c r="B59" t="s">
        <v>538</v>
      </c>
      <c r="C59" s="71">
        <v>16616.349999999999</v>
      </c>
      <c r="D59" s="370">
        <f>VLOOKUP($A$1:$A$1397,BS!$A$8:$A$2406,1,0)</f>
        <v>13100573</v>
      </c>
    </row>
    <row r="60" spans="1:4">
      <c r="A60">
        <v>13101003</v>
      </c>
      <c r="B60" t="s">
        <v>2484</v>
      </c>
      <c r="C60" s="71">
        <v>6926932.4299999997</v>
      </c>
      <c r="D60" s="370">
        <f>VLOOKUP($A$1:$A$1397,BS!$A$8:$A$2406,1,0)</f>
        <v>13101003</v>
      </c>
    </row>
    <row r="61" spans="1:4">
      <c r="A61">
        <v>13101013</v>
      </c>
      <c r="B61" t="s">
        <v>2485</v>
      </c>
      <c r="C61" s="71">
        <v>882407.81</v>
      </c>
      <c r="D61" s="370">
        <f>VLOOKUP($A$1:$A$1397,BS!$A$8:$A$2406,1,0)</f>
        <v>13101013</v>
      </c>
    </row>
    <row r="62" spans="1:4">
      <c r="A62">
        <v>13101023</v>
      </c>
      <c r="B62" t="s">
        <v>1559</v>
      </c>
      <c r="C62" s="71">
        <v>13075525.130000001</v>
      </c>
      <c r="D62" s="370">
        <f>VLOOKUP($A$1:$A$1397,BS!$A$8:$A$2406,1,0)</f>
        <v>13101023</v>
      </c>
    </row>
    <row r="63" spans="1:4">
      <c r="A63">
        <v>13101033</v>
      </c>
      <c r="B63" t="s">
        <v>2486</v>
      </c>
      <c r="C63" s="71">
        <v>802712.97</v>
      </c>
      <c r="D63" s="370">
        <f>VLOOKUP($A$1:$A$1397,BS!$A$8:$A$2406,1,0)</f>
        <v>13101033</v>
      </c>
    </row>
    <row r="64" spans="1:4">
      <c r="A64">
        <v>13101113</v>
      </c>
      <c r="B64" t="s">
        <v>272</v>
      </c>
      <c r="C64" s="71">
        <v>-11642288.01</v>
      </c>
      <c r="D64" s="370">
        <f>VLOOKUP($A$1:$A$1397,BS!$A$8:$A$2406,1,0)</f>
        <v>13101113</v>
      </c>
    </row>
    <row r="65" spans="1:4">
      <c r="A65">
        <v>13101123</v>
      </c>
      <c r="B65" t="s">
        <v>188</v>
      </c>
      <c r="C65" s="71">
        <v>-1948043.95</v>
      </c>
      <c r="D65" s="370">
        <f>VLOOKUP($A$1:$A$1397,BS!$A$8:$A$2406,1,0)</f>
        <v>13101123</v>
      </c>
    </row>
    <row r="66" spans="1:4">
      <c r="A66">
        <v>13101163</v>
      </c>
      <c r="B66" t="s">
        <v>408</v>
      </c>
      <c r="C66" s="71">
        <v>72235.62</v>
      </c>
      <c r="D66" s="370">
        <f>VLOOKUP($A$1:$A$1397,BS!$A$8:$A$2406,1,0)</f>
        <v>13101163</v>
      </c>
    </row>
    <row r="67" spans="1:4">
      <c r="A67">
        <v>13101183</v>
      </c>
      <c r="B67" t="s">
        <v>1484</v>
      </c>
      <c r="C67" s="71">
        <v>2229934.0499999998</v>
      </c>
      <c r="D67" s="370">
        <f>VLOOKUP($A$1:$A$1397,BS!$A$8:$A$2406,1,0)</f>
        <v>13101183</v>
      </c>
    </row>
    <row r="68" spans="1:4">
      <c r="A68">
        <v>13101193</v>
      </c>
      <c r="B68" t="s">
        <v>2091</v>
      </c>
      <c r="C68" s="71">
        <v>18886.32</v>
      </c>
      <c r="D68" s="370">
        <f>VLOOKUP($A$1:$A$1397,BS!$A$8:$A$2406,1,0)</f>
        <v>13101193</v>
      </c>
    </row>
    <row r="69" spans="1:4">
      <c r="A69">
        <v>13101253</v>
      </c>
      <c r="B69" t="s">
        <v>1878</v>
      </c>
      <c r="C69" s="71">
        <v>1558661.22</v>
      </c>
      <c r="D69" s="370">
        <f>VLOOKUP($A$1:$A$1397,BS!$A$8:$A$2406,1,0)</f>
        <v>13101253</v>
      </c>
    </row>
    <row r="70" spans="1:4">
      <c r="A70">
        <v>13109003</v>
      </c>
      <c r="B70" t="s">
        <v>2532</v>
      </c>
      <c r="C70" s="71">
        <v>26671.7</v>
      </c>
      <c r="D70" s="370">
        <f>VLOOKUP($A$1:$A$1397,BS!$A$8:$A$2406,1,0)</f>
        <v>13109003</v>
      </c>
    </row>
    <row r="71" spans="1:4">
      <c r="A71">
        <v>13109013</v>
      </c>
      <c r="B71" t="s">
        <v>2533</v>
      </c>
      <c r="C71" s="71">
        <v>3866</v>
      </c>
      <c r="D71" s="370">
        <f>VLOOKUP($A$1:$A$1397,BS!$A$8:$A$2406,1,0)</f>
        <v>13109013</v>
      </c>
    </row>
    <row r="72" spans="1:4">
      <c r="A72">
        <v>13400021</v>
      </c>
      <c r="B72" t="s">
        <v>1209</v>
      </c>
      <c r="C72" s="71">
        <v>9861609.4000000004</v>
      </c>
      <c r="D72" s="370">
        <f>VLOOKUP($A$1:$A$1397,BS!$A$8:$A$2406,1,0)</f>
        <v>13400021</v>
      </c>
    </row>
    <row r="73" spans="1:4">
      <c r="A73">
        <v>13400031</v>
      </c>
      <c r="B73" t="s">
        <v>1210</v>
      </c>
      <c r="C73" s="71">
        <v>-9861609.4000000004</v>
      </c>
      <c r="D73" s="370">
        <f>VLOOKUP($A$1:$A$1397,BS!$A$8:$A$2406,1,0)</f>
        <v>13400031</v>
      </c>
    </row>
    <row r="74" spans="1:4">
      <c r="A74">
        <v>13400073</v>
      </c>
      <c r="B74" t="s">
        <v>988</v>
      </c>
      <c r="C74" s="71">
        <v>1313430.6200000001</v>
      </c>
      <c r="D74" s="370">
        <f>VLOOKUP($A$1:$A$1397,BS!$A$8:$A$2406,1,0)</f>
        <v>13400073</v>
      </c>
    </row>
    <row r="75" spans="1:4">
      <c r="A75">
        <v>13400111</v>
      </c>
      <c r="B75" t="s">
        <v>1005</v>
      </c>
      <c r="C75" s="71">
        <v>25000</v>
      </c>
      <c r="D75" s="370">
        <f>VLOOKUP($A$1:$A$1397,BS!$A$8:$A$2406,1,0)</f>
        <v>13400111</v>
      </c>
    </row>
    <row r="76" spans="1:4">
      <c r="A76">
        <v>13400123</v>
      </c>
      <c r="B76" t="s">
        <v>2015</v>
      </c>
      <c r="C76" s="71">
        <v>413849.49</v>
      </c>
      <c r="D76" s="370">
        <f>VLOOKUP($A$1:$A$1397,BS!$A$8:$A$2406,1,0)</f>
        <v>13400123</v>
      </c>
    </row>
    <row r="77" spans="1:4">
      <c r="A77">
        <v>13400211</v>
      </c>
      <c r="B77" t="s">
        <v>2092</v>
      </c>
      <c r="C77" s="71">
        <v>52300</v>
      </c>
      <c r="D77" s="370">
        <f>VLOOKUP($A$1:$A$1397,BS!$A$8:$A$2406,1,0)</f>
        <v>13400211</v>
      </c>
    </row>
    <row r="78" spans="1:4">
      <c r="A78">
        <v>13400241</v>
      </c>
      <c r="B78" t="s">
        <v>2741</v>
      </c>
      <c r="C78" s="71">
        <v>449616</v>
      </c>
      <c r="D78" s="370">
        <f>VLOOKUP($A$1:$A$1397,BS!$A$8:$A$2406,1,0)</f>
        <v>13400241</v>
      </c>
    </row>
    <row r="79" spans="1:4">
      <c r="A79">
        <v>13400261</v>
      </c>
      <c r="B79" t="s">
        <v>2828</v>
      </c>
      <c r="C79" s="71">
        <v>78717</v>
      </c>
      <c r="D79" s="370">
        <f>VLOOKUP($A$1:$A$1397,BS!$A$8:$A$2406,1,0)</f>
        <v>13400261</v>
      </c>
    </row>
    <row r="80" spans="1:4">
      <c r="A80">
        <v>13400271</v>
      </c>
      <c r="B80" t="s">
        <v>2185</v>
      </c>
      <c r="C80" s="71">
        <v>169748.71</v>
      </c>
      <c r="D80" s="370">
        <f>VLOOKUP($A$1:$A$1397,BS!$A$8:$A$2406,1,0)</f>
        <v>13400271</v>
      </c>
    </row>
    <row r="81" spans="1:4">
      <c r="A81">
        <v>13400281</v>
      </c>
      <c r="B81" t="s">
        <v>2148</v>
      </c>
      <c r="C81" s="71">
        <v>92619.11</v>
      </c>
      <c r="D81" s="370">
        <f>VLOOKUP($A$1:$A$1397,BS!$A$8:$A$2406,1,0)</f>
        <v>13400281</v>
      </c>
    </row>
    <row r="82" spans="1:4">
      <c r="A82">
        <v>13400311</v>
      </c>
      <c r="B82" t="s">
        <v>2565</v>
      </c>
      <c r="C82" s="71">
        <v>194700</v>
      </c>
      <c r="D82" s="370">
        <f>VLOOKUP($A$1:$A$1397,BS!$A$8:$A$2406,1,0)</f>
        <v>13400311</v>
      </c>
    </row>
    <row r="83" spans="1:4">
      <c r="A83">
        <v>13400321</v>
      </c>
      <c r="B83" t="s">
        <v>2969</v>
      </c>
      <c r="C83" s="71">
        <v>44370</v>
      </c>
      <c r="D83" s="370">
        <f>VLOOKUP($A$1:$A$1397,BS!$A$8:$A$2406,1,0)</f>
        <v>13400321</v>
      </c>
    </row>
    <row r="84" spans="1:4">
      <c r="A84">
        <v>13400332</v>
      </c>
      <c r="B84" t="s">
        <v>2895</v>
      </c>
      <c r="C84" s="71">
        <v>967906.42</v>
      </c>
      <c r="D84" s="370">
        <f>VLOOKUP($A$1:$A$1397,BS!$A$8:$A$2406,1,0)</f>
        <v>13400332</v>
      </c>
    </row>
    <row r="85" spans="1:4">
      <c r="A85">
        <v>13500003</v>
      </c>
      <c r="B85" t="s">
        <v>1272</v>
      </c>
      <c r="C85" s="71">
        <v>7534.56</v>
      </c>
      <c r="D85" s="370">
        <f>VLOOKUP($A$1:$A$1397,BS!$A$8:$A$2406,1,0)</f>
        <v>13500003</v>
      </c>
    </row>
    <row r="86" spans="1:4">
      <c r="A86">
        <v>13500051</v>
      </c>
      <c r="B86" t="s">
        <v>309</v>
      </c>
      <c r="C86" s="71">
        <v>73353</v>
      </c>
      <c r="D86" s="370">
        <f>VLOOKUP($A$1:$A$1397,BS!$A$8:$A$2406,1,0)</f>
        <v>13500051</v>
      </c>
    </row>
    <row r="87" spans="1:4">
      <c r="A87">
        <v>13500061</v>
      </c>
      <c r="B87" t="s">
        <v>1200</v>
      </c>
      <c r="C87" s="71">
        <v>1786010</v>
      </c>
      <c r="D87" s="370">
        <f>VLOOKUP($A$1:$A$1397,BS!$A$8:$A$2406,1,0)</f>
        <v>13500061</v>
      </c>
    </row>
    <row r="88" spans="1:4">
      <c r="A88">
        <v>13500071</v>
      </c>
      <c r="B88" t="s">
        <v>1201</v>
      </c>
      <c r="C88" s="71">
        <v>1818485</v>
      </c>
      <c r="D88" s="370">
        <f>VLOOKUP($A$1:$A$1397,BS!$A$8:$A$2406,1,0)</f>
        <v>13500071</v>
      </c>
    </row>
    <row r="89" spans="1:4">
      <c r="A89">
        <v>13500183</v>
      </c>
      <c r="B89" t="s">
        <v>2043</v>
      </c>
      <c r="C89" s="71">
        <v>100000</v>
      </c>
      <c r="D89" s="370">
        <f>VLOOKUP($A$1:$A$1397,BS!$A$8:$A$2406,1,0)</f>
        <v>13500183</v>
      </c>
    </row>
    <row r="90" spans="1:4">
      <c r="A90">
        <v>13500201</v>
      </c>
      <c r="B90" t="s">
        <v>2386</v>
      </c>
      <c r="C90" s="71">
        <v>476433.14</v>
      </c>
      <c r="D90" s="370">
        <f>VLOOKUP($A$1:$A$1397,BS!$A$8:$A$2406,1,0)</f>
        <v>13500201</v>
      </c>
    </row>
    <row r="91" spans="1:4">
      <c r="A91">
        <v>14100311</v>
      </c>
      <c r="B91" t="s">
        <v>136</v>
      </c>
      <c r="C91" s="71">
        <v>3307509.42</v>
      </c>
      <c r="D91" s="370">
        <f>VLOOKUP($A$1:$A$1397,BS!$A$8:$A$2406,1,0)</f>
        <v>14100311</v>
      </c>
    </row>
    <row r="92" spans="1:4">
      <c r="A92">
        <v>14200201</v>
      </c>
      <c r="B92" t="s">
        <v>2494</v>
      </c>
      <c r="C92" s="71">
        <v>195771882.87</v>
      </c>
      <c r="D92" s="370">
        <f>VLOOKUP($A$1:$A$1397,BS!$A$8:$A$2406,1,0)</f>
        <v>14200201</v>
      </c>
    </row>
    <row r="93" spans="1:4">
      <c r="A93">
        <v>14200202</v>
      </c>
      <c r="B93" t="s">
        <v>2495</v>
      </c>
      <c r="C93" s="71">
        <v>101826200.17</v>
      </c>
      <c r="D93" s="370">
        <f>VLOOKUP($A$1:$A$1397,BS!$A$8:$A$2406,1,0)</f>
        <v>14200202</v>
      </c>
    </row>
    <row r="94" spans="1:4">
      <c r="A94">
        <v>14200203</v>
      </c>
      <c r="B94" t="s">
        <v>2496</v>
      </c>
      <c r="C94" s="71">
        <v>-4220646.26</v>
      </c>
      <c r="D94" s="370">
        <f>VLOOKUP($A$1:$A$1397,BS!$A$8:$A$2406,1,0)</f>
        <v>14200203</v>
      </c>
    </row>
    <row r="95" spans="1:4">
      <c r="A95">
        <v>14200213</v>
      </c>
      <c r="B95" t="s">
        <v>2513</v>
      </c>
      <c r="C95" s="71">
        <v>-31040.37</v>
      </c>
      <c r="D95" s="370">
        <f>VLOOKUP($A$1:$A$1397,BS!$A$8:$A$2406,1,0)</f>
        <v>14200213</v>
      </c>
    </row>
    <row r="96" spans="1:4">
      <c r="A96">
        <v>14200223</v>
      </c>
      <c r="B96" t="s">
        <v>2514</v>
      </c>
      <c r="C96" s="71">
        <v>23425.81</v>
      </c>
      <c r="D96" s="370">
        <f>VLOOKUP($A$1:$A$1397,BS!$A$8:$A$2406,1,0)</f>
        <v>14200223</v>
      </c>
    </row>
    <row r="97" spans="1:4">
      <c r="A97">
        <v>14200253</v>
      </c>
      <c r="B97" t="s">
        <v>2497</v>
      </c>
      <c r="C97" s="71">
        <v>-25208.18</v>
      </c>
      <c r="D97" s="370">
        <f>VLOOKUP($A$1:$A$1397,BS!$A$8:$A$2406,1,0)</f>
        <v>14200253</v>
      </c>
    </row>
    <row r="98" spans="1:4">
      <c r="A98">
        <v>14300062</v>
      </c>
      <c r="B98" t="s">
        <v>2277</v>
      </c>
      <c r="C98" s="71">
        <v>5835805.25</v>
      </c>
      <c r="D98" s="370">
        <f>VLOOKUP($A$1:$A$1397,BS!$A$8:$A$2406,1,0)</f>
        <v>14300062</v>
      </c>
    </row>
    <row r="99" spans="1:4">
      <c r="A99">
        <v>14300072</v>
      </c>
      <c r="B99" t="s">
        <v>1633</v>
      </c>
      <c r="C99" s="71">
        <v>139737.34</v>
      </c>
      <c r="D99" s="370">
        <f>VLOOKUP($A$1:$A$1397,BS!$A$8:$A$2406,1,0)</f>
        <v>14300072</v>
      </c>
    </row>
    <row r="100" spans="1:4">
      <c r="A100">
        <v>14300081</v>
      </c>
      <c r="B100" t="s">
        <v>443</v>
      </c>
      <c r="C100" s="71">
        <v>200455.17</v>
      </c>
      <c r="D100" s="370">
        <f>VLOOKUP($A$1:$A$1397,BS!$A$8:$A$2406,1,0)</f>
        <v>14300081</v>
      </c>
    </row>
    <row r="101" spans="1:4">
      <c r="A101">
        <v>14300082</v>
      </c>
      <c r="B101" t="s">
        <v>2843</v>
      </c>
      <c r="C101" s="71">
        <v>575493.78</v>
      </c>
      <c r="D101" s="370">
        <f>VLOOKUP($A$1:$A$1397,BS!$A$8:$A$2406,1,0)</f>
        <v>14300082</v>
      </c>
    </row>
    <row r="102" spans="1:4">
      <c r="A102">
        <v>14300141</v>
      </c>
      <c r="B102" t="s">
        <v>1530</v>
      </c>
      <c r="C102" s="71">
        <v>10314432.390000001</v>
      </c>
      <c r="D102" s="370">
        <f>VLOOKUP($A$1:$A$1397,BS!$A$8:$A$2406,1,0)</f>
        <v>14300141</v>
      </c>
    </row>
    <row r="103" spans="1:4">
      <c r="A103">
        <v>14300151</v>
      </c>
      <c r="B103" t="s">
        <v>1531</v>
      </c>
      <c r="C103" s="71">
        <v>1335022.6599999999</v>
      </c>
      <c r="D103" s="370">
        <f>VLOOKUP($A$1:$A$1397,BS!$A$8:$A$2406,1,0)</f>
        <v>14300151</v>
      </c>
    </row>
    <row r="104" spans="1:4">
      <c r="A104">
        <v>14300171</v>
      </c>
      <c r="B104" t="s">
        <v>678</v>
      </c>
      <c r="C104" s="71">
        <v>15745277.189999999</v>
      </c>
      <c r="D104" s="370">
        <f>VLOOKUP($A$1:$A$1397,BS!$A$8:$A$2406,1,0)</f>
        <v>14300171</v>
      </c>
    </row>
    <row r="105" spans="1:4">
      <c r="A105">
        <v>14300241</v>
      </c>
      <c r="B105" t="s">
        <v>2613</v>
      </c>
      <c r="C105" s="71">
        <v>60750</v>
      </c>
      <c r="D105" s="370">
        <f>VLOOKUP($A$1:$A$1397,BS!$A$8:$A$2406,1,0)</f>
        <v>14300241</v>
      </c>
    </row>
    <row r="106" spans="1:4">
      <c r="A106">
        <v>14300261</v>
      </c>
      <c r="B106" t="s">
        <v>416</v>
      </c>
      <c r="C106" s="71">
        <v>4323799.62</v>
      </c>
      <c r="D106" s="370">
        <f>VLOOKUP($A$1:$A$1397,BS!$A$8:$A$2406,1,0)</f>
        <v>14300261</v>
      </c>
    </row>
    <row r="107" spans="1:4">
      <c r="A107">
        <v>14300333</v>
      </c>
      <c r="B107" t="s">
        <v>865</v>
      </c>
      <c r="C107" s="71">
        <v>46084.14</v>
      </c>
      <c r="D107" s="370">
        <f>VLOOKUP($A$1:$A$1397,BS!$A$8:$A$2406,1,0)</f>
        <v>14300333</v>
      </c>
    </row>
    <row r="108" spans="1:4">
      <c r="A108">
        <v>14300341</v>
      </c>
      <c r="B108" t="s">
        <v>2542</v>
      </c>
      <c r="C108" s="71">
        <v>1588.89</v>
      </c>
      <c r="D108" s="370">
        <f>VLOOKUP($A$1:$A$1397,BS!$A$8:$A$2406,1,0)</f>
        <v>14300341</v>
      </c>
    </row>
    <row r="109" spans="1:4">
      <c r="A109">
        <v>14300703</v>
      </c>
      <c r="B109" t="s">
        <v>2498</v>
      </c>
      <c r="C109" s="71">
        <v>11246298.189999999</v>
      </c>
      <c r="D109" s="370">
        <f>VLOOKUP($A$1:$A$1397,BS!$A$8:$A$2406,1,0)</f>
        <v>14300703</v>
      </c>
    </row>
    <row r="110" spans="1:4">
      <c r="A110">
        <v>14300713</v>
      </c>
      <c r="B110" t="s">
        <v>2499</v>
      </c>
      <c r="C110" s="71">
        <v>28472.01</v>
      </c>
      <c r="D110" s="370">
        <f>VLOOKUP($A$1:$A$1397,BS!$A$8:$A$2406,1,0)</f>
        <v>14300713</v>
      </c>
    </row>
    <row r="111" spans="1:4">
      <c r="A111">
        <v>14300733</v>
      </c>
      <c r="B111" t="s">
        <v>2500</v>
      </c>
      <c r="C111" s="71">
        <v>12510618.85</v>
      </c>
      <c r="D111" s="370">
        <f>VLOOKUP($A$1:$A$1397,BS!$A$8:$A$2406,1,0)</f>
        <v>14300733</v>
      </c>
    </row>
    <row r="112" spans="1:4">
      <c r="A112">
        <v>14300743</v>
      </c>
      <c r="B112" t="s">
        <v>2501</v>
      </c>
      <c r="C112" s="71">
        <v>597216.80000000005</v>
      </c>
      <c r="D112" s="370">
        <f>VLOOKUP($A$1:$A$1397,BS!$A$8:$A$2406,1,0)</f>
        <v>14300743</v>
      </c>
    </row>
    <row r="113" spans="1:4">
      <c r="A113">
        <v>14300763</v>
      </c>
      <c r="B113" t="s">
        <v>2466</v>
      </c>
      <c r="C113" s="71">
        <v>123725.62</v>
      </c>
      <c r="D113" s="370">
        <f>VLOOKUP($A$1:$A$1397,BS!$A$8:$A$2406,1,0)</f>
        <v>14300763</v>
      </c>
    </row>
    <row r="114" spans="1:4">
      <c r="A114">
        <v>14300921</v>
      </c>
      <c r="B114" t="s">
        <v>839</v>
      </c>
      <c r="C114" s="71">
        <v>690893.36</v>
      </c>
      <c r="D114" s="370">
        <f>VLOOKUP($A$1:$A$1397,BS!$A$8:$A$2406,1,0)</f>
        <v>14300921</v>
      </c>
    </row>
    <row r="115" spans="1:4">
      <c r="A115">
        <v>14301022</v>
      </c>
      <c r="B115" t="s">
        <v>331</v>
      </c>
      <c r="C115" s="71">
        <v>4493098.3</v>
      </c>
      <c r="D115" s="370">
        <f>VLOOKUP($A$1:$A$1397,BS!$A$8:$A$2406,1,0)</f>
        <v>14301022</v>
      </c>
    </row>
    <row r="116" spans="1:4">
      <c r="A116">
        <v>14301033</v>
      </c>
      <c r="B116" t="s">
        <v>2642</v>
      </c>
      <c r="C116" s="71">
        <v>28313.11</v>
      </c>
      <c r="D116" s="370">
        <f>VLOOKUP($A$1:$A$1397,BS!$A$8:$A$2406,1,0)</f>
        <v>14301033</v>
      </c>
    </row>
    <row r="117" spans="1:4">
      <c r="A117">
        <v>14301041</v>
      </c>
      <c r="B117" t="s">
        <v>2688</v>
      </c>
      <c r="C117" s="71">
        <v>6951.6</v>
      </c>
      <c r="D117" s="370">
        <f>VLOOKUP($A$1:$A$1397,BS!$A$8:$A$2406,1,0)</f>
        <v>14301041</v>
      </c>
    </row>
    <row r="118" spans="1:4">
      <c r="A118">
        <v>14301043</v>
      </c>
      <c r="B118" t="s">
        <v>2985</v>
      </c>
      <c r="C118" s="71">
        <v>1287655.1499999999</v>
      </c>
      <c r="D118" s="370">
        <f>VLOOKUP($A$1:$A$1397,BS!$A$8:$A$2406,1,0)</f>
        <v>14301043</v>
      </c>
    </row>
    <row r="119" spans="1:4">
      <c r="A119">
        <v>14400311</v>
      </c>
      <c r="B119" t="s">
        <v>2502</v>
      </c>
      <c r="C119" s="71">
        <v>-6534979.8600000003</v>
      </c>
      <c r="D119" s="370">
        <f>VLOOKUP($A$1:$A$1397,BS!$A$8:$A$2406,1,0)</f>
        <v>14400311</v>
      </c>
    </row>
    <row r="120" spans="1:4">
      <c r="A120">
        <v>14400312</v>
      </c>
      <c r="B120" t="s">
        <v>2503</v>
      </c>
      <c r="C120" s="71">
        <v>-1824186.24</v>
      </c>
      <c r="D120" s="370">
        <f>VLOOKUP($A$1:$A$1397,BS!$A$8:$A$2406,1,0)</f>
        <v>14400312</v>
      </c>
    </row>
    <row r="121" spans="1:4">
      <c r="A121">
        <v>14400313</v>
      </c>
      <c r="B121" t="s">
        <v>2534</v>
      </c>
      <c r="C121" s="71">
        <v>-140532.48000000001</v>
      </c>
      <c r="D121" s="370">
        <f>VLOOKUP($A$1:$A$1397,BS!$A$8:$A$2406,1,0)</f>
        <v>14400313</v>
      </c>
    </row>
    <row r="122" spans="1:4">
      <c r="A122">
        <v>14400323</v>
      </c>
      <c r="B122" t="s">
        <v>2535</v>
      </c>
      <c r="C122">
        <v>-282.92</v>
      </c>
      <c r="D122" s="370">
        <f>VLOOKUP($A$1:$A$1397,BS!$A$8:$A$2406,1,0)</f>
        <v>14400323</v>
      </c>
    </row>
    <row r="123" spans="1:4">
      <c r="A123">
        <v>14400343</v>
      </c>
      <c r="B123" t="s">
        <v>1364</v>
      </c>
      <c r="C123" s="71">
        <v>-1605468.73</v>
      </c>
      <c r="D123" s="370">
        <f>VLOOKUP($A$1:$A$1397,BS!$A$8:$A$2406,1,0)</f>
        <v>14400343</v>
      </c>
    </row>
    <row r="124" spans="1:4">
      <c r="A124">
        <v>14400353</v>
      </c>
      <c r="B124" t="s">
        <v>2504</v>
      </c>
      <c r="C124" s="71">
        <v>-597216.80000000005</v>
      </c>
      <c r="D124" s="370">
        <f>VLOOKUP($A$1:$A$1397,BS!$A$8:$A$2406,1,0)</f>
        <v>14400353</v>
      </c>
    </row>
    <row r="125" spans="1:4">
      <c r="A125">
        <v>14600000</v>
      </c>
      <c r="B125" t="s">
        <v>205</v>
      </c>
      <c r="C125" s="71">
        <v>538233.42000000004</v>
      </c>
      <c r="D125" s="370">
        <f>VLOOKUP($A$1:$A$1397,BS!$A$8:$A$2406,1,0)</f>
        <v>14600000</v>
      </c>
    </row>
    <row r="126" spans="1:4">
      <c r="A126">
        <v>15100021</v>
      </c>
      <c r="B126" t="s">
        <v>242</v>
      </c>
      <c r="C126" s="71">
        <v>3032398.21</v>
      </c>
      <c r="D126" s="370">
        <f>VLOOKUP($A$1:$A$1397,BS!$A$8:$A$2406,1,0)</f>
        <v>15100021</v>
      </c>
    </row>
    <row r="127" spans="1:4">
      <c r="A127">
        <v>15100031</v>
      </c>
      <c r="B127" t="s">
        <v>42</v>
      </c>
      <c r="C127" s="71">
        <v>2675847.08</v>
      </c>
      <c r="D127" s="370">
        <f>VLOOKUP($A$1:$A$1397,BS!$A$8:$A$2406,1,0)</f>
        <v>15100031</v>
      </c>
    </row>
    <row r="128" spans="1:4">
      <c r="A128">
        <v>15100041</v>
      </c>
      <c r="B128" t="s">
        <v>1120</v>
      </c>
      <c r="C128" s="71">
        <v>252874.93</v>
      </c>
      <c r="D128" s="370">
        <f>VLOOKUP($A$1:$A$1397,BS!$A$8:$A$2406,1,0)</f>
        <v>15100041</v>
      </c>
    </row>
    <row r="129" spans="1:4">
      <c r="A129">
        <v>15100061</v>
      </c>
      <c r="B129" t="s">
        <v>866</v>
      </c>
      <c r="C129" s="71">
        <v>32704.75</v>
      </c>
      <c r="D129" s="370">
        <f>VLOOKUP($A$1:$A$1397,BS!$A$8:$A$2406,1,0)</f>
        <v>15100061</v>
      </c>
    </row>
    <row r="130" spans="1:4">
      <c r="A130">
        <v>15100081</v>
      </c>
      <c r="B130" t="s">
        <v>1121</v>
      </c>
      <c r="C130" s="71">
        <v>1549109.44</v>
      </c>
      <c r="D130" s="370">
        <f>VLOOKUP($A$1:$A$1397,BS!$A$8:$A$2406,1,0)</f>
        <v>15100081</v>
      </c>
    </row>
    <row r="131" spans="1:4">
      <c r="A131">
        <v>15100091</v>
      </c>
      <c r="B131" t="s">
        <v>2011</v>
      </c>
      <c r="C131" s="71">
        <v>1779873.66</v>
      </c>
      <c r="D131" s="370">
        <f>VLOOKUP($A$1:$A$1397,BS!$A$8:$A$2406,1,0)</f>
        <v>15100091</v>
      </c>
    </row>
    <row r="132" spans="1:4">
      <c r="A132">
        <v>15100101</v>
      </c>
      <c r="B132" t="s">
        <v>192</v>
      </c>
      <c r="C132" s="71">
        <v>4446725.91</v>
      </c>
      <c r="D132" s="370">
        <f>VLOOKUP($A$1:$A$1397,BS!$A$8:$A$2406,1,0)</f>
        <v>15100101</v>
      </c>
    </row>
    <row r="133" spans="1:4">
      <c r="A133">
        <v>15100122</v>
      </c>
      <c r="B133" t="s">
        <v>430</v>
      </c>
      <c r="C133" s="71">
        <v>296599.96000000002</v>
      </c>
      <c r="D133" s="370">
        <f>VLOOKUP($A$1:$A$1397,BS!$A$8:$A$2406,1,0)</f>
        <v>15100122</v>
      </c>
    </row>
    <row r="134" spans="1:4">
      <c r="A134">
        <v>15100181</v>
      </c>
      <c r="B134" t="s">
        <v>1374</v>
      </c>
      <c r="C134" s="71">
        <v>92172.11</v>
      </c>
      <c r="D134" s="370">
        <f>VLOOKUP($A$1:$A$1397,BS!$A$8:$A$2406,1,0)</f>
        <v>15100181</v>
      </c>
    </row>
    <row r="135" spans="1:4">
      <c r="A135">
        <v>15100211</v>
      </c>
      <c r="B135" t="s">
        <v>150</v>
      </c>
      <c r="C135" s="71">
        <v>145219.95000000001</v>
      </c>
      <c r="D135" s="370">
        <f>VLOOKUP($A$1:$A$1397,BS!$A$8:$A$2406,1,0)</f>
        <v>15100211</v>
      </c>
    </row>
    <row r="136" spans="1:4">
      <c r="A136">
        <v>15100221</v>
      </c>
      <c r="B136" t="s">
        <v>1356</v>
      </c>
      <c r="C136" s="71">
        <v>1346118.86</v>
      </c>
      <c r="D136" s="370">
        <f>VLOOKUP($A$1:$A$1397,BS!$A$8:$A$2406,1,0)</f>
        <v>15100221</v>
      </c>
    </row>
    <row r="137" spans="1:4">
      <c r="A137">
        <v>15100271</v>
      </c>
      <c r="B137" t="s">
        <v>2435</v>
      </c>
      <c r="C137" s="71">
        <v>2807044.96</v>
      </c>
      <c r="D137" s="370">
        <f>VLOOKUP($A$1:$A$1397,BS!$A$8:$A$2406,1,0)</f>
        <v>15100271</v>
      </c>
    </row>
    <row r="138" spans="1:4">
      <c r="A138" s="13">
        <v>15100291</v>
      </c>
      <c r="B138" s="13" t="s">
        <v>3021</v>
      </c>
      <c r="C138" s="374">
        <v>392523.81</v>
      </c>
      <c r="D138" s="375">
        <f>VLOOKUP($A$1:$A$1397,BS!$A$8:$A$2406,1,0)</f>
        <v>15100291</v>
      </c>
    </row>
    <row r="139" spans="1:4">
      <c r="A139">
        <v>15111001</v>
      </c>
      <c r="B139" t="s">
        <v>1281</v>
      </c>
      <c r="C139" s="71">
        <v>243906.84</v>
      </c>
      <c r="D139" s="370">
        <f>VLOOKUP($A$1:$A$1397,BS!$A$8:$A$2406,1,0)</f>
        <v>15111001</v>
      </c>
    </row>
    <row r="140" spans="1:4">
      <c r="A140">
        <v>15400023</v>
      </c>
      <c r="B140" t="s">
        <v>1541</v>
      </c>
      <c r="C140" s="71">
        <v>10075853.609999999</v>
      </c>
      <c r="D140" s="370">
        <f>VLOOKUP($A$1:$A$1397,BS!$A$8:$A$2406,1,0)</f>
        <v>15400023</v>
      </c>
    </row>
    <row r="141" spans="1:4">
      <c r="A141">
        <v>15400031</v>
      </c>
      <c r="B141" t="s">
        <v>1113</v>
      </c>
      <c r="C141" s="71">
        <v>5739402.54</v>
      </c>
      <c r="D141" s="370">
        <f>VLOOKUP($A$1:$A$1397,BS!$A$8:$A$2406,1,0)</f>
        <v>15400031</v>
      </c>
    </row>
    <row r="142" spans="1:4">
      <c r="A142">
        <v>15400033</v>
      </c>
      <c r="B142" t="s">
        <v>1163</v>
      </c>
      <c r="C142" s="71">
        <v>-10075925.220000001</v>
      </c>
      <c r="D142" s="370">
        <f>VLOOKUP($A$1:$A$1397,BS!$A$8:$A$2406,1,0)</f>
        <v>15400033</v>
      </c>
    </row>
    <row r="143" spans="1:4">
      <c r="A143">
        <v>15400041</v>
      </c>
      <c r="B143" t="s">
        <v>885</v>
      </c>
      <c r="C143" s="71">
        <v>4304571.03</v>
      </c>
      <c r="D143" s="370">
        <f>VLOOKUP($A$1:$A$1397,BS!$A$8:$A$2406,1,0)</f>
        <v>15400041</v>
      </c>
    </row>
    <row r="144" spans="1:4">
      <c r="A144">
        <v>15400061</v>
      </c>
      <c r="B144" t="s">
        <v>1173</v>
      </c>
      <c r="C144" s="71">
        <v>19151527.120000001</v>
      </c>
      <c r="D144" s="370">
        <f>VLOOKUP($A$1:$A$1397,BS!$A$8:$A$2406,1,0)</f>
        <v>15400061</v>
      </c>
    </row>
    <row r="145" spans="1:4">
      <c r="A145">
        <v>15400101</v>
      </c>
      <c r="B145" t="s">
        <v>553</v>
      </c>
      <c r="C145" s="71">
        <v>28297723.140000001</v>
      </c>
      <c r="D145" s="370">
        <f>VLOOKUP($A$1:$A$1397,BS!$A$8:$A$2406,1,0)</f>
        <v>15400101</v>
      </c>
    </row>
    <row r="146" spans="1:4">
      <c r="A146">
        <v>15400102</v>
      </c>
      <c r="B146" t="s">
        <v>554</v>
      </c>
      <c r="C146" s="71">
        <v>5850433.6799999997</v>
      </c>
      <c r="D146" s="370">
        <f>VLOOKUP($A$1:$A$1397,BS!$A$8:$A$2406,1,0)</f>
        <v>15400102</v>
      </c>
    </row>
    <row r="147" spans="1:4">
      <c r="A147">
        <v>15400103</v>
      </c>
      <c r="B147" t="s">
        <v>1177</v>
      </c>
      <c r="C147" s="71">
        <v>8094955.4000000004</v>
      </c>
      <c r="D147" s="370">
        <f>VLOOKUP($A$1:$A$1397,BS!$A$8:$A$2406,1,0)</f>
        <v>15400103</v>
      </c>
    </row>
    <row r="148" spans="1:4">
      <c r="A148">
        <v>15400181</v>
      </c>
      <c r="B148" t="s">
        <v>2391</v>
      </c>
      <c r="C148" s="71">
        <v>3837943.4</v>
      </c>
      <c r="D148" s="370">
        <f>VLOOKUP($A$1:$A$1397,BS!$A$8:$A$2406,1,0)</f>
        <v>15400181</v>
      </c>
    </row>
    <row r="149" spans="1:4">
      <c r="A149">
        <v>15600003</v>
      </c>
      <c r="B149" t="s">
        <v>2695</v>
      </c>
      <c r="C149" s="71">
        <v>244239.56</v>
      </c>
      <c r="D149" s="370">
        <f>VLOOKUP($A$1:$A$1397,BS!$A$8:$A$2406,1,0)</f>
        <v>15600003</v>
      </c>
    </row>
    <row r="150" spans="1:4">
      <c r="A150">
        <v>15810001</v>
      </c>
      <c r="B150" t="s">
        <v>2854</v>
      </c>
      <c r="C150" s="71">
        <v>4082.8</v>
      </c>
      <c r="D150" s="370">
        <f>VLOOKUP($A$1:$A$1397,BS!$A$8:$A$2406,1,0)</f>
        <v>15810001</v>
      </c>
    </row>
    <row r="151" spans="1:4">
      <c r="A151">
        <v>16300023</v>
      </c>
      <c r="B151" t="s">
        <v>1221</v>
      </c>
      <c r="C151" s="71">
        <v>3684641.87</v>
      </c>
      <c r="D151" s="370">
        <f>VLOOKUP($A$1:$A$1397,BS!$A$8:$A$2406,1,0)</f>
        <v>16300023</v>
      </c>
    </row>
    <row r="152" spans="1:4">
      <c r="A152">
        <v>16300063</v>
      </c>
      <c r="B152" t="s">
        <v>1222</v>
      </c>
      <c r="C152" s="71">
        <v>456892.33</v>
      </c>
      <c r="D152" s="370">
        <f>VLOOKUP($A$1:$A$1397,BS!$A$8:$A$2406,1,0)</f>
        <v>16300063</v>
      </c>
    </row>
    <row r="153" spans="1:4">
      <c r="A153">
        <v>16410002</v>
      </c>
      <c r="B153" t="s">
        <v>1258</v>
      </c>
      <c r="C153" s="71">
        <v>16026777.449999999</v>
      </c>
      <c r="D153" s="370">
        <f>VLOOKUP($A$1:$A$1397,BS!$A$8:$A$2406,1,0)</f>
        <v>16410002</v>
      </c>
    </row>
    <row r="154" spans="1:4">
      <c r="A154">
        <v>16410012</v>
      </c>
      <c r="B154" t="s">
        <v>752</v>
      </c>
      <c r="C154" s="71">
        <v>3312141.41</v>
      </c>
      <c r="D154" s="370">
        <f>VLOOKUP($A$1:$A$1397,BS!$A$8:$A$2406,1,0)</f>
        <v>16410012</v>
      </c>
    </row>
    <row r="155" spans="1:4">
      <c r="A155">
        <v>16410022</v>
      </c>
      <c r="B155" t="s">
        <v>293</v>
      </c>
      <c r="C155" s="71">
        <v>15204424.810000001</v>
      </c>
      <c r="D155" s="370">
        <f>VLOOKUP($A$1:$A$1397,BS!$A$8:$A$2406,1,0)</f>
        <v>16410022</v>
      </c>
    </row>
    <row r="156" spans="1:4">
      <c r="A156">
        <v>16420012</v>
      </c>
      <c r="B156" t="s">
        <v>110</v>
      </c>
      <c r="C156" s="71">
        <v>36095.43</v>
      </c>
      <c r="D156" s="370">
        <f>VLOOKUP($A$1:$A$1397,BS!$A$8:$A$2406,1,0)</f>
        <v>16420012</v>
      </c>
    </row>
    <row r="157" spans="1:4">
      <c r="A157">
        <v>16500013</v>
      </c>
      <c r="B157" t="s">
        <v>3023</v>
      </c>
      <c r="C157" s="71">
        <v>3700466.73</v>
      </c>
      <c r="D157" s="370">
        <f>VLOOKUP($A$1:$A$1397,BS!$A$8:$A$2406,1,0)</f>
        <v>16500013</v>
      </c>
    </row>
    <row r="158" spans="1:4">
      <c r="A158">
        <v>16500063</v>
      </c>
      <c r="B158" t="s">
        <v>3024</v>
      </c>
      <c r="C158" s="71">
        <v>374868.34</v>
      </c>
      <c r="D158" s="370">
        <f>VLOOKUP($A$1:$A$1397,BS!$A$8:$A$2406,1,0)</f>
        <v>16500063</v>
      </c>
    </row>
    <row r="159" spans="1:4">
      <c r="A159">
        <v>16500083</v>
      </c>
      <c r="B159" t="s">
        <v>3025</v>
      </c>
      <c r="C159" s="71">
        <v>611605</v>
      </c>
      <c r="D159" s="370">
        <f>VLOOKUP($A$1:$A$1397,BS!$A$8:$A$2406,1,0)</f>
        <v>16500083</v>
      </c>
    </row>
    <row r="160" spans="1:4">
      <c r="A160">
        <v>16500143</v>
      </c>
      <c r="B160" t="s">
        <v>2286</v>
      </c>
      <c r="C160" s="71">
        <v>146241.51999999999</v>
      </c>
      <c r="D160" s="370">
        <f>VLOOKUP($A$1:$A$1397,BS!$A$8:$A$2406,1,0)</f>
        <v>16500143</v>
      </c>
    </row>
    <row r="161" spans="1:4">
      <c r="A161">
        <v>16500183</v>
      </c>
      <c r="B161" t="s">
        <v>3084</v>
      </c>
      <c r="C161" s="71">
        <v>58666.26</v>
      </c>
      <c r="D161" s="370">
        <f>VLOOKUP($A$1:$A$1397,BS!$A$8:$A$2406,1,0)</f>
        <v>16500183</v>
      </c>
    </row>
    <row r="162" spans="1:4">
      <c r="A162">
        <v>16500251</v>
      </c>
      <c r="B162" t="s">
        <v>3031</v>
      </c>
      <c r="C162" s="71">
        <v>39850.57</v>
      </c>
      <c r="D162" s="370">
        <f>VLOOKUP($A$1:$A$1397,BS!$A$8:$A$2406,1,0)</f>
        <v>16500251</v>
      </c>
    </row>
    <row r="163" spans="1:4">
      <c r="A163" s="279">
        <v>16500321</v>
      </c>
      <c r="B163" s="279" t="s">
        <v>3027</v>
      </c>
      <c r="C163" s="373">
        <v>964748.58</v>
      </c>
      <c r="D163" s="370">
        <f>VLOOKUP($A$1:$A$1397,BS!$A$8:$A$2406,1,0)</f>
        <v>16500321</v>
      </c>
    </row>
    <row r="164" spans="1:4">
      <c r="A164" s="279">
        <v>16500331</v>
      </c>
      <c r="B164" s="279" t="s">
        <v>3106</v>
      </c>
      <c r="C164" s="373">
        <v>1226130.58</v>
      </c>
      <c r="D164" s="370">
        <f>VLOOKUP($A$1:$A$1397,BS!$A$8:$A$2406,1,0)</f>
        <v>16500331</v>
      </c>
    </row>
    <row r="165" spans="1:4">
      <c r="A165">
        <v>16500333</v>
      </c>
      <c r="B165" t="s">
        <v>3033</v>
      </c>
      <c r="C165">
        <v>930</v>
      </c>
      <c r="D165" s="370">
        <f>VLOOKUP($A$1:$A$1397,BS!$A$8:$A$2406,1,0)</f>
        <v>16500333</v>
      </c>
    </row>
    <row r="166" spans="1:4">
      <c r="A166">
        <v>16500373</v>
      </c>
      <c r="B166" t="s">
        <v>3034</v>
      </c>
      <c r="C166" s="71">
        <v>6500.01</v>
      </c>
      <c r="D166" s="370">
        <f>VLOOKUP($A$1:$A$1397,BS!$A$8:$A$2406,1,0)</f>
        <v>16500373</v>
      </c>
    </row>
    <row r="167" spans="1:4">
      <c r="A167">
        <v>16500383</v>
      </c>
      <c r="B167" t="s">
        <v>3035</v>
      </c>
      <c r="C167" s="71">
        <v>759031.6</v>
      </c>
      <c r="D167" s="370">
        <f>VLOOKUP($A$1:$A$1397,BS!$A$8:$A$2406,1,0)</f>
        <v>16500383</v>
      </c>
    </row>
    <row r="168" spans="1:4">
      <c r="A168">
        <v>16500413</v>
      </c>
      <c r="B168" t="s">
        <v>3036</v>
      </c>
      <c r="C168" s="71">
        <v>446744.04</v>
      </c>
      <c r="D168" s="370">
        <f>VLOOKUP($A$1:$A$1397,BS!$A$8:$A$2406,1,0)</f>
        <v>16500413</v>
      </c>
    </row>
    <row r="169" spans="1:4">
      <c r="A169">
        <v>16500433</v>
      </c>
      <c r="B169" t="s">
        <v>3037</v>
      </c>
      <c r="C169" s="71">
        <v>317250.68</v>
      </c>
      <c r="D169" s="370">
        <f>VLOOKUP($A$1:$A$1397,BS!$A$8:$A$2406,1,0)</f>
        <v>16500433</v>
      </c>
    </row>
    <row r="170" spans="1:4">
      <c r="A170">
        <v>16500443</v>
      </c>
      <c r="B170" t="s">
        <v>3038</v>
      </c>
      <c r="C170" s="71">
        <v>332100.36</v>
      </c>
      <c r="D170" s="370">
        <f>VLOOKUP($A$1:$A$1397,BS!$A$8:$A$2406,1,0)</f>
        <v>16500443</v>
      </c>
    </row>
    <row r="171" spans="1:4">
      <c r="A171">
        <v>16500563</v>
      </c>
      <c r="B171" t="s">
        <v>3041</v>
      </c>
      <c r="C171" s="71">
        <v>137675.43</v>
      </c>
      <c r="D171" s="370">
        <f>VLOOKUP($A$1:$A$1397,BS!$A$8:$A$2406,1,0)</f>
        <v>16500563</v>
      </c>
    </row>
    <row r="172" spans="1:4">
      <c r="A172">
        <v>16500583</v>
      </c>
      <c r="B172" t="s">
        <v>1006</v>
      </c>
      <c r="C172" s="71">
        <v>4740</v>
      </c>
      <c r="D172" s="370">
        <f>VLOOKUP($A$1:$A$1397,BS!$A$8:$A$2406,1,0)</f>
        <v>16500583</v>
      </c>
    </row>
    <row r="173" spans="1:4">
      <c r="A173">
        <v>16500611</v>
      </c>
      <c r="B173" t="s">
        <v>3044</v>
      </c>
      <c r="C173" s="71">
        <v>655347</v>
      </c>
      <c r="D173" s="370">
        <f>VLOOKUP($A$1:$A$1397,BS!$A$8:$A$2406,1,0)</f>
        <v>16500611</v>
      </c>
    </row>
    <row r="174" spans="1:4">
      <c r="A174">
        <v>16500612</v>
      </c>
      <c r="B174" t="s">
        <v>3045</v>
      </c>
      <c r="C174" s="71">
        <v>412371.66</v>
      </c>
      <c r="D174" s="370">
        <f>VLOOKUP($A$1:$A$1397,BS!$A$8:$A$2406,1,0)</f>
        <v>16500612</v>
      </c>
    </row>
    <row r="175" spans="1:4">
      <c r="A175">
        <v>16500622</v>
      </c>
      <c r="B175" t="s">
        <v>3046</v>
      </c>
      <c r="C175" s="71">
        <v>80034.17</v>
      </c>
      <c r="D175" s="370">
        <f>VLOOKUP($A$1:$A$1397,BS!$A$8:$A$2406,1,0)</f>
        <v>16500622</v>
      </c>
    </row>
    <row r="176" spans="1:4">
      <c r="A176">
        <v>16500623</v>
      </c>
      <c r="B176" t="s">
        <v>497</v>
      </c>
      <c r="C176" s="71">
        <v>7431.95</v>
      </c>
      <c r="D176" s="370">
        <f>VLOOKUP($A$1:$A$1397,BS!$A$8:$A$2406,1,0)</f>
        <v>16500623</v>
      </c>
    </row>
    <row r="177" spans="1:4">
      <c r="A177">
        <v>16500633</v>
      </c>
      <c r="B177" t="s">
        <v>3107</v>
      </c>
      <c r="C177" s="71">
        <v>970217.52</v>
      </c>
      <c r="D177" s="370">
        <f>VLOOKUP($A$1:$A$1397,BS!$A$8:$A$2406,1,0)</f>
        <v>16500633</v>
      </c>
    </row>
    <row r="178" spans="1:4">
      <c r="A178">
        <v>16500673</v>
      </c>
      <c r="B178" t="s">
        <v>3047</v>
      </c>
      <c r="C178" s="71">
        <v>207805.34</v>
      </c>
      <c r="D178" s="370">
        <f>VLOOKUP($A$1:$A$1397,BS!$A$8:$A$2406,1,0)</f>
        <v>16500673</v>
      </c>
    </row>
    <row r="179" spans="1:4">
      <c r="A179">
        <v>16500693</v>
      </c>
      <c r="B179" t="s">
        <v>3050</v>
      </c>
      <c r="C179" s="71">
        <v>347413.81</v>
      </c>
      <c r="D179" s="370">
        <f>VLOOKUP($A$1:$A$1397,BS!$A$8:$A$2406,1,0)</f>
        <v>16500693</v>
      </c>
    </row>
    <row r="180" spans="1:4">
      <c r="A180">
        <v>16500703</v>
      </c>
      <c r="B180" t="s">
        <v>3051</v>
      </c>
      <c r="C180" s="71">
        <v>119188.59</v>
      </c>
      <c r="D180" s="370">
        <f>VLOOKUP($A$1:$A$1397,BS!$A$8:$A$2406,1,0)</f>
        <v>16500703</v>
      </c>
    </row>
    <row r="181" spans="1:4">
      <c r="A181">
        <v>16500743</v>
      </c>
      <c r="B181" t="s">
        <v>3054</v>
      </c>
      <c r="C181" s="71">
        <v>50427.72</v>
      </c>
      <c r="D181" s="370">
        <f>VLOOKUP($A$1:$A$1397,BS!$A$8:$A$2406,1,0)</f>
        <v>16500743</v>
      </c>
    </row>
    <row r="182" spans="1:4">
      <c r="A182">
        <v>16500753</v>
      </c>
      <c r="B182" t="s">
        <v>2077</v>
      </c>
      <c r="C182" s="71">
        <v>264247.08</v>
      </c>
      <c r="D182" s="370">
        <f>VLOOKUP($A$1:$A$1397,BS!$A$8:$A$2406,1,0)</f>
        <v>16500753</v>
      </c>
    </row>
    <row r="183" spans="1:4">
      <c r="A183">
        <v>16500763</v>
      </c>
      <c r="B183" t="s">
        <v>2629</v>
      </c>
      <c r="C183" s="71">
        <v>57124.35</v>
      </c>
      <c r="D183" s="370">
        <f>VLOOKUP($A$1:$A$1397,BS!$A$8:$A$2406,1,0)</f>
        <v>16500763</v>
      </c>
    </row>
    <row r="184" spans="1:4">
      <c r="A184">
        <v>16500783</v>
      </c>
      <c r="B184" t="s">
        <v>3055</v>
      </c>
      <c r="C184" s="71">
        <v>54171.839999999997</v>
      </c>
      <c r="D184" s="370">
        <f>VLOOKUP($A$1:$A$1397,BS!$A$8:$A$2406,1,0)</f>
        <v>16500783</v>
      </c>
    </row>
    <row r="185" spans="1:4">
      <c r="A185">
        <v>16501003</v>
      </c>
      <c r="B185" t="s">
        <v>3059</v>
      </c>
      <c r="C185" s="71">
        <v>37070</v>
      </c>
      <c r="D185" s="370">
        <f>VLOOKUP($A$1:$A$1397,BS!$A$8:$A$2406,1,0)</f>
        <v>16501003</v>
      </c>
    </row>
    <row r="186" spans="1:4">
      <c r="A186">
        <v>16501013</v>
      </c>
      <c r="B186" t="s">
        <v>1746</v>
      </c>
      <c r="C186" s="71">
        <v>239099.29</v>
      </c>
      <c r="D186" s="370">
        <f>VLOOKUP($A$1:$A$1397,BS!$A$8:$A$2406,1,0)</f>
        <v>16501013</v>
      </c>
    </row>
    <row r="187" spans="1:4">
      <c r="A187">
        <v>16501051</v>
      </c>
      <c r="B187" t="s">
        <v>3060</v>
      </c>
      <c r="C187" s="71">
        <v>639297.13</v>
      </c>
      <c r="D187" s="370">
        <f>VLOOKUP($A$1:$A$1397,BS!$A$8:$A$2406,1,0)</f>
        <v>16501051</v>
      </c>
    </row>
    <row r="188" spans="1:4">
      <c r="A188">
        <v>16501083</v>
      </c>
      <c r="B188" t="s">
        <v>3061</v>
      </c>
      <c r="C188" s="71">
        <v>20101.169999999998</v>
      </c>
      <c r="D188" s="370">
        <f>VLOOKUP($A$1:$A$1397,BS!$A$8:$A$2406,1,0)</f>
        <v>16501083</v>
      </c>
    </row>
    <row r="189" spans="1:4">
      <c r="A189">
        <v>16501103</v>
      </c>
      <c r="B189" t="s">
        <v>3062</v>
      </c>
      <c r="C189" s="71">
        <v>70636.570000000007</v>
      </c>
      <c r="D189" s="370">
        <f>VLOOKUP($A$1:$A$1397,BS!$A$8:$A$2406,1,0)</f>
        <v>16501103</v>
      </c>
    </row>
    <row r="190" spans="1:4">
      <c r="A190">
        <v>16502001</v>
      </c>
      <c r="B190" t="s">
        <v>3063</v>
      </c>
      <c r="C190" s="71">
        <v>35144</v>
      </c>
      <c r="D190" s="370">
        <f>VLOOKUP($A$1:$A$1397,BS!$A$8:$A$2406,1,0)</f>
        <v>16502001</v>
      </c>
    </row>
    <row r="191" spans="1:4">
      <c r="A191">
        <v>16502003</v>
      </c>
      <c r="B191" t="s">
        <v>3064</v>
      </c>
      <c r="C191" s="71">
        <v>11983.67</v>
      </c>
      <c r="D191" s="370">
        <f>VLOOKUP($A$1:$A$1397,BS!$A$8:$A$2406,1,0)</f>
        <v>16502003</v>
      </c>
    </row>
    <row r="192" spans="1:4">
      <c r="A192">
        <v>16502013</v>
      </c>
      <c r="B192" t="s">
        <v>3085</v>
      </c>
      <c r="C192" s="71">
        <v>81558.960000000006</v>
      </c>
      <c r="D192" s="370">
        <f>VLOOKUP($A$1:$A$1397,BS!$A$8:$A$2406,1,0)</f>
        <v>16502013</v>
      </c>
    </row>
    <row r="193" spans="1:4">
      <c r="A193">
        <v>16502021</v>
      </c>
      <c r="B193" t="s">
        <v>3067</v>
      </c>
      <c r="C193" s="71">
        <v>54130</v>
      </c>
      <c r="D193" s="370">
        <f>VLOOKUP($A$1:$A$1397,BS!$A$8:$A$2406,1,0)</f>
        <v>16502021</v>
      </c>
    </row>
    <row r="194" spans="1:4">
      <c r="A194">
        <v>16502023</v>
      </c>
      <c r="B194" t="s">
        <v>3068</v>
      </c>
      <c r="C194" s="71">
        <v>89204.92</v>
      </c>
      <c r="D194" s="370">
        <f>VLOOKUP($A$1:$A$1397,BS!$A$8:$A$2406,1,0)</f>
        <v>16502023</v>
      </c>
    </row>
    <row r="195" spans="1:4">
      <c r="A195">
        <v>16502053</v>
      </c>
      <c r="B195" t="s">
        <v>3070</v>
      </c>
      <c r="C195" s="71">
        <v>92567.83</v>
      </c>
      <c r="D195" s="370">
        <f>VLOOKUP($A$1:$A$1397,BS!$A$8:$A$2406,1,0)</f>
        <v>16502053</v>
      </c>
    </row>
    <row r="196" spans="1:4">
      <c r="A196">
        <v>16502063</v>
      </c>
      <c r="B196" t="s">
        <v>3071</v>
      </c>
      <c r="C196" s="71">
        <v>158366.66</v>
      </c>
      <c r="D196" s="370">
        <f>VLOOKUP($A$1:$A$1397,BS!$A$8:$A$2406,1,0)</f>
        <v>16502063</v>
      </c>
    </row>
    <row r="197" spans="1:4">
      <c r="A197">
        <v>16502083</v>
      </c>
      <c r="B197" t="s">
        <v>2756</v>
      </c>
      <c r="C197" s="71">
        <v>14631.6</v>
      </c>
      <c r="D197" s="370">
        <f>VLOOKUP($A$1:$A$1397,BS!$A$8:$A$2406,1,0)</f>
        <v>16502083</v>
      </c>
    </row>
    <row r="198" spans="1:4">
      <c r="A198">
        <v>16502103</v>
      </c>
      <c r="B198" t="s">
        <v>2799</v>
      </c>
      <c r="C198" s="71">
        <v>56342</v>
      </c>
      <c r="D198" s="370">
        <f>VLOOKUP($A$1:$A$1397,BS!$A$8:$A$2406,1,0)</f>
        <v>16502103</v>
      </c>
    </row>
    <row r="199" spans="1:4">
      <c r="A199">
        <v>16502113</v>
      </c>
      <c r="B199" t="s">
        <v>2815</v>
      </c>
      <c r="C199" s="71">
        <v>50301.59</v>
      </c>
      <c r="D199" s="370">
        <f>VLOOKUP($A$1:$A$1397,BS!$A$8:$A$2406,1,0)</f>
        <v>16502113</v>
      </c>
    </row>
    <row r="200" spans="1:4">
      <c r="A200">
        <v>16502133</v>
      </c>
      <c r="B200" t="s">
        <v>3074</v>
      </c>
      <c r="C200" s="71">
        <v>161622</v>
      </c>
      <c r="D200" s="370">
        <f>VLOOKUP($A$1:$A$1397,BS!$A$8:$A$2406,1,0)</f>
        <v>16502133</v>
      </c>
    </row>
    <row r="201" spans="1:4">
      <c r="A201">
        <v>16502153</v>
      </c>
      <c r="B201" t="s">
        <v>3076</v>
      </c>
      <c r="C201" s="71">
        <v>132484.70000000001</v>
      </c>
      <c r="D201" s="370">
        <f>VLOOKUP($A$1:$A$1397,BS!$A$8:$A$2406,1,0)</f>
        <v>16502153</v>
      </c>
    </row>
    <row r="202" spans="1:4">
      <c r="A202" s="279">
        <v>16502163</v>
      </c>
      <c r="B202" s="279" t="s">
        <v>3077</v>
      </c>
      <c r="C202" s="373">
        <v>57093.3</v>
      </c>
      <c r="D202" s="370" t="e">
        <f>VLOOKUP($A$1:$A$1397,BS!$A$8:$A$2406,1,0)</f>
        <v>#N/A</v>
      </c>
    </row>
    <row r="203" spans="1:4">
      <c r="A203" s="279">
        <v>16502173</v>
      </c>
      <c r="B203" s="279" t="s">
        <v>3086</v>
      </c>
      <c r="C203" s="373">
        <v>123858.41</v>
      </c>
      <c r="D203" s="370" t="e">
        <f>VLOOKUP($A$1:$A$1397,BS!$A$8:$A$2406,1,0)</f>
        <v>#N/A</v>
      </c>
    </row>
    <row r="204" spans="1:4">
      <c r="A204">
        <v>16502181</v>
      </c>
      <c r="B204" t="s">
        <v>2338</v>
      </c>
      <c r="C204" s="71">
        <v>9164.11</v>
      </c>
      <c r="D204" s="370">
        <f>VLOOKUP($A$1:$A$1397,BS!$A$8:$A$2406,1,0)</f>
        <v>16502181</v>
      </c>
    </row>
    <row r="205" spans="1:4">
      <c r="A205">
        <v>16502191</v>
      </c>
      <c r="B205" t="s">
        <v>2242</v>
      </c>
      <c r="C205" s="71">
        <v>482649.55</v>
      </c>
      <c r="D205" s="370">
        <f>VLOOKUP($A$1:$A$1397,BS!$A$8:$A$2406,1,0)</f>
        <v>16502191</v>
      </c>
    </row>
    <row r="206" spans="1:4">
      <c r="A206">
        <v>16502201</v>
      </c>
      <c r="B206" t="s">
        <v>3087</v>
      </c>
      <c r="C206" s="71">
        <v>14084</v>
      </c>
      <c r="D206" s="370">
        <f>VLOOKUP($A$1:$A$1397,BS!$A$8:$A$2406,1,0)</f>
        <v>16502201</v>
      </c>
    </row>
    <row r="207" spans="1:4">
      <c r="A207">
        <v>16502213</v>
      </c>
      <c r="B207" t="s">
        <v>3088</v>
      </c>
      <c r="C207" s="71">
        <v>49524</v>
      </c>
      <c r="D207" s="370">
        <f>VLOOKUP($A$1:$A$1397,BS!$A$8:$A$2406,1,0)</f>
        <v>16502213</v>
      </c>
    </row>
    <row r="208" spans="1:4">
      <c r="A208">
        <v>16502221</v>
      </c>
      <c r="B208" t="s">
        <v>3042</v>
      </c>
      <c r="C208" s="71">
        <v>17548295.469999999</v>
      </c>
      <c r="D208" s="370">
        <f>VLOOKUP($A$1:$A$1397,BS!$A$8:$A$2406,1,0)</f>
        <v>16502221</v>
      </c>
    </row>
    <row r="209" spans="1:4">
      <c r="A209">
        <v>16502231</v>
      </c>
      <c r="B209" t="s">
        <v>3043</v>
      </c>
      <c r="C209" s="71">
        <v>1487363.59</v>
      </c>
      <c r="D209" s="370">
        <f>VLOOKUP($A$1:$A$1397,BS!$A$8:$A$2406,1,0)</f>
        <v>16502231</v>
      </c>
    </row>
    <row r="210" spans="1:4">
      <c r="A210">
        <v>16502241</v>
      </c>
      <c r="B210" t="s">
        <v>3089</v>
      </c>
      <c r="C210" s="71">
        <v>78391.89</v>
      </c>
      <c r="D210" s="370">
        <f>VLOOKUP($A$1:$A$1397,BS!$A$8:$A$2406,1,0)</f>
        <v>16502241</v>
      </c>
    </row>
    <row r="211" spans="1:4">
      <c r="A211">
        <v>16502382</v>
      </c>
      <c r="B211" t="s">
        <v>3039</v>
      </c>
      <c r="C211" s="71">
        <v>1982067.5</v>
      </c>
      <c r="D211" s="370">
        <f>VLOOKUP($A$1:$A$1397,BS!$A$8:$A$2406,1,0)</f>
        <v>16502382</v>
      </c>
    </row>
    <row r="212" spans="1:4">
      <c r="A212">
        <v>16502393</v>
      </c>
      <c r="B212" t="s">
        <v>3049</v>
      </c>
      <c r="C212" s="71">
        <v>15330</v>
      </c>
      <c r="D212" s="370">
        <f>VLOOKUP($A$1:$A$1397,BS!$A$8:$A$2406,1,0)</f>
        <v>16502393</v>
      </c>
    </row>
    <row r="213" spans="1:4">
      <c r="A213">
        <v>16502403</v>
      </c>
      <c r="B213" t="s">
        <v>2830</v>
      </c>
      <c r="C213" s="71">
        <v>87600</v>
      </c>
      <c r="D213" s="370">
        <f>VLOOKUP($A$1:$A$1397,BS!$A$8:$A$2406,1,0)</f>
        <v>16502403</v>
      </c>
    </row>
    <row r="214" spans="1:4">
      <c r="A214">
        <v>16502413</v>
      </c>
      <c r="B214" t="s">
        <v>3069</v>
      </c>
      <c r="C214" s="71">
        <v>60000</v>
      </c>
      <c r="D214" s="370">
        <f>VLOOKUP($A$1:$A$1397,BS!$A$8:$A$2406,1,0)</f>
        <v>16502413</v>
      </c>
    </row>
    <row r="215" spans="1:4">
      <c r="A215">
        <v>16502423</v>
      </c>
      <c r="B215" t="s">
        <v>3075</v>
      </c>
      <c r="C215" s="71">
        <v>99653.16</v>
      </c>
      <c r="D215" s="370">
        <f>VLOOKUP($A$1:$A$1397,BS!$A$8:$A$2406,1,0)</f>
        <v>16502423</v>
      </c>
    </row>
    <row r="216" spans="1:4">
      <c r="A216">
        <v>16504063</v>
      </c>
      <c r="B216" t="s">
        <v>3078</v>
      </c>
      <c r="C216" s="71">
        <v>25550</v>
      </c>
      <c r="D216" s="370">
        <f>VLOOKUP($A$1:$A$1397,BS!$A$8:$A$2406,1,0)</f>
        <v>16504063</v>
      </c>
    </row>
    <row r="217" spans="1:4">
      <c r="A217">
        <v>16504073</v>
      </c>
      <c r="B217" t="s">
        <v>3069</v>
      </c>
      <c r="C217" s="71">
        <v>90000</v>
      </c>
      <c r="D217" s="370">
        <f>VLOOKUP($A$1:$A$1397,BS!$A$8:$A$2406,1,0)</f>
        <v>16504073</v>
      </c>
    </row>
    <row r="218" spans="1:4">
      <c r="A218">
        <v>16504083</v>
      </c>
      <c r="B218" t="s">
        <v>2830</v>
      </c>
      <c r="C218" s="71">
        <v>58400</v>
      </c>
      <c r="D218" s="370">
        <f>VLOOKUP($A$1:$A$1397,BS!$A$8:$A$2406,1,0)</f>
        <v>16504083</v>
      </c>
    </row>
    <row r="219" spans="1:4">
      <c r="A219">
        <v>16504093</v>
      </c>
      <c r="B219" t="s">
        <v>3090</v>
      </c>
      <c r="C219" s="71">
        <v>2183456.3199999998</v>
      </c>
      <c r="D219" s="370">
        <f>VLOOKUP($A$1:$A$1397,BS!$A$8:$A$2406,1,0)</f>
        <v>16504093</v>
      </c>
    </row>
    <row r="220" spans="1:4">
      <c r="A220">
        <v>16504101</v>
      </c>
      <c r="B220" t="s">
        <v>2338</v>
      </c>
      <c r="C220" s="71">
        <v>109022.39999999999</v>
      </c>
      <c r="D220" s="370">
        <f>VLOOKUP($A$1:$A$1397,BS!$A$8:$A$2406,1,0)</f>
        <v>16504101</v>
      </c>
    </row>
    <row r="221" spans="1:4">
      <c r="A221">
        <v>16504112</v>
      </c>
      <c r="B221" t="s">
        <v>3091</v>
      </c>
      <c r="C221" s="71">
        <v>1611750</v>
      </c>
      <c r="D221" s="370">
        <f>VLOOKUP($A$1:$A$1397,BS!$A$8:$A$2406,1,0)</f>
        <v>16504112</v>
      </c>
    </row>
    <row r="222" spans="1:4">
      <c r="A222">
        <v>16504221</v>
      </c>
      <c r="B222" t="s">
        <v>3087</v>
      </c>
      <c r="C222" s="71">
        <v>215032.5</v>
      </c>
      <c r="D222" s="370">
        <f>VLOOKUP($A$1:$A$1397,BS!$A$8:$A$2406,1,0)</f>
        <v>16504221</v>
      </c>
    </row>
    <row r="223" spans="1:4">
      <c r="A223">
        <v>16504231</v>
      </c>
      <c r="B223" t="s">
        <v>3092</v>
      </c>
      <c r="C223" s="71">
        <v>1123937.6499999999</v>
      </c>
      <c r="D223" s="370">
        <f>VLOOKUP($A$1:$A$1397,BS!$A$8:$A$2406,1,0)</f>
        <v>16504231</v>
      </c>
    </row>
    <row r="224" spans="1:4">
      <c r="A224">
        <v>16504241</v>
      </c>
      <c r="B224" t="s">
        <v>3093</v>
      </c>
      <c r="C224" s="71">
        <v>2431566.6800000002</v>
      </c>
      <c r="D224" s="370">
        <f>VLOOKUP($A$1:$A$1397,BS!$A$8:$A$2406,1,0)</f>
        <v>16504241</v>
      </c>
    </row>
    <row r="225" spans="1:4">
      <c r="A225">
        <v>16504251</v>
      </c>
      <c r="B225" t="s">
        <v>3094</v>
      </c>
      <c r="C225" s="71">
        <v>2254189.7599999998</v>
      </c>
      <c r="D225" s="370">
        <f>VLOOKUP($A$1:$A$1397,BS!$A$8:$A$2406,1,0)</f>
        <v>16504251</v>
      </c>
    </row>
    <row r="226" spans="1:4">
      <c r="A226">
        <v>16504253</v>
      </c>
      <c r="B226" t="s">
        <v>3058</v>
      </c>
      <c r="C226" s="71">
        <v>8254.08</v>
      </c>
      <c r="D226" s="370">
        <f>VLOOKUP($A$1:$A$1397,BS!$A$8:$A$2406,1,0)</f>
        <v>16504253</v>
      </c>
    </row>
    <row r="227" spans="1:4">
      <c r="A227">
        <v>16504261</v>
      </c>
      <c r="B227" t="s">
        <v>3095</v>
      </c>
      <c r="C227" s="71">
        <v>707595.04</v>
      </c>
      <c r="D227" s="370">
        <f>VLOOKUP($A$1:$A$1397,BS!$A$8:$A$2406,1,0)</f>
        <v>16504261</v>
      </c>
    </row>
    <row r="228" spans="1:4">
      <c r="A228">
        <v>16504271</v>
      </c>
      <c r="B228" t="s">
        <v>3096</v>
      </c>
      <c r="C228" s="71">
        <v>793364.16</v>
      </c>
      <c r="D228" s="370">
        <f>VLOOKUP($A$1:$A$1397,BS!$A$8:$A$2406,1,0)</f>
        <v>16504271</v>
      </c>
    </row>
    <row r="229" spans="1:4">
      <c r="A229">
        <v>16580001</v>
      </c>
      <c r="B229" t="s">
        <v>3097</v>
      </c>
      <c r="C229" s="71">
        <v>-7556836.0999999996</v>
      </c>
      <c r="D229" s="370">
        <f>VLOOKUP($A$1:$A$1397,BS!$A$8:$A$2406,1,0)</f>
        <v>16580001</v>
      </c>
    </row>
    <row r="230" spans="1:4">
      <c r="A230">
        <v>16580002</v>
      </c>
      <c r="B230" t="s">
        <v>3098</v>
      </c>
      <c r="C230" s="71">
        <v>-1611750</v>
      </c>
      <c r="D230" s="370">
        <f>VLOOKUP($A$1:$A$1397,BS!$A$8:$A$2406,1,0)</f>
        <v>16580002</v>
      </c>
    </row>
    <row r="231" spans="1:4">
      <c r="A231">
        <v>16580003</v>
      </c>
      <c r="B231" t="s">
        <v>3099</v>
      </c>
      <c r="C231" s="71">
        <v>-532085.76000000001</v>
      </c>
      <c r="D231" s="370">
        <f>VLOOKUP($A$1:$A$1397,BS!$A$8:$A$2406,1,0)</f>
        <v>16580003</v>
      </c>
    </row>
    <row r="232" spans="1:4">
      <c r="A232">
        <v>16590001</v>
      </c>
      <c r="B232" t="s">
        <v>3097</v>
      </c>
      <c r="C232" s="71">
        <v>7556836.0999999996</v>
      </c>
      <c r="D232" s="370">
        <f>VLOOKUP($A$1:$A$1397,BS!$A$8:$A$2406,1,0)</f>
        <v>16590001</v>
      </c>
    </row>
    <row r="233" spans="1:4">
      <c r="A233">
        <v>16590002</v>
      </c>
      <c r="B233" t="s">
        <v>3100</v>
      </c>
      <c r="C233" s="71">
        <v>1611750</v>
      </c>
      <c r="D233" s="370">
        <f>VLOOKUP($A$1:$A$1397,BS!$A$8:$A$2406,1,0)</f>
        <v>16590002</v>
      </c>
    </row>
    <row r="234" spans="1:4">
      <c r="A234">
        <v>16590003</v>
      </c>
      <c r="B234" t="s">
        <v>3099</v>
      </c>
      <c r="C234" s="71">
        <v>532085.76000000001</v>
      </c>
      <c r="D234" s="370">
        <f>VLOOKUP($A$1:$A$1397,BS!$A$8:$A$2406,1,0)</f>
        <v>16590003</v>
      </c>
    </row>
    <row r="235" spans="1:4">
      <c r="A235">
        <v>17300001</v>
      </c>
      <c r="B235" t="s">
        <v>2278</v>
      </c>
      <c r="C235" s="71">
        <v>141522127.97999999</v>
      </c>
      <c r="D235" s="370">
        <f>VLOOKUP($A$1:$A$1397,BS!$A$8:$A$2406,1,0)</f>
        <v>17300001</v>
      </c>
    </row>
    <row r="236" spans="1:4">
      <c r="A236">
        <v>17300002</v>
      </c>
      <c r="B236" t="s">
        <v>1607</v>
      </c>
      <c r="C236" s="71">
        <v>57890534.479999997</v>
      </c>
      <c r="D236" s="370">
        <f>VLOOKUP($A$1:$A$1397,BS!$A$8:$A$2406,1,0)</f>
        <v>17300002</v>
      </c>
    </row>
    <row r="237" spans="1:4">
      <c r="A237">
        <v>17500001</v>
      </c>
      <c r="B237" t="s">
        <v>2365</v>
      </c>
      <c r="C237" s="71">
        <v>23482308.140000001</v>
      </c>
      <c r="D237" s="370">
        <f>VLOOKUP($A$1:$A$1397,BS!$A$8:$A$2406,1,0)</f>
        <v>17500001</v>
      </c>
    </row>
    <row r="238" spans="1:4">
      <c r="A238">
        <v>17500002</v>
      </c>
      <c r="B238" t="s">
        <v>2366</v>
      </c>
      <c r="C238" s="71">
        <v>6437652.9000000004</v>
      </c>
      <c r="D238" s="370">
        <f>VLOOKUP($A$1:$A$1397,BS!$A$8:$A$2406,1,0)</f>
        <v>17500002</v>
      </c>
    </row>
    <row r="239" spans="1:4">
      <c r="A239">
        <v>17500011</v>
      </c>
      <c r="B239" t="s">
        <v>2367</v>
      </c>
      <c r="C239" s="71">
        <v>5411661.6699999999</v>
      </c>
      <c r="D239" s="370">
        <f>VLOOKUP($A$1:$A$1397,BS!$A$8:$A$2406,1,0)</f>
        <v>17500011</v>
      </c>
    </row>
    <row r="240" spans="1:4">
      <c r="A240">
        <v>17500012</v>
      </c>
      <c r="B240" t="s">
        <v>2368</v>
      </c>
      <c r="C240" s="71">
        <v>809310.61</v>
      </c>
      <c r="D240" s="370">
        <f>VLOOKUP($A$1:$A$1397,BS!$A$8:$A$2406,1,0)</f>
        <v>17500012</v>
      </c>
    </row>
    <row r="241" spans="1:4">
      <c r="A241">
        <v>18100003</v>
      </c>
      <c r="B241" t="s">
        <v>939</v>
      </c>
      <c r="C241" s="71">
        <v>239706.2</v>
      </c>
      <c r="D241" s="370">
        <f>VLOOKUP($A$1:$A$1397,BS!$A$8:$A$2406,1,0)</f>
        <v>18100003</v>
      </c>
    </row>
    <row r="242" spans="1:4">
      <c r="A242">
        <v>18100093</v>
      </c>
      <c r="B242" t="s">
        <v>226</v>
      </c>
      <c r="C242" s="71">
        <v>43916.67</v>
      </c>
      <c r="D242" s="370">
        <f>VLOOKUP($A$1:$A$1397,BS!$A$8:$A$2406,1,0)</f>
        <v>18100093</v>
      </c>
    </row>
    <row r="243" spans="1:4">
      <c r="A243">
        <v>18100203</v>
      </c>
      <c r="B243" t="s">
        <v>1794</v>
      </c>
      <c r="C243" s="71">
        <v>1585660.55</v>
      </c>
      <c r="D243" s="370">
        <f>VLOOKUP($A$1:$A$1397,BS!$A$8:$A$2406,1,0)</f>
        <v>18100203</v>
      </c>
    </row>
    <row r="244" spans="1:4">
      <c r="A244">
        <v>18100213</v>
      </c>
      <c r="B244" t="s">
        <v>2920</v>
      </c>
      <c r="C244" s="71">
        <v>4430439.38</v>
      </c>
      <c r="D244" s="370">
        <f>VLOOKUP($A$1:$A$1397,BS!$A$8:$A$2406,1,0)</f>
        <v>18100213</v>
      </c>
    </row>
    <row r="245" spans="1:4">
      <c r="A245">
        <v>18100223</v>
      </c>
      <c r="B245" t="s">
        <v>2557</v>
      </c>
      <c r="C245" s="71">
        <v>1247748.52</v>
      </c>
      <c r="D245" s="370">
        <f>VLOOKUP($A$1:$A$1397,BS!$A$8:$A$2406,1,0)</f>
        <v>18100223</v>
      </c>
    </row>
    <row r="246" spans="1:4">
      <c r="A246">
        <v>18100233</v>
      </c>
      <c r="B246" t="s">
        <v>2561</v>
      </c>
      <c r="C246" s="71">
        <v>210862.28</v>
      </c>
      <c r="D246" s="370">
        <f>VLOOKUP($A$1:$A$1397,BS!$A$8:$A$2406,1,0)</f>
        <v>18100233</v>
      </c>
    </row>
    <row r="247" spans="1:4">
      <c r="A247">
        <v>18100473</v>
      </c>
      <c r="B247" t="s">
        <v>1215</v>
      </c>
      <c r="C247" s="71">
        <v>1197246.48</v>
      </c>
      <c r="D247" s="370">
        <f>VLOOKUP($A$1:$A$1397,BS!$A$8:$A$2406,1,0)</f>
        <v>18100473</v>
      </c>
    </row>
    <row r="248" spans="1:4">
      <c r="A248">
        <v>18100493</v>
      </c>
      <c r="B248" t="s">
        <v>669</v>
      </c>
      <c r="C248" s="71">
        <v>417296.9</v>
      </c>
      <c r="D248" s="370">
        <f>VLOOKUP($A$1:$A$1397,BS!$A$8:$A$2406,1,0)</f>
        <v>18100493</v>
      </c>
    </row>
    <row r="249" spans="1:4">
      <c r="A249">
        <v>18100663</v>
      </c>
      <c r="B249" t="s">
        <v>2456</v>
      </c>
      <c r="C249" s="71">
        <v>805610.37</v>
      </c>
      <c r="D249" s="370">
        <f>VLOOKUP($A$1:$A$1397,BS!$A$8:$A$2406,1,0)</f>
        <v>18100663</v>
      </c>
    </row>
    <row r="250" spans="1:4">
      <c r="A250">
        <v>18100673</v>
      </c>
      <c r="B250" t="s">
        <v>2459</v>
      </c>
      <c r="C250" s="71">
        <v>1442576.26</v>
      </c>
      <c r="D250" s="370">
        <f>VLOOKUP($A$1:$A$1397,BS!$A$8:$A$2406,1,0)</f>
        <v>18100673</v>
      </c>
    </row>
    <row r="251" spans="1:4">
      <c r="A251">
        <v>18100923</v>
      </c>
      <c r="B251" t="s">
        <v>2199</v>
      </c>
      <c r="C251" s="71">
        <v>2233418.67</v>
      </c>
      <c r="D251" s="370">
        <f>VLOOKUP($A$1:$A$1397,BS!$A$8:$A$2406,1,0)</f>
        <v>18100923</v>
      </c>
    </row>
    <row r="252" spans="1:4">
      <c r="A252">
        <v>18100933</v>
      </c>
      <c r="B252" t="s">
        <v>2200</v>
      </c>
      <c r="C252" s="71">
        <v>457724.5</v>
      </c>
      <c r="D252" s="370">
        <f>VLOOKUP($A$1:$A$1397,BS!$A$8:$A$2406,1,0)</f>
        <v>18100933</v>
      </c>
    </row>
    <row r="253" spans="1:4">
      <c r="A253">
        <v>18101023</v>
      </c>
      <c r="B253" t="s">
        <v>1046</v>
      </c>
      <c r="C253" s="71">
        <v>1725249.72</v>
      </c>
      <c r="D253" s="370">
        <f>VLOOKUP($A$1:$A$1397,BS!$A$8:$A$2406,1,0)</f>
        <v>18101023</v>
      </c>
    </row>
    <row r="254" spans="1:4">
      <c r="A254">
        <v>18101033</v>
      </c>
      <c r="B254" t="s">
        <v>1211</v>
      </c>
      <c r="C254" s="71">
        <v>2022755.63</v>
      </c>
      <c r="D254" s="370">
        <f>VLOOKUP($A$1:$A$1397,BS!$A$8:$A$2406,1,0)</f>
        <v>18101033</v>
      </c>
    </row>
    <row r="255" spans="1:4">
      <c r="A255">
        <v>18101053</v>
      </c>
      <c r="B255" t="s">
        <v>1818</v>
      </c>
      <c r="C255" s="71">
        <v>564972.39</v>
      </c>
      <c r="D255" s="370">
        <f>VLOOKUP($A$1:$A$1397,BS!$A$8:$A$2406,1,0)</f>
        <v>18101053</v>
      </c>
    </row>
    <row r="256" spans="1:4">
      <c r="A256">
        <v>18101083</v>
      </c>
      <c r="B256" t="s">
        <v>949</v>
      </c>
      <c r="C256" s="71">
        <v>536243.77</v>
      </c>
      <c r="D256" s="370">
        <f>VLOOKUP($A$1:$A$1397,BS!$A$8:$A$2406,1,0)</f>
        <v>18101083</v>
      </c>
    </row>
    <row r="257" spans="1:4">
      <c r="A257">
        <v>18101093</v>
      </c>
      <c r="B257" t="s">
        <v>950</v>
      </c>
      <c r="C257" s="71">
        <v>413140.88</v>
      </c>
      <c r="D257" s="370">
        <f>VLOOKUP($A$1:$A$1397,BS!$A$8:$A$2406,1,0)</f>
        <v>18101093</v>
      </c>
    </row>
    <row r="258" spans="1:4">
      <c r="A258">
        <v>18101113</v>
      </c>
      <c r="B258" t="s">
        <v>1523</v>
      </c>
      <c r="C258" s="71">
        <v>2799862.01</v>
      </c>
      <c r="D258" s="370">
        <f>VLOOKUP($A$1:$A$1397,BS!$A$8:$A$2406,1,0)</f>
        <v>18101113</v>
      </c>
    </row>
    <row r="259" spans="1:4">
      <c r="A259">
        <v>18101123</v>
      </c>
      <c r="B259" t="s">
        <v>1954</v>
      </c>
      <c r="C259" s="71">
        <v>2717554.51</v>
      </c>
      <c r="D259" s="370">
        <f>VLOOKUP($A$1:$A$1397,BS!$A$8:$A$2406,1,0)</f>
        <v>18101123</v>
      </c>
    </row>
    <row r="260" spans="1:4">
      <c r="A260">
        <v>18101133</v>
      </c>
      <c r="B260" t="s">
        <v>1955</v>
      </c>
      <c r="C260" s="71">
        <v>2106074.92</v>
      </c>
      <c r="D260" s="370">
        <f>VLOOKUP($A$1:$A$1397,BS!$A$8:$A$2406,1,0)</f>
        <v>18101133</v>
      </c>
    </row>
    <row r="261" spans="1:4">
      <c r="A261">
        <v>18101143</v>
      </c>
      <c r="B261" t="s">
        <v>2057</v>
      </c>
      <c r="C261" s="71">
        <v>2583085.88</v>
      </c>
      <c r="D261" s="370">
        <f>VLOOKUP($A$1:$A$1397,BS!$A$8:$A$2406,1,0)</f>
        <v>18101143</v>
      </c>
    </row>
    <row r="262" spans="1:4">
      <c r="A262">
        <v>18210231</v>
      </c>
      <c r="B262" t="s">
        <v>1670</v>
      </c>
      <c r="C262" s="71">
        <v>21888215</v>
      </c>
      <c r="D262" s="370">
        <f>VLOOKUP($A$1:$A$1397,BS!$A$8:$A$2406,1,0)</f>
        <v>18210231</v>
      </c>
    </row>
    <row r="263" spans="1:4">
      <c r="A263">
        <v>18210261</v>
      </c>
      <c r="B263" t="s">
        <v>2024</v>
      </c>
      <c r="C263" s="71">
        <v>50185.88</v>
      </c>
      <c r="D263" s="370">
        <f>VLOOKUP($A$1:$A$1397,BS!$A$8:$A$2406,1,0)</f>
        <v>18210261</v>
      </c>
    </row>
    <row r="264" spans="1:4">
      <c r="A264">
        <v>18210281</v>
      </c>
      <c r="B264" t="s">
        <v>2239</v>
      </c>
      <c r="C264" s="71">
        <v>60295490.299999997</v>
      </c>
      <c r="D264" s="370">
        <f>VLOOKUP($A$1:$A$1397,BS!$A$8:$A$2406,1,0)</f>
        <v>18210281</v>
      </c>
    </row>
    <row r="265" spans="1:4">
      <c r="A265">
        <v>18210291</v>
      </c>
      <c r="B265" t="s">
        <v>2305</v>
      </c>
      <c r="C265" s="71">
        <v>1849576.77</v>
      </c>
      <c r="D265" s="370">
        <f>VLOOKUP($A$1:$A$1397,BS!$A$8:$A$2406,1,0)</f>
        <v>18210291</v>
      </c>
    </row>
    <row r="266" spans="1:4">
      <c r="A266">
        <v>18210301</v>
      </c>
      <c r="B266" t="s">
        <v>2832</v>
      </c>
      <c r="C266" s="71">
        <v>18185772.66</v>
      </c>
      <c r="D266" s="370">
        <f>VLOOKUP($A$1:$A$1397,BS!$A$8:$A$2406,1,0)</f>
        <v>18210301</v>
      </c>
    </row>
    <row r="267" spans="1:4">
      <c r="A267">
        <v>18210311</v>
      </c>
      <c r="B267" t="s">
        <v>2989</v>
      </c>
      <c r="C267" s="71">
        <v>22925637.57</v>
      </c>
      <c r="D267" s="370">
        <f>VLOOKUP($A$1:$A$1397,BS!$A$8:$A$2406,1,0)</f>
        <v>18210311</v>
      </c>
    </row>
    <row r="268" spans="1:4">
      <c r="A268">
        <v>18220011</v>
      </c>
      <c r="B268" t="s">
        <v>457</v>
      </c>
      <c r="C268" s="71">
        <v>65708856.939999998</v>
      </c>
      <c r="D268" s="370">
        <f>VLOOKUP($A$1:$A$1397,BS!$A$8:$A$2406,1,0)</f>
        <v>18220011</v>
      </c>
    </row>
    <row r="269" spans="1:4">
      <c r="A269">
        <v>18220021</v>
      </c>
      <c r="B269" t="s">
        <v>1085</v>
      </c>
      <c r="C269" s="71">
        <v>743111.53</v>
      </c>
      <c r="D269" s="370">
        <f>VLOOKUP($A$1:$A$1397,BS!$A$8:$A$2406,1,0)</f>
        <v>18220021</v>
      </c>
    </row>
    <row r="270" spans="1:4">
      <c r="A270">
        <v>18220031</v>
      </c>
      <c r="B270" t="s">
        <v>243</v>
      </c>
      <c r="C270" s="71">
        <v>-18818583.699999999</v>
      </c>
      <c r="D270" s="370">
        <f>VLOOKUP($A$1:$A$1397,BS!$A$8:$A$2406,1,0)</f>
        <v>18220031</v>
      </c>
    </row>
    <row r="271" spans="1:4">
      <c r="A271">
        <v>18220041</v>
      </c>
      <c r="B271" t="s">
        <v>1257</v>
      </c>
      <c r="C271" s="71">
        <v>-17998703.239999998</v>
      </c>
      <c r="D271" s="370">
        <f>VLOOKUP($A$1:$A$1397,BS!$A$8:$A$2406,1,0)</f>
        <v>18220041</v>
      </c>
    </row>
    <row r="272" spans="1:4">
      <c r="A272">
        <v>18220061</v>
      </c>
      <c r="B272" t="s">
        <v>1415</v>
      </c>
      <c r="C272" s="71">
        <v>-30211680.609999999</v>
      </c>
      <c r="D272" s="370">
        <f>VLOOKUP($A$1:$A$1397,BS!$A$8:$A$2406,1,0)</f>
        <v>18220061</v>
      </c>
    </row>
    <row r="273" spans="1:4">
      <c r="A273">
        <v>18220091</v>
      </c>
      <c r="B273" t="s">
        <v>2231</v>
      </c>
      <c r="C273" s="71">
        <v>221162.19</v>
      </c>
      <c r="D273" s="370">
        <f>VLOOKUP($A$1:$A$1397,BS!$A$8:$A$2406,1,0)</f>
        <v>18220091</v>
      </c>
    </row>
    <row r="274" spans="1:4">
      <c r="A274">
        <v>18220101</v>
      </c>
      <c r="B274" t="s">
        <v>2845</v>
      </c>
      <c r="C274" s="71">
        <v>10286682.84</v>
      </c>
      <c r="D274" s="370">
        <f>VLOOKUP($A$1:$A$1397,BS!$A$8:$A$2406,1,0)</f>
        <v>18220101</v>
      </c>
    </row>
    <row r="275" spans="1:4">
      <c r="A275">
        <v>18230002</v>
      </c>
      <c r="B275" t="s">
        <v>2</v>
      </c>
      <c r="C275" s="71">
        <v>1235715.06</v>
      </c>
      <c r="D275" s="370">
        <f>VLOOKUP($A$1:$A$1397,BS!$A$8:$A$2406,1,0)</f>
        <v>18230002</v>
      </c>
    </row>
    <row r="276" spans="1:4">
      <c r="A276">
        <v>18230021</v>
      </c>
      <c r="B276" t="s">
        <v>575</v>
      </c>
      <c r="C276" s="71">
        <v>100503119.01000001</v>
      </c>
      <c r="D276" s="370">
        <f>VLOOKUP($A$1:$A$1397,BS!$A$8:$A$2406,1,0)</f>
        <v>18230021</v>
      </c>
    </row>
    <row r="277" spans="1:4">
      <c r="A277">
        <v>18230031</v>
      </c>
      <c r="B277" t="s">
        <v>1260</v>
      </c>
      <c r="C277" s="71">
        <v>51991739.649999999</v>
      </c>
      <c r="D277" s="370">
        <f>VLOOKUP($A$1:$A$1397,BS!$A$8:$A$2406,1,0)</f>
        <v>18230031</v>
      </c>
    </row>
    <row r="278" spans="1:4">
      <c r="A278">
        <v>18230032</v>
      </c>
      <c r="B278" t="s">
        <v>829</v>
      </c>
      <c r="C278" s="71">
        <v>14464095</v>
      </c>
      <c r="D278" s="370">
        <f>VLOOKUP($A$1:$A$1397,BS!$A$8:$A$2406,1,0)</f>
        <v>18230032</v>
      </c>
    </row>
    <row r="279" spans="1:4">
      <c r="A279">
        <v>18230041</v>
      </c>
      <c r="B279" t="s">
        <v>720</v>
      </c>
      <c r="C279" s="71">
        <v>21589277</v>
      </c>
      <c r="D279" s="370">
        <f>VLOOKUP($A$1:$A$1397,BS!$A$8:$A$2406,1,0)</f>
        <v>18230041</v>
      </c>
    </row>
    <row r="280" spans="1:4">
      <c r="A280">
        <v>18230042</v>
      </c>
      <c r="B280" t="s">
        <v>1566</v>
      </c>
      <c r="C280" s="71">
        <v>-6883086.0199999996</v>
      </c>
      <c r="D280" s="370">
        <f>VLOOKUP($A$1:$A$1397,BS!$A$8:$A$2406,1,0)</f>
        <v>18230042</v>
      </c>
    </row>
    <row r="281" spans="1:4">
      <c r="A281">
        <v>18230051</v>
      </c>
      <c r="B281" t="s">
        <v>721</v>
      </c>
      <c r="C281" s="71">
        <v>-16766070.92</v>
      </c>
      <c r="D281" s="370">
        <f>VLOOKUP($A$1:$A$1397,BS!$A$8:$A$2406,1,0)</f>
        <v>18230051</v>
      </c>
    </row>
    <row r="282" spans="1:4">
      <c r="A282">
        <v>18230061</v>
      </c>
      <c r="B282" t="s">
        <v>631</v>
      </c>
      <c r="C282" s="71">
        <v>1166078</v>
      </c>
      <c r="D282" s="370">
        <f>VLOOKUP($A$1:$A$1397,BS!$A$8:$A$2406,1,0)</f>
        <v>18230061</v>
      </c>
    </row>
    <row r="283" spans="1:4">
      <c r="A283">
        <v>18230071</v>
      </c>
      <c r="B283" t="s">
        <v>970</v>
      </c>
      <c r="C283" s="71">
        <v>113632921</v>
      </c>
      <c r="D283" s="370">
        <f>VLOOKUP($A$1:$A$1397,BS!$A$8:$A$2406,1,0)</f>
        <v>18230071</v>
      </c>
    </row>
    <row r="284" spans="1:4">
      <c r="A284">
        <v>18230081</v>
      </c>
      <c r="B284" t="s">
        <v>932</v>
      </c>
      <c r="C284" s="71">
        <v>-108636967.98999999</v>
      </c>
      <c r="D284" s="370">
        <f>VLOOKUP($A$1:$A$1397,BS!$A$8:$A$2406,1,0)</f>
        <v>18230081</v>
      </c>
    </row>
    <row r="285" spans="1:4">
      <c r="A285">
        <v>18230311</v>
      </c>
      <c r="B285" t="s">
        <v>1489</v>
      </c>
      <c r="C285" s="71">
        <v>30000</v>
      </c>
      <c r="D285" s="370">
        <f>VLOOKUP($A$1:$A$1397,BS!$A$8:$A$2406,1,0)</f>
        <v>18230311</v>
      </c>
    </row>
    <row r="286" spans="1:4">
      <c r="A286">
        <v>18230351</v>
      </c>
      <c r="B286" t="s">
        <v>221</v>
      </c>
      <c r="C286" s="71">
        <v>111637033.72</v>
      </c>
      <c r="D286" s="370">
        <f>VLOOKUP($A$1:$A$1397,BS!$A$8:$A$2406,1,0)</f>
        <v>18230351</v>
      </c>
    </row>
    <row r="287" spans="1:4">
      <c r="A287">
        <v>18230401</v>
      </c>
      <c r="B287" t="s">
        <v>2250</v>
      </c>
      <c r="C287" s="71">
        <v>13262.01</v>
      </c>
      <c r="D287" s="370">
        <f>VLOOKUP($A$1:$A$1397,BS!$A$8:$A$2406,1,0)</f>
        <v>18230401</v>
      </c>
    </row>
    <row r="288" spans="1:4">
      <c r="A288">
        <v>18230621</v>
      </c>
      <c r="B288" t="s">
        <v>1277</v>
      </c>
      <c r="C288" s="71">
        <v>-77577597.099999994</v>
      </c>
      <c r="D288" s="370">
        <f>VLOOKUP($A$1:$A$1397,BS!$A$8:$A$2406,1,0)</f>
        <v>18230621</v>
      </c>
    </row>
    <row r="289" spans="1:4">
      <c r="A289">
        <v>18230631</v>
      </c>
      <c r="B289" t="s">
        <v>1795</v>
      </c>
      <c r="C289" s="71">
        <v>71119508.900000006</v>
      </c>
      <c r="D289" s="370">
        <f>VLOOKUP($A$1:$A$1397,BS!$A$8:$A$2406,1,0)</f>
        <v>18230631</v>
      </c>
    </row>
    <row r="290" spans="1:4">
      <c r="A290">
        <v>18230691</v>
      </c>
      <c r="B290" t="s">
        <v>1290</v>
      </c>
      <c r="C290" s="71">
        <v>-474402.14</v>
      </c>
      <c r="D290" s="370">
        <f>VLOOKUP($A$1:$A$1397,BS!$A$8:$A$2406,1,0)</f>
        <v>18230691</v>
      </c>
    </row>
    <row r="291" spans="1:4">
      <c r="A291">
        <v>18230771</v>
      </c>
      <c r="B291" t="s">
        <v>873</v>
      </c>
      <c r="C291" s="71">
        <v>1308507</v>
      </c>
      <c r="D291" s="370">
        <f>VLOOKUP($A$1:$A$1397,BS!$A$8:$A$2406,1,0)</f>
        <v>18230771</v>
      </c>
    </row>
    <row r="292" spans="1:4">
      <c r="A292">
        <v>18230781</v>
      </c>
      <c r="B292" t="s">
        <v>788</v>
      </c>
      <c r="C292" s="71">
        <v>-1308507</v>
      </c>
      <c r="D292" s="370">
        <f>VLOOKUP($A$1:$A$1397,BS!$A$8:$A$2406,1,0)</f>
        <v>18230781</v>
      </c>
    </row>
    <row r="293" spans="1:4">
      <c r="A293">
        <v>18230791</v>
      </c>
      <c r="B293" t="s">
        <v>379</v>
      </c>
      <c r="C293" s="71">
        <v>3858376</v>
      </c>
      <c r="D293" s="370">
        <f>VLOOKUP($A$1:$A$1397,BS!$A$8:$A$2406,1,0)</f>
        <v>18230791</v>
      </c>
    </row>
    <row r="294" spans="1:4">
      <c r="A294">
        <v>18230971</v>
      </c>
      <c r="B294" t="s">
        <v>1383</v>
      </c>
      <c r="C294" s="71">
        <v>2749643.08</v>
      </c>
      <c r="D294" s="370">
        <f>VLOOKUP($A$1:$A$1397,BS!$A$8:$A$2406,1,0)</f>
        <v>18230971</v>
      </c>
    </row>
    <row r="295" spans="1:4">
      <c r="A295">
        <v>18231051</v>
      </c>
      <c r="B295" t="s">
        <v>2039</v>
      </c>
      <c r="C295" s="71">
        <v>-34827817</v>
      </c>
      <c r="D295" s="370">
        <f>VLOOKUP($A$1:$A$1397,BS!$A$8:$A$2406,1,0)</f>
        <v>18231051</v>
      </c>
    </row>
    <row r="296" spans="1:4">
      <c r="A296">
        <v>18231061</v>
      </c>
      <c r="B296" t="s">
        <v>2040</v>
      </c>
      <c r="C296" s="71">
        <v>34827817</v>
      </c>
      <c r="D296" s="370">
        <f>VLOOKUP($A$1:$A$1397,BS!$A$8:$A$2406,1,0)</f>
        <v>18231061</v>
      </c>
    </row>
    <row r="297" spans="1:4">
      <c r="A297">
        <v>18231081</v>
      </c>
      <c r="B297" t="s">
        <v>2237</v>
      </c>
      <c r="C297" s="71">
        <v>-25644564</v>
      </c>
      <c r="D297" s="370">
        <f>VLOOKUP($A$1:$A$1397,BS!$A$8:$A$2406,1,0)</f>
        <v>18231081</v>
      </c>
    </row>
    <row r="298" spans="1:4">
      <c r="A298">
        <v>18231091</v>
      </c>
      <c r="B298" t="s">
        <v>2238</v>
      </c>
      <c r="C298" s="71">
        <v>25644564</v>
      </c>
      <c r="D298" s="370">
        <f>VLOOKUP($A$1:$A$1397,BS!$A$8:$A$2406,1,0)</f>
        <v>18231091</v>
      </c>
    </row>
    <row r="299" spans="1:4">
      <c r="A299">
        <v>18231141</v>
      </c>
      <c r="B299" t="s">
        <v>2461</v>
      </c>
      <c r="C299" s="71">
        <v>-37811937</v>
      </c>
      <c r="D299" s="370">
        <f>VLOOKUP($A$1:$A$1397,BS!$A$8:$A$2406,1,0)</f>
        <v>18231141</v>
      </c>
    </row>
    <row r="300" spans="1:4">
      <c r="A300">
        <v>18231151</v>
      </c>
      <c r="B300" t="s">
        <v>2462</v>
      </c>
      <c r="C300" s="71">
        <v>37811937</v>
      </c>
      <c r="D300" s="370">
        <f>VLOOKUP($A$1:$A$1397,BS!$A$8:$A$2406,1,0)</f>
        <v>18231151</v>
      </c>
    </row>
    <row r="301" spans="1:4">
      <c r="A301">
        <v>18231161</v>
      </c>
      <c r="B301" t="s">
        <v>2724</v>
      </c>
      <c r="C301" s="71">
        <v>40127111</v>
      </c>
      <c r="D301" s="370">
        <f>VLOOKUP($A$1:$A$1397,BS!$A$8:$A$2406,1,0)</f>
        <v>18231161</v>
      </c>
    </row>
    <row r="302" spans="1:4">
      <c r="A302">
        <v>18231171</v>
      </c>
      <c r="B302" t="s">
        <v>2725</v>
      </c>
      <c r="C302" s="71">
        <v>-40127111</v>
      </c>
      <c r="D302" s="370">
        <f>VLOOKUP($A$1:$A$1397,BS!$A$8:$A$2406,1,0)</f>
        <v>18231171</v>
      </c>
    </row>
    <row r="303" spans="1:4">
      <c r="A303">
        <v>18231181</v>
      </c>
      <c r="B303" t="s">
        <v>2878</v>
      </c>
      <c r="C303" s="71">
        <v>8733855</v>
      </c>
      <c r="D303" s="370">
        <f>VLOOKUP($A$1:$A$1397,BS!$A$8:$A$2406,1,0)</f>
        <v>18231181</v>
      </c>
    </row>
    <row r="304" spans="1:4">
      <c r="A304">
        <v>18231191</v>
      </c>
      <c r="B304" t="s">
        <v>2879</v>
      </c>
      <c r="C304" s="71">
        <v>-8733855</v>
      </c>
      <c r="D304" s="370">
        <f>VLOOKUP($A$1:$A$1397,BS!$A$8:$A$2406,1,0)</f>
        <v>18231191</v>
      </c>
    </row>
    <row r="305" spans="1:4">
      <c r="A305">
        <v>18232221</v>
      </c>
      <c r="B305" t="s">
        <v>1490</v>
      </c>
      <c r="C305" s="71">
        <v>200000</v>
      </c>
      <c r="D305" s="370">
        <f>VLOOKUP($A$1:$A$1397,BS!$A$8:$A$2406,1,0)</f>
        <v>18232221</v>
      </c>
    </row>
    <row r="306" spans="1:4">
      <c r="A306">
        <v>18232251</v>
      </c>
      <c r="B306" t="s">
        <v>1491</v>
      </c>
      <c r="C306" s="71">
        <v>2144365.86</v>
      </c>
      <c r="D306" s="370">
        <f>VLOOKUP($A$1:$A$1397,BS!$A$8:$A$2406,1,0)</f>
        <v>18232251</v>
      </c>
    </row>
    <row r="307" spans="1:4">
      <c r="A307">
        <v>18232261</v>
      </c>
      <c r="B307" t="s">
        <v>1524</v>
      </c>
      <c r="C307" s="71">
        <v>600000</v>
      </c>
      <c r="D307" s="370">
        <f>VLOOKUP($A$1:$A$1397,BS!$A$8:$A$2406,1,0)</f>
        <v>18232261</v>
      </c>
    </row>
    <row r="308" spans="1:4">
      <c r="A308">
        <v>18232271</v>
      </c>
      <c r="B308" t="s">
        <v>1492</v>
      </c>
      <c r="C308" s="71">
        <v>381447.66</v>
      </c>
      <c r="D308" s="370">
        <f>VLOOKUP($A$1:$A$1397,BS!$A$8:$A$2406,1,0)</f>
        <v>18232271</v>
      </c>
    </row>
    <row r="309" spans="1:4">
      <c r="A309">
        <v>18232301</v>
      </c>
      <c r="B309" t="s">
        <v>2306</v>
      </c>
      <c r="C309" s="71">
        <v>69520089.370000005</v>
      </c>
      <c r="D309" s="370">
        <f>VLOOKUP($A$1:$A$1397,BS!$A$8:$A$2406,1,0)</f>
        <v>18232301</v>
      </c>
    </row>
    <row r="310" spans="1:4">
      <c r="A310">
        <v>18232311</v>
      </c>
      <c r="B310" t="s">
        <v>2307</v>
      </c>
      <c r="C310" s="71">
        <v>14686959</v>
      </c>
      <c r="D310" s="370">
        <f>VLOOKUP($A$1:$A$1397,BS!$A$8:$A$2406,1,0)</f>
        <v>18232311</v>
      </c>
    </row>
    <row r="311" spans="1:4">
      <c r="A311">
        <v>18232321</v>
      </c>
      <c r="B311" t="s">
        <v>2308</v>
      </c>
      <c r="C311" s="71">
        <v>1958333.12</v>
      </c>
      <c r="D311" s="370">
        <f>VLOOKUP($A$1:$A$1397,BS!$A$8:$A$2406,1,0)</f>
        <v>18232321</v>
      </c>
    </row>
    <row r="312" spans="1:4">
      <c r="A312">
        <v>18232331</v>
      </c>
      <c r="B312" t="s">
        <v>2319</v>
      </c>
      <c r="C312" s="71">
        <v>1124896.6200000001</v>
      </c>
      <c r="D312" s="370">
        <f>VLOOKUP($A$1:$A$1397,BS!$A$8:$A$2406,1,0)</f>
        <v>18232331</v>
      </c>
    </row>
    <row r="313" spans="1:4">
      <c r="A313">
        <v>18233061</v>
      </c>
      <c r="B313" t="s">
        <v>1493</v>
      </c>
      <c r="C313" s="71">
        <v>20000</v>
      </c>
      <c r="D313" s="370">
        <f>VLOOKUP($A$1:$A$1397,BS!$A$8:$A$2406,1,0)</f>
        <v>18233061</v>
      </c>
    </row>
    <row r="314" spans="1:4">
      <c r="A314">
        <v>18233091</v>
      </c>
      <c r="B314" t="s">
        <v>1494</v>
      </c>
      <c r="C314" s="71">
        <v>198092.16</v>
      </c>
      <c r="D314" s="370">
        <f>VLOOKUP($A$1:$A$1397,BS!$A$8:$A$2406,1,0)</f>
        <v>18233091</v>
      </c>
    </row>
    <row r="315" spans="1:4">
      <c r="A315">
        <v>18235521</v>
      </c>
      <c r="B315" t="s">
        <v>1926</v>
      </c>
      <c r="C315" s="71">
        <v>26280069.879999999</v>
      </c>
      <c r="D315" s="370">
        <f>VLOOKUP($A$1:$A$1397,BS!$A$8:$A$2406,1,0)</f>
        <v>18235521</v>
      </c>
    </row>
    <row r="316" spans="1:4">
      <c r="A316">
        <v>18236021</v>
      </c>
      <c r="B316" t="s">
        <v>44</v>
      </c>
      <c r="C316" s="71">
        <v>15256064.07</v>
      </c>
      <c r="D316" s="370">
        <f>VLOOKUP($A$1:$A$1397,BS!$A$8:$A$2406,1,0)</f>
        <v>18236021</v>
      </c>
    </row>
    <row r="317" spans="1:4">
      <c r="A317">
        <v>18236031</v>
      </c>
      <c r="B317" t="s">
        <v>45</v>
      </c>
      <c r="C317" s="71">
        <v>2873005.76</v>
      </c>
      <c r="D317" s="370">
        <f>VLOOKUP($A$1:$A$1397,BS!$A$8:$A$2406,1,0)</f>
        <v>18236031</v>
      </c>
    </row>
    <row r="318" spans="1:4">
      <c r="A318">
        <v>18236041</v>
      </c>
      <c r="B318" t="s">
        <v>46</v>
      </c>
      <c r="C318" s="71">
        <v>-228709.77</v>
      </c>
      <c r="D318" s="370">
        <f>VLOOKUP($A$1:$A$1397,BS!$A$8:$A$2406,1,0)</f>
        <v>18236041</v>
      </c>
    </row>
    <row r="319" spans="1:4">
      <c r="A319">
        <v>18236051</v>
      </c>
      <c r="B319" t="s">
        <v>1212</v>
      </c>
      <c r="C319" s="71">
        <v>107024.51</v>
      </c>
      <c r="D319" s="370">
        <f>VLOOKUP($A$1:$A$1397,BS!$A$8:$A$2406,1,0)</f>
        <v>18236051</v>
      </c>
    </row>
    <row r="320" spans="1:4">
      <c r="A320">
        <v>18236061</v>
      </c>
      <c r="B320" t="s">
        <v>322</v>
      </c>
      <c r="C320" s="71">
        <v>1031542.85</v>
      </c>
      <c r="D320" s="370">
        <f>VLOOKUP($A$1:$A$1397,BS!$A$8:$A$2406,1,0)</f>
        <v>18236061</v>
      </c>
    </row>
    <row r="321" spans="1:4">
      <c r="A321">
        <v>18236071</v>
      </c>
      <c r="B321" t="s">
        <v>323</v>
      </c>
      <c r="C321" s="71">
        <v>671052.84</v>
      </c>
      <c r="D321" s="370">
        <f>VLOOKUP($A$1:$A$1397,BS!$A$8:$A$2406,1,0)</f>
        <v>18236071</v>
      </c>
    </row>
    <row r="322" spans="1:4">
      <c r="A322">
        <v>18236091</v>
      </c>
      <c r="B322" t="s">
        <v>1384</v>
      </c>
      <c r="C322" s="71">
        <v>-100555.3</v>
      </c>
      <c r="D322" s="370">
        <f>VLOOKUP($A$1:$A$1397,BS!$A$8:$A$2406,1,0)</f>
        <v>18236091</v>
      </c>
    </row>
    <row r="323" spans="1:4">
      <c r="A323">
        <v>18236101</v>
      </c>
      <c r="B323" t="s">
        <v>1417</v>
      </c>
      <c r="C323" s="71">
        <v>3769772.47</v>
      </c>
      <c r="D323" s="370">
        <f>VLOOKUP($A$1:$A$1397,BS!$A$8:$A$2406,1,0)</f>
        <v>18236101</v>
      </c>
    </row>
    <row r="324" spans="1:4">
      <c r="A324">
        <v>18236111</v>
      </c>
      <c r="B324" t="s">
        <v>2747</v>
      </c>
      <c r="C324" s="71">
        <v>-2149856.11</v>
      </c>
      <c r="D324" s="370">
        <f>VLOOKUP($A$1:$A$1397,BS!$A$8:$A$2406,1,0)</f>
        <v>18236111</v>
      </c>
    </row>
    <row r="325" spans="1:4">
      <c r="A325">
        <v>18237112</v>
      </c>
      <c r="B325" t="s">
        <v>633</v>
      </c>
      <c r="C325" s="71">
        <v>279321.2</v>
      </c>
      <c r="D325" s="370">
        <f>VLOOKUP($A$1:$A$1397,BS!$A$8:$A$2406,1,0)</f>
        <v>18237112</v>
      </c>
    </row>
    <row r="326" spans="1:4">
      <c r="A326">
        <v>18237122</v>
      </c>
      <c r="B326" t="s">
        <v>961</v>
      </c>
      <c r="C326" s="71">
        <v>169602.13</v>
      </c>
      <c r="D326" s="370">
        <f>VLOOKUP($A$1:$A$1397,BS!$A$8:$A$2406,1,0)</f>
        <v>18237122</v>
      </c>
    </row>
    <row r="327" spans="1:4">
      <c r="A327">
        <v>18237132</v>
      </c>
      <c r="B327" t="s">
        <v>58</v>
      </c>
      <c r="C327" s="71">
        <v>133750.43</v>
      </c>
      <c r="D327" s="370">
        <f>VLOOKUP($A$1:$A$1397,BS!$A$8:$A$2406,1,0)</f>
        <v>18237132</v>
      </c>
    </row>
    <row r="328" spans="1:4">
      <c r="A328">
        <v>18237142</v>
      </c>
      <c r="B328" t="s">
        <v>59</v>
      </c>
      <c r="C328" s="71">
        <v>53995.63</v>
      </c>
      <c r="D328" s="370">
        <f>VLOOKUP($A$1:$A$1397,BS!$A$8:$A$2406,1,0)</f>
        <v>18237142</v>
      </c>
    </row>
    <row r="329" spans="1:4">
      <c r="A329">
        <v>18237152</v>
      </c>
      <c r="B329" t="s">
        <v>318</v>
      </c>
      <c r="C329" s="71">
        <v>67987.45</v>
      </c>
      <c r="D329" s="370">
        <f>VLOOKUP($A$1:$A$1397,BS!$A$8:$A$2406,1,0)</f>
        <v>18237152</v>
      </c>
    </row>
    <row r="330" spans="1:4">
      <c r="A330">
        <v>18238031</v>
      </c>
      <c r="B330" t="s">
        <v>2603</v>
      </c>
      <c r="C330" s="71">
        <v>4357695.0599999996</v>
      </c>
      <c r="D330" s="370">
        <f>VLOOKUP($A$1:$A$1397,BS!$A$8:$A$2406,1,0)</f>
        <v>18238031</v>
      </c>
    </row>
    <row r="331" spans="1:4">
      <c r="A331">
        <v>18238032</v>
      </c>
      <c r="B331" t="s">
        <v>2603</v>
      </c>
      <c r="C331" s="71">
        <v>1643465.18</v>
      </c>
      <c r="D331" s="370">
        <f>VLOOKUP($A$1:$A$1397,BS!$A$8:$A$2406,1,0)</f>
        <v>18238032</v>
      </c>
    </row>
    <row r="332" spans="1:4">
      <c r="A332">
        <v>18238041</v>
      </c>
      <c r="B332" t="s">
        <v>2604</v>
      </c>
      <c r="C332" s="71">
        <v>25555540</v>
      </c>
      <c r="D332" s="370">
        <f>VLOOKUP($A$1:$A$1397,BS!$A$8:$A$2406,1,0)</f>
        <v>18238041</v>
      </c>
    </row>
    <row r="333" spans="1:4">
      <c r="A333">
        <v>18238042</v>
      </c>
      <c r="B333" t="s">
        <v>2605</v>
      </c>
      <c r="C333" s="71">
        <v>7769834</v>
      </c>
      <c r="D333" s="370">
        <f>VLOOKUP($A$1:$A$1397,BS!$A$8:$A$2406,1,0)</f>
        <v>18238042</v>
      </c>
    </row>
    <row r="334" spans="1:4">
      <c r="A334">
        <v>18238141</v>
      </c>
      <c r="B334" t="s">
        <v>2783</v>
      </c>
      <c r="C334" s="71">
        <v>17758339.289999999</v>
      </c>
      <c r="D334" s="370">
        <f>VLOOKUP($A$1:$A$1397,BS!$A$8:$A$2406,1,0)</f>
        <v>18238141</v>
      </c>
    </row>
    <row r="335" spans="1:4">
      <c r="A335">
        <v>18238142</v>
      </c>
      <c r="B335" t="s">
        <v>2782</v>
      </c>
      <c r="C335" s="71">
        <v>54108520.219999999</v>
      </c>
      <c r="D335" s="370">
        <f>VLOOKUP($A$1:$A$1397,BS!$A$8:$A$2406,1,0)</f>
        <v>18238142</v>
      </c>
    </row>
    <row r="336" spans="1:4">
      <c r="A336">
        <v>18238151</v>
      </c>
      <c r="B336" t="s">
        <v>2674</v>
      </c>
      <c r="C336" s="71">
        <v>6939157.21</v>
      </c>
      <c r="D336" s="370">
        <f>VLOOKUP($A$1:$A$1397,BS!$A$8:$A$2406,1,0)</f>
        <v>18238151</v>
      </c>
    </row>
    <row r="337" spans="1:4">
      <c r="A337">
        <v>18238152</v>
      </c>
      <c r="B337" t="s">
        <v>2618</v>
      </c>
      <c r="C337" s="71">
        <v>11942785.560000001</v>
      </c>
      <c r="D337" s="370">
        <f>VLOOKUP($A$1:$A$1397,BS!$A$8:$A$2406,1,0)</f>
        <v>18238152</v>
      </c>
    </row>
    <row r="338" spans="1:4">
      <c r="A338">
        <v>18238161</v>
      </c>
      <c r="B338" t="s">
        <v>2602</v>
      </c>
      <c r="C338" s="71">
        <v>800082.92</v>
      </c>
      <c r="D338" s="370">
        <f>VLOOKUP($A$1:$A$1397,BS!$A$8:$A$2406,1,0)</f>
        <v>18238161</v>
      </c>
    </row>
    <row r="339" spans="1:4">
      <c r="A339">
        <v>18238162</v>
      </c>
      <c r="B339" t="s">
        <v>2849</v>
      </c>
      <c r="C339" s="71">
        <v>1680607.59</v>
      </c>
      <c r="D339" s="370">
        <f>VLOOKUP($A$1:$A$1397,BS!$A$8:$A$2406,1,0)</f>
        <v>18238162</v>
      </c>
    </row>
    <row r="340" spans="1:4">
      <c r="A340">
        <v>18238171</v>
      </c>
      <c r="B340" t="s">
        <v>2766</v>
      </c>
      <c r="C340" s="71">
        <v>335502.69</v>
      </c>
      <c r="D340" s="370">
        <f>VLOOKUP($A$1:$A$1397,BS!$A$8:$A$2406,1,0)</f>
        <v>18238171</v>
      </c>
    </row>
    <row r="341" spans="1:4">
      <c r="A341">
        <v>18238172</v>
      </c>
      <c r="B341" t="s">
        <v>2619</v>
      </c>
      <c r="C341" s="71">
        <v>435872.59</v>
      </c>
      <c r="D341" s="370">
        <f>VLOOKUP($A$1:$A$1397,BS!$A$8:$A$2406,1,0)</f>
        <v>18238172</v>
      </c>
    </row>
    <row r="342" spans="1:4">
      <c r="A342">
        <v>18238181</v>
      </c>
      <c r="B342" t="s">
        <v>2720</v>
      </c>
      <c r="C342" s="71">
        <v>960367.54</v>
      </c>
      <c r="D342" s="370">
        <f>VLOOKUP($A$1:$A$1397,BS!$A$8:$A$2406,1,0)</f>
        <v>18238181</v>
      </c>
    </row>
    <row r="343" spans="1:4">
      <c r="A343">
        <v>18238191</v>
      </c>
      <c r="B343" t="s">
        <v>2721</v>
      </c>
      <c r="C343" s="71">
        <v>2111281.13</v>
      </c>
      <c r="D343" s="370">
        <f>VLOOKUP($A$1:$A$1397,BS!$A$8:$A$2406,1,0)</f>
        <v>18238191</v>
      </c>
    </row>
    <row r="344" spans="1:4">
      <c r="A344">
        <v>18238211</v>
      </c>
      <c r="B344" t="s">
        <v>2712</v>
      </c>
      <c r="C344" s="71">
        <v>35861.54</v>
      </c>
      <c r="D344" s="370">
        <f>VLOOKUP($A$1:$A$1397,BS!$A$8:$A$2406,1,0)</f>
        <v>18238211</v>
      </c>
    </row>
    <row r="345" spans="1:4">
      <c r="A345">
        <v>18238221</v>
      </c>
      <c r="B345" t="s">
        <v>2713</v>
      </c>
      <c r="C345" s="71">
        <v>81855.3</v>
      </c>
      <c r="D345" s="370">
        <f>VLOOKUP($A$1:$A$1397,BS!$A$8:$A$2406,1,0)</f>
        <v>18238221</v>
      </c>
    </row>
    <row r="346" spans="1:4">
      <c r="A346">
        <v>18238311</v>
      </c>
      <c r="B346" t="s">
        <v>2675</v>
      </c>
      <c r="C346" s="71">
        <v>16951583.760000002</v>
      </c>
      <c r="D346" s="370">
        <f>VLOOKUP($A$1:$A$1397,BS!$A$8:$A$2406,1,0)</f>
        <v>18238311</v>
      </c>
    </row>
    <row r="347" spans="1:4">
      <c r="A347">
        <v>18238321</v>
      </c>
      <c r="B347" t="s">
        <v>2676</v>
      </c>
      <c r="C347" s="71">
        <v>1851711.9</v>
      </c>
      <c r="D347" s="370">
        <f>VLOOKUP($A$1:$A$1397,BS!$A$8:$A$2406,1,0)</f>
        <v>18238321</v>
      </c>
    </row>
    <row r="348" spans="1:4">
      <c r="A348">
        <v>18238331</v>
      </c>
      <c r="B348" t="s">
        <v>2680</v>
      </c>
      <c r="C348" s="71">
        <v>7271333.7199999997</v>
      </c>
      <c r="D348" s="370">
        <f>VLOOKUP($A$1:$A$1397,BS!$A$8:$A$2406,1,0)</f>
        <v>18238331</v>
      </c>
    </row>
    <row r="349" spans="1:4">
      <c r="A349">
        <v>18239001</v>
      </c>
      <c r="B349" t="s">
        <v>1785</v>
      </c>
      <c r="C349" s="71">
        <v>105700784.86</v>
      </c>
      <c r="D349" s="370">
        <f>VLOOKUP($A$1:$A$1397,BS!$A$8:$A$2406,1,0)</f>
        <v>18239001</v>
      </c>
    </row>
    <row r="350" spans="1:4">
      <c r="A350">
        <v>18239002</v>
      </c>
      <c r="B350" t="s">
        <v>1786</v>
      </c>
      <c r="C350" s="71">
        <v>33083349.039999999</v>
      </c>
      <c r="D350" s="370">
        <f>VLOOKUP($A$1:$A$1397,BS!$A$8:$A$2406,1,0)</f>
        <v>18239002</v>
      </c>
    </row>
    <row r="351" spans="1:4">
      <c r="A351">
        <v>18239011</v>
      </c>
      <c r="B351" t="s">
        <v>556</v>
      </c>
      <c r="C351" s="71">
        <v>3315318.81</v>
      </c>
      <c r="D351" s="370">
        <f>VLOOKUP($A$1:$A$1397,BS!$A$8:$A$2406,1,0)</f>
        <v>18239011</v>
      </c>
    </row>
    <row r="352" spans="1:4">
      <c r="A352">
        <v>18239012</v>
      </c>
      <c r="B352" t="s">
        <v>557</v>
      </c>
      <c r="C352" s="71">
        <v>1298197.17</v>
      </c>
      <c r="D352" s="370">
        <f>VLOOKUP($A$1:$A$1397,BS!$A$8:$A$2406,1,0)</f>
        <v>18239012</v>
      </c>
    </row>
    <row r="353" spans="1:4">
      <c r="A353">
        <v>18239021</v>
      </c>
      <c r="B353" t="s">
        <v>1787</v>
      </c>
      <c r="C353" s="71">
        <v>24457471.579999998</v>
      </c>
      <c r="D353" s="370">
        <f>VLOOKUP($A$1:$A$1397,BS!$A$8:$A$2406,1,0)</f>
        <v>18239021</v>
      </c>
    </row>
    <row r="354" spans="1:4">
      <c r="A354">
        <v>18239022</v>
      </c>
      <c r="B354" t="s">
        <v>1788</v>
      </c>
      <c r="C354" s="71">
        <v>9268566.1500000004</v>
      </c>
      <c r="D354" s="370">
        <f>VLOOKUP($A$1:$A$1397,BS!$A$8:$A$2406,1,0)</f>
        <v>18239022</v>
      </c>
    </row>
    <row r="355" spans="1:4">
      <c r="A355">
        <v>18239031</v>
      </c>
      <c r="B355" t="s">
        <v>893</v>
      </c>
      <c r="C355" s="71">
        <v>-133473575.25</v>
      </c>
      <c r="D355" s="370">
        <f>VLOOKUP($A$1:$A$1397,BS!$A$8:$A$2406,1,0)</f>
        <v>18239031</v>
      </c>
    </row>
    <row r="356" spans="1:4">
      <c r="A356">
        <v>18239032</v>
      </c>
      <c r="B356" t="s">
        <v>894</v>
      </c>
      <c r="C356" s="71">
        <v>-43650112.359999999</v>
      </c>
      <c r="D356" s="370">
        <f>VLOOKUP($A$1:$A$1397,BS!$A$8:$A$2406,1,0)</f>
        <v>18239032</v>
      </c>
    </row>
    <row r="357" spans="1:4">
      <c r="A357">
        <v>18239061</v>
      </c>
      <c r="B357" t="s">
        <v>1600</v>
      </c>
      <c r="C357" s="71">
        <v>901001</v>
      </c>
      <c r="D357" s="370">
        <f>VLOOKUP($A$1:$A$1397,BS!$A$8:$A$2406,1,0)</f>
        <v>18239061</v>
      </c>
    </row>
    <row r="358" spans="1:4">
      <c r="A358">
        <v>18239081</v>
      </c>
      <c r="B358" t="s">
        <v>2921</v>
      </c>
      <c r="C358" s="71">
        <v>1747599.69</v>
      </c>
      <c r="D358" s="370">
        <f>VLOOKUP($A$1:$A$1397,BS!$A$8:$A$2406,1,0)</f>
        <v>18239081</v>
      </c>
    </row>
    <row r="359" spans="1:4">
      <c r="A359">
        <v>18239082</v>
      </c>
      <c r="B359" t="s">
        <v>2922</v>
      </c>
      <c r="C359" s="71">
        <v>4707283.1399999997</v>
      </c>
      <c r="D359" s="370">
        <f>VLOOKUP($A$1:$A$1397,BS!$A$8:$A$2406,1,0)</f>
        <v>18239082</v>
      </c>
    </row>
    <row r="360" spans="1:4">
      <c r="A360" s="279">
        <v>18239091</v>
      </c>
      <c r="B360" s="279" t="s">
        <v>2923</v>
      </c>
      <c r="C360" s="373">
        <v>1616928.32</v>
      </c>
      <c r="D360" s="370">
        <f>VLOOKUP($A$1:$A$1397,BS!$A$8:$A$2406,1,0)</f>
        <v>18239091</v>
      </c>
    </row>
    <row r="361" spans="1:4">
      <c r="A361">
        <v>18239092</v>
      </c>
      <c r="B361" t="s">
        <v>2772</v>
      </c>
      <c r="C361" s="71">
        <v>2485075.35</v>
      </c>
      <c r="D361" s="370">
        <f>VLOOKUP($A$1:$A$1397,BS!$A$8:$A$2406,1,0)</f>
        <v>18239092</v>
      </c>
    </row>
    <row r="362" spans="1:4">
      <c r="A362">
        <v>18239101</v>
      </c>
      <c r="B362" t="s">
        <v>2924</v>
      </c>
      <c r="C362" s="71">
        <v>369274.29</v>
      </c>
      <c r="D362" s="370">
        <f>VLOOKUP($A$1:$A$1397,BS!$A$8:$A$2406,1,0)</f>
        <v>18239101</v>
      </c>
    </row>
    <row r="363" spans="1:4">
      <c r="A363" s="279">
        <v>18239121</v>
      </c>
      <c r="B363" s="279" t="s">
        <v>3108</v>
      </c>
      <c r="C363" s="373">
        <v>-8156454</v>
      </c>
      <c r="D363" s="370">
        <f>VLOOKUP($A$1:$A$1397,BS!$A$8:$A$2406,1,0)</f>
        <v>18239121</v>
      </c>
    </row>
    <row r="364" spans="1:4">
      <c r="A364" s="279">
        <v>18239131</v>
      </c>
      <c r="B364" s="279" t="s">
        <v>3109</v>
      </c>
      <c r="C364" s="373">
        <v>8156454</v>
      </c>
      <c r="D364" s="370">
        <f>VLOOKUP($A$1:$A$1397,BS!$A$8:$A$2406,1,0)</f>
        <v>18239131</v>
      </c>
    </row>
    <row r="365" spans="1:4">
      <c r="A365">
        <v>18400013</v>
      </c>
      <c r="B365" t="s">
        <v>1622</v>
      </c>
      <c r="C365" s="71">
        <v>122201.84</v>
      </c>
      <c r="D365" s="370">
        <f>VLOOKUP($A$1:$A$1397,BS!$A$8:$A$2406,1,0)</f>
        <v>18400013</v>
      </c>
    </row>
    <row r="366" spans="1:4">
      <c r="A366">
        <v>18400123</v>
      </c>
      <c r="B366" t="s">
        <v>1623</v>
      </c>
      <c r="C366" s="71">
        <v>57092.14</v>
      </c>
      <c r="D366" s="370">
        <f>VLOOKUP($A$1:$A$1397,BS!$A$8:$A$2406,1,0)</f>
        <v>18400123</v>
      </c>
    </row>
    <row r="367" spans="1:4">
      <c r="A367">
        <v>18400143</v>
      </c>
      <c r="B367" t="s">
        <v>1624</v>
      </c>
      <c r="C367" s="71">
        <v>-71042.600000000006</v>
      </c>
      <c r="D367" s="370">
        <f>VLOOKUP($A$1:$A$1397,BS!$A$8:$A$2406,1,0)</f>
        <v>18400143</v>
      </c>
    </row>
    <row r="368" spans="1:4">
      <c r="A368">
        <v>18500003</v>
      </c>
      <c r="B368" t="s">
        <v>660</v>
      </c>
      <c r="C368" s="71">
        <v>47272.29</v>
      </c>
      <c r="D368" s="370">
        <f>VLOOKUP($A$1:$A$1397,BS!$A$8:$A$2406,1,0)</f>
        <v>18500003</v>
      </c>
    </row>
    <row r="369" spans="1:4">
      <c r="A369">
        <v>18600013</v>
      </c>
      <c r="B369" t="s">
        <v>1275</v>
      </c>
      <c r="C369" s="71">
        <v>-246980.37</v>
      </c>
      <c r="D369" s="370">
        <f>VLOOKUP($A$1:$A$1397,BS!$A$8:$A$2406,1,0)</f>
        <v>18600013</v>
      </c>
    </row>
    <row r="370" spans="1:4">
      <c r="A370">
        <v>18600053</v>
      </c>
      <c r="B370" t="s">
        <v>1276</v>
      </c>
      <c r="C370" s="71">
        <v>4389051.9400000004</v>
      </c>
      <c r="D370" s="370">
        <f>VLOOKUP($A$1:$A$1397,BS!$A$8:$A$2406,1,0)</f>
        <v>18600053</v>
      </c>
    </row>
    <row r="371" spans="1:4">
      <c r="A371">
        <v>18600091</v>
      </c>
      <c r="B371" t="s">
        <v>2111</v>
      </c>
      <c r="C371" s="71">
        <v>6814.86</v>
      </c>
      <c r="D371" s="370">
        <f>VLOOKUP($A$1:$A$1397,BS!$A$8:$A$2406,1,0)</f>
        <v>18600091</v>
      </c>
    </row>
    <row r="372" spans="1:4">
      <c r="A372">
        <v>18600122</v>
      </c>
      <c r="B372" t="s">
        <v>1568</v>
      </c>
      <c r="C372" s="71">
        <v>-2355</v>
      </c>
      <c r="D372" s="370">
        <f>VLOOKUP($A$1:$A$1397,BS!$A$8:$A$2406,1,0)</f>
        <v>18600122</v>
      </c>
    </row>
    <row r="373" spans="1:4">
      <c r="A373">
        <v>18600123</v>
      </c>
      <c r="B373" t="s">
        <v>238</v>
      </c>
      <c r="C373">
        <v>-20</v>
      </c>
      <c r="D373" s="370">
        <f>VLOOKUP($A$1:$A$1397,BS!$A$8:$A$2406,1,0)</f>
        <v>18600123</v>
      </c>
    </row>
    <row r="374" spans="1:4">
      <c r="A374">
        <v>18600143</v>
      </c>
      <c r="B374" t="s">
        <v>2853</v>
      </c>
      <c r="C374" s="71">
        <v>14970.73</v>
      </c>
      <c r="D374" s="370">
        <f>VLOOKUP($A$1:$A$1397,BS!$A$8:$A$2406,1,0)</f>
        <v>18600143</v>
      </c>
    </row>
    <row r="375" spans="1:4">
      <c r="A375">
        <v>18600291</v>
      </c>
      <c r="B375" t="s">
        <v>2778</v>
      </c>
      <c r="C375" s="71">
        <v>12399.37</v>
      </c>
      <c r="D375" s="370">
        <f>VLOOKUP($A$1:$A$1397,BS!$A$8:$A$2406,1,0)</f>
        <v>18600291</v>
      </c>
    </row>
    <row r="376" spans="1:4">
      <c r="A376">
        <v>18600293</v>
      </c>
      <c r="B376" t="s">
        <v>843</v>
      </c>
      <c r="C376" s="71">
        <v>219982.06</v>
      </c>
      <c r="D376" s="370">
        <f>VLOOKUP($A$1:$A$1397,BS!$A$8:$A$2406,1,0)</f>
        <v>18600293</v>
      </c>
    </row>
    <row r="377" spans="1:4">
      <c r="A377">
        <v>18600403</v>
      </c>
      <c r="B377" t="s">
        <v>2523</v>
      </c>
      <c r="C377" s="71">
        <v>1699128.75</v>
      </c>
      <c r="D377" s="370">
        <f>VLOOKUP($A$1:$A$1397,BS!$A$8:$A$2406,1,0)</f>
        <v>18600403</v>
      </c>
    </row>
    <row r="378" spans="1:4">
      <c r="A378">
        <v>18600512</v>
      </c>
      <c r="B378" t="s">
        <v>2369</v>
      </c>
      <c r="C378" s="71">
        <v>57257233.920000002</v>
      </c>
      <c r="D378" s="370">
        <f>VLOOKUP($A$1:$A$1397,BS!$A$8:$A$2406,1,0)</f>
        <v>18600512</v>
      </c>
    </row>
    <row r="379" spans="1:4">
      <c r="A379">
        <v>18600561</v>
      </c>
      <c r="B379" t="s">
        <v>1086</v>
      </c>
      <c r="C379" s="71">
        <v>7979899</v>
      </c>
      <c r="D379" s="370">
        <f>VLOOKUP($A$1:$A$1397,BS!$A$8:$A$2406,1,0)</f>
        <v>18600561</v>
      </c>
    </row>
    <row r="380" spans="1:4">
      <c r="A380">
        <v>18600571</v>
      </c>
      <c r="B380" t="s">
        <v>1359</v>
      </c>
      <c r="C380" s="71">
        <v>63393508.810000002</v>
      </c>
      <c r="D380" s="370">
        <f>VLOOKUP($A$1:$A$1397,BS!$A$8:$A$2406,1,0)</f>
        <v>18600571</v>
      </c>
    </row>
    <row r="381" spans="1:4">
      <c r="A381">
        <v>18600573</v>
      </c>
      <c r="B381" t="s">
        <v>2859</v>
      </c>
      <c r="C381" s="71">
        <v>7417503</v>
      </c>
      <c r="D381" s="370">
        <f>VLOOKUP($A$1:$A$1397,BS!$A$8:$A$2406,1,0)</f>
        <v>18600573</v>
      </c>
    </row>
    <row r="382" spans="1:4">
      <c r="A382">
        <v>18600751</v>
      </c>
      <c r="B382" t="s">
        <v>2193</v>
      </c>
      <c r="C382" s="71">
        <v>2470521.12</v>
      </c>
      <c r="D382" s="370">
        <f>VLOOKUP($A$1:$A$1397,BS!$A$8:$A$2406,1,0)</f>
        <v>18600751</v>
      </c>
    </row>
    <row r="383" spans="1:4">
      <c r="A383">
        <v>18600761</v>
      </c>
      <c r="B383" t="s">
        <v>2194</v>
      </c>
      <c r="C383" s="71">
        <v>1052216.6499999999</v>
      </c>
      <c r="D383" s="370">
        <f>VLOOKUP($A$1:$A$1397,BS!$A$8:$A$2406,1,0)</f>
        <v>18600761</v>
      </c>
    </row>
    <row r="384" spans="1:4">
      <c r="A384">
        <v>18600771</v>
      </c>
      <c r="B384" t="s">
        <v>2346</v>
      </c>
      <c r="C384" s="71">
        <v>2550333.4700000002</v>
      </c>
      <c r="D384" s="370">
        <f>VLOOKUP($A$1:$A$1397,BS!$A$8:$A$2406,1,0)</f>
        <v>18600771</v>
      </c>
    </row>
    <row r="385" spans="1:4">
      <c r="A385">
        <v>18600781</v>
      </c>
      <c r="B385" t="s">
        <v>2347</v>
      </c>
      <c r="C385" s="71">
        <v>1344044.08</v>
      </c>
      <c r="D385" s="370">
        <f>VLOOKUP($A$1:$A$1397,BS!$A$8:$A$2406,1,0)</f>
        <v>18600781</v>
      </c>
    </row>
    <row r="386" spans="1:4">
      <c r="A386">
        <v>18600941</v>
      </c>
      <c r="B386" t="s">
        <v>2805</v>
      </c>
      <c r="C386" s="71">
        <v>33331.519999999997</v>
      </c>
      <c r="D386" s="370">
        <f>VLOOKUP($A$1:$A$1397,BS!$A$8:$A$2406,1,0)</f>
        <v>18600941</v>
      </c>
    </row>
    <row r="387" spans="1:4">
      <c r="A387">
        <v>18600943</v>
      </c>
      <c r="B387" t="s">
        <v>2806</v>
      </c>
      <c r="C387" s="71">
        <v>325649.34000000003</v>
      </c>
      <c r="D387" s="370">
        <f>VLOOKUP($A$1:$A$1397,BS!$A$8:$A$2406,1,0)</f>
        <v>18600943</v>
      </c>
    </row>
    <row r="388" spans="1:4">
      <c r="A388">
        <v>18601013</v>
      </c>
      <c r="B388" t="s">
        <v>2884</v>
      </c>
      <c r="C388" s="71">
        <v>112637.5</v>
      </c>
      <c r="D388" s="370">
        <f>VLOOKUP($A$1:$A$1397,BS!$A$8:$A$2406,1,0)</f>
        <v>18601013</v>
      </c>
    </row>
    <row r="389" spans="1:4">
      <c r="A389">
        <v>18601021</v>
      </c>
      <c r="B389" t="s">
        <v>3103</v>
      </c>
      <c r="C389" s="71">
        <v>211573.65</v>
      </c>
      <c r="D389" s="370">
        <f>VLOOKUP($A$1:$A$1397,BS!$A$8:$A$2406,1,0)</f>
        <v>18601021</v>
      </c>
    </row>
    <row r="390" spans="1:4">
      <c r="A390">
        <v>18601173</v>
      </c>
      <c r="B390" t="s">
        <v>2718</v>
      </c>
      <c r="C390" s="71">
        <v>80437.97</v>
      </c>
      <c r="D390" s="370">
        <f>VLOOKUP($A$1:$A$1397,BS!$A$8:$A$2406,1,0)</f>
        <v>18601173</v>
      </c>
    </row>
    <row r="391" spans="1:4">
      <c r="A391">
        <v>18601502</v>
      </c>
      <c r="B391" t="s">
        <v>2525</v>
      </c>
      <c r="C391" s="71">
        <v>158067.04</v>
      </c>
      <c r="D391" s="370">
        <f>VLOOKUP($A$1:$A$1397,BS!$A$8:$A$2406,1,0)</f>
        <v>18601502</v>
      </c>
    </row>
    <row r="392" spans="1:4">
      <c r="A392">
        <v>18603003</v>
      </c>
      <c r="B392" t="s">
        <v>2804</v>
      </c>
      <c r="C392" s="71">
        <v>1481579.93</v>
      </c>
      <c r="D392" s="370">
        <f>VLOOKUP($A$1:$A$1397,BS!$A$8:$A$2406,1,0)</f>
        <v>18603003</v>
      </c>
    </row>
    <row r="393" spans="1:4">
      <c r="A393">
        <v>18603011</v>
      </c>
      <c r="B393" t="s">
        <v>2761</v>
      </c>
      <c r="C393" s="71">
        <v>1853081.55</v>
      </c>
      <c r="D393" s="370">
        <f>VLOOKUP($A$1:$A$1397,BS!$A$8:$A$2406,1,0)</f>
        <v>18603011</v>
      </c>
    </row>
    <row r="394" spans="1:4">
      <c r="A394">
        <v>18603021</v>
      </c>
      <c r="B394" t="s">
        <v>2779</v>
      </c>
      <c r="C394" s="71">
        <v>5826451.9299999997</v>
      </c>
      <c r="D394" s="370">
        <f>VLOOKUP($A$1:$A$1397,BS!$A$8:$A$2406,1,0)</f>
        <v>18603021</v>
      </c>
    </row>
    <row r="395" spans="1:4">
      <c r="A395">
        <v>18603031</v>
      </c>
      <c r="B395" t="s">
        <v>2754</v>
      </c>
      <c r="C395" s="71">
        <v>1682409.69</v>
      </c>
      <c r="D395" s="370">
        <f>VLOOKUP($A$1:$A$1397,BS!$A$8:$A$2406,1,0)</f>
        <v>18603031</v>
      </c>
    </row>
    <row r="396" spans="1:4">
      <c r="A396">
        <v>18603041</v>
      </c>
      <c r="B396" t="s">
        <v>2780</v>
      </c>
      <c r="C396" s="71">
        <v>894005.71</v>
      </c>
      <c r="D396" s="370">
        <f>VLOOKUP($A$1:$A$1397,BS!$A$8:$A$2406,1,0)</f>
        <v>18603041</v>
      </c>
    </row>
    <row r="397" spans="1:4">
      <c r="A397">
        <v>18603051</v>
      </c>
      <c r="B397" t="s">
        <v>2784</v>
      </c>
      <c r="C397" s="71">
        <v>351656.19</v>
      </c>
      <c r="D397" s="370">
        <f>VLOOKUP($A$1:$A$1397,BS!$A$8:$A$2406,1,0)</f>
        <v>18603051</v>
      </c>
    </row>
    <row r="398" spans="1:4">
      <c r="A398">
        <v>18603061</v>
      </c>
      <c r="B398" t="s">
        <v>2898</v>
      </c>
      <c r="C398" s="71">
        <v>2745643.7</v>
      </c>
      <c r="D398" s="370">
        <f>VLOOKUP($A$1:$A$1397,BS!$A$8:$A$2406,1,0)</f>
        <v>18603061</v>
      </c>
    </row>
    <row r="399" spans="1:4">
      <c r="A399">
        <v>18603081</v>
      </c>
      <c r="B399" t="s">
        <v>2908</v>
      </c>
      <c r="C399" s="71">
        <v>10000</v>
      </c>
      <c r="D399" s="370">
        <f>VLOOKUP($A$1:$A$1397,BS!$A$8:$A$2406,1,0)</f>
        <v>18603081</v>
      </c>
    </row>
    <row r="400" spans="1:4">
      <c r="A400">
        <v>18603091</v>
      </c>
      <c r="B400" t="s">
        <v>2909</v>
      </c>
      <c r="C400" s="71">
        <v>12500</v>
      </c>
      <c r="D400" s="370">
        <f>VLOOKUP($A$1:$A$1397,BS!$A$8:$A$2406,1,0)</f>
        <v>18603091</v>
      </c>
    </row>
    <row r="401" spans="1:4">
      <c r="A401">
        <v>18605011</v>
      </c>
      <c r="B401" t="s">
        <v>2862</v>
      </c>
      <c r="C401" s="71">
        <v>1536647.8</v>
      </c>
      <c r="D401" s="370">
        <f>VLOOKUP($A$1:$A$1397,BS!$A$8:$A$2406,1,0)</f>
        <v>18605011</v>
      </c>
    </row>
    <row r="402" spans="1:4">
      <c r="A402">
        <v>18605021</v>
      </c>
      <c r="B402" t="s">
        <v>2910</v>
      </c>
      <c r="C402" s="71">
        <v>4127986.28</v>
      </c>
      <c r="D402" s="370">
        <f>VLOOKUP($A$1:$A$1397,BS!$A$8:$A$2406,1,0)</f>
        <v>18605021</v>
      </c>
    </row>
    <row r="403" spans="1:4">
      <c r="A403">
        <v>18605031</v>
      </c>
      <c r="B403" t="s">
        <v>3104</v>
      </c>
      <c r="C403" s="71">
        <v>1135459.72</v>
      </c>
      <c r="D403" s="370">
        <f>VLOOKUP($A$1:$A$1397,BS!$A$8:$A$2406,1,0)</f>
        <v>18605031</v>
      </c>
    </row>
    <row r="404" spans="1:4">
      <c r="A404">
        <v>18605041</v>
      </c>
      <c r="B404" t="s">
        <v>3105</v>
      </c>
      <c r="C404" s="71">
        <v>2963045.2</v>
      </c>
      <c r="D404" s="370">
        <f>VLOOKUP($A$1:$A$1397,BS!$A$8:$A$2406,1,0)</f>
        <v>18605041</v>
      </c>
    </row>
    <row r="405" spans="1:4">
      <c r="A405" s="279">
        <v>18605051</v>
      </c>
      <c r="B405" s="279" t="s">
        <v>3110</v>
      </c>
      <c r="C405" s="373">
        <v>1498.52</v>
      </c>
      <c r="D405" s="370" t="e">
        <f>VLOOKUP($A$1:$A$1397,BS!$A$8:$A$2406,1,0)</f>
        <v>#N/A</v>
      </c>
    </row>
    <row r="406" spans="1:4">
      <c r="A406">
        <v>18608001</v>
      </c>
      <c r="B406" t="s">
        <v>1495</v>
      </c>
      <c r="C406" s="71">
        <v>416450.38</v>
      </c>
      <c r="D406" s="370">
        <f>VLOOKUP($A$1:$A$1397,BS!$A$8:$A$2406,1,0)</f>
        <v>18608001</v>
      </c>
    </row>
    <row r="407" spans="1:4">
      <c r="A407">
        <v>18608002</v>
      </c>
      <c r="B407" t="s">
        <v>2789</v>
      </c>
      <c r="C407" s="71">
        <v>512286.57</v>
      </c>
      <c r="D407" s="370">
        <f>VLOOKUP($A$1:$A$1397,BS!$A$8:$A$2406,1,0)</f>
        <v>18608002</v>
      </c>
    </row>
    <row r="408" spans="1:4">
      <c r="A408">
        <v>18608011</v>
      </c>
      <c r="B408" t="s">
        <v>1496</v>
      </c>
      <c r="C408" s="71">
        <v>350000</v>
      </c>
      <c r="D408" s="370">
        <f>VLOOKUP($A$1:$A$1397,BS!$A$8:$A$2406,1,0)</f>
        <v>18608011</v>
      </c>
    </row>
    <row r="409" spans="1:4">
      <c r="A409">
        <v>18608012</v>
      </c>
      <c r="B409" t="s">
        <v>2786</v>
      </c>
      <c r="C409" s="71">
        <v>100000</v>
      </c>
      <c r="D409" s="370">
        <f>VLOOKUP($A$1:$A$1397,BS!$A$8:$A$2406,1,0)</f>
        <v>18608012</v>
      </c>
    </row>
    <row r="410" spans="1:4">
      <c r="A410">
        <v>18608021</v>
      </c>
      <c r="B410" t="s">
        <v>1497</v>
      </c>
      <c r="C410" s="71">
        <v>2254508.17</v>
      </c>
      <c r="D410" s="370">
        <f>VLOOKUP($A$1:$A$1397,BS!$A$8:$A$2406,1,0)</f>
        <v>18608021</v>
      </c>
    </row>
    <row r="411" spans="1:4">
      <c r="A411">
        <v>18608031</v>
      </c>
      <c r="B411" t="s">
        <v>1498</v>
      </c>
      <c r="C411" s="71">
        <v>50000</v>
      </c>
      <c r="D411" s="370">
        <f>VLOOKUP($A$1:$A$1397,BS!$A$8:$A$2406,1,0)</f>
        <v>18608031</v>
      </c>
    </row>
    <row r="412" spans="1:4">
      <c r="A412">
        <v>18608041</v>
      </c>
      <c r="B412" t="s">
        <v>1509</v>
      </c>
      <c r="C412" s="71">
        <v>1945919.46</v>
      </c>
      <c r="D412" s="370">
        <f>VLOOKUP($A$1:$A$1397,BS!$A$8:$A$2406,1,0)</f>
        <v>18608041</v>
      </c>
    </row>
    <row r="413" spans="1:4">
      <c r="A413">
        <v>18608051</v>
      </c>
      <c r="B413" t="s">
        <v>1499</v>
      </c>
      <c r="C413" s="71">
        <v>2925000</v>
      </c>
      <c r="D413" s="370">
        <f>VLOOKUP($A$1:$A$1397,BS!$A$8:$A$2406,1,0)</f>
        <v>18608051</v>
      </c>
    </row>
    <row r="414" spans="1:4">
      <c r="A414">
        <v>18608062</v>
      </c>
      <c r="B414" t="s">
        <v>476</v>
      </c>
      <c r="C414" s="71">
        <v>-50267724.640000001</v>
      </c>
      <c r="D414" s="370">
        <f>VLOOKUP($A$1:$A$1397,BS!$A$8:$A$2406,1,0)</f>
        <v>18608062</v>
      </c>
    </row>
    <row r="415" spans="1:4">
      <c r="A415">
        <v>18608081</v>
      </c>
      <c r="B415" t="s">
        <v>1500</v>
      </c>
      <c r="C415" s="71">
        <v>659654.59</v>
      </c>
      <c r="D415" s="370">
        <f>VLOOKUP($A$1:$A$1397,BS!$A$8:$A$2406,1,0)</f>
        <v>18608081</v>
      </c>
    </row>
    <row r="416" spans="1:4">
      <c r="A416">
        <v>18608111</v>
      </c>
      <c r="B416" t="s">
        <v>1501</v>
      </c>
      <c r="C416" s="71">
        <v>250000</v>
      </c>
      <c r="D416" s="370">
        <f>VLOOKUP($A$1:$A$1397,BS!$A$8:$A$2406,1,0)</f>
        <v>18608111</v>
      </c>
    </row>
    <row r="417" spans="1:4">
      <c r="A417">
        <v>18608112</v>
      </c>
      <c r="B417" t="s">
        <v>1510</v>
      </c>
      <c r="C417" s="71">
        <v>38924792.020000003</v>
      </c>
      <c r="D417" s="370">
        <f>VLOOKUP($A$1:$A$1397,BS!$A$8:$A$2406,1,0)</f>
        <v>18608112</v>
      </c>
    </row>
    <row r="418" spans="1:4">
      <c r="A418">
        <v>18608141</v>
      </c>
      <c r="B418" t="s">
        <v>1477</v>
      </c>
      <c r="C418" s="71">
        <v>224879.76</v>
      </c>
      <c r="D418" s="370">
        <f>VLOOKUP($A$1:$A$1397,BS!$A$8:$A$2406,1,0)</f>
        <v>18608141</v>
      </c>
    </row>
    <row r="419" spans="1:4">
      <c r="A419">
        <v>18608151</v>
      </c>
      <c r="B419" t="s">
        <v>1525</v>
      </c>
      <c r="C419" s="71">
        <v>75000</v>
      </c>
      <c r="D419" s="370">
        <f>VLOOKUP($A$1:$A$1397,BS!$A$8:$A$2406,1,0)</f>
        <v>18608151</v>
      </c>
    </row>
    <row r="420" spans="1:4">
      <c r="A420">
        <v>18608171</v>
      </c>
      <c r="B420" t="s">
        <v>2505</v>
      </c>
      <c r="C420" s="71">
        <v>212588.68</v>
      </c>
      <c r="D420" s="370">
        <f>VLOOKUP($A$1:$A$1397,BS!$A$8:$A$2406,1,0)</f>
        <v>18608171</v>
      </c>
    </row>
    <row r="421" spans="1:4">
      <c r="A421">
        <v>18608181</v>
      </c>
      <c r="B421" t="s">
        <v>2104</v>
      </c>
      <c r="C421" s="71">
        <v>50000</v>
      </c>
      <c r="D421" s="370">
        <f>VLOOKUP($A$1:$A$1397,BS!$A$8:$A$2406,1,0)</f>
        <v>18608181</v>
      </c>
    </row>
    <row r="422" spans="1:4">
      <c r="A422">
        <v>18608191</v>
      </c>
      <c r="B422" t="s">
        <v>2112</v>
      </c>
      <c r="C422" s="71">
        <v>400495.47</v>
      </c>
      <c r="D422" s="370">
        <f>VLOOKUP($A$1:$A$1397,BS!$A$8:$A$2406,1,0)</f>
        <v>18608191</v>
      </c>
    </row>
    <row r="423" spans="1:4">
      <c r="A423">
        <v>18608211</v>
      </c>
      <c r="B423" t="s">
        <v>2506</v>
      </c>
      <c r="C423" s="71">
        <v>111880.23</v>
      </c>
      <c r="D423" s="370">
        <f>VLOOKUP($A$1:$A$1397,BS!$A$8:$A$2406,1,0)</f>
        <v>18608211</v>
      </c>
    </row>
    <row r="424" spans="1:4">
      <c r="A424">
        <v>18608212</v>
      </c>
      <c r="B424" t="s">
        <v>1511</v>
      </c>
      <c r="C424" s="71">
        <v>1468902.75</v>
      </c>
      <c r="D424" s="370">
        <f>VLOOKUP($A$1:$A$1397,BS!$A$8:$A$2406,1,0)</f>
        <v>18608212</v>
      </c>
    </row>
    <row r="425" spans="1:4">
      <c r="A425">
        <v>18608221</v>
      </c>
      <c r="B425" t="s">
        <v>2251</v>
      </c>
      <c r="C425" s="71">
        <v>125000</v>
      </c>
      <c r="D425" s="370">
        <f>VLOOKUP($A$1:$A$1397,BS!$A$8:$A$2406,1,0)</f>
        <v>18608221</v>
      </c>
    </row>
    <row r="426" spans="1:4">
      <c r="A426">
        <v>18608231</v>
      </c>
      <c r="B426" t="s">
        <v>2351</v>
      </c>
      <c r="C426" s="71">
        <v>289204.92</v>
      </c>
      <c r="D426" s="370">
        <f>VLOOKUP($A$1:$A$1397,BS!$A$8:$A$2406,1,0)</f>
        <v>18608231</v>
      </c>
    </row>
    <row r="427" spans="1:4">
      <c r="A427">
        <v>18608241</v>
      </c>
      <c r="B427" t="s">
        <v>2252</v>
      </c>
      <c r="C427" s="71">
        <v>96000</v>
      </c>
      <c r="D427" s="370">
        <f>VLOOKUP($A$1:$A$1397,BS!$A$8:$A$2406,1,0)</f>
        <v>18608241</v>
      </c>
    </row>
    <row r="428" spans="1:4">
      <c r="A428">
        <v>18608251</v>
      </c>
      <c r="B428" t="s">
        <v>2971</v>
      </c>
      <c r="C428">
        <v>695.75</v>
      </c>
      <c r="D428" s="370">
        <f>VLOOKUP($A$1:$A$1397,BS!$A$8:$A$2406,1,0)</f>
        <v>18608251</v>
      </c>
    </row>
    <row r="429" spans="1:4">
      <c r="A429">
        <v>18608312</v>
      </c>
      <c r="B429" t="s">
        <v>1512</v>
      </c>
      <c r="C429" s="71">
        <v>3957998.74</v>
      </c>
      <c r="D429" s="370">
        <f>VLOOKUP($A$1:$A$1397,BS!$A$8:$A$2406,1,0)</f>
        <v>18608312</v>
      </c>
    </row>
    <row r="430" spans="1:4">
      <c r="A430">
        <v>18608412</v>
      </c>
      <c r="B430" t="s">
        <v>2479</v>
      </c>
      <c r="C430" s="71">
        <v>2651381.7400000002</v>
      </c>
      <c r="D430" s="370">
        <f>VLOOKUP($A$1:$A$1397,BS!$A$8:$A$2406,1,0)</f>
        <v>18608412</v>
      </c>
    </row>
    <row r="431" spans="1:4">
      <c r="A431">
        <v>18608612</v>
      </c>
      <c r="B431" t="s">
        <v>1513</v>
      </c>
      <c r="C431" s="71">
        <v>776531.8</v>
      </c>
      <c r="D431" s="370">
        <f>VLOOKUP($A$1:$A$1397,BS!$A$8:$A$2406,1,0)</f>
        <v>18608612</v>
      </c>
    </row>
    <row r="432" spans="1:4">
      <c r="A432">
        <v>18608712</v>
      </c>
      <c r="B432" t="s">
        <v>1514</v>
      </c>
      <c r="C432" s="71">
        <v>5358200.1500000004</v>
      </c>
      <c r="D432" s="370">
        <f>VLOOKUP($A$1:$A$1397,BS!$A$8:$A$2406,1,0)</f>
        <v>18608712</v>
      </c>
    </row>
    <row r="433" spans="1:4">
      <c r="A433" s="279">
        <v>18608722</v>
      </c>
      <c r="B433" s="279" t="s">
        <v>3101</v>
      </c>
      <c r="C433" s="373">
        <v>7656.25</v>
      </c>
      <c r="D433" s="370" t="e">
        <f>VLOOKUP($A$1:$A$1397,BS!$A$8:$A$2406,1,0)</f>
        <v>#N/A</v>
      </c>
    </row>
    <row r="434" spans="1:4">
      <c r="A434">
        <v>18608752</v>
      </c>
      <c r="B434" t="s">
        <v>1515</v>
      </c>
      <c r="C434" s="71">
        <v>935530</v>
      </c>
      <c r="D434" s="370">
        <f>VLOOKUP($A$1:$A$1397,BS!$A$8:$A$2406,1,0)</f>
        <v>18608752</v>
      </c>
    </row>
    <row r="435" spans="1:4">
      <c r="A435">
        <v>18608772</v>
      </c>
      <c r="B435" t="s">
        <v>2658</v>
      </c>
      <c r="C435" s="71">
        <v>-3488999.1</v>
      </c>
      <c r="D435" s="370">
        <f>VLOOKUP($A$1:$A$1397,BS!$A$8:$A$2406,1,0)</f>
        <v>18608772</v>
      </c>
    </row>
    <row r="436" spans="1:4">
      <c r="A436">
        <v>18608782</v>
      </c>
      <c r="B436" t="s">
        <v>2659</v>
      </c>
      <c r="C436" s="71">
        <v>-801550.75</v>
      </c>
      <c r="D436" s="370">
        <f>VLOOKUP($A$1:$A$1397,BS!$A$8:$A$2406,1,0)</f>
        <v>18608782</v>
      </c>
    </row>
    <row r="437" spans="1:4">
      <c r="A437">
        <v>18608792</v>
      </c>
      <c r="B437" t="s">
        <v>2660</v>
      </c>
      <c r="C437" s="71">
        <v>-160310.15</v>
      </c>
      <c r="D437" s="370">
        <f>VLOOKUP($A$1:$A$1397,BS!$A$8:$A$2406,1,0)</f>
        <v>18608792</v>
      </c>
    </row>
    <row r="438" spans="1:4">
      <c r="A438">
        <v>18609312</v>
      </c>
      <c r="B438" t="s">
        <v>2470</v>
      </c>
      <c r="C438" s="71">
        <v>12405154.710000001</v>
      </c>
      <c r="D438" s="370">
        <f>VLOOKUP($A$1:$A$1397,BS!$A$8:$A$2406,1,0)</f>
        <v>18609312</v>
      </c>
    </row>
    <row r="439" spans="1:4">
      <c r="A439">
        <v>18609422</v>
      </c>
      <c r="B439" t="s">
        <v>2268</v>
      </c>
      <c r="C439" s="71">
        <v>21000000</v>
      </c>
      <c r="D439" s="370">
        <f>VLOOKUP($A$1:$A$1397,BS!$A$8:$A$2406,1,0)</f>
        <v>18609422</v>
      </c>
    </row>
    <row r="440" spans="1:4">
      <c r="A440">
        <v>18609432</v>
      </c>
      <c r="B440" t="s">
        <v>2478</v>
      </c>
      <c r="C440" s="71">
        <v>6057030.2000000002</v>
      </c>
      <c r="D440" s="370">
        <f>VLOOKUP($A$1:$A$1397,BS!$A$8:$A$2406,1,0)</f>
        <v>18609432</v>
      </c>
    </row>
    <row r="441" spans="1:4">
      <c r="A441">
        <v>18609512</v>
      </c>
      <c r="B441" t="s">
        <v>2927</v>
      </c>
      <c r="C441" s="71">
        <v>38264.879999999997</v>
      </c>
      <c r="D441" s="370">
        <f>VLOOKUP($A$1:$A$1397,BS!$A$8:$A$2406,1,0)</f>
        <v>18609512</v>
      </c>
    </row>
    <row r="442" spans="1:4">
      <c r="A442">
        <v>18609532</v>
      </c>
      <c r="B442" t="s">
        <v>1516</v>
      </c>
      <c r="C442" s="71">
        <v>231369.84</v>
      </c>
      <c r="D442" s="370">
        <f>VLOOKUP($A$1:$A$1397,BS!$A$8:$A$2406,1,0)</f>
        <v>18609532</v>
      </c>
    </row>
    <row r="443" spans="1:4">
      <c r="A443">
        <v>18609542</v>
      </c>
      <c r="B443" t="s">
        <v>962</v>
      </c>
      <c r="C443" s="71">
        <v>1271214.6299999999</v>
      </c>
      <c r="D443" s="370">
        <f>VLOOKUP($A$1:$A$1397,BS!$A$8:$A$2406,1,0)</f>
        <v>18609542</v>
      </c>
    </row>
    <row r="444" spans="1:4">
      <c r="A444">
        <v>18609572</v>
      </c>
      <c r="B444" t="s">
        <v>2264</v>
      </c>
      <c r="C444" s="71">
        <v>635000</v>
      </c>
      <c r="D444" s="370">
        <f>VLOOKUP($A$1:$A$1397,BS!$A$8:$A$2406,1,0)</f>
        <v>18609572</v>
      </c>
    </row>
    <row r="445" spans="1:4">
      <c r="A445">
        <v>18609582</v>
      </c>
      <c r="B445" t="s">
        <v>2265</v>
      </c>
      <c r="C445" s="71">
        <v>530000</v>
      </c>
      <c r="D445" s="370">
        <f>VLOOKUP($A$1:$A$1397,BS!$A$8:$A$2406,1,0)</f>
        <v>18609582</v>
      </c>
    </row>
    <row r="446" spans="1:4">
      <c r="A446">
        <v>18609592</v>
      </c>
      <c r="B446" t="s">
        <v>2266</v>
      </c>
      <c r="C446" s="71">
        <v>3300000</v>
      </c>
      <c r="D446" s="370">
        <f>VLOOKUP($A$1:$A$1397,BS!$A$8:$A$2406,1,0)</f>
        <v>18609592</v>
      </c>
    </row>
    <row r="447" spans="1:4">
      <c r="A447">
        <v>18609602</v>
      </c>
      <c r="B447" t="s">
        <v>2267</v>
      </c>
      <c r="C447" s="71">
        <v>239000</v>
      </c>
      <c r="D447" s="370">
        <f>VLOOKUP($A$1:$A$1397,BS!$A$8:$A$2406,1,0)</f>
        <v>18609602</v>
      </c>
    </row>
    <row r="448" spans="1:4">
      <c r="A448">
        <v>18609622</v>
      </c>
      <c r="B448" t="s">
        <v>2269</v>
      </c>
      <c r="C448" s="71">
        <v>1300000</v>
      </c>
      <c r="D448" s="370">
        <f>VLOOKUP($A$1:$A$1397,BS!$A$8:$A$2406,1,0)</f>
        <v>18609622</v>
      </c>
    </row>
    <row r="449" spans="1:4">
      <c r="A449">
        <v>18609642</v>
      </c>
      <c r="B449" t="s">
        <v>2271</v>
      </c>
      <c r="C449" s="71">
        <v>2500000</v>
      </c>
      <c r="D449" s="370">
        <f>VLOOKUP($A$1:$A$1397,BS!$A$8:$A$2406,1,0)</f>
        <v>18609642</v>
      </c>
    </row>
    <row r="450" spans="1:4">
      <c r="A450">
        <v>18609652</v>
      </c>
      <c r="B450" t="s">
        <v>2272</v>
      </c>
      <c r="C450" s="71">
        <v>2050000</v>
      </c>
      <c r="D450" s="370">
        <f>VLOOKUP($A$1:$A$1397,BS!$A$8:$A$2406,1,0)</f>
        <v>18609652</v>
      </c>
    </row>
    <row r="451" spans="1:4">
      <c r="A451">
        <v>18609662</v>
      </c>
      <c r="B451" t="s">
        <v>2273</v>
      </c>
      <c r="C451" s="71">
        <v>484500</v>
      </c>
      <c r="D451" s="370">
        <f>VLOOKUP($A$1:$A$1397,BS!$A$8:$A$2406,1,0)</f>
        <v>18609662</v>
      </c>
    </row>
    <row r="452" spans="1:4">
      <c r="A452">
        <v>18609672</v>
      </c>
      <c r="B452" t="s">
        <v>2274</v>
      </c>
      <c r="C452" s="71">
        <v>200000</v>
      </c>
      <c r="D452" s="370">
        <f>VLOOKUP($A$1:$A$1397,BS!$A$8:$A$2406,1,0)</f>
        <v>18609672</v>
      </c>
    </row>
    <row r="453" spans="1:4">
      <c r="A453">
        <v>18609682</v>
      </c>
      <c r="B453" t="s">
        <v>2289</v>
      </c>
      <c r="C453" s="71">
        <v>140000</v>
      </c>
      <c r="D453" s="370">
        <f>VLOOKUP($A$1:$A$1397,BS!$A$8:$A$2406,1,0)</f>
        <v>18609682</v>
      </c>
    </row>
    <row r="454" spans="1:4">
      <c r="A454">
        <v>18609692</v>
      </c>
      <c r="B454" t="s">
        <v>2290</v>
      </c>
      <c r="C454" s="71">
        <v>100000</v>
      </c>
      <c r="D454" s="370">
        <f>VLOOKUP($A$1:$A$1397,BS!$A$8:$A$2406,1,0)</f>
        <v>18609692</v>
      </c>
    </row>
    <row r="455" spans="1:4">
      <c r="A455">
        <v>18609801</v>
      </c>
      <c r="B455" t="s">
        <v>2186</v>
      </c>
      <c r="C455" s="71">
        <v>163595.71</v>
      </c>
      <c r="D455" s="370">
        <f>VLOOKUP($A$1:$A$1397,BS!$A$8:$A$2406,1,0)</f>
        <v>18609801</v>
      </c>
    </row>
    <row r="456" spans="1:4">
      <c r="A456">
        <v>18609821</v>
      </c>
      <c r="B456" t="s">
        <v>1031</v>
      </c>
      <c r="C456" s="71">
        <v>817108.2</v>
      </c>
      <c r="D456" s="370">
        <f>VLOOKUP($A$1:$A$1397,BS!$A$8:$A$2406,1,0)</f>
        <v>18609821</v>
      </c>
    </row>
    <row r="457" spans="1:4">
      <c r="A457">
        <v>18609841</v>
      </c>
      <c r="B457" t="s">
        <v>2385</v>
      </c>
      <c r="C457" s="71">
        <v>1449799.6</v>
      </c>
      <c r="D457" s="370">
        <f>VLOOKUP($A$1:$A$1397,BS!$A$8:$A$2406,1,0)</f>
        <v>18609841</v>
      </c>
    </row>
    <row r="458" spans="1:4">
      <c r="A458">
        <v>18609861</v>
      </c>
      <c r="B458" t="s">
        <v>2187</v>
      </c>
      <c r="C458" s="71">
        <v>1289169.29</v>
      </c>
      <c r="D458" s="370">
        <f>VLOOKUP($A$1:$A$1397,BS!$A$8:$A$2406,1,0)</f>
        <v>18609861</v>
      </c>
    </row>
    <row r="459" spans="1:4">
      <c r="A459">
        <v>18630031</v>
      </c>
      <c r="B459" t="s">
        <v>1819</v>
      </c>
      <c r="C459" s="71">
        <v>241166.82</v>
      </c>
      <c r="D459" s="370">
        <f>VLOOKUP($A$1:$A$1397,BS!$A$8:$A$2406,1,0)</f>
        <v>18630031</v>
      </c>
    </row>
    <row r="460" spans="1:4">
      <c r="A460">
        <v>18700032</v>
      </c>
      <c r="B460" t="s">
        <v>2309</v>
      </c>
      <c r="C460" s="71">
        <v>316253.37</v>
      </c>
      <c r="D460" s="370">
        <f>VLOOKUP($A$1:$A$1397,BS!$A$8:$A$2406,1,0)</f>
        <v>18700032</v>
      </c>
    </row>
    <row r="461" spans="1:4">
      <c r="A461">
        <v>18700041</v>
      </c>
      <c r="B461" t="s">
        <v>1981</v>
      </c>
      <c r="C461" s="71">
        <v>328083</v>
      </c>
      <c r="D461" s="370">
        <f>VLOOKUP($A$1:$A$1397,BS!$A$8:$A$2406,1,0)</f>
        <v>18700041</v>
      </c>
    </row>
    <row r="462" spans="1:4">
      <c r="A462">
        <v>18700062</v>
      </c>
      <c r="B462" t="s">
        <v>2310</v>
      </c>
      <c r="C462" s="71">
        <v>-13704.65</v>
      </c>
      <c r="D462" s="370">
        <f>VLOOKUP($A$1:$A$1397,BS!$A$8:$A$2406,1,0)</f>
        <v>18700062</v>
      </c>
    </row>
    <row r="463" spans="1:4">
      <c r="A463">
        <v>18700071</v>
      </c>
      <c r="B463" t="s">
        <v>2311</v>
      </c>
      <c r="C463" s="71">
        <v>-99035.35</v>
      </c>
      <c r="D463" s="370">
        <f>VLOOKUP($A$1:$A$1397,BS!$A$8:$A$2406,1,0)</f>
        <v>18700071</v>
      </c>
    </row>
    <row r="464" spans="1:4">
      <c r="A464">
        <v>18900013</v>
      </c>
      <c r="B464" t="s">
        <v>627</v>
      </c>
      <c r="C464" s="71">
        <v>14542</v>
      </c>
      <c r="D464" s="370">
        <f>VLOOKUP($A$1:$A$1397,BS!$A$8:$A$2406,1,0)</f>
        <v>18900013</v>
      </c>
    </row>
    <row r="465" spans="1:4">
      <c r="A465">
        <v>18900173</v>
      </c>
      <c r="B465" t="s">
        <v>495</v>
      </c>
      <c r="C465" s="71">
        <v>1351041.3</v>
      </c>
      <c r="D465" s="370">
        <f>VLOOKUP($A$1:$A$1397,BS!$A$8:$A$2406,1,0)</f>
        <v>18900173</v>
      </c>
    </row>
    <row r="466" spans="1:4">
      <c r="A466">
        <v>18900183</v>
      </c>
      <c r="B466" t="s">
        <v>340</v>
      </c>
      <c r="C466" s="71">
        <v>330339.61</v>
      </c>
      <c r="D466" s="370">
        <f>VLOOKUP($A$1:$A$1397,BS!$A$8:$A$2406,1,0)</f>
        <v>18900183</v>
      </c>
    </row>
    <row r="467" spans="1:4">
      <c r="A467">
        <v>18900193</v>
      </c>
      <c r="B467" t="s">
        <v>498</v>
      </c>
      <c r="C467" s="71">
        <v>2604446.86</v>
      </c>
      <c r="D467" s="370">
        <f>VLOOKUP($A$1:$A$1397,BS!$A$8:$A$2406,1,0)</f>
        <v>18900193</v>
      </c>
    </row>
    <row r="468" spans="1:4">
      <c r="A468">
        <v>18900203</v>
      </c>
      <c r="B468" t="s">
        <v>2972</v>
      </c>
      <c r="C468" s="71">
        <v>2408752.14</v>
      </c>
      <c r="D468" s="370">
        <f>VLOOKUP($A$1:$A$1397,BS!$A$8:$A$2406,1,0)</f>
        <v>18900203</v>
      </c>
    </row>
    <row r="469" spans="1:4">
      <c r="A469">
        <v>18900213</v>
      </c>
      <c r="B469" t="s">
        <v>2973</v>
      </c>
      <c r="C469" s="71">
        <v>9266015.6199999992</v>
      </c>
      <c r="D469" s="370">
        <f>VLOOKUP($A$1:$A$1397,BS!$A$8:$A$2406,1,0)</f>
        <v>18900213</v>
      </c>
    </row>
    <row r="470" spans="1:4">
      <c r="A470">
        <v>18900243</v>
      </c>
      <c r="B470" t="s">
        <v>1762</v>
      </c>
      <c r="C470" s="71">
        <v>8455.1</v>
      </c>
      <c r="D470" s="370">
        <f>VLOOKUP($A$1:$A$1397,BS!$A$8:$A$2406,1,0)</f>
        <v>18900243</v>
      </c>
    </row>
    <row r="471" spans="1:4">
      <c r="A471">
        <v>18900253</v>
      </c>
      <c r="B471" t="s">
        <v>1757</v>
      </c>
      <c r="C471" s="71">
        <v>685996.67</v>
      </c>
      <c r="D471" s="370">
        <f>VLOOKUP($A$1:$A$1397,BS!$A$8:$A$2406,1,0)</f>
        <v>18900253</v>
      </c>
    </row>
    <row r="472" spans="1:4">
      <c r="A472">
        <v>18900263</v>
      </c>
      <c r="B472" t="s">
        <v>1758</v>
      </c>
      <c r="C472" s="71">
        <v>521300.82</v>
      </c>
      <c r="D472" s="370">
        <f>VLOOKUP($A$1:$A$1397,BS!$A$8:$A$2406,1,0)</f>
        <v>18900263</v>
      </c>
    </row>
    <row r="473" spans="1:4">
      <c r="A473">
        <v>18900273</v>
      </c>
      <c r="B473" t="s">
        <v>756</v>
      </c>
      <c r="C473" s="71">
        <v>1596199.94</v>
      </c>
      <c r="D473" s="370">
        <f>VLOOKUP($A$1:$A$1397,BS!$A$8:$A$2406,1,0)</f>
        <v>18900273</v>
      </c>
    </row>
    <row r="474" spans="1:4">
      <c r="A474">
        <v>18900283</v>
      </c>
      <c r="B474" t="s">
        <v>519</v>
      </c>
      <c r="C474" s="71">
        <v>487159.11</v>
      </c>
      <c r="D474" s="370">
        <f>VLOOKUP($A$1:$A$1397,BS!$A$8:$A$2406,1,0)</f>
        <v>18900283</v>
      </c>
    </row>
    <row r="475" spans="1:4">
      <c r="A475">
        <v>18900293</v>
      </c>
      <c r="B475" t="s">
        <v>376</v>
      </c>
      <c r="C475" s="71">
        <v>6751.57</v>
      </c>
      <c r="D475" s="370">
        <f>VLOOKUP($A$1:$A$1397,BS!$A$8:$A$2406,1,0)</f>
        <v>18900293</v>
      </c>
    </row>
    <row r="476" spans="1:4">
      <c r="A476">
        <v>18900303</v>
      </c>
      <c r="B476" t="s">
        <v>766</v>
      </c>
      <c r="C476" s="71">
        <v>15752.61</v>
      </c>
      <c r="D476" s="370">
        <f>VLOOKUP($A$1:$A$1397,BS!$A$8:$A$2406,1,0)</f>
        <v>18900303</v>
      </c>
    </row>
    <row r="477" spans="1:4">
      <c r="A477">
        <v>18900323</v>
      </c>
      <c r="B477" t="s">
        <v>624</v>
      </c>
      <c r="C477" s="71">
        <v>411364.42</v>
      </c>
      <c r="D477" s="370">
        <f>VLOOKUP($A$1:$A$1397,BS!$A$8:$A$2406,1,0)</f>
        <v>18900323</v>
      </c>
    </row>
    <row r="478" spans="1:4">
      <c r="A478">
        <v>18900353</v>
      </c>
      <c r="B478" t="s">
        <v>982</v>
      </c>
      <c r="C478" s="71">
        <v>79921.149999999994</v>
      </c>
      <c r="D478" s="370">
        <f>VLOOKUP($A$1:$A$1397,BS!$A$8:$A$2406,1,0)</f>
        <v>18900353</v>
      </c>
    </row>
    <row r="479" spans="1:4">
      <c r="A479">
        <v>18900373</v>
      </c>
      <c r="B479" t="s">
        <v>973</v>
      </c>
      <c r="C479" s="71">
        <v>4022519.51</v>
      </c>
      <c r="D479" s="370">
        <f>VLOOKUP($A$1:$A$1397,BS!$A$8:$A$2406,1,0)</f>
        <v>18900373</v>
      </c>
    </row>
    <row r="480" spans="1:4">
      <c r="A480">
        <v>18900383</v>
      </c>
      <c r="B480" t="s">
        <v>963</v>
      </c>
      <c r="C480" s="71">
        <v>254606.49</v>
      </c>
      <c r="D480" s="370">
        <f>VLOOKUP($A$1:$A$1397,BS!$A$8:$A$2406,1,0)</f>
        <v>18900383</v>
      </c>
    </row>
    <row r="481" spans="1:4">
      <c r="A481">
        <v>18900393</v>
      </c>
      <c r="B481" t="s">
        <v>2211</v>
      </c>
      <c r="C481" s="71">
        <v>14318549.25</v>
      </c>
      <c r="D481" s="370">
        <f>VLOOKUP($A$1:$A$1397,BS!$A$8:$A$2406,1,0)</f>
        <v>18900393</v>
      </c>
    </row>
    <row r="482" spans="1:4">
      <c r="A482">
        <v>18900403</v>
      </c>
      <c r="B482" t="s">
        <v>2471</v>
      </c>
      <c r="C482" s="71">
        <v>126604.07</v>
      </c>
      <c r="D482" s="370">
        <f>VLOOKUP($A$1:$A$1397,BS!$A$8:$A$2406,1,0)</f>
        <v>18900403</v>
      </c>
    </row>
    <row r="483" spans="1:4">
      <c r="A483">
        <v>18900413</v>
      </c>
      <c r="B483" t="s">
        <v>2475</v>
      </c>
      <c r="C483" s="71">
        <v>166299.28</v>
      </c>
      <c r="D483" s="370">
        <f>VLOOKUP($A$1:$A$1397,BS!$A$8:$A$2406,1,0)</f>
        <v>18900413</v>
      </c>
    </row>
    <row r="484" spans="1:4">
      <c r="A484">
        <v>18900423</v>
      </c>
      <c r="B484" t="s">
        <v>2472</v>
      </c>
      <c r="C484" s="71">
        <v>662861.17000000004</v>
      </c>
      <c r="D484" s="370">
        <f>VLOOKUP($A$1:$A$1397,BS!$A$8:$A$2406,1,0)</f>
        <v>18900423</v>
      </c>
    </row>
    <row r="485" spans="1:4">
      <c r="A485">
        <v>18900433</v>
      </c>
      <c r="B485" t="s">
        <v>2573</v>
      </c>
      <c r="C485" s="71">
        <v>4511859.13</v>
      </c>
      <c r="D485" s="370">
        <f>VLOOKUP($A$1:$A$1397,BS!$A$8:$A$2406,1,0)</f>
        <v>18900433</v>
      </c>
    </row>
    <row r="486" spans="1:4">
      <c r="A486">
        <v>18900443</v>
      </c>
      <c r="B486" t="s">
        <v>2762</v>
      </c>
      <c r="C486" s="71">
        <v>89118.77</v>
      </c>
      <c r="D486" s="370">
        <f>VLOOKUP($A$1:$A$1397,BS!$A$8:$A$2406,1,0)</f>
        <v>18900443</v>
      </c>
    </row>
    <row r="487" spans="1:4">
      <c r="A487">
        <v>18900451</v>
      </c>
      <c r="B487" t="s">
        <v>2814</v>
      </c>
      <c r="C487" s="71">
        <v>30224.21</v>
      </c>
      <c r="D487" s="370">
        <f>VLOOKUP($A$1:$A$1397,BS!$A$8:$A$2406,1,0)</f>
        <v>18900451</v>
      </c>
    </row>
    <row r="488" spans="1:4">
      <c r="A488">
        <v>18900452</v>
      </c>
      <c r="B488" t="s">
        <v>2814</v>
      </c>
      <c r="C488" s="71">
        <v>18524.48</v>
      </c>
      <c r="D488" s="370">
        <f>VLOOKUP($A$1:$A$1397,BS!$A$8:$A$2406,1,0)</f>
        <v>18900452</v>
      </c>
    </row>
    <row r="489" spans="1:4">
      <c r="A489">
        <v>18900533</v>
      </c>
      <c r="B489" t="s">
        <v>2574</v>
      </c>
      <c r="C489" s="71">
        <v>762512.91</v>
      </c>
      <c r="D489" s="370">
        <f>VLOOKUP($A$1:$A$1397,BS!$A$8:$A$2406,1,0)</f>
        <v>18900533</v>
      </c>
    </row>
    <row r="490" spans="1:4">
      <c r="A490">
        <v>19000003</v>
      </c>
      <c r="B490" t="s">
        <v>126</v>
      </c>
      <c r="C490" s="71">
        <v>3026305.31</v>
      </c>
      <c r="D490" s="370">
        <f>VLOOKUP($A$1:$A$1397,BS!$A$8:$A$2406,1,0)</f>
        <v>19000003</v>
      </c>
    </row>
    <row r="491" spans="1:4">
      <c r="A491">
        <v>19000013</v>
      </c>
      <c r="B491" t="s">
        <v>716</v>
      </c>
      <c r="C491" s="71">
        <v>2874276.17</v>
      </c>
      <c r="D491" s="370">
        <f>VLOOKUP($A$1:$A$1397,BS!$A$8:$A$2406,1,0)</f>
        <v>19000013</v>
      </c>
    </row>
    <row r="492" spans="1:4">
      <c r="A492">
        <v>19000032</v>
      </c>
      <c r="B492" t="s">
        <v>1704</v>
      </c>
      <c r="C492" s="71">
        <v>16949105.440000001</v>
      </c>
      <c r="D492" s="370">
        <f>VLOOKUP($A$1:$A$1397,BS!$A$8:$A$2406,1,0)</f>
        <v>19000032</v>
      </c>
    </row>
    <row r="493" spans="1:4">
      <c r="A493">
        <v>19000042</v>
      </c>
      <c r="B493" t="s">
        <v>1740</v>
      </c>
      <c r="C493" s="71">
        <v>5627363.6600000001</v>
      </c>
      <c r="D493" s="370">
        <f>VLOOKUP($A$1:$A$1397,BS!$A$8:$A$2406,1,0)</f>
        <v>19000042</v>
      </c>
    </row>
    <row r="494" spans="1:4">
      <c r="A494">
        <v>19000043</v>
      </c>
      <c r="B494" t="s">
        <v>8</v>
      </c>
      <c r="C494" s="71">
        <v>7964432.04</v>
      </c>
      <c r="D494" s="370">
        <f>VLOOKUP($A$1:$A$1397,BS!$A$8:$A$2406,1,0)</f>
        <v>19000043</v>
      </c>
    </row>
    <row r="495" spans="1:4">
      <c r="A495">
        <v>19000081</v>
      </c>
      <c r="B495" t="s">
        <v>1625</v>
      </c>
      <c r="C495" s="71">
        <v>30387474.449999999</v>
      </c>
      <c r="D495" s="370">
        <f>VLOOKUP($A$1:$A$1397,BS!$A$8:$A$2406,1,0)</f>
        <v>19000081</v>
      </c>
    </row>
    <row r="496" spans="1:4">
      <c r="A496">
        <v>19000091</v>
      </c>
      <c r="B496" t="s">
        <v>658</v>
      </c>
      <c r="C496" s="71">
        <v>9797008.0800000001</v>
      </c>
      <c r="D496" s="370">
        <f>VLOOKUP($A$1:$A$1397,BS!$A$8:$A$2406,1,0)</f>
        <v>19000091</v>
      </c>
    </row>
    <row r="497" spans="1:4">
      <c r="A497">
        <v>19000093</v>
      </c>
      <c r="B497" t="s">
        <v>725</v>
      </c>
      <c r="C497" s="71">
        <v>4777147.99</v>
      </c>
      <c r="D497" s="370">
        <f>VLOOKUP($A$1:$A$1397,BS!$A$8:$A$2406,1,0)</f>
        <v>19000093</v>
      </c>
    </row>
    <row r="498" spans="1:4">
      <c r="A498">
        <v>19000103</v>
      </c>
      <c r="B498" t="s">
        <v>2719</v>
      </c>
      <c r="C498" s="71">
        <v>1524242.05</v>
      </c>
      <c r="D498" s="370">
        <f>VLOOKUP($A$1:$A$1397,BS!$A$8:$A$2406,1,0)</f>
        <v>19000103</v>
      </c>
    </row>
    <row r="499" spans="1:4">
      <c r="A499">
        <v>19000111</v>
      </c>
      <c r="B499" t="s">
        <v>863</v>
      </c>
      <c r="C499" s="71">
        <v>1105399.02</v>
      </c>
      <c r="D499" s="370">
        <f>VLOOKUP($A$1:$A$1397,BS!$A$8:$A$2406,1,0)</f>
        <v>19000111</v>
      </c>
    </row>
    <row r="500" spans="1:4">
      <c r="A500">
        <v>19000112</v>
      </c>
      <c r="B500" t="s">
        <v>1914</v>
      </c>
      <c r="C500" s="71">
        <v>33585.519999999997</v>
      </c>
      <c r="D500" s="370">
        <f>VLOOKUP($A$1:$A$1397,BS!$A$8:$A$2406,1,0)</f>
        <v>19000112</v>
      </c>
    </row>
    <row r="501" spans="1:4">
      <c r="A501">
        <v>19000122</v>
      </c>
      <c r="B501" t="s">
        <v>2032</v>
      </c>
      <c r="C501" s="71">
        <v>-94975.39</v>
      </c>
      <c r="D501" s="370">
        <f>VLOOKUP($A$1:$A$1397,BS!$A$8:$A$2406,1,0)</f>
        <v>19000122</v>
      </c>
    </row>
    <row r="502" spans="1:4">
      <c r="A502">
        <v>19000133</v>
      </c>
      <c r="B502" t="s">
        <v>1001</v>
      </c>
      <c r="C502" s="71">
        <v>14121459.35</v>
      </c>
      <c r="D502" s="370">
        <f>VLOOKUP($A$1:$A$1397,BS!$A$8:$A$2406,1,0)</f>
        <v>19000133</v>
      </c>
    </row>
    <row r="503" spans="1:4">
      <c r="A503">
        <v>19000151</v>
      </c>
      <c r="B503" t="s">
        <v>162</v>
      </c>
      <c r="C503" s="71">
        <v>377463.34</v>
      </c>
      <c r="D503" s="370">
        <f>VLOOKUP($A$1:$A$1397,BS!$A$8:$A$2406,1,0)</f>
        <v>19000151</v>
      </c>
    </row>
    <row r="504" spans="1:4">
      <c r="A504">
        <v>19000181</v>
      </c>
      <c r="B504" t="s">
        <v>938</v>
      </c>
      <c r="C504" s="71">
        <v>-1162426.3700000001</v>
      </c>
      <c r="D504" s="370">
        <f>VLOOKUP($A$1:$A$1397,BS!$A$8:$A$2406,1,0)</f>
        <v>19000181</v>
      </c>
    </row>
    <row r="505" spans="1:4">
      <c r="A505">
        <v>19000193</v>
      </c>
      <c r="B505" t="s">
        <v>2444</v>
      </c>
      <c r="C505" s="71">
        <v>176679.87</v>
      </c>
      <c r="D505" s="370">
        <f>VLOOKUP($A$1:$A$1397,BS!$A$8:$A$2406,1,0)</f>
        <v>19000193</v>
      </c>
    </row>
    <row r="506" spans="1:4">
      <c r="A506">
        <v>19000251</v>
      </c>
      <c r="B506" t="s">
        <v>687</v>
      </c>
      <c r="C506" s="71">
        <v>13479.7</v>
      </c>
      <c r="D506" s="370">
        <f>VLOOKUP($A$1:$A$1397,BS!$A$8:$A$2406,1,0)</f>
        <v>19000251</v>
      </c>
    </row>
    <row r="507" spans="1:4">
      <c r="A507">
        <v>19000283</v>
      </c>
      <c r="B507" t="s">
        <v>1471</v>
      </c>
      <c r="C507" s="71">
        <v>3107407.18</v>
      </c>
      <c r="D507" s="370">
        <f>VLOOKUP($A$1:$A$1397,BS!$A$8:$A$2406,1,0)</f>
        <v>19000283</v>
      </c>
    </row>
    <row r="508" spans="1:4">
      <c r="A508">
        <v>19000361</v>
      </c>
      <c r="B508" t="s">
        <v>1057</v>
      </c>
      <c r="C508" s="71">
        <v>159437</v>
      </c>
      <c r="D508" s="370">
        <f>VLOOKUP($A$1:$A$1397,BS!$A$8:$A$2406,1,0)</f>
        <v>19000361</v>
      </c>
    </row>
    <row r="509" spans="1:4">
      <c r="A509">
        <v>19000371</v>
      </c>
      <c r="B509" t="s">
        <v>1058</v>
      </c>
      <c r="C509" s="71">
        <v>35031.72</v>
      </c>
      <c r="D509" s="370">
        <f>VLOOKUP($A$1:$A$1397,BS!$A$8:$A$2406,1,0)</f>
        <v>19000371</v>
      </c>
    </row>
    <row r="510" spans="1:4">
      <c r="A510">
        <v>19000403</v>
      </c>
      <c r="B510" t="s">
        <v>264</v>
      </c>
      <c r="C510" s="71">
        <v>154290.75</v>
      </c>
      <c r="D510" s="370">
        <f>VLOOKUP($A$1:$A$1397,BS!$A$8:$A$2406,1,0)</f>
        <v>19000403</v>
      </c>
    </row>
    <row r="511" spans="1:4">
      <c r="A511">
        <v>19000441</v>
      </c>
      <c r="B511" t="s">
        <v>313</v>
      </c>
      <c r="C511" s="71">
        <v>5762617.5199999996</v>
      </c>
      <c r="D511" s="370">
        <f>VLOOKUP($A$1:$A$1397,BS!$A$8:$A$2406,1,0)</f>
        <v>19000441</v>
      </c>
    </row>
    <row r="512" spans="1:4">
      <c r="A512">
        <v>19000443</v>
      </c>
      <c r="B512" t="s">
        <v>489</v>
      </c>
      <c r="C512" s="71">
        <v>73699342.379999995</v>
      </c>
      <c r="D512" s="370">
        <f>VLOOKUP($A$1:$A$1397,BS!$A$8:$A$2406,1,0)</f>
        <v>19000443</v>
      </c>
    </row>
    <row r="513" spans="1:4">
      <c r="A513">
        <v>19000453</v>
      </c>
      <c r="B513" t="s">
        <v>490</v>
      </c>
      <c r="C513" s="71">
        <v>4379207.34</v>
      </c>
      <c r="D513" s="370">
        <f>VLOOKUP($A$1:$A$1397,BS!$A$8:$A$2406,1,0)</f>
        <v>19000453</v>
      </c>
    </row>
    <row r="514" spans="1:4">
      <c r="A514">
        <v>19000463</v>
      </c>
      <c r="B514" t="s">
        <v>491</v>
      </c>
      <c r="C514" s="71">
        <v>-1026696.29</v>
      </c>
      <c r="D514" s="370">
        <f>VLOOKUP($A$1:$A$1397,BS!$A$8:$A$2406,1,0)</f>
        <v>19000463</v>
      </c>
    </row>
    <row r="515" spans="1:4">
      <c r="A515">
        <v>19000471</v>
      </c>
      <c r="B515" t="s">
        <v>762</v>
      </c>
      <c r="C515" s="71">
        <v>3696891.36</v>
      </c>
      <c r="D515" s="370">
        <f>VLOOKUP($A$1:$A$1397,BS!$A$8:$A$2406,1,0)</f>
        <v>19000471</v>
      </c>
    </row>
    <row r="516" spans="1:4">
      <c r="A516">
        <v>19000473</v>
      </c>
      <c r="B516" t="s">
        <v>1977</v>
      </c>
      <c r="C516" s="71">
        <v>2562568</v>
      </c>
      <c r="D516" s="370">
        <f>VLOOKUP($A$1:$A$1397,BS!$A$8:$A$2406,1,0)</f>
        <v>19000473</v>
      </c>
    </row>
    <row r="517" spans="1:4">
      <c r="A517">
        <v>19000491</v>
      </c>
      <c r="B517" t="s">
        <v>2323</v>
      </c>
      <c r="C517" s="71">
        <v>2057748.35</v>
      </c>
      <c r="D517" s="370">
        <f>VLOOKUP($A$1:$A$1397,BS!$A$8:$A$2406,1,0)</f>
        <v>19000491</v>
      </c>
    </row>
    <row r="518" spans="1:4">
      <c r="A518">
        <v>19000551</v>
      </c>
      <c r="B518" t="s">
        <v>2821</v>
      </c>
      <c r="C518" s="71">
        <v>1965399</v>
      </c>
      <c r="D518" s="370">
        <f>VLOOKUP($A$1:$A$1397,BS!$A$8:$A$2406,1,0)</f>
        <v>19000551</v>
      </c>
    </row>
    <row r="519" spans="1:4">
      <c r="A519">
        <v>19000552</v>
      </c>
      <c r="B519" t="s">
        <v>2304</v>
      </c>
      <c r="C519" s="71">
        <v>638465.18000000005</v>
      </c>
      <c r="D519" s="370">
        <f>VLOOKUP($A$1:$A$1397,BS!$A$8:$A$2406,1,0)</f>
        <v>19000552</v>
      </c>
    </row>
    <row r="520" spans="1:4">
      <c r="A520">
        <v>19000553</v>
      </c>
      <c r="B520" t="s">
        <v>100</v>
      </c>
      <c r="C520" s="71">
        <v>212773.09</v>
      </c>
      <c r="D520" s="370">
        <f>VLOOKUP($A$1:$A$1397,BS!$A$8:$A$2406,1,0)</f>
        <v>19000553</v>
      </c>
    </row>
    <row r="521" spans="1:4">
      <c r="A521">
        <v>19000562</v>
      </c>
      <c r="B521" t="s">
        <v>717</v>
      </c>
      <c r="C521" s="71">
        <v>1617057.34</v>
      </c>
      <c r="D521" s="370">
        <f>VLOOKUP($A$1:$A$1397,BS!$A$8:$A$2406,1,0)</f>
        <v>19000562</v>
      </c>
    </row>
    <row r="522" spans="1:4">
      <c r="A522">
        <v>19000572</v>
      </c>
      <c r="B522" t="s">
        <v>718</v>
      </c>
      <c r="C522" s="71">
        <v>262448.55</v>
      </c>
      <c r="D522" s="370">
        <f>VLOOKUP($A$1:$A$1397,BS!$A$8:$A$2406,1,0)</f>
        <v>19000572</v>
      </c>
    </row>
    <row r="523" spans="1:4">
      <c r="A523">
        <v>19000573</v>
      </c>
      <c r="B523" t="s">
        <v>2059</v>
      </c>
      <c r="C523" s="71">
        <v>261124.14</v>
      </c>
      <c r="D523" s="370">
        <f>VLOOKUP($A$1:$A$1397,BS!$A$8:$A$2406,1,0)</f>
        <v>19000573</v>
      </c>
    </row>
    <row r="524" spans="1:4">
      <c r="A524">
        <v>19000581</v>
      </c>
      <c r="B524" t="s">
        <v>182</v>
      </c>
      <c r="C524" s="71">
        <v>2844509.94</v>
      </c>
      <c r="D524" s="370">
        <f>VLOOKUP($A$1:$A$1397,BS!$A$8:$A$2406,1,0)</f>
        <v>19000581</v>
      </c>
    </row>
    <row r="525" spans="1:4">
      <c r="A525">
        <v>19000592</v>
      </c>
      <c r="B525" t="s">
        <v>548</v>
      </c>
      <c r="C525" s="71">
        <v>3819535.98</v>
      </c>
      <c r="D525" s="370">
        <f>VLOOKUP($A$1:$A$1397,BS!$A$8:$A$2406,1,0)</f>
        <v>19000592</v>
      </c>
    </row>
    <row r="526" spans="1:4">
      <c r="A526">
        <v>19000601</v>
      </c>
      <c r="B526" t="s">
        <v>1957</v>
      </c>
      <c r="C526" s="71">
        <v>176109121</v>
      </c>
      <c r="D526" s="370">
        <f>VLOOKUP($A$1:$A$1397,BS!$A$8:$A$2406,1,0)</f>
        <v>19000601</v>
      </c>
    </row>
    <row r="527" spans="1:4">
      <c r="A527">
        <v>19000621</v>
      </c>
      <c r="B527" t="s">
        <v>2008</v>
      </c>
      <c r="C527" s="71">
        <v>62488298.950000003</v>
      </c>
      <c r="D527" s="370">
        <f>VLOOKUP($A$1:$A$1397,BS!$A$8:$A$2406,1,0)</f>
        <v>19000621</v>
      </c>
    </row>
    <row r="528" spans="1:4">
      <c r="A528">
        <v>19000641</v>
      </c>
      <c r="B528" t="s">
        <v>2005</v>
      </c>
      <c r="C528" s="71">
        <v>20337.03</v>
      </c>
      <c r="D528" s="370">
        <f>VLOOKUP($A$1:$A$1397,BS!$A$8:$A$2406,1,0)</f>
        <v>19000641</v>
      </c>
    </row>
    <row r="529" spans="1:4">
      <c r="A529">
        <v>19000671</v>
      </c>
      <c r="B529" t="s">
        <v>2025</v>
      </c>
      <c r="C529" s="71">
        <v>32765538.120000001</v>
      </c>
      <c r="D529" s="370">
        <f>VLOOKUP($A$1:$A$1397,BS!$A$8:$A$2406,1,0)</f>
        <v>19000671</v>
      </c>
    </row>
    <row r="530" spans="1:4">
      <c r="A530">
        <v>19000691</v>
      </c>
      <c r="B530" t="s">
        <v>2324</v>
      </c>
      <c r="C530" s="71">
        <v>48125</v>
      </c>
      <c r="D530" s="370">
        <f>VLOOKUP($A$1:$A$1397,BS!$A$8:$A$2406,1,0)</f>
        <v>19000691</v>
      </c>
    </row>
    <row r="531" spans="1:4">
      <c r="A531">
        <v>19000692</v>
      </c>
      <c r="B531" t="s">
        <v>1146</v>
      </c>
      <c r="C531" s="71">
        <v>13125</v>
      </c>
      <c r="D531" s="370">
        <f>VLOOKUP($A$1:$A$1397,BS!$A$8:$A$2406,1,0)</f>
        <v>19000692</v>
      </c>
    </row>
    <row r="532" spans="1:4">
      <c r="A532">
        <v>19000711</v>
      </c>
      <c r="B532" t="s">
        <v>1915</v>
      </c>
      <c r="C532" s="71">
        <v>517465.25</v>
      </c>
      <c r="D532" s="370">
        <f>VLOOKUP($A$1:$A$1397,BS!$A$8:$A$2406,1,0)</f>
        <v>19000711</v>
      </c>
    </row>
    <row r="533" spans="1:4">
      <c r="A533">
        <v>19000721</v>
      </c>
      <c r="B533" t="s">
        <v>2033</v>
      </c>
      <c r="C533" s="71">
        <v>10869.86</v>
      </c>
      <c r="D533" s="370">
        <f>VLOOKUP($A$1:$A$1397,BS!$A$8:$A$2406,1,0)</f>
        <v>19000721</v>
      </c>
    </row>
    <row r="534" spans="1:4">
      <c r="A534">
        <v>19000731</v>
      </c>
      <c r="B534" t="s">
        <v>2121</v>
      </c>
      <c r="C534" s="71">
        <v>48217.1</v>
      </c>
      <c r="D534" s="370">
        <f>VLOOKUP($A$1:$A$1397,BS!$A$8:$A$2406,1,0)</f>
        <v>19000731</v>
      </c>
    </row>
    <row r="535" spans="1:4">
      <c r="A535">
        <v>19000732</v>
      </c>
      <c r="B535" t="s">
        <v>2117</v>
      </c>
      <c r="C535" s="71">
        <v>19216.38</v>
      </c>
      <c r="D535" s="370">
        <f>VLOOKUP($A$1:$A$1397,BS!$A$8:$A$2406,1,0)</f>
        <v>19000732</v>
      </c>
    </row>
    <row r="536" spans="1:4">
      <c r="A536">
        <v>19000741</v>
      </c>
      <c r="B536" t="s">
        <v>2183</v>
      </c>
      <c r="C536" s="71">
        <v>143842.26</v>
      </c>
      <c r="D536" s="370">
        <f>VLOOKUP($A$1:$A$1397,BS!$A$8:$A$2406,1,0)</f>
        <v>19000741</v>
      </c>
    </row>
    <row r="537" spans="1:4">
      <c r="A537">
        <v>19000751</v>
      </c>
      <c r="B537" t="s">
        <v>2204</v>
      </c>
      <c r="C537" s="71">
        <v>1705923.45</v>
      </c>
      <c r="D537" s="370">
        <f>VLOOKUP($A$1:$A$1397,BS!$A$8:$A$2406,1,0)</f>
        <v>19000751</v>
      </c>
    </row>
    <row r="538" spans="1:4">
      <c r="A538">
        <v>19000752</v>
      </c>
      <c r="B538" t="s">
        <v>2205</v>
      </c>
      <c r="C538" s="71">
        <v>912514.05</v>
      </c>
      <c r="D538" s="370">
        <f>VLOOKUP($A$1:$A$1397,BS!$A$8:$A$2406,1,0)</f>
        <v>19000752</v>
      </c>
    </row>
    <row r="539" spans="1:4">
      <c r="A539">
        <v>19000781</v>
      </c>
      <c r="B539" t="s">
        <v>2325</v>
      </c>
      <c r="C539" s="71">
        <v>3107468.28</v>
      </c>
      <c r="D539" s="370">
        <f>VLOOKUP($A$1:$A$1397,BS!$A$8:$A$2406,1,0)</f>
        <v>19000781</v>
      </c>
    </row>
    <row r="540" spans="1:4">
      <c r="A540">
        <v>19000791</v>
      </c>
      <c r="B540" t="s">
        <v>2326</v>
      </c>
      <c r="C540" s="71">
        <v>293052.12</v>
      </c>
      <c r="D540" s="370">
        <f>VLOOKUP($A$1:$A$1397,BS!$A$8:$A$2406,1,0)</f>
        <v>19000791</v>
      </c>
    </row>
    <row r="541" spans="1:4">
      <c r="A541">
        <v>19000801</v>
      </c>
      <c r="B541" t="s">
        <v>2327</v>
      </c>
      <c r="C541" s="71">
        <v>8811.89</v>
      </c>
      <c r="D541" s="370">
        <f>VLOOKUP($A$1:$A$1397,BS!$A$8:$A$2406,1,0)</f>
        <v>19000801</v>
      </c>
    </row>
    <row r="542" spans="1:4">
      <c r="A542">
        <v>19000811</v>
      </c>
      <c r="B542" t="s">
        <v>2328</v>
      </c>
      <c r="C542">
        <v>838.27</v>
      </c>
      <c r="D542" s="370">
        <f>VLOOKUP($A$1:$A$1397,BS!$A$8:$A$2406,1,0)</f>
        <v>19000811</v>
      </c>
    </row>
    <row r="543" spans="1:4">
      <c r="A543">
        <v>19000821</v>
      </c>
      <c r="B543" t="s">
        <v>2363</v>
      </c>
      <c r="C543" s="71">
        <v>144748.28</v>
      </c>
      <c r="D543" s="370">
        <f>VLOOKUP($A$1:$A$1397,BS!$A$8:$A$2406,1,0)</f>
        <v>19000821</v>
      </c>
    </row>
    <row r="544" spans="1:4">
      <c r="A544">
        <v>19000831</v>
      </c>
      <c r="B544" t="s">
        <v>2401</v>
      </c>
      <c r="C544" s="71">
        <v>710460.8</v>
      </c>
      <c r="D544" s="370">
        <f>VLOOKUP($A$1:$A$1397,BS!$A$8:$A$2406,1,0)</f>
        <v>19000831</v>
      </c>
    </row>
    <row r="545" spans="1:4">
      <c r="A545">
        <v>19000841</v>
      </c>
      <c r="B545" t="s">
        <v>2445</v>
      </c>
      <c r="C545" s="71">
        <v>-502687.17</v>
      </c>
      <c r="D545" s="370">
        <f>VLOOKUP($A$1:$A$1397,BS!$A$8:$A$2406,1,0)</f>
        <v>19000841</v>
      </c>
    </row>
    <row r="546" spans="1:4">
      <c r="A546">
        <v>19000851</v>
      </c>
      <c r="B546" t="s">
        <v>2551</v>
      </c>
      <c r="C546" s="71">
        <v>838179.49</v>
      </c>
      <c r="D546" s="370">
        <f>VLOOKUP($A$1:$A$1397,BS!$A$8:$A$2406,1,0)</f>
        <v>19000851</v>
      </c>
    </row>
    <row r="547" spans="1:4">
      <c r="A547">
        <v>19000861</v>
      </c>
      <c r="B547" t="s">
        <v>2610</v>
      </c>
      <c r="C547" s="71">
        <v>210754.13</v>
      </c>
      <c r="D547" s="370">
        <f>VLOOKUP($A$1:$A$1397,BS!$A$8:$A$2406,1,0)</f>
        <v>19000861</v>
      </c>
    </row>
    <row r="548" spans="1:4">
      <c r="A548">
        <v>19000871</v>
      </c>
      <c r="B548" t="s">
        <v>2911</v>
      </c>
      <c r="C548" s="71">
        <v>2596126.0499999998</v>
      </c>
      <c r="D548" s="370">
        <f>VLOOKUP($A$1:$A$1397,BS!$A$8:$A$2406,1,0)</f>
        <v>19000871</v>
      </c>
    </row>
    <row r="549" spans="1:4">
      <c r="A549">
        <v>19002003</v>
      </c>
      <c r="B549" t="s">
        <v>2705</v>
      </c>
      <c r="C549" s="71">
        <v>84191979.689999998</v>
      </c>
      <c r="D549" s="370">
        <f>VLOOKUP($A$1:$A$1397,BS!$A$8:$A$2406,1,0)</f>
        <v>19002003</v>
      </c>
    </row>
    <row r="550" spans="1:4">
      <c r="A550">
        <v>19003011</v>
      </c>
      <c r="B550" t="s">
        <v>2767</v>
      </c>
      <c r="C550" s="71">
        <v>1596038.85</v>
      </c>
      <c r="D550" s="370">
        <f>VLOOKUP($A$1:$A$1397,BS!$A$8:$A$2406,1,0)</f>
        <v>19003011</v>
      </c>
    </row>
    <row r="551" spans="1:4">
      <c r="A551">
        <v>19003021</v>
      </c>
      <c r="B551" t="s">
        <v>2781</v>
      </c>
      <c r="C551" s="71">
        <v>462026.25</v>
      </c>
      <c r="D551" s="370">
        <f>VLOOKUP($A$1:$A$1397,BS!$A$8:$A$2406,1,0)</f>
        <v>19003021</v>
      </c>
    </row>
    <row r="552" spans="1:4">
      <c r="A552">
        <v>19003032</v>
      </c>
      <c r="B552" t="s">
        <v>2913</v>
      </c>
      <c r="C552" s="71">
        <v>3492939.8</v>
      </c>
      <c r="D552" s="370">
        <f>VLOOKUP($A$1:$A$1397,BS!$A$8:$A$2406,1,0)</f>
        <v>19003032</v>
      </c>
    </row>
    <row r="553" spans="1:4">
      <c r="A553">
        <v>19003041</v>
      </c>
      <c r="B553" t="s">
        <v>3000</v>
      </c>
      <c r="C553" s="71">
        <v>5690719.6500000004</v>
      </c>
      <c r="D553" s="370">
        <f>VLOOKUP($A$1:$A$1397,BS!$A$8:$A$2406,1,0)</f>
        <v>19003041</v>
      </c>
    </row>
    <row r="554" spans="1:4">
      <c r="A554">
        <v>19003042</v>
      </c>
      <c r="B554" t="s">
        <v>2974</v>
      </c>
      <c r="C554" s="71">
        <v>3228622.6</v>
      </c>
      <c r="D554" s="370">
        <f>VLOOKUP($A$1:$A$1397,BS!$A$8:$A$2406,1,0)</f>
        <v>19003042</v>
      </c>
    </row>
    <row r="555" spans="1:4">
      <c r="A555">
        <v>19100012</v>
      </c>
      <c r="B555" t="s">
        <v>944</v>
      </c>
      <c r="C555" s="71">
        <v>4238992.45</v>
      </c>
      <c r="D555" s="370">
        <f>VLOOKUP($A$1:$A$1397,BS!$A$8:$A$2406,1,0)</f>
        <v>19100012</v>
      </c>
    </row>
    <row r="556" spans="1:4">
      <c r="A556">
        <v>19100022</v>
      </c>
      <c r="B556" t="s">
        <v>653</v>
      </c>
      <c r="C556" s="71">
        <v>3830852.21</v>
      </c>
      <c r="D556" s="370">
        <f>VLOOKUP($A$1:$A$1397,BS!$A$8:$A$2406,1,0)</f>
        <v>19100022</v>
      </c>
    </row>
    <row r="557" spans="1:4">
      <c r="A557">
        <v>19100132</v>
      </c>
      <c r="B557" t="s">
        <v>639</v>
      </c>
      <c r="C557" s="71">
        <v>54702.44</v>
      </c>
      <c r="D557" s="370">
        <f>VLOOKUP($A$1:$A$1397,BS!$A$8:$A$2406,1,0)</f>
        <v>19100132</v>
      </c>
    </row>
    <row r="558" spans="1:4">
      <c r="A558">
        <v>19100142</v>
      </c>
      <c r="B558" t="s">
        <v>640</v>
      </c>
      <c r="C558" s="71">
        <v>-267474.42</v>
      </c>
      <c r="D558" s="370">
        <f>VLOOKUP($A$1:$A$1397,BS!$A$8:$A$2406,1,0)</f>
        <v>19100142</v>
      </c>
    </row>
    <row r="559" spans="1:4">
      <c r="A559">
        <v>19100152</v>
      </c>
      <c r="B559" t="s">
        <v>1073</v>
      </c>
      <c r="C559" s="71">
        <v>5277667.3499999996</v>
      </c>
      <c r="D559" s="370">
        <f>VLOOKUP($A$1:$A$1397,BS!$A$8:$A$2406,1,0)</f>
        <v>19100152</v>
      </c>
    </row>
    <row r="560" spans="1:4">
      <c r="A560">
        <v>19100162</v>
      </c>
      <c r="B560" t="s">
        <v>290</v>
      </c>
      <c r="C560" s="71">
        <v>-26941550.859999999</v>
      </c>
      <c r="D560" s="370">
        <f>VLOOKUP($A$1:$A$1397,BS!$A$8:$A$2406,1,0)</f>
        <v>19100162</v>
      </c>
    </row>
    <row r="561" spans="1:4">
      <c r="A561">
        <v>20100023</v>
      </c>
      <c r="B561" t="s">
        <v>1853</v>
      </c>
      <c r="C561" s="71">
        <v>-859037.91</v>
      </c>
      <c r="D561" s="370">
        <f>VLOOKUP($A$1:$A$1397,BS!$A$8:$A$2406,1,0)</f>
        <v>20100023</v>
      </c>
    </row>
    <row r="562" spans="1:4">
      <c r="A562">
        <v>20700003</v>
      </c>
      <c r="B562" t="s">
        <v>1224</v>
      </c>
      <c r="C562" s="71">
        <v>-122847945.22</v>
      </c>
      <c r="D562" s="370">
        <f>VLOOKUP($A$1:$A$1397,BS!$A$8:$A$2406,1,0)</f>
        <v>20700003</v>
      </c>
    </row>
    <row r="563" spans="1:4">
      <c r="A563">
        <v>20700013</v>
      </c>
      <c r="B563" t="s">
        <v>1765</v>
      </c>
      <c r="C563" s="71">
        <v>-338395484.31</v>
      </c>
      <c r="D563" s="370">
        <f>VLOOKUP($A$1:$A$1397,BS!$A$8:$A$2406,1,0)</f>
        <v>20700013</v>
      </c>
    </row>
    <row r="564" spans="1:4">
      <c r="A564">
        <v>20700023</v>
      </c>
      <c r="B564" t="s">
        <v>1269</v>
      </c>
      <c r="C564" s="71">
        <v>-16901820.34</v>
      </c>
      <c r="D564" s="370">
        <f>VLOOKUP($A$1:$A$1397,BS!$A$8:$A$2406,1,0)</f>
        <v>20700023</v>
      </c>
    </row>
    <row r="565" spans="1:4">
      <c r="A565">
        <v>21100003</v>
      </c>
      <c r="B565" t="s">
        <v>1114</v>
      </c>
      <c r="C565" s="71">
        <v>-2803605116.4699998</v>
      </c>
      <c r="D565" s="370">
        <f>VLOOKUP($A$1:$A$1397,BS!$A$8:$A$2406,1,0)</f>
        <v>21100003</v>
      </c>
    </row>
    <row r="566" spans="1:4">
      <c r="A566">
        <v>21100383</v>
      </c>
      <c r="B566" t="s">
        <v>25</v>
      </c>
      <c r="C566" s="71">
        <v>-491575</v>
      </c>
      <c r="D566" s="370">
        <f>VLOOKUP($A$1:$A$1397,BS!$A$8:$A$2406,1,0)</f>
        <v>21100383</v>
      </c>
    </row>
    <row r="567" spans="1:4">
      <c r="A567">
        <v>21400013</v>
      </c>
      <c r="B567" t="s">
        <v>995</v>
      </c>
      <c r="C567" s="71">
        <v>2148854.7200000002</v>
      </c>
      <c r="D567" s="370">
        <f>VLOOKUP($A$1:$A$1397,BS!$A$8:$A$2406,1,0)</f>
        <v>21400013</v>
      </c>
    </row>
    <row r="568" spans="1:4">
      <c r="A568">
        <v>21400033</v>
      </c>
      <c r="B568" t="s">
        <v>997</v>
      </c>
      <c r="C568" s="71">
        <v>4985024.68</v>
      </c>
      <c r="D568" s="370">
        <f>VLOOKUP($A$1:$A$1397,BS!$A$8:$A$2406,1,0)</f>
        <v>21400033</v>
      </c>
    </row>
    <row r="569" spans="1:4">
      <c r="A569">
        <v>21500023</v>
      </c>
      <c r="B569" t="s">
        <v>1270</v>
      </c>
      <c r="C569" s="71">
        <v>-10766141</v>
      </c>
      <c r="D569" s="370">
        <f>VLOOKUP($A$1:$A$1397,BS!$A$8:$A$2406,1,0)</f>
        <v>21500023</v>
      </c>
    </row>
    <row r="570" spans="1:4">
      <c r="A570">
        <v>21500033</v>
      </c>
      <c r="B570" t="s">
        <v>1766</v>
      </c>
      <c r="C570" s="71">
        <v>-3281918</v>
      </c>
      <c r="D570" s="370">
        <f>VLOOKUP($A$1:$A$1397,BS!$A$8:$A$2406,1,0)</f>
        <v>21500033</v>
      </c>
    </row>
    <row r="571" spans="1:4">
      <c r="A571">
        <v>21600003</v>
      </c>
      <c r="B571" t="s">
        <v>392</v>
      </c>
      <c r="C571" s="71">
        <v>-390121020.16000003</v>
      </c>
      <c r="D571" s="370">
        <f>VLOOKUP($A$1:$A$1397,BS!$A$8:$A$2406,1,0)</f>
        <v>21600003</v>
      </c>
    </row>
    <row r="572" spans="1:4">
      <c r="A572">
        <v>21600011</v>
      </c>
      <c r="B572" t="s">
        <v>1942</v>
      </c>
      <c r="C572" s="71">
        <v>49998634.310000002</v>
      </c>
      <c r="D572" s="370">
        <f>VLOOKUP($A$1:$A$1397,BS!$A$8:$A$2406,1,0)</f>
        <v>21600011</v>
      </c>
    </row>
    <row r="573" spans="1:4">
      <c r="A573">
        <v>21600013</v>
      </c>
      <c r="B573" t="s">
        <v>628</v>
      </c>
      <c r="C573" s="71">
        <v>77562549.519999996</v>
      </c>
      <c r="D573" s="370">
        <f>VLOOKUP($A$1:$A$1397,BS!$A$8:$A$2406,1,0)</f>
        <v>21600013</v>
      </c>
    </row>
    <row r="574" spans="1:4">
      <c r="A574">
        <v>21600023</v>
      </c>
      <c r="B574" t="s">
        <v>1767</v>
      </c>
      <c r="C574" s="71">
        <v>1755001.25</v>
      </c>
      <c r="D574" s="370">
        <f>VLOOKUP($A$1:$A$1397,BS!$A$8:$A$2406,1,0)</f>
        <v>21600023</v>
      </c>
    </row>
    <row r="575" spans="1:4">
      <c r="A575">
        <v>21600033</v>
      </c>
      <c r="B575" t="s">
        <v>1124</v>
      </c>
      <c r="C575" s="71">
        <v>1471103.62</v>
      </c>
      <c r="D575" s="370">
        <f>VLOOKUP($A$1:$A$1397,BS!$A$8:$A$2406,1,0)</f>
        <v>21600033</v>
      </c>
    </row>
    <row r="576" spans="1:4">
      <c r="A576">
        <v>21600053</v>
      </c>
      <c r="B576" t="s">
        <v>1013</v>
      </c>
      <c r="C576" s="71">
        <v>16359946.109999999</v>
      </c>
      <c r="D576" s="370">
        <f>VLOOKUP($A$1:$A$1397,BS!$A$8:$A$2406,1,0)</f>
        <v>21600053</v>
      </c>
    </row>
    <row r="577" spans="1:4">
      <c r="A577">
        <v>21610013</v>
      </c>
      <c r="B577" t="s">
        <v>316</v>
      </c>
      <c r="C577" s="71">
        <v>14599821</v>
      </c>
      <c r="D577" s="370">
        <f>VLOOKUP($A$1:$A$1397,BS!$A$8:$A$2406,1,0)</f>
        <v>21610013</v>
      </c>
    </row>
    <row r="578" spans="1:4">
      <c r="A578">
        <v>21900103</v>
      </c>
      <c r="B578" t="s">
        <v>2833</v>
      </c>
      <c r="C578" s="71">
        <v>-14509863.1</v>
      </c>
      <c r="D578" s="370">
        <f>VLOOKUP($A$1:$A$1397,BS!$A$8:$A$2406,1,0)</f>
        <v>21900103</v>
      </c>
    </row>
    <row r="579" spans="1:4">
      <c r="A579">
        <v>21900113</v>
      </c>
      <c r="B579" t="s">
        <v>2834</v>
      </c>
      <c r="C579" s="71">
        <v>22755520.399999999</v>
      </c>
      <c r="D579" s="370">
        <f>VLOOKUP($A$1:$A$1397,BS!$A$8:$A$2406,1,0)</f>
        <v>21900113</v>
      </c>
    </row>
    <row r="580" spans="1:4">
      <c r="A580">
        <v>21900133</v>
      </c>
      <c r="B580" t="s">
        <v>2835</v>
      </c>
      <c r="C580" s="71">
        <v>440830.7</v>
      </c>
      <c r="D580" s="370">
        <f>VLOOKUP($A$1:$A$1397,BS!$A$8:$A$2406,1,0)</f>
        <v>21900133</v>
      </c>
    </row>
    <row r="581" spans="1:4">
      <c r="A581">
        <v>21900143</v>
      </c>
      <c r="B581" t="s">
        <v>2851</v>
      </c>
      <c r="C581" s="71">
        <v>210569549.66999999</v>
      </c>
      <c r="D581" s="370">
        <f>VLOOKUP($A$1:$A$1397,BS!$A$8:$A$2406,1,0)</f>
        <v>21900143</v>
      </c>
    </row>
    <row r="582" spans="1:4">
      <c r="A582">
        <v>21900153</v>
      </c>
      <c r="B582" t="s">
        <v>2837</v>
      </c>
      <c r="C582" s="71">
        <v>-73699342.379999995</v>
      </c>
      <c r="D582" s="370">
        <f>VLOOKUP($A$1:$A$1397,BS!$A$8:$A$2406,1,0)</f>
        <v>21900153</v>
      </c>
    </row>
    <row r="583" spans="1:4">
      <c r="A583">
        <v>21900163</v>
      </c>
      <c r="B583" t="s">
        <v>2852</v>
      </c>
      <c r="C583" s="71">
        <v>12512021.25</v>
      </c>
      <c r="D583" s="370">
        <f>VLOOKUP($A$1:$A$1397,BS!$A$8:$A$2406,1,0)</f>
        <v>21900163</v>
      </c>
    </row>
    <row r="584" spans="1:4">
      <c r="A584">
        <v>21900173</v>
      </c>
      <c r="B584" t="s">
        <v>2839</v>
      </c>
      <c r="C584" s="71">
        <v>-4379207.4000000004</v>
      </c>
      <c r="D584" s="370">
        <f>VLOOKUP($A$1:$A$1397,BS!$A$8:$A$2406,1,0)</f>
        <v>21900173</v>
      </c>
    </row>
    <row r="585" spans="1:4">
      <c r="A585">
        <v>21900183</v>
      </c>
      <c r="B585" t="s">
        <v>2840</v>
      </c>
      <c r="C585" s="71">
        <v>-2933416.67</v>
      </c>
      <c r="D585" s="370">
        <f>VLOOKUP($A$1:$A$1397,BS!$A$8:$A$2406,1,0)</f>
        <v>21900183</v>
      </c>
    </row>
    <row r="586" spans="1:4">
      <c r="A586">
        <v>21900193</v>
      </c>
      <c r="B586" t="s">
        <v>2841</v>
      </c>
      <c r="C586" s="71">
        <v>1026695.74</v>
      </c>
      <c r="D586" s="370">
        <f>VLOOKUP($A$1:$A$1397,BS!$A$8:$A$2406,1,0)</f>
        <v>21900193</v>
      </c>
    </row>
    <row r="587" spans="1:4">
      <c r="A587">
        <v>21900223</v>
      </c>
      <c r="B587" t="s">
        <v>2827</v>
      </c>
      <c r="C587" s="71">
        <v>-154290.75</v>
      </c>
      <c r="D587" s="370">
        <f>VLOOKUP($A$1:$A$1397,BS!$A$8:$A$2406,1,0)</f>
        <v>21900223</v>
      </c>
    </row>
    <row r="588" spans="1:4">
      <c r="A588">
        <v>21900233</v>
      </c>
      <c r="B588" t="s">
        <v>2809</v>
      </c>
      <c r="C588" s="71">
        <v>5078452.09</v>
      </c>
      <c r="D588" s="370">
        <f>VLOOKUP($A$1:$A$1397,BS!$A$8:$A$2406,1,0)</f>
        <v>21900233</v>
      </c>
    </row>
    <row r="589" spans="1:4">
      <c r="A589">
        <v>21900243</v>
      </c>
      <c r="B589" t="s">
        <v>2842</v>
      </c>
      <c r="C589" s="71">
        <v>-7964432.1399999997</v>
      </c>
      <c r="D589" s="370">
        <f>VLOOKUP($A$1:$A$1397,BS!$A$8:$A$2406,1,0)</f>
        <v>21900243</v>
      </c>
    </row>
    <row r="590" spans="1:4">
      <c r="A590">
        <v>22100393</v>
      </c>
      <c r="B590" t="s">
        <v>440</v>
      </c>
      <c r="C590" s="71">
        <v>-15000000</v>
      </c>
      <c r="D590" s="370">
        <f>VLOOKUP($A$1:$A$1397,BS!$A$8:$A$2406,1,0)</f>
        <v>22100393</v>
      </c>
    </row>
    <row r="591" spans="1:4">
      <c r="A591">
        <v>22100413</v>
      </c>
      <c r="B591" t="s">
        <v>138</v>
      </c>
      <c r="C591" s="71">
        <v>-2000000</v>
      </c>
      <c r="D591" s="370">
        <f>VLOOKUP($A$1:$A$1397,BS!$A$8:$A$2406,1,0)</f>
        <v>22100413</v>
      </c>
    </row>
    <row r="592" spans="1:4">
      <c r="A592">
        <v>22100713</v>
      </c>
      <c r="B592" t="s">
        <v>478</v>
      </c>
      <c r="C592" s="71">
        <v>-300000000</v>
      </c>
      <c r="D592" s="370">
        <f>VLOOKUP($A$1:$A$1397,BS!$A$8:$A$2406,1,0)</f>
        <v>22100713</v>
      </c>
    </row>
    <row r="593" spans="1:4">
      <c r="A593">
        <v>22100723</v>
      </c>
      <c r="B593" t="s">
        <v>479</v>
      </c>
      <c r="C593" s="71">
        <v>-200000000</v>
      </c>
      <c r="D593" s="370">
        <f>VLOOKUP($A$1:$A$1397,BS!$A$8:$A$2406,1,0)</f>
        <v>22100723</v>
      </c>
    </row>
    <row r="594" spans="1:4">
      <c r="A594">
        <v>22100743</v>
      </c>
      <c r="B594" t="s">
        <v>1250</v>
      </c>
      <c r="C594" s="71">
        <v>-100000000</v>
      </c>
      <c r="D594" s="370">
        <f>VLOOKUP($A$1:$A$1397,BS!$A$8:$A$2406,1,0)</f>
        <v>22100743</v>
      </c>
    </row>
    <row r="595" spans="1:4">
      <c r="A595">
        <v>22100823</v>
      </c>
      <c r="B595" t="s">
        <v>1796</v>
      </c>
      <c r="C595" s="71">
        <v>-250000000</v>
      </c>
      <c r="D595" s="370">
        <f>VLOOKUP($A$1:$A$1397,BS!$A$8:$A$2406,1,0)</f>
        <v>22100823</v>
      </c>
    </row>
    <row r="596" spans="1:4">
      <c r="A596">
        <v>22100833</v>
      </c>
      <c r="B596" t="s">
        <v>2557</v>
      </c>
      <c r="C596" s="71">
        <v>-138460000</v>
      </c>
      <c r="D596" s="370">
        <f>VLOOKUP($A$1:$A$1397,BS!$A$8:$A$2406,1,0)</f>
        <v>22100833</v>
      </c>
    </row>
    <row r="597" spans="1:4">
      <c r="A597">
        <v>22100843</v>
      </c>
      <c r="B597" t="s">
        <v>2561</v>
      </c>
      <c r="C597" s="71">
        <v>-23400000</v>
      </c>
      <c r="D597" s="370">
        <f>VLOOKUP($A$1:$A$1397,BS!$A$8:$A$2406,1,0)</f>
        <v>22100843</v>
      </c>
    </row>
    <row r="598" spans="1:4">
      <c r="A598">
        <v>22100853</v>
      </c>
      <c r="B598" t="s">
        <v>2928</v>
      </c>
      <c r="C598" s="71">
        <v>-425000000</v>
      </c>
      <c r="D598" s="370">
        <f>VLOOKUP($A$1:$A$1397,BS!$A$8:$A$2406,1,0)</f>
        <v>22100853</v>
      </c>
    </row>
    <row r="599" spans="1:4">
      <c r="A599">
        <v>22100923</v>
      </c>
      <c r="B599" t="s">
        <v>2199</v>
      </c>
      <c r="C599" s="71">
        <v>-250000000</v>
      </c>
      <c r="D599" s="370">
        <f>VLOOKUP($A$1:$A$1397,BS!$A$8:$A$2406,1,0)</f>
        <v>22100923</v>
      </c>
    </row>
    <row r="600" spans="1:4">
      <c r="A600">
        <v>22100933</v>
      </c>
      <c r="B600" t="s">
        <v>2200</v>
      </c>
      <c r="C600" s="71">
        <v>-45000000</v>
      </c>
      <c r="D600" s="370">
        <f>VLOOKUP($A$1:$A$1397,BS!$A$8:$A$2406,1,0)</f>
        <v>22100933</v>
      </c>
    </row>
    <row r="601" spans="1:4">
      <c r="A601">
        <v>22101023</v>
      </c>
      <c r="B601" t="s">
        <v>974</v>
      </c>
      <c r="C601" s="71">
        <v>-250000000</v>
      </c>
      <c r="D601" s="370">
        <f>VLOOKUP($A$1:$A$1397,BS!$A$8:$A$2406,1,0)</f>
        <v>22101023</v>
      </c>
    </row>
    <row r="602" spans="1:4">
      <c r="A602">
        <v>22101033</v>
      </c>
      <c r="B602" t="s">
        <v>1768</v>
      </c>
      <c r="C602" s="71">
        <v>-300000000</v>
      </c>
      <c r="D602" s="370">
        <f>VLOOKUP($A$1:$A$1397,BS!$A$8:$A$2406,1,0)</f>
        <v>22101033</v>
      </c>
    </row>
    <row r="603" spans="1:4">
      <c r="A603">
        <v>22101053</v>
      </c>
      <c r="B603" t="s">
        <v>1818</v>
      </c>
      <c r="C603" s="71">
        <v>-250000000</v>
      </c>
      <c r="D603" s="370">
        <f>VLOOKUP($A$1:$A$1397,BS!$A$8:$A$2406,1,0)</f>
        <v>22101053</v>
      </c>
    </row>
    <row r="604" spans="1:4">
      <c r="A604">
        <v>22101113</v>
      </c>
      <c r="B604" t="s">
        <v>1487</v>
      </c>
      <c r="C604" s="71">
        <v>-350000000</v>
      </c>
      <c r="D604" s="370">
        <f>VLOOKUP($A$1:$A$1397,BS!$A$8:$A$2406,1,0)</f>
        <v>22101113</v>
      </c>
    </row>
    <row r="605" spans="1:4">
      <c r="A605">
        <v>22101123</v>
      </c>
      <c r="B605" t="s">
        <v>1956</v>
      </c>
      <c r="C605" s="71">
        <v>-325000000</v>
      </c>
      <c r="D605" s="370">
        <f>VLOOKUP($A$1:$A$1397,BS!$A$8:$A$2406,1,0)</f>
        <v>22101123</v>
      </c>
    </row>
    <row r="606" spans="1:4">
      <c r="A606">
        <v>22101133</v>
      </c>
      <c r="B606" t="s">
        <v>1951</v>
      </c>
      <c r="C606" s="71">
        <v>-250000000</v>
      </c>
      <c r="D606" s="370">
        <f>VLOOKUP($A$1:$A$1397,BS!$A$8:$A$2406,1,0)</f>
        <v>22101133</v>
      </c>
    </row>
    <row r="607" spans="1:4">
      <c r="A607">
        <v>22101143</v>
      </c>
      <c r="B607" t="s">
        <v>2058</v>
      </c>
      <c r="C607" s="71">
        <v>-300000000</v>
      </c>
      <c r="D607" s="370">
        <f>VLOOKUP($A$1:$A$1397,BS!$A$8:$A$2406,1,0)</f>
        <v>22101143</v>
      </c>
    </row>
    <row r="608" spans="1:4">
      <c r="A608">
        <v>22600083</v>
      </c>
      <c r="B608" t="s">
        <v>2054</v>
      </c>
      <c r="C608" s="71">
        <v>12595.47</v>
      </c>
      <c r="D608" s="370">
        <f>VLOOKUP($A$1:$A$1397,BS!$A$8:$A$2406,1,0)</f>
        <v>22600083</v>
      </c>
    </row>
    <row r="609" spans="1:4">
      <c r="A609">
        <v>22600093</v>
      </c>
      <c r="B609" t="s">
        <v>2929</v>
      </c>
      <c r="C609" s="71">
        <v>1869114.58</v>
      </c>
      <c r="D609" s="370">
        <f>VLOOKUP($A$1:$A$1397,BS!$A$8:$A$2406,1,0)</f>
        <v>22600093</v>
      </c>
    </row>
    <row r="610" spans="1:4">
      <c r="A610">
        <v>22820011</v>
      </c>
      <c r="B610" t="s">
        <v>1741</v>
      </c>
      <c r="C610" s="71">
        <v>-137500</v>
      </c>
      <c r="D610" s="370">
        <f>VLOOKUP($A$1:$A$1397,BS!$A$8:$A$2406,1,0)</f>
        <v>22820011</v>
      </c>
    </row>
    <row r="611" spans="1:4">
      <c r="A611">
        <v>22820012</v>
      </c>
      <c r="B611" t="s">
        <v>1742</v>
      </c>
      <c r="C611" s="71">
        <v>-37500</v>
      </c>
      <c r="D611" s="370">
        <f>VLOOKUP($A$1:$A$1397,BS!$A$8:$A$2406,1,0)</f>
        <v>22820012</v>
      </c>
    </row>
    <row r="612" spans="1:4">
      <c r="A612">
        <v>22830003</v>
      </c>
      <c r="B612" t="s">
        <v>999</v>
      </c>
      <c r="C612" s="71">
        <v>-52859046.960000001</v>
      </c>
      <c r="D612" s="370">
        <f>VLOOKUP($A$1:$A$1397,BS!$A$8:$A$2406,1,0)</f>
        <v>22830003</v>
      </c>
    </row>
    <row r="613" spans="1:4">
      <c r="A613">
        <v>22830013</v>
      </c>
      <c r="B613" t="s">
        <v>998</v>
      </c>
      <c r="C613" s="71">
        <v>-5278800.96</v>
      </c>
      <c r="D613" s="370">
        <f>VLOOKUP($A$1:$A$1397,BS!$A$8:$A$2406,1,0)</f>
        <v>22830013</v>
      </c>
    </row>
    <row r="614" spans="1:4">
      <c r="A614">
        <v>22830023</v>
      </c>
      <c r="B614" t="s">
        <v>1352</v>
      </c>
      <c r="C614" s="71">
        <v>-44254190.340000004</v>
      </c>
      <c r="D614" s="370">
        <f>VLOOKUP($A$1:$A$1397,BS!$A$8:$A$2406,1,0)</f>
        <v>22830023</v>
      </c>
    </row>
    <row r="615" spans="1:4">
      <c r="A615">
        <v>22830033</v>
      </c>
      <c r="B615" t="s">
        <v>2215</v>
      </c>
      <c r="C615" s="71">
        <v>-1810364.32</v>
      </c>
      <c r="D615" s="370">
        <f>VLOOKUP($A$1:$A$1397,BS!$A$8:$A$2406,1,0)</f>
        <v>22830033</v>
      </c>
    </row>
    <row r="616" spans="1:4">
      <c r="A616">
        <v>22830043</v>
      </c>
      <c r="B616" t="s">
        <v>2583</v>
      </c>
      <c r="C616" s="71">
        <v>-261069.21</v>
      </c>
      <c r="D616" s="370">
        <f>VLOOKUP($A$1:$A$1397,BS!$A$8:$A$2406,1,0)</f>
        <v>22830043</v>
      </c>
    </row>
    <row r="617" spans="1:4">
      <c r="A617">
        <v>22830053</v>
      </c>
      <c r="B617" t="s">
        <v>2706</v>
      </c>
      <c r="C617" s="71">
        <v>-2428113.96</v>
      </c>
      <c r="D617" s="370">
        <f>VLOOKUP($A$1:$A$1397,BS!$A$8:$A$2406,1,0)</f>
        <v>22830053</v>
      </c>
    </row>
    <row r="618" spans="1:4">
      <c r="A618">
        <v>22830063</v>
      </c>
      <c r="B618" t="s">
        <v>2750</v>
      </c>
      <c r="C618" s="71">
        <v>-39468</v>
      </c>
      <c r="D618" s="370">
        <f>VLOOKUP($A$1:$A$1397,BS!$A$8:$A$2406,1,0)</f>
        <v>22830063</v>
      </c>
    </row>
    <row r="619" spans="1:4">
      <c r="A619">
        <v>22830073</v>
      </c>
      <c r="B619" t="s">
        <v>2751</v>
      </c>
      <c r="C619" s="71">
        <v>-77037</v>
      </c>
      <c r="D619" s="370">
        <f>VLOOKUP($A$1:$A$1397,BS!$A$8:$A$2406,1,0)</f>
        <v>22830073</v>
      </c>
    </row>
    <row r="620" spans="1:4">
      <c r="A620">
        <v>22840012</v>
      </c>
      <c r="B620" t="s">
        <v>2291</v>
      </c>
      <c r="C620" s="71">
        <v>-635000</v>
      </c>
      <c r="D620" s="370">
        <f>VLOOKUP($A$1:$A$1397,BS!$A$8:$A$2406,1,0)</f>
        <v>22840012</v>
      </c>
    </row>
    <row r="621" spans="1:4">
      <c r="A621">
        <v>22840021</v>
      </c>
      <c r="B621" t="s">
        <v>1502</v>
      </c>
      <c r="C621" s="71">
        <v>-200000</v>
      </c>
      <c r="D621" s="370">
        <f>VLOOKUP($A$1:$A$1397,BS!$A$8:$A$2406,1,0)</f>
        <v>22840021</v>
      </c>
    </row>
    <row r="622" spans="1:4">
      <c r="A622">
        <v>22840022</v>
      </c>
      <c r="B622" t="s">
        <v>2292</v>
      </c>
      <c r="C622" s="71">
        <v>-530000</v>
      </c>
      <c r="D622" s="370">
        <f>VLOOKUP($A$1:$A$1397,BS!$A$8:$A$2406,1,0)</f>
        <v>22840022</v>
      </c>
    </row>
    <row r="623" spans="1:4">
      <c r="A623">
        <v>22840031</v>
      </c>
      <c r="B623" t="s">
        <v>1517</v>
      </c>
      <c r="C623" s="71">
        <v>-258000</v>
      </c>
      <c r="D623" s="370">
        <f>VLOOKUP($A$1:$A$1397,BS!$A$8:$A$2406,1,0)</f>
        <v>22840031</v>
      </c>
    </row>
    <row r="624" spans="1:4">
      <c r="A624">
        <v>22840032</v>
      </c>
      <c r="B624" t="s">
        <v>2293</v>
      </c>
      <c r="C624" s="71">
        <v>-3300000</v>
      </c>
      <c r="D624" s="370">
        <f>VLOOKUP($A$1:$A$1397,BS!$A$8:$A$2406,1,0)</f>
        <v>22840032</v>
      </c>
    </row>
    <row r="625" spans="1:4">
      <c r="A625">
        <v>22840042</v>
      </c>
      <c r="B625" t="s">
        <v>2294</v>
      </c>
      <c r="C625" s="71">
        <v>-239000</v>
      </c>
      <c r="D625" s="370">
        <f>VLOOKUP($A$1:$A$1397,BS!$A$8:$A$2406,1,0)</f>
        <v>22840042</v>
      </c>
    </row>
    <row r="626" spans="1:4">
      <c r="A626">
        <v>22840051</v>
      </c>
      <c r="B626" t="s">
        <v>1518</v>
      </c>
      <c r="C626" s="71">
        <v>-30000</v>
      </c>
      <c r="D626" s="370">
        <f>VLOOKUP($A$1:$A$1397,BS!$A$8:$A$2406,1,0)</f>
        <v>22840051</v>
      </c>
    </row>
    <row r="627" spans="1:4">
      <c r="A627">
        <v>22840062</v>
      </c>
      <c r="B627" t="s">
        <v>2296</v>
      </c>
      <c r="C627" s="71">
        <v>-1300000</v>
      </c>
      <c r="D627" s="370">
        <f>VLOOKUP($A$1:$A$1397,BS!$A$8:$A$2406,1,0)</f>
        <v>22840062</v>
      </c>
    </row>
    <row r="628" spans="1:4">
      <c r="A628">
        <v>22840081</v>
      </c>
      <c r="B628" t="s">
        <v>1503</v>
      </c>
      <c r="C628" s="71">
        <v>-550000</v>
      </c>
      <c r="D628" s="370">
        <f>VLOOKUP($A$1:$A$1397,BS!$A$8:$A$2406,1,0)</f>
        <v>22840081</v>
      </c>
    </row>
    <row r="629" spans="1:4">
      <c r="A629">
        <v>22840082</v>
      </c>
      <c r="B629" t="s">
        <v>2297</v>
      </c>
      <c r="C629" s="71">
        <v>-2500000</v>
      </c>
      <c r="D629" s="370">
        <f>VLOOKUP($A$1:$A$1397,BS!$A$8:$A$2406,1,0)</f>
        <v>22840082</v>
      </c>
    </row>
    <row r="630" spans="1:4">
      <c r="A630">
        <v>22840092</v>
      </c>
      <c r="B630" t="s">
        <v>2298</v>
      </c>
      <c r="C630" s="71">
        <v>-2050000</v>
      </c>
      <c r="D630" s="370">
        <f>VLOOKUP($A$1:$A$1397,BS!$A$8:$A$2406,1,0)</f>
        <v>22840092</v>
      </c>
    </row>
    <row r="631" spans="1:4">
      <c r="A631">
        <v>22840102</v>
      </c>
      <c r="B631" t="s">
        <v>2299</v>
      </c>
      <c r="C631" s="71">
        <v>-484500</v>
      </c>
      <c r="D631" s="370">
        <f>VLOOKUP($A$1:$A$1397,BS!$A$8:$A$2406,1,0)</f>
        <v>22840102</v>
      </c>
    </row>
    <row r="632" spans="1:4">
      <c r="A632">
        <v>22840111</v>
      </c>
      <c r="B632" t="s">
        <v>1519</v>
      </c>
      <c r="C632" s="71">
        <v>-20000</v>
      </c>
      <c r="D632" s="370">
        <f>VLOOKUP($A$1:$A$1397,BS!$A$8:$A$2406,1,0)</f>
        <v>22840111</v>
      </c>
    </row>
    <row r="633" spans="1:4">
      <c r="A633">
        <v>22840112</v>
      </c>
      <c r="B633" t="s">
        <v>2300</v>
      </c>
      <c r="C633" s="71">
        <v>-200000</v>
      </c>
      <c r="D633" s="370">
        <f>VLOOKUP($A$1:$A$1397,BS!$A$8:$A$2406,1,0)</f>
        <v>22840112</v>
      </c>
    </row>
    <row r="634" spans="1:4">
      <c r="A634">
        <v>22840122</v>
      </c>
      <c r="B634" t="s">
        <v>2301</v>
      </c>
      <c r="C634" s="71">
        <v>-140000</v>
      </c>
      <c r="D634" s="370">
        <f>VLOOKUP($A$1:$A$1397,BS!$A$8:$A$2406,1,0)</f>
        <v>22840122</v>
      </c>
    </row>
    <row r="635" spans="1:4">
      <c r="A635">
        <v>22840131</v>
      </c>
      <c r="B635" t="s">
        <v>1504</v>
      </c>
      <c r="C635" s="71">
        <v>-499785.05</v>
      </c>
      <c r="D635" s="370">
        <f>VLOOKUP($A$1:$A$1397,BS!$A$8:$A$2406,1,0)</f>
        <v>22840131</v>
      </c>
    </row>
    <row r="636" spans="1:4">
      <c r="A636">
        <v>22840132</v>
      </c>
      <c r="B636" t="s">
        <v>2302</v>
      </c>
      <c r="C636" s="71">
        <v>-100000</v>
      </c>
      <c r="D636" s="370">
        <f>VLOOKUP($A$1:$A$1397,BS!$A$8:$A$2406,1,0)</f>
        <v>22840132</v>
      </c>
    </row>
    <row r="637" spans="1:4">
      <c r="A637">
        <v>22840161</v>
      </c>
      <c r="B637" t="s">
        <v>1505</v>
      </c>
      <c r="C637" s="71">
        <v>-350000</v>
      </c>
      <c r="D637" s="370">
        <f>VLOOKUP($A$1:$A$1397,BS!$A$8:$A$2406,1,0)</f>
        <v>22840161</v>
      </c>
    </row>
    <row r="638" spans="1:4">
      <c r="A638">
        <v>22840162</v>
      </c>
      <c r="B638" t="s">
        <v>2787</v>
      </c>
      <c r="C638" s="71">
        <v>-100000</v>
      </c>
      <c r="D638" s="370">
        <f>VLOOKUP($A$1:$A$1397,BS!$A$8:$A$2406,1,0)</f>
        <v>22840162</v>
      </c>
    </row>
    <row r="639" spans="1:4">
      <c r="A639">
        <v>22840171</v>
      </c>
      <c r="B639" t="s">
        <v>1506</v>
      </c>
      <c r="C639" s="71">
        <v>-50000</v>
      </c>
      <c r="D639" s="370">
        <f>VLOOKUP($A$1:$A$1397,BS!$A$8:$A$2406,1,0)</f>
        <v>22840171</v>
      </c>
    </row>
    <row r="640" spans="1:4">
      <c r="A640">
        <v>22840181</v>
      </c>
      <c r="B640" t="s">
        <v>1520</v>
      </c>
      <c r="C640" s="71">
        <v>-2925000</v>
      </c>
      <c r="D640" s="370">
        <f>VLOOKUP($A$1:$A$1397,BS!$A$8:$A$2406,1,0)</f>
        <v>22840181</v>
      </c>
    </row>
    <row r="641" spans="1:4">
      <c r="A641">
        <v>22840191</v>
      </c>
      <c r="B641" t="s">
        <v>1507</v>
      </c>
      <c r="C641" s="71">
        <v>-250000</v>
      </c>
      <c r="D641" s="370">
        <f>VLOOKUP($A$1:$A$1397,BS!$A$8:$A$2406,1,0)</f>
        <v>22840191</v>
      </c>
    </row>
    <row r="642" spans="1:4">
      <c r="A642">
        <v>22840221</v>
      </c>
      <c r="B642" t="s">
        <v>1526</v>
      </c>
      <c r="C642" s="71">
        <v>-600000</v>
      </c>
      <c r="D642" s="370">
        <f>VLOOKUP($A$1:$A$1397,BS!$A$8:$A$2406,1,0)</f>
        <v>22840221</v>
      </c>
    </row>
    <row r="643" spans="1:4">
      <c r="A643">
        <v>22840231</v>
      </c>
      <c r="B643" t="s">
        <v>414</v>
      </c>
      <c r="C643" s="71">
        <v>-75000</v>
      </c>
      <c r="D643" s="370">
        <f>VLOOKUP($A$1:$A$1397,BS!$A$8:$A$2406,1,0)</f>
        <v>22840231</v>
      </c>
    </row>
    <row r="644" spans="1:4">
      <c r="A644">
        <v>22840251</v>
      </c>
      <c r="B644" t="s">
        <v>928</v>
      </c>
      <c r="C644" s="71">
        <v>-8841357</v>
      </c>
      <c r="D644" s="370">
        <f>VLOOKUP($A$1:$A$1397,BS!$A$8:$A$2406,1,0)</f>
        <v>22840251</v>
      </c>
    </row>
    <row r="645" spans="1:4">
      <c r="A645">
        <v>22840281</v>
      </c>
      <c r="B645" t="s">
        <v>2105</v>
      </c>
      <c r="C645" s="71">
        <v>-50000</v>
      </c>
      <c r="D645" s="370">
        <f>VLOOKUP($A$1:$A$1397,BS!$A$8:$A$2406,1,0)</f>
        <v>22840281</v>
      </c>
    </row>
    <row r="646" spans="1:4">
      <c r="A646">
        <v>22840301</v>
      </c>
      <c r="B646" t="s">
        <v>2253</v>
      </c>
      <c r="C646" s="71">
        <v>-125000</v>
      </c>
      <c r="D646" s="370">
        <f>VLOOKUP($A$1:$A$1397,BS!$A$8:$A$2406,1,0)</f>
        <v>22840301</v>
      </c>
    </row>
    <row r="647" spans="1:4">
      <c r="A647">
        <v>22840311</v>
      </c>
      <c r="B647" t="s">
        <v>2254</v>
      </c>
      <c r="C647" s="71">
        <v>-96000</v>
      </c>
      <c r="D647" s="370">
        <f>VLOOKUP($A$1:$A$1397,BS!$A$8:$A$2406,1,0)</f>
        <v>22840311</v>
      </c>
    </row>
    <row r="648" spans="1:4">
      <c r="A648">
        <v>22840321</v>
      </c>
      <c r="B648" t="s">
        <v>2422</v>
      </c>
      <c r="C648" s="71">
        <v>-124867306</v>
      </c>
      <c r="D648" s="370">
        <f>VLOOKUP($A$1:$A$1397,BS!$A$8:$A$2406,1,0)</f>
        <v>22840321</v>
      </c>
    </row>
    <row r="649" spans="1:4">
      <c r="A649">
        <v>22840331</v>
      </c>
      <c r="B649" t="s">
        <v>2788</v>
      </c>
      <c r="C649" s="71">
        <v>-75534944</v>
      </c>
      <c r="D649" s="370">
        <f>VLOOKUP($A$1:$A$1397,BS!$A$8:$A$2406,1,0)</f>
        <v>22840331</v>
      </c>
    </row>
    <row r="650" spans="1:4">
      <c r="A650">
        <v>22840332</v>
      </c>
      <c r="B650" t="s">
        <v>2295</v>
      </c>
      <c r="C650" s="71">
        <v>-21000000</v>
      </c>
      <c r="D650" s="370">
        <f>VLOOKUP($A$1:$A$1397,BS!$A$8:$A$2406,1,0)</f>
        <v>22840332</v>
      </c>
    </row>
    <row r="651" spans="1:4">
      <c r="A651">
        <v>22840341</v>
      </c>
      <c r="B651" t="s">
        <v>2770</v>
      </c>
      <c r="C651" s="71">
        <v>-26571185</v>
      </c>
      <c r="D651" s="370">
        <f>VLOOKUP($A$1:$A$1397,BS!$A$8:$A$2406,1,0)</f>
        <v>22840341</v>
      </c>
    </row>
    <row r="652" spans="1:4">
      <c r="A652">
        <v>22841001</v>
      </c>
      <c r="B652" t="s">
        <v>1508</v>
      </c>
      <c r="C652" s="71">
        <v>-4610484.08</v>
      </c>
      <c r="D652" s="370">
        <f>VLOOKUP($A$1:$A$1397,BS!$A$8:$A$2406,1,0)</f>
        <v>22841001</v>
      </c>
    </row>
    <row r="653" spans="1:4">
      <c r="A653">
        <v>23001021</v>
      </c>
      <c r="B653" t="s">
        <v>29</v>
      </c>
      <c r="C653" s="71">
        <v>-18930489.489999998</v>
      </c>
      <c r="D653" s="370">
        <f>VLOOKUP($A$1:$A$1397,BS!$A$8:$A$2406,1,0)</f>
        <v>23001021</v>
      </c>
    </row>
    <row r="654" spans="1:4">
      <c r="A654">
        <v>23001031</v>
      </c>
      <c r="B654" t="s">
        <v>1095</v>
      </c>
      <c r="C654" s="71">
        <v>-19309590.73</v>
      </c>
      <c r="D654" s="370">
        <f>VLOOKUP($A$1:$A$1397,BS!$A$8:$A$2406,1,0)</f>
        <v>23001031</v>
      </c>
    </row>
    <row r="655" spans="1:4">
      <c r="A655">
        <v>23001041</v>
      </c>
      <c r="B655" t="s">
        <v>358</v>
      </c>
      <c r="C655" s="71">
        <v>-3576317.53</v>
      </c>
      <c r="D655" s="370">
        <f>VLOOKUP($A$1:$A$1397,BS!$A$8:$A$2406,1,0)</f>
        <v>23001041</v>
      </c>
    </row>
    <row r="656" spans="1:4">
      <c r="A656">
        <v>23001043</v>
      </c>
      <c r="B656" t="s">
        <v>2438</v>
      </c>
      <c r="C656" s="71">
        <v>-918497.13</v>
      </c>
      <c r="D656" s="370">
        <f>VLOOKUP($A$1:$A$1397,BS!$A$8:$A$2406,1,0)</f>
        <v>23001043</v>
      </c>
    </row>
    <row r="657" spans="1:4">
      <c r="A657">
        <v>23001061</v>
      </c>
      <c r="B657" t="s">
        <v>1000</v>
      </c>
      <c r="C657" s="71">
        <v>-5387661.8399999999</v>
      </c>
      <c r="D657" s="370">
        <f>VLOOKUP($A$1:$A$1397,BS!$A$8:$A$2406,1,0)</f>
        <v>23001061</v>
      </c>
    </row>
    <row r="658" spans="1:4">
      <c r="A658">
        <v>23001071</v>
      </c>
      <c r="B658" t="s">
        <v>827</v>
      </c>
      <c r="C658" s="71">
        <v>-9114855.6400000006</v>
      </c>
      <c r="D658" s="370">
        <f>VLOOKUP($A$1:$A$1397,BS!$A$8:$A$2406,1,0)</f>
        <v>23001071</v>
      </c>
    </row>
    <row r="659" spans="1:4">
      <c r="A659">
        <v>23001092</v>
      </c>
      <c r="B659" t="s">
        <v>509</v>
      </c>
      <c r="C659" s="71">
        <v>-9142763.2899999991</v>
      </c>
      <c r="D659" s="370">
        <f>VLOOKUP($A$1:$A$1397,BS!$A$8:$A$2406,1,0)</f>
        <v>23001092</v>
      </c>
    </row>
    <row r="660" spans="1:4">
      <c r="A660">
        <v>23001131</v>
      </c>
      <c r="B660" t="s">
        <v>2244</v>
      </c>
      <c r="C660" s="71">
        <v>-5773946.3399999999</v>
      </c>
      <c r="D660" s="370">
        <f>VLOOKUP($A$1:$A$1397,BS!$A$8:$A$2406,1,0)</f>
        <v>23001131</v>
      </c>
    </row>
    <row r="661" spans="1:4">
      <c r="A661">
        <v>23001141</v>
      </c>
      <c r="B661" t="s">
        <v>2433</v>
      </c>
      <c r="C661" s="71">
        <v>-556063.39</v>
      </c>
      <c r="D661" s="370">
        <f>VLOOKUP($A$1:$A$1397,BS!$A$8:$A$2406,1,0)</f>
        <v>23001141</v>
      </c>
    </row>
    <row r="662" spans="1:4">
      <c r="A662">
        <v>23001151</v>
      </c>
      <c r="B662" t="s">
        <v>2522</v>
      </c>
      <c r="C662" s="71">
        <v>-117369.74</v>
      </c>
      <c r="D662" s="370">
        <f>VLOOKUP($A$1:$A$1397,BS!$A$8:$A$2406,1,0)</f>
        <v>23001151</v>
      </c>
    </row>
    <row r="663" spans="1:4">
      <c r="A663">
        <v>23001231</v>
      </c>
      <c r="B663" t="s">
        <v>2403</v>
      </c>
      <c r="C663" s="71">
        <v>-1159257.92</v>
      </c>
      <c r="D663" s="370">
        <f>VLOOKUP($A$1:$A$1397,BS!$A$8:$A$2406,1,0)</f>
        <v>23001231</v>
      </c>
    </row>
    <row r="664" spans="1:4">
      <c r="A664">
        <v>23002011</v>
      </c>
      <c r="B664" t="s">
        <v>1747</v>
      </c>
      <c r="C664" s="71">
        <v>-900045.26</v>
      </c>
      <c r="D664" s="370">
        <f>VLOOKUP($A$1:$A$1397,BS!$A$8:$A$2406,1,0)</f>
        <v>23002011</v>
      </c>
    </row>
    <row r="665" spans="1:4">
      <c r="A665">
        <v>23002041</v>
      </c>
      <c r="B665" t="s">
        <v>1148</v>
      </c>
      <c r="C665" s="71">
        <v>-7102473</v>
      </c>
      <c r="D665" s="370">
        <f>VLOOKUP($A$1:$A$1397,BS!$A$8:$A$2406,1,0)</f>
        <v>23002041</v>
      </c>
    </row>
    <row r="666" spans="1:4">
      <c r="A666">
        <v>23002061</v>
      </c>
      <c r="B666" t="s">
        <v>65</v>
      </c>
      <c r="C666" s="71">
        <v>82298</v>
      </c>
      <c r="D666" s="370">
        <f>VLOOKUP($A$1:$A$1397,BS!$A$8:$A$2406,1,0)</f>
        <v>23002061</v>
      </c>
    </row>
    <row r="667" spans="1:4">
      <c r="A667">
        <v>23002071</v>
      </c>
      <c r="B667" t="s">
        <v>50</v>
      </c>
      <c r="C667" s="71">
        <v>251781.44</v>
      </c>
      <c r="D667" s="370">
        <f>VLOOKUP($A$1:$A$1397,BS!$A$8:$A$2406,1,0)</f>
        <v>23002071</v>
      </c>
    </row>
    <row r="668" spans="1:4">
      <c r="A668">
        <v>23002072</v>
      </c>
      <c r="B668" t="s">
        <v>2439</v>
      </c>
      <c r="C668" s="71">
        <v>18711.25</v>
      </c>
      <c r="D668" s="370">
        <f>VLOOKUP($A$1:$A$1397,BS!$A$8:$A$2406,1,0)</f>
        <v>23002072</v>
      </c>
    </row>
    <row r="669" spans="1:4">
      <c r="A669">
        <v>23002091</v>
      </c>
      <c r="B669" t="s">
        <v>512</v>
      </c>
      <c r="C669" s="71">
        <v>-334079.44</v>
      </c>
      <c r="D669" s="370">
        <f>VLOOKUP($A$1:$A$1397,BS!$A$8:$A$2406,1,0)</f>
        <v>23002091</v>
      </c>
    </row>
    <row r="670" spans="1:4">
      <c r="A670">
        <v>23002092</v>
      </c>
      <c r="B670" t="s">
        <v>513</v>
      </c>
      <c r="C670" s="71">
        <v>-18711.25</v>
      </c>
      <c r="D670" s="370">
        <f>VLOOKUP($A$1:$A$1397,BS!$A$8:$A$2406,1,0)</f>
        <v>23002092</v>
      </c>
    </row>
    <row r="671" spans="1:4">
      <c r="A671">
        <v>23108323</v>
      </c>
      <c r="B671" t="s">
        <v>142</v>
      </c>
      <c r="C671" s="71">
        <v>-45000000</v>
      </c>
      <c r="D671" s="370">
        <f>VLOOKUP($A$1:$A$1397,BS!$A$8:$A$2406,1,0)</f>
        <v>23108323</v>
      </c>
    </row>
    <row r="672" spans="1:4">
      <c r="A672">
        <v>23108363</v>
      </c>
      <c r="B672" t="s">
        <v>1170</v>
      </c>
      <c r="C672" s="71">
        <v>-20000000</v>
      </c>
      <c r="D672" s="370">
        <f>VLOOKUP($A$1:$A$1397,BS!$A$8:$A$2406,1,0)</f>
        <v>23108363</v>
      </c>
    </row>
    <row r="673" spans="1:4">
      <c r="A673">
        <v>23108383</v>
      </c>
      <c r="B673" t="s">
        <v>952</v>
      </c>
      <c r="C673" s="71">
        <v>-28000000</v>
      </c>
      <c r="D673" s="370">
        <f>VLOOKUP($A$1:$A$1397,BS!$A$8:$A$2406,1,0)</f>
        <v>23108383</v>
      </c>
    </row>
    <row r="674" spans="1:4">
      <c r="A674">
        <v>23200011</v>
      </c>
      <c r="B674" t="s">
        <v>1657</v>
      </c>
      <c r="C674" s="71">
        <v>-5749772.5599999996</v>
      </c>
      <c r="D674" s="370">
        <f>VLOOKUP($A$1:$A$1397,BS!$A$8:$A$2406,1,0)</f>
        <v>23200011</v>
      </c>
    </row>
    <row r="675" spans="1:4">
      <c r="A675">
        <v>23200031</v>
      </c>
      <c r="B675" t="s">
        <v>403</v>
      </c>
      <c r="C675" s="71">
        <v>-23107317.079999998</v>
      </c>
      <c r="D675" s="370">
        <f>VLOOKUP($A$1:$A$1397,BS!$A$8:$A$2406,1,0)</f>
        <v>23200031</v>
      </c>
    </row>
    <row r="676" spans="1:4">
      <c r="A676">
        <v>23200033</v>
      </c>
      <c r="B676" t="s">
        <v>407</v>
      </c>
      <c r="C676" s="71">
        <v>-317849.65999999997</v>
      </c>
      <c r="D676" s="370">
        <f>VLOOKUP($A$1:$A$1397,BS!$A$8:$A$2406,1,0)</f>
        <v>23200033</v>
      </c>
    </row>
    <row r="677" spans="1:4">
      <c r="A677">
        <v>23200041</v>
      </c>
      <c r="B677" t="s">
        <v>772</v>
      </c>
      <c r="C677" s="71">
        <v>-8903429</v>
      </c>
      <c r="D677" s="370">
        <f>VLOOKUP($A$1:$A$1397,BS!$A$8:$A$2406,1,0)</f>
        <v>23200041</v>
      </c>
    </row>
    <row r="678" spans="1:4">
      <c r="A678">
        <v>23200051</v>
      </c>
      <c r="B678" t="s">
        <v>773</v>
      </c>
      <c r="C678" s="71">
        <v>-11351518.609999999</v>
      </c>
      <c r="D678" s="370">
        <f>VLOOKUP($A$1:$A$1397,BS!$A$8:$A$2406,1,0)</f>
        <v>23200051</v>
      </c>
    </row>
    <row r="679" spans="1:4">
      <c r="A679">
        <v>23200061</v>
      </c>
      <c r="B679" t="s">
        <v>348</v>
      </c>
      <c r="C679" s="71">
        <v>-19624604.390000001</v>
      </c>
      <c r="D679" s="370">
        <f>VLOOKUP($A$1:$A$1397,BS!$A$8:$A$2406,1,0)</f>
        <v>23200061</v>
      </c>
    </row>
    <row r="680" spans="1:4">
      <c r="A680">
        <v>23200071</v>
      </c>
      <c r="B680" t="s">
        <v>1774</v>
      </c>
      <c r="C680" s="71">
        <v>-2082245.87</v>
      </c>
      <c r="D680" s="370">
        <f>VLOOKUP($A$1:$A$1397,BS!$A$8:$A$2406,1,0)</f>
        <v>23200071</v>
      </c>
    </row>
    <row r="681" spans="1:4">
      <c r="A681">
        <v>23200081</v>
      </c>
      <c r="B681" t="s">
        <v>1775</v>
      </c>
      <c r="C681" s="71">
        <v>-4519782.45</v>
      </c>
      <c r="D681" s="370">
        <f>VLOOKUP($A$1:$A$1397,BS!$A$8:$A$2406,1,0)</f>
        <v>23200081</v>
      </c>
    </row>
    <row r="682" spans="1:4">
      <c r="A682">
        <v>23200101</v>
      </c>
      <c r="B682" t="s">
        <v>763</v>
      </c>
      <c r="C682" s="71">
        <v>-298043.86</v>
      </c>
      <c r="D682" s="370">
        <f>VLOOKUP($A$1:$A$1397,BS!$A$8:$A$2406,1,0)</f>
        <v>23200101</v>
      </c>
    </row>
    <row r="683" spans="1:4">
      <c r="A683">
        <v>23200103</v>
      </c>
      <c r="B683" t="s">
        <v>133</v>
      </c>
      <c r="C683" s="71">
        <v>-61237.04</v>
      </c>
      <c r="D683" s="370">
        <f>VLOOKUP($A$1:$A$1397,BS!$A$8:$A$2406,1,0)</f>
        <v>23200103</v>
      </c>
    </row>
    <row r="684" spans="1:4">
      <c r="A684">
        <v>23200111</v>
      </c>
      <c r="B684" t="s">
        <v>1776</v>
      </c>
      <c r="C684" s="71">
        <v>-466020.15</v>
      </c>
      <c r="D684" s="370">
        <f>VLOOKUP($A$1:$A$1397,BS!$A$8:$A$2406,1,0)</f>
        <v>23200111</v>
      </c>
    </row>
    <row r="685" spans="1:4">
      <c r="A685">
        <v>23200121</v>
      </c>
      <c r="B685" t="s">
        <v>1527</v>
      </c>
      <c r="C685" s="71">
        <v>-495944</v>
      </c>
      <c r="D685" s="370">
        <f>VLOOKUP($A$1:$A$1397,BS!$A$8:$A$2406,1,0)</f>
        <v>23200121</v>
      </c>
    </row>
    <row r="686" spans="1:4">
      <c r="A686">
        <v>23200221</v>
      </c>
      <c r="B686" t="s">
        <v>2978</v>
      </c>
      <c r="C686" s="71">
        <v>-2715</v>
      </c>
      <c r="D686" s="370">
        <f>VLOOKUP($A$1:$A$1397,BS!$A$8:$A$2406,1,0)</f>
        <v>23200221</v>
      </c>
    </row>
    <row r="687" spans="1:4">
      <c r="A687">
        <v>23200222</v>
      </c>
      <c r="B687" t="s">
        <v>257</v>
      </c>
      <c r="C687" s="71">
        <v>-11409516.99</v>
      </c>
      <c r="D687" s="370">
        <f>VLOOKUP($A$1:$A$1397,BS!$A$8:$A$2406,1,0)</f>
        <v>23200222</v>
      </c>
    </row>
    <row r="688" spans="1:4">
      <c r="A688">
        <v>23200242</v>
      </c>
      <c r="B688" t="s">
        <v>1580</v>
      </c>
      <c r="C688" s="71">
        <v>-30286861.899999999</v>
      </c>
      <c r="D688" s="370">
        <f>VLOOKUP($A$1:$A$1397,BS!$A$8:$A$2406,1,0)</f>
        <v>23200242</v>
      </c>
    </row>
    <row r="689" spans="1:4">
      <c r="A689">
        <v>23200333</v>
      </c>
      <c r="B689" t="s">
        <v>987</v>
      </c>
      <c r="C689" s="71">
        <v>-13648992.359999999</v>
      </c>
      <c r="D689" s="370">
        <f>VLOOKUP($A$1:$A$1397,BS!$A$8:$A$2406,1,0)</f>
        <v>23200333</v>
      </c>
    </row>
    <row r="690" spans="1:4">
      <c r="A690">
        <v>23200483</v>
      </c>
      <c r="B690" t="s">
        <v>622</v>
      </c>
      <c r="C690" s="71">
        <v>-17234274.390000001</v>
      </c>
      <c r="D690" s="370">
        <f>VLOOKUP($A$1:$A$1397,BS!$A$8:$A$2406,1,0)</f>
        <v>23200483</v>
      </c>
    </row>
    <row r="691" spans="1:4">
      <c r="A691">
        <v>23200493</v>
      </c>
      <c r="B691" t="s">
        <v>2795</v>
      </c>
      <c r="C691" s="71">
        <v>-326339.06</v>
      </c>
      <c r="D691" s="370">
        <f>VLOOKUP($A$1:$A$1397,BS!$A$8:$A$2406,1,0)</f>
        <v>23200493</v>
      </c>
    </row>
    <row r="692" spans="1:4">
      <c r="A692">
        <v>23200543</v>
      </c>
      <c r="B692" t="s">
        <v>689</v>
      </c>
      <c r="C692" s="71">
        <v>-58522222.859999999</v>
      </c>
      <c r="D692" s="370">
        <f>VLOOKUP($A$1:$A$1397,BS!$A$8:$A$2406,1,0)</f>
        <v>23200543</v>
      </c>
    </row>
    <row r="693" spans="1:4">
      <c r="A693">
        <v>23200643</v>
      </c>
      <c r="B693" t="s">
        <v>597</v>
      </c>
      <c r="C693" s="71">
        <v>-7299319.46</v>
      </c>
      <c r="D693" s="370">
        <f>VLOOKUP($A$1:$A$1397,BS!$A$8:$A$2406,1,0)</f>
        <v>23200643</v>
      </c>
    </row>
    <row r="694" spans="1:4">
      <c r="A694">
        <v>23200653</v>
      </c>
      <c r="B694" t="s">
        <v>1573</v>
      </c>
      <c r="C694" s="71">
        <v>-2753320.37</v>
      </c>
      <c r="D694" s="370">
        <f>VLOOKUP($A$1:$A$1397,BS!$A$8:$A$2406,1,0)</f>
        <v>23200653</v>
      </c>
    </row>
    <row r="695" spans="1:4">
      <c r="A695">
        <v>23200693</v>
      </c>
      <c r="B695" t="s">
        <v>1291</v>
      </c>
      <c r="C695">
        <v>-352.32</v>
      </c>
      <c r="D695" s="370">
        <f>VLOOKUP($A$1:$A$1397,BS!$A$8:$A$2406,1,0)</f>
        <v>23200693</v>
      </c>
    </row>
    <row r="696" spans="1:4">
      <c r="A696">
        <v>23200733</v>
      </c>
      <c r="B696" t="s">
        <v>230</v>
      </c>
      <c r="C696" s="71">
        <v>-1971.43</v>
      </c>
      <c r="D696" s="370">
        <f>VLOOKUP($A$1:$A$1397,BS!$A$8:$A$2406,1,0)</f>
        <v>23200733</v>
      </c>
    </row>
    <row r="697" spans="1:4">
      <c r="A697">
        <v>23200743</v>
      </c>
      <c r="B697" t="s">
        <v>1821</v>
      </c>
      <c r="C697" s="71">
        <v>14871.11</v>
      </c>
      <c r="D697" s="370">
        <f>VLOOKUP($A$1:$A$1397,BS!$A$8:$A$2406,1,0)</f>
        <v>23200743</v>
      </c>
    </row>
    <row r="698" spans="1:4">
      <c r="A698">
        <v>23200753</v>
      </c>
      <c r="B698" t="s">
        <v>1554</v>
      </c>
      <c r="C698" s="71">
        <v>-1707.18</v>
      </c>
      <c r="D698" s="370">
        <f>VLOOKUP($A$1:$A$1397,BS!$A$8:$A$2406,1,0)</f>
        <v>23200753</v>
      </c>
    </row>
    <row r="699" spans="1:4">
      <c r="A699">
        <v>23200763</v>
      </c>
      <c r="B699" t="s">
        <v>1820</v>
      </c>
      <c r="C699" s="71">
        <v>3424.48</v>
      </c>
      <c r="D699" s="370">
        <f>VLOOKUP($A$1:$A$1397,BS!$A$8:$A$2406,1,0)</f>
        <v>23200763</v>
      </c>
    </row>
    <row r="700" spans="1:4">
      <c r="A700">
        <v>23200773</v>
      </c>
      <c r="B700" t="s">
        <v>1064</v>
      </c>
      <c r="C700" s="71">
        <v>-17574.8</v>
      </c>
      <c r="D700" s="370">
        <f>VLOOKUP($A$1:$A$1397,BS!$A$8:$A$2406,1,0)</f>
        <v>23200773</v>
      </c>
    </row>
    <row r="701" spans="1:4">
      <c r="A701">
        <v>23200823</v>
      </c>
      <c r="B701" t="s">
        <v>2886</v>
      </c>
      <c r="C701" s="71">
        <v>-192448.78</v>
      </c>
      <c r="D701" s="370">
        <f>VLOOKUP($A$1:$A$1397,BS!$A$8:$A$2406,1,0)</f>
        <v>23200823</v>
      </c>
    </row>
    <row r="702" spans="1:4">
      <c r="A702" s="279">
        <v>23200833</v>
      </c>
      <c r="B702" s="279" t="s">
        <v>3111</v>
      </c>
      <c r="C702" s="373">
        <v>-4068.5</v>
      </c>
      <c r="D702" s="370" t="e">
        <f>VLOOKUP($A$1:$A$1397,BS!$A$8:$A$2406,1,0)</f>
        <v>#N/A</v>
      </c>
    </row>
    <row r="703" spans="1:4">
      <c r="A703">
        <v>23200873</v>
      </c>
      <c r="B703" t="s">
        <v>2979</v>
      </c>
      <c r="C703" s="71">
        <v>-1147874.42</v>
      </c>
      <c r="D703" s="370">
        <f>VLOOKUP($A$1:$A$1397,BS!$A$8:$A$2406,1,0)</f>
        <v>23200873</v>
      </c>
    </row>
    <row r="704" spans="1:4">
      <c r="A704">
        <v>23201003</v>
      </c>
      <c r="B704" t="s">
        <v>737</v>
      </c>
      <c r="C704" s="71">
        <v>-17089079.899999999</v>
      </c>
      <c r="D704" s="370">
        <f>VLOOKUP($A$1:$A$1397,BS!$A$8:$A$2406,1,0)</f>
        <v>23201003</v>
      </c>
    </row>
    <row r="705" spans="1:4">
      <c r="A705">
        <v>23201013</v>
      </c>
      <c r="B705" t="s">
        <v>1373</v>
      </c>
      <c r="C705" s="71">
        <v>-13841381.720000001</v>
      </c>
      <c r="D705" s="370">
        <f>VLOOKUP($A$1:$A$1397,BS!$A$8:$A$2406,1,0)</f>
        <v>23201013</v>
      </c>
    </row>
    <row r="706" spans="1:4">
      <c r="A706">
        <v>23201033</v>
      </c>
      <c r="B706" t="s">
        <v>1097</v>
      </c>
      <c r="C706" s="71">
        <v>-173412.56</v>
      </c>
      <c r="D706" s="370">
        <f>VLOOKUP($A$1:$A$1397,BS!$A$8:$A$2406,1,0)</f>
        <v>23201033</v>
      </c>
    </row>
    <row r="707" spans="1:4">
      <c r="A707">
        <v>23201043</v>
      </c>
      <c r="B707" t="s">
        <v>464</v>
      </c>
      <c r="C707" s="71">
        <v>76440.399999999994</v>
      </c>
      <c r="D707" s="370">
        <f>VLOOKUP($A$1:$A$1397,BS!$A$8:$A$2406,1,0)</f>
        <v>23201043</v>
      </c>
    </row>
    <row r="708" spans="1:4">
      <c r="A708">
        <v>23201053</v>
      </c>
      <c r="B708" t="s">
        <v>2434</v>
      </c>
      <c r="C708" s="71">
        <v>-265747.98</v>
      </c>
      <c r="D708" s="370">
        <f>VLOOKUP($A$1:$A$1397,BS!$A$8:$A$2406,1,0)</f>
        <v>23201053</v>
      </c>
    </row>
    <row r="709" spans="1:4">
      <c r="A709">
        <v>23201073</v>
      </c>
      <c r="B709" t="s">
        <v>1220</v>
      </c>
      <c r="C709">
        <v>-688.15</v>
      </c>
      <c r="D709" s="370">
        <f>VLOOKUP($A$1:$A$1397,BS!$A$8:$A$2406,1,0)</f>
        <v>23201073</v>
      </c>
    </row>
    <row r="710" spans="1:4">
      <c r="A710">
        <v>23201113</v>
      </c>
      <c r="B710" t="s">
        <v>539</v>
      </c>
      <c r="C710" s="71">
        <v>14917.56</v>
      </c>
      <c r="D710" s="370">
        <f>VLOOKUP($A$1:$A$1397,BS!$A$8:$A$2406,1,0)</f>
        <v>23201113</v>
      </c>
    </row>
    <row r="711" spans="1:4">
      <c r="A711">
        <v>23201153</v>
      </c>
      <c r="B711" t="s">
        <v>2487</v>
      </c>
      <c r="C711" s="71">
        <v>-12936.55</v>
      </c>
      <c r="D711" s="370">
        <f>VLOOKUP($A$1:$A$1397,BS!$A$8:$A$2406,1,0)</f>
        <v>23201153</v>
      </c>
    </row>
    <row r="712" spans="1:4">
      <c r="A712">
        <v>23201163</v>
      </c>
      <c r="B712" t="s">
        <v>2488</v>
      </c>
      <c r="C712" s="71">
        <v>-6387.53</v>
      </c>
      <c r="D712" s="370">
        <f>VLOOKUP($A$1:$A$1397,BS!$A$8:$A$2406,1,0)</f>
        <v>23201163</v>
      </c>
    </row>
    <row r="713" spans="1:4">
      <c r="A713">
        <v>23201173</v>
      </c>
      <c r="B713" t="s">
        <v>462</v>
      </c>
      <c r="C713" s="71">
        <v>88973.51</v>
      </c>
      <c r="D713" s="370">
        <f>VLOOKUP($A$1:$A$1397,BS!$A$8:$A$2406,1,0)</f>
        <v>23201173</v>
      </c>
    </row>
    <row r="714" spans="1:4">
      <c r="A714">
        <v>23201193</v>
      </c>
      <c r="B714" t="s">
        <v>2489</v>
      </c>
      <c r="C714" s="71">
        <v>-23851.64</v>
      </c>
      <c r="D714" s="370">
        <f>VLOOKUP($A$1:$A$1397,BS!$A$8:$A$2406,1,0)</f>
        <v>23201193</v>
      </c>
    </row>
    <row r="715" spans="1:4">
      <c r="A715">
        <v>23201203</v>
      </c>
      <c r="B715" t="s">
        <v>2490</v>
      </c>
      <c r="C715" s="71">
        <v>-1633.01</v>
      </c>
      <c r="D715" s="370">
        <f>VLOOKUP($A$1:$A$1397,BS!$A$8:$A$2406,1,0)</f>
        <v>23201203</v>
      </c>
    </row>
    <row r="716" spans="1:4">
      <c r="A716">
        <v>23201251</v>
      </c>
      <c r="B716" t="s">
        <v>2440</v>
      </c>
      <c r="C716" s="71">
        <v>-1005795</v>
      </c>
      <c r="D716" s="370">
        <f>VLOOKUP($A$1:$A$1397,BS!$A$8:$A$2406,1,0)</f>
        <v>23201251</v>
      </c>
    </row>
    <row r="717" spans="1:4">
      <c r="A717">
        <v>23202173</v>
      </c>
      <c r="B717" t="s">
        <v>389</v>
      </c>
      <c r="C717">
        <v>-8.6999999999999993</v>
      </c>
      <c r="D717" s="370">
        <f>VLOOKUP($A$1:$A$1397,BS!$A$8:$A$2406,1,0)</f>
        <v>23202173</v>
      </c>
    </row>
    <row r="718" spans="1:4">
      <c r="A718">
        <v>23202183</v>
      </c>
      <c r="B718" t="s">
        <v>1183</v>
      </c>
      <c r="C718" s="71">
        <v>-19041.560000000001</v>
      </c>
      <c r="D718" s="370">
        <f>VLOOKUP($A$1:$A$1397,BS!$A$8:$A$2406,1,0)</f>
        <v>23202183</v>
      </c>
    </row>
    <row r="719" spans="1:4">
      <c r="A719">
        <v>23202233</v>
      </c>
      <c r="B719" t="s">
        <v>2975</v>
      </c>
      <c r="C719" s="71">
        <v>1284462.6100000001</v>
      </c>
      <c r="D719" s="370">
        <f>VLOOKUP($A$1:$A$1397,BS!$A$8:$A$2406,1,0)</f>
        <v>23202233</v>
      </c>
    </row>
    <row r="720" spans="1:4">
      <c r="A720">
        <v>23202353</v>
      </c>
      <c r="B720" t="s">
        <v>2976</v>
      </c>
      <c r="C720" s="71">
        <v>-10293440.449999999</v>
      </c>
      <c r="D720" s="370">
        <f>VLOOKUP($A$1:$A$1397,BS!$A$8:$A$2406,1,0)</f>
        <v>23202353</v>
      </c>
    </row>
    <row r="721" spans="1:4">
      <c r="A721">
        <v>23500003</v>
      </c>
      <c r="B721" t="s">
        <v>2507</v>
      </c>
      <c r="C721" s="71">
        <v>-25802206.59</v>
      </c>
      <c r="D721" s="370">
        <f>VLOOKUP($A$1:$A$1397,BS!$A$8:$A$2406,1,0)</f>
        <v>23500003</v>
      </c>
    </row>
    <row r="722" spans="1:4">
      <c r="A722">
        <v>23500011</v>
      </c>
      <c r="B722" t="s">
        <v>935</v>
      </c>
      <c r="C722" s="71">
        <v>-4533243.8099999996</v>
      </c>
      <c r="D722" s="370">
        <f>VLOOKUP($A$1:$A$1397,BS!$A$8:$A$2406,1,0)</f>
        <v>23500011</v>
      </c>
    </row>
    <row r="723" spans="1:4">
      <c r="A723">
        <v>23600021</v>
      </c>
      <c r="B723" t="s">
        <v>2281</v>
      </c>
      <c r="C723" s="71">
        <v>-5481718.1100000003</v>
      </c>
      <c r="D723" s="370">
        <f>VLOOKUP($A$1:$A$1397,BS!$A$8:$A$2406,1,0)</f>
        <v>23600021</v>
      </c>
    </row>
    <row r="724" spans="1:4">
      <c r="A724">
        <v>23600022</v>
      </c>
      <c r="B724" t="s">
        <v>2282</v>
      </c>
      <c r="C724" s="71">
        <v>-2229943.39</v>
      </c>
      <c r="D724" s="370">
        <f>VLOOKUP($A$1:$A$1397,BS!$A$8:$A$2406,1,0)</f>
        <v>23600022</v>
      </c>
    </row>
    <row r="725" spans="1:4">
      <c r="A725">
        <v>23600063</v>
      </c>
      <c r="B725" t="s">
        <v>897</v>
      </c>
      <c r="C725">
        <v>-108.27</v>
      </c>
      <c r="D725" s="370">
        <f>VLOOKUP($A$1:$A$1397,BS!$A$8:$A$2406,1,0)</f>
        <v>23600063</v>
      </c>
    </row>
    <row r="726" spans="1:4">
      <c r="A726">
        <v>23600201</v>
      </c>
      <c r="B726" t="s">
        <v>453</v>
      </c>
      <c r="C726" s="71">
        <v>-52904452.840000004</v>
      </c>
      <c r="D726" s="370">
        <f>VLOOKUP($A$1:$A$1397,BS!$A$8:$A$2406,1,0)</f>
        <v>23600201</v>
      </c>
    </row>
    <row r="727" spans="1:4">
      <c r="A727">
        <v>23600211</v>
      </c>
      <c r="B727" t="s">
        <v>454</v>
      </c>
      <c r="C727" s="71">
        <v>-6847693.2599999998</v>
      </c>
      <c r="D727" s="370">
        <f>VLOOKUP($A$1:$A$1397,BS!$A$8:$A$2406,1,0)</f>
        <v>23600211</v>
      </c>
    </row>
    <row r="728" spans="1:4">
      <c r="A728">
        <v>23600213</v>
      </c>
      <c r="B728" t="s">
        <v>1732</v>
      </c>
      <c r="C728" s="71">
        <v>-150838.34</v>
      </c>
      <c r="D728" s="370">
        <f>VLOOKUP($A$1:$A$1397,BS!$A$8:$A$2406,1,0)</f>
        <v>23600213</v>
      </c>
    </row>
    <row r="729" spans="1:4">
      <c r="A729">
        <v>23600221</v>
      </c>
      <c r="B729" t="s">
        <v>670</v>
      </c>
      <c r="C729" s="71">
        <v>243212.29</v>
      </c>
      <c r="D729" s="370">
        <f>VLOOKUP($A$1:$A$1397,BS!$A$8:$A$2406,1,0)</f>
        <v>23600221</v>
      </c>
    </row>
    <row r="730" spans="1:4">
      <c r="A730">
        <v>23600232</v>
      </c>
      <c r="B730" t="s">
        <v>455</v>
      </c>
      <c r="C730" s="71">
        <v>-22976874.07</v>
      </c>
      <c r="D730" s="370">
        <f>VLOOKUP($A$1:$A$1397,BS!$A$8:$A$2406,1,0)</f>
        <v>23600232</v>
      </c>
    </row>
    <row r="731" spans="1:4">
      <c r="A731">
        <v>23600351</v>
      </c>
      <c r="B731" t="s">
        <v>1544</v>
      </c>
      <c r="C731" s="71">
        <v>-8552316.6199999992</v>
      </c>
      <c r="D731" s="370">
        <f>VLOOKUP($A$1:$A$1397,BS!$A$8:$A$2406,1,0)</f>
        <v>23600351</v>
      </c>
    </row>
    <row r="732" spans="1:4">
      <c r="A732">
        <v>23600391</v>
      </c>
      <c r="B732" t="s">
        <v>699</v>
      </c>
      <c r="C732" s="71">
        <v>-133273.96</v>
      </c>
      <c r="D732" s="370">
        <f>VLOOKUP($A$1:$A$1397,BS!$A$8:$A$2406,1,0)</f>
        <v>23600391</v>
      </c>
    </row>
    <row r="733" spans="1:4">
      <c r="A733">
        <v>23600421</v>
      </c>
      <c r="B733" t="s">
        <v>2460</v>
      </c>
      <c r="C733">
        <v>-9.16</v>
      </c>
      <c r="D733" s="370">
        <f>VLOOKUP($A$1:$A$1397,BS!$A$8:$A$2406,1,0)</f>
        <v>23600421</v>
      </c>
    </row>
    <row r="734" spans="1:4">
      <c r="A734" s="279">
        <v>23600431</v>
      </c>
      <c r="B734" s="279" t="s">
        <v>2822</v>
      </c>
      <c r="C734" s="373">
        <v>1600</v>
      </c>
      <c r="D734" s="370">
        <f>VLOOKUP($A$1:$A$1397,BS!$A$8:$A$2406,1,0)</f>
        <v>23600431</v>
      </c>
    </row>
    <row r="735" spans="1:4">
      <c r="A735">
        <v>23600471</v>
      </c>
      <c r="B735" t="s">
        <v>1724</v>
      </c>
      <c r="C735" s="71">
        <v>-9053408.2599999998</v>
      </c>
      <c r="D735" s="370">
        <f>VLOOKUP($A$1:$A$1397,BS!$A$8:$A$2406,1,0)</f>
        <v>23600471</v>
      </c>
    </row>
    <row r="736" spans="1:4">
      <c r="A736">
        <v>23600552</v>
      </c>
      <c r="B736" t="s">
        <v>1724</v>
      </c>
      <c r="C736" s="71">
        <v>-5110413.99</v>
      </c>
      <c r="D736" s="370">
        <f>VLOOKUP($A$1:$A$1397,BS!$A$8:$A$2406,1,0)</f>
        <v>23600552</v>
      </c>
    </row>
    <row r="737" spans="1:4">
      <c r="A737">
        <v>23600602</v>
      </c>
      <c r="B737" t="s">
        <v>1725</v>
      </c>
      <c r="C737" s="71">
        <v>-5874816.5300000003</v>
      </c>
      <c r="D737" s="370">
        <f>VLOOKUP($A$1:$A$1397,BS!$A$8:$A$2406,1,0)</f>
        <v>23600602</v>
      </c>
    </row>
    <row r="738" spans="1:4">
      <c r="A738">
        <v>23601003</v>
      </c>
      <c r="B738" t="s">
        <v>1610</v>
      </c>
      <c r="C738" s="71">
        <v>-67029.23</v>
      </c>
      <c r="D738" s="370">
        <f>VLOOKUP($A$1:$A$1397,BS!$A$8:$A$2406,1,0)</f>
        <v>23601003</v>
      </c>
    </row>
    <row r="739" spans="1:4">
      <c r="A739">
        <v>23601013</v>
      </c>
      <c r="B739" t="s">
        <v>2283</v>
      </c>
      <c r="C739" s="71">
        <v>-78298.27</v>
      </c>
      <c r="D739" s="370">
        <f>VLOOKUP($A$1:$A$1397,BS!$A$8:$A$2406,1,0)</f>
        <v>23601013</v>
      </c>
    </row>
    <row r="740" spans="1:4">
      <c r="A740">
        <v>23601023</v>
      </c>
      <c r="B740" t="s">
        <v>645</v>
      </c>
      <c r="C740" s="71">
        <v>-2944.79</v>
      </c>
      <c r="D740" s="370">
        <f>VLOOKUP($A$1:$A$1397,BS!$A$8:$A$2406,1,0)</f>
        <v>23601023</v>
      </c>
    </row>
    <row r="741" spans="1:4">
      <c r="A741">
        <v>23601043</v>
      </c>
      <c r="B741" t="s">
        <v>1733</v>
      </c>
      <c r="C741" s="71">
        <v>-103193.85</v>
      </c>
      <c r="D741" s="370">
        <f>VLOOKUP($A$1:$A$1397,BS!$A$8:$A$2406,1,0)</f>
        <v>23601043</v>
      </c>
    </row>
    <row r="742" spans="1:4">
      <c r="A742">
        <v>23700363</v>
      </c>
      <c r="B742" t="s">
        <v>1583</v>
      </c>
      <c r="C742" s="71">
        <v>-134062.5</v>
      </c>
      <c r="D742" s="370">
        <f>VLOOKUP($A$1:$A$1397,BS!$A$8:$A$2406,1,0)</f>
        <v>23700363</v>
      </c>
    </row>
    <row r="743" spans="1:4">
      <c r="A743">
        <v>23700383</v>
      </c>
      <c r="B743" t="s">
        <v>186</v>
      </c>
      <c r="C743" s="71">
        <v>-18000</v>
      </c>
      <c r="D743" s="370">
        <f>VLOOKUP($A$1:$A$1397,BS!$A$8:$A$2406,1,0)</f>
        <v>23700383</v>
      </c>
    </row>
    <row r="744" spans="1:4">
      <c r="A744">
        <v>23700713</v>
      </c>
      <c r="B744" t="s">
        <v>1093</v>
      </c>
      <c r="C744" s="71">
        <v>-65115.3</v>
      </c>
      <c r="D744" s="370">
        <f>VLOOKUP($A$1:$A$1397,BS!$A$8:$A$2406,1,0)</f>
        <v>23700713</v>
      </c>
    </row>
    <row r="745" spans="1:4">
      <c r="A745">
        <v>23700813</v>
      </c>
      <c r="B745" t="s">
        <v>375</v>
      </c>
      <c r="C745" s="71">
        <v>-2041666.45</v>
      </c>
      <c r="D745" s="370">
        <f>VLOOKUP($A$1:$A$1397,BS!$A$8:$A$2406,1,0)</f>
        <v>23700813</v>
      </c>
    </row>
    <row r="746" spans="1:4">
      <c r="A746">
        <v>23700823</v>
      </c>
      <c r="B746" t="s">
        <v>129</v>
      </c>
      <c r="C746" s="71">
        <v>-5054999.78</v>
      </c>
      <c r="D746" s="370">
        <f>VLOOKUP($A$1:$A$1397,BS!$A$8:$A$2406,1,0)</f>
        <v>23700823</v>
      </c>
    </row>
    <row r="747" spans="1:4">
      <c r="A747">
        <v>23700841</v>
      </c>
      <c r="B747" t="s">
        <v>1197</v>
      </c>
      <c r="C747" s="71">
        <v>-406452.5</v>
      </c>
      <c r="D747" s="370">
        <f>VLOOKUP($A$1:$A$1397,BS!$A$8:$A$2406,1,0)</f>
        <v>23700841</v>
      </c>
    </row>
    <row r="748" spans="1:4">
      <c r="A748">
        <v>23700873</v>
      </c>
      <c r="B748" t="s">
        <v>1792</v>
      </c>
      <c r="C748" s="71">
        <v>-7897500</v>
      </c>
      <c r="D748" s="370">
        <f>VLOOKUP($A$1:$A$1397,BS!$A$8:$A$2406,1,0)</f>
        <v>23700873</v>
      </c>
    </row>
    <row r="749" spans="1:4">
      <c r="A749">
        <v>23700963</v>
      </c>
      <c r="B749" t="s">
        <v>1848</v>
      </c>
      <c r="C749" s="71">
        <v>-2322660.0499999998</v>
      </c>
      <c r="D749" s="370">
        <f>VLOOKUP($A$1:$A$1397,BS!$A$8:$A$2406,1,0)</f>
        <v>23700963</v>
      </c>
    </row>
    <row r="750" spans="1:4">
      <c r="A750">
        <v>23701023</v>
      </c>
      <c r="B750" t="s">
        <v>978</v>
      </c>
      <c r="C750" s="71">
        <v>-2147304.44</v>
      </c>
      <c r="D750" s="370">
        <f>VLOOKUP($A$1:$A$1397,BS!$A$8:$A$2406,1,0)</f>
        <v>23701023</v>
      </c>
    </row>
    <row r="751" spans="1:4">
      <c r="A751">
        <v>23701033</v>
      </c>
      <c r="B751" t="s">
        <v>1769</v>
      </c>
      <c r="C751" s="71">
        <v>-7110533.3300000001</v>
      </c>
      <c r="D751" s="370">
        <f>VLOOKUP($A$1:$A$1397,BS!$A$8:$A$2406,1,0)</f>
        <v>23701033</v>
      </c>
    </row>
    <row r="752" spans="1:4">
      <c r="A752">
        <v>23701053</v>
      </c>
      <c r="B752" t="s">
        <v>1818</v>
      </c>
      <c r="C752" s="71">
        <v>-2905833.5</v>
      </c>
      <c r="D752" s="370">
        <f>VLOOKUP($A$1:$A$1397,BS!$A$8:$A$2406,1,0)</f>
        <v>23701053</v>
      </c>
    </row>
    <row r="753" spans="1:4">
      <c r="A753">
        <v>23701063</v>
      </c>
      <c r="B753" t="s">
        <v>1856</v>
      </c>
      <c r="C753" s="71">
        <v>-101243.57</v>
      </c>
      <c r="D753" s="370">
        <f>VLOOKUP($A$1:$A$1397,BS!$A$8:$A$2406,1,0)</f>
        <v>23701063</v>
      </c>
    </row>
    <row r="754" spans="1:4">
      <c r="A754">
        <v>23701113</v>
      </c>
      <c r="B754" t="s">
        <v>415</v>
      </c>
      <c r="C754" s="71">
        <v>-6716500</v>
      </c>
      <c r="D754" s="370">
        <f>VLOOKUP($A$1:$A$1397,BS!$A$8:$A$2406,1,0)</f>
        <v>23701113</v>
      </c>
    </row>
    <row r="755" spans="1:4">
      <c r="A755">
        <v>23701123</v>
      </c>
      <c r="B755" t="s">
        <v>1956</v>
      </c>
      <c r="C755" s="71">
        <v>-7167288.3300000001</v>
      </c>
      <c r="D755" s="370">
        <f>VLOOKUP($A$1:$A$1397,BS!$A$8:$A$2406,1,0)</f>
        <v>23701123</v>
      </c>
    </row>
    <row r="756" spans="1:4">
      <c r="A756">
        <v>23701133</v>
      </c>
      <c r="B756" t="s">
        <v>1951</v>
      </c>
      <c r="C756" s="71">
        <v>-640444.21</v>
      </c>
      <c r="D756" s="370">
        <f>VLOOKUP($A$1:$A$1397,BS!$A$8:$A$2406,1,0)</f>
        <v>23701133</v>
      </c>
    </row>
    <row r="757" spans="1:4">
      <c r="A757">
        <v>23701143</v>
      </c>
      <c r="B757" t="s">
        <v>2058</v>
      </c>
      <c r="C757" s="71">
        <v>-5027216.66</v>
      </c>
      <c r="D757" s="370">
        <f>VLOOKUP($A$1:$A$1397,BS!$A$8:$A$2406,1,0)</f>
        <v>23701143</v>
      </c>
    </row>
    <row r="758" spans="1:4">
      <c r="A758">
        <v>23701153</v>
      </c>
      <c r="B758" t="s">
        <v>2199</v>
      </c>
      <c r="C758" s="71">
        <v>-2340166.67</v>
      </c>
      <c r="D758" s="370">
        <f>VLOOKUP($A$1:$A$1397,BS!$A$8:$A$2406,1,0)</f>
        <v>23701153</v>
      </c>
    </row>
    <row r="759" spans="1:4">
      <c r="A759">
        <v>23701163</v>
      </c>
      <c r="B759" t="s">
        <v>2200</v>
      </c>
      <c r="C759" s="71">
        <v>-446500</v>
      </c>
      <c r="D759" s="370">
        <f>VLOOKUP($A$1:$A$1397,BS!$A$8:$A$2406,1,0)</f>
        <v>23701163</v>
      </c>
    </row>
    <row r="760" spans="1:4">
      <c r="A760">
        <v>23701173</v>
      </c>
      <c r="B760" t="s">
        <v>2515</v>
      </c>
      <c r="C760" s="71">
        <v>-3536.71</v>
      </c>
      <c r="D760" s="370">
        <f>VLOOKUP($A$1:$A$1397,BS!$A$8:$A$2406,1,0)</f>
        <v>23701173</v>
      </c>
    </row>
    <row r="761" spans="1:4">
      <c r="A761">
        <v>23701183</v>
      </c>
      <c r="B761" t="s">
        <v>2557</v>
      </c>
      <c r="C761" s="71">
        <v>-2264974.83</v>
      </c>
      <c r="D761" s="370">
        <f>VLOOKUP($A$1:$A$1397,BS!$A$8:$A$2406,1,0)</f>
        <v>23701183</v>
      </c>
    </row>
    <row r="762" spans="1:4">
      <c r="A762">
        <v>23701193</v>
      </c>
      <c r="B762" t="s">
        <v>2561</v>
      </c>
      <c r="C762" s="71">
        <v>-392600</v>
      </c>
      <c r="D762" s="370">
        <f>VLOOKUP($A$1:$A$1397,BS!$A$8:$A$2406,1,0)</f>
        <v>23701193</v>
      </c>
    </row>
    <row r="763" spans="1:4">
      <c r="A763" s="279">
        <v>23701203</v>
      </c>
      <c r="B763" s="279" t="s">
        <v>2930</v>
      </c>
      <c r="C763" s="373">
        <v>-3604236.13</v>
      </c>
      <c r="D763" s="370" t="e">
        <f>VLOOKUP($A$1:$A$1397,BS!$A$8:$A$2406,1,0)</f>
        <v>#N/A</v>
      </c>
    </row>
    <row r="764" spans="1:4">
      <c r="A764">
        <v>24100063</v>
      </c>
      <c r="B764" t="s">
        <v>1793</v>
      </c>
      <c r="C764" s="71">
        <v>112199.07</v>
      </c>
      <c r="D764" s="370">
        <f>VLOOKUP($A$1:$A$1397,BS!$A$8:$A$2406,1,0)</f>
        <v>24100063</v>
      </c>
    </row>
    <row r="765" spans="1:4">
      <c r="A765">
        <v>24100173</v>
      </c>
      <c r="B765" t="s">
        <v>1793</v>
      </c>
      <c r="C765" s="71">
        <v>-34854.339999999997</v>
      </c>
      <c r="D765" s="370">
        <f>VLOOKUP($A$1:$A$1397,BS!$A$8:$A$2406,1,0)</f>
        <v>24100173</v>
      </c>
    </row>
    <row r="766" spans="1:4">
      <c r="A766">
        <v>24100212</v>
      </c>
      <c r="B766" t="s">
        <v>1135</v>
      </c>
      <c r="C766" s="71">
        <v>-915593.83</v>
      </c>
      <c r="D766" s="370">
        <f>VLOOKUP($A$1:$A$1397,BS!$A$8:$A$2406,1,0)</f>
        <v>24100212</v>
      </c>
    </row>
    <row r="767" spans="1:4">
      <c r="A767">
        <v>24200011</v>
      </c>
      <c r="B767" t="s">
        <v>2243</v>
      </c>
      <c r="C767" s="71">
        <v>-60549.9</v>
      </c>
      <c r="D767" s="370">
        <f>VLOOKUP($A$1:$A$1397,BS!$A$8:$A$2406,1,0)</f>
        <v>24200011</v>
      </c>
    </row>
    <row r="768" spans="1:4">
      <c r="A768">
        <v>24200041</v>
      </c>
      <c r="B768" t="s">
        <v>1150</v>
      </c>
      <c r="C768" s="71">
        <v>-166120</v>
      </c>
      <c r="D768" s="370">
        <f>VLOOKUP($A$1:$A$1397,BS!$A$8:$A$2406,1,0)</f>
        <v>24200041</v>
      </c>
    </row>
    <row r="769" spans="1:4">
      <c r="A769">
        <v>24200061</v>
      </c>
      <c r="B769" t="s">
        <v>2492</v>
      </c>
      <c r="C769" s="71">
        <v>-1079179.06</v>
      </c>
      <c r="D769" s="370">
        <f>VLOOKUP($A$1:$A$1397,BS!$A$8:$A$2406,1,0)</f>
        <v>24200061</v>
      </c>
    </row>
    <row r="770" spans="1:4">
      <c r="A770">
        <v>24200103</v>
      </c>
      <c r="B770" t="s">
        <v>2398</v>
      </c>
      <c r="C770" s="71">
        <v>-25000</v>
      </c>
      <c r="D770" s="370">
        <f>VLOOKUP($A$1:$A$1397,BS!$A$8:$A$2406,1,0)</f>
        <v>24200103</v>
      </c>
    </row>
    <row r="771" spans="1:4">
      <c r="A771">
        <v>24200451</v>
      </c>
      <c r="B771" t="s">
        <v>2038</v>
      </c>
      <c r="C771" s="71">
        <v>-2789536.91</v>
      </c>
      <c r="D771" s="370">
        <f>VLOOKUP($A$1:$A$1397,BS!$A$8:$A$2406,1,0)</f>
        <v>24200451</v>
      </c>
    </row>
    <row r="772" spans="1:4">
      <c r="A772">
        <v>24200461</v>
      </c>
      <c r="B772" t="s">
        <v>2422</v>
      </c>
      <c r="C772" s="71">
        <v>-19885024.66</v>
      </c>
      <c r="D772" s="370">
        <f>VLOOKUP($A$1:$A$1397,BS!$A$8:$A$2406,1,0)</f>
        <v>24200461</v>
      </c>
    </row>
    <row r="773" spans="1:4">
      <c r="A773">
        <v>24200511</v>
      </c>
      <c r="B773" t="s">
        <v>1020</v>
      </c>
      <c r="C773" s="71">
        <v>-4677058</v>
      </c>
      <c r="D773" s="370">
        <f>VLOOKUP($A$1:$A$1397,BS!$A$8:$A$2406,1,0)</f>
        <v>24200511</v>
      </c>
    </row>
    <row r="774" spans="1:4">
      <c r="A774">
        <v>24200521</v>
      </c>
      <c r="B774" t="s">
        <v>2639</v>
      </c>
      <c r="C774" s="71">
        <v>-329744.48</v>
      </c>
      <c r="D774" s="370">
        <f>VLOOKUP($A$1:$A$1397,BS!$A$8:$A$2406,1,0)</f>
        <v>24200521</v>
      </c>
    </row>
    <row r="775" spans="1:4">
      <c r="A775">
        <v>24200541</v>
      </c>
      <c r="B775" t="s">
        <v>1217</v>
      </c>
      <c r="C775" s="71">
        <v>-118538.52</v>
      </c>
      <c r="D775" s="370">
        <f>VLOOKUP($A$1:$A$1397,BS!$A$8:$A$2406,1,0)</f>
        <v>24200541</v>
      </c>
    </row>
    <row r="776" spans="1:4">
      <c r="A776">
        <v>24200551</v>
      </c>
      <c r="B776" t="s">
        <v>48</v>
      </c>
      <c r="C776" s="71">
        <v>-118538.52</v>
      </c>
      <c r="D776" s="370">
        <f>VLOOKUP($A$1:$A$1397,BS!$A$8:$A$2406,1,0)</f>
        <v>24200551</v>
      </c>
    </row>
    <row r="777" spans="1:4">
      <c r="A777">
        <v>24200561</v>
      </c>
      <c r="B777" t="s">
        <v>814</v>
      </c>
      <c r="C777" s="71">
        <v>-31353.24</v>
      </c>
      <c r="D777" s="370">
        <f>VLOOKUP($A$1:$A$1397,BS!$A$8:$A$2406,1,0)</f>
        <v>24200561</v>
      </c>
    </row>
    <row r="778" spans="1:4">
      <c r="A778">
        <v>24200571</v>
      </c>
      <c r="B778" t="s">
        <v>390</v>
      </c>
      <c r="C778" s="71">
        <v>-31353.24</v>
      </c>
      <c r="D778" s="370">
        <f>VLOOKUP($A$1:$A$1397,BS!$A$8:$A$2406,1,0)</f>
        <v>24200571</v>
      </c>
    </row>
    <row r="779" spans="1:4">
      <c r="A779">
        <v>24200611</v>
      </c>
      <c r="B779" t="s">
        <v>2010</v>
      </c>
      <c r="C779" s="71">
        <v>-222987</v>
      </c>
      <c r="D779" s="370">
        <f>VLOOKUP($A$1:$A$1397,BS!$A$8:$A$2406,1,0)</f>
        <v>24200611</v>
      </c>
    </row>
    <row r="780" spans="1:4">
      <c r="A780">
        <v>24200622</v>
      </c>
      <c r="B780" t="s">
        <v>736</v>
      </c>
      <c r="C780" s="71">
        <v>-2179469</v>
      </c>
      <c r="D780" s="370">
        <f>VLOOKUP($A$1:$A$1397,BS!$A$8:$A$2406,1,0)</f>
        <v>24200622</v>
      </c>
    </row>
    <row r="781" spans="1:4">
      <c r="A781">
        <v>24200632</v>
      </c>
      <c r="B781" t="s">
        <v>1739</v>
      </c>
      <c r="C781" s="71">
        <v>-353894.99</v>
      </c>
      <c r="D781" s="370">
        <f>VLOOKUP($A$1:$A$1397,BS!$A$8:$A$2406,1,0)</f>
        <v>24200632</v>
      </c>
    </row>
    <row r="782" spans="1:4">
      <c r="A782">
        <v>24200633</v>
      </c>
      <c r="B782" t="s">
        <v>2743</v>
      </c>
      <c r="C782" s="71">
        <v>-2798480.45</v>
      </c>
      <c r="D782" s="370">
        <f>VLOOKUP($A$1:$A$1397,BS!$A$8:$A$2406,1,0)</f>
        <v>24200633</v>
      </c>
    </row>
    <row r="783" spans="1:4">
      <c r="A783">
        <v>24200641</v>
      </c>
      <c r="B783" t="s">
        <v>1570</v>
      </c>
      <c r="C783" s="71">
        <v>-491261.01</v>
      </c>
      <c r="D783" s="370">
        <f>VLOOKUP($A$1:$A$1397,BS!$A$8:$A$2406,1,0)</f>
        <v>24200641</v>
      </c>
    </row>
    <row r="784" spans="1:4">
      <c r="A784">
        <v>24200651</v>
      </c>
      <c r="B784" t="s">
        <v>1337</v>
      </c>
      <c r="C784" s="71">
        <v>-9750</v>
      </c>
      <c r="D784" s="370">
        <f>VLOOKUP($A$1:$A$1397,BS!$A$8:$A$2406,1,0)</f>
        <v>24200651</v>
      </c>
    </row>
    <row r="785" spans="1:4">
      <c r="A785">
        <v>24200653</v>
      </c>
      <c r="B785" t="s">
        <v>1593</v>
      </c>
      <c r="C785" s="71">
        <v>-1034056.46</v>
      </c>
      <c r="D785" s="370">
        <f>VLOOKUP($A$1:$A$1397,BS!$A$8:$A$2406,1,0)</f>
        <v>24200653</v>
      </c>
    </row>
    <row r="786" spans="1:4">
      <c r="A786">
        <v>24200661</v>
      </c>
      <c r="B786" t="s">
        <v>1338</v>
      </c>
      <c r="C786" s="71">
        <v>-356440.2</v>
      </c>
      <c r="D786" s="370">
        <f>VLOOKUP($A$1:$A$1397,BS!$A$8:$A$2406,1,0)</f>
        <v>24200661</v>
      </c>
    </row>
    <row r="787" spans="1:4">
      <c r="A787">
        <v>24200671</v>
      </c>
      <c r="B787" t="s">
        <v>1339</v>
      </c>
      <c r="C787" s="71">
        <v>-105564.2</v>
      </c>
      <c r="D787" s="370">
        <f>VLOOKUP($A$1:$A$1397,BS!$A$8:$A$2406,1,0)</f>
        <v>24200671</v>
      </c>
    </row>
    <row r="788" spans="1:4">
      <c r="A788">
        <v>24200681</v>
      </c>
      <c r="B788" t="s">
        <v>1340</v>
      </c>
      <c r="C788" s="71">
        <v>-105564.2</v>
      </c>
      <c r="D788" s="370">
        <f>VLOOKUP($A$1:$A$1397,BS!$A$8:$A$2406,1,0)</f>
        <v>24200681</v>
      </c>
    </row>
    <row r="789" spans="1:4">
      <c r="A789">
        <v>24200811</v>
      </c>
      <c r="B789" t="s">
        <v>1032</v>
      </c>
      <c r="C789" s="71">
        <v>-173136.64000000001</v>
      </c>
      <c r="D789" s="370">
        <f>VLOOKUP($A$1:$A$1397,BS!$A$8:$A$2406,1,0)</f>
        <v>24200811</v>
      </c>
    </row>
    <row r="790" spans="1:4">
      <c r="A790">
        <v>24200821</v>
      </c>
      <c r="B790" t="s">
        <v>1033</v>
      </c>
      <c r="C790" s="71">
        <v>-173104.63</v>
      </c>
      <c r="D790" s="370">
        <f>VLOOKUP($A$1:$A$1397,BS!$A$8:$A$2406,1,0)</f>
        <v>24200821</v>
      </c>
    </row>
    <row r="791" spans="1:4">
      <c r="A791">
        <v>24200831</v>
      </c>
      <c r="B791" t="s">
        <v>1034</v>
      </c>
      <c r="C791" s="71">
        <v>-86706.65</v>
      </c>
      <c r="D791" s="370">
        <f>VLOOKUP($A$1:$A$1397,BS!$A$8:$A$2406,1,0)</f>
        <v>24200831</v>
      </c>
    </row>
    <row r="792" spans="1:4">
      <c r="A792">
        <v>24200841</v>
      </c>
      <c r="B792" t="s">
        <v>1941</v>
      </c>
      <c r="C792" s="71">
        <v>-322434.17</v>
      </c>
      <c r="D792" s="370">
        <f>VLOOKUP($A$1:$A$1397,BS!$A$8:$A$2406,1,0)</f>
        <v>24200841</v>
      </c>
    </row>
    <row r="793" spans="1:4">
      <c r="A793">
        <v>24200851</v>
      </c>
      <c r="B793" t="s">
        <v>1394</v>
      </c>
      <c r="C793" s="71">
        <v>-75897.23</v>
      </c>
      <c r="D793" s="370">
        <f>VLOOKUP($A$1:$A$1397,BS!$A$8:$A$2406,1,0)</f>
        <v>24200851</v>
      </c>
    </row>
    <row r="794" spans="1:4">
      <c r="A794">
        <v>24200871</v>
      </c>
      <c r="B794" t="s">
        <v>2056</v>
      </c>
      <c r="C794" s="71">
        <v>-94691.64</v>
      </c>
      <c r="D794" s="370">
        <f>VLOOKUP($A$1:$A$1397,BS!$A$8:$A$2406,1,0)</f>
        <v>24200871</v>
      </c>
    </row>
    <row r="795" spans="1:4">
      <c r="A795">
        <v>24200881</v>
      </c>
      <c r="B795" t="s">
        <v>2359</v>
      </c>
      <c r="C795" s="71">
        <v>-262654.58</v>
      </c>
      <c r="D795" s="370">
        <f>VLOOKUP($A$1:$A$1397,BS!$A$8:$A$2406,1,0)</f>
        <v>24200881</v>
      </c>
    </row>
    <row r="796" spans="1:4">
      <c r="A796">
        <v>24200891</v>
      </c>
      <c r="B796" t="s">
        <v>2018</v>
      </c>
      <c r="C796" s="71">
        <v>-67388.98</v>
      </c>
      <c r="D796" s="370">
        <f>VLOOKUP($A$1:$A$1397,BS!$A$8:$A$2406,1,0)</f>
        <v>24200891</v>
      </c>
    </row>
    <row r="797" spans="1:4">
      <c r="A797">
        <v>24200901</v>
      </c>
      <c r="B797" t="s">
        <v>2186</v>
      </c>
      <c r="C797" s="71">
        <v>-163595.71</v>
      </c>
      <c r="D797" s="370">
        <f>VLOOKUP($A$1:$A$1397,BS!$A$8:$A$2406,1,0)</f>
        <v>24200901</v>
      </c>
    </row>
    <row r="798" spans="1:4">
      <c r="A798">
        <v>24200911</v>
      </c>
      <c r="B798" t="s">
        <v>2019</v>
      </c>
      <c r="C798" s="71">
        <v>-16928.46</v>
      </c>
      <c r="D798" s="370">
        <f>VLOOKUP($A$1:$A$1397,BS!$A$8:$A$2406,1,0)</f>
        <v>24200911</v>
      </c>
    </row>
    <row r="799" spans="1:4">
      <c r="A799">
        <v>24200921</v>
      </c>
      <c r="B799" t="s">
        <v>1031</v>
      </c>
      <c r="C799" s="71">
        <v>-2232333.2200000002</v>
      </c>
      <c r="D799" s="370">
        <f>VLOOKUP($A$1:$A$1397,BS!$A$8:$A$2406,1,0)</f>
        <v>24200921</v>
      </c>
    </row>
    <row r="800" spans="1:4">
      <c r="A800">
        <v>24200931</v>
      </c>
      <c r="B800" t="s">
        <v>1035</v>
      </c>
      <c r="C800" s="71">
        <v>-296902.15000000002</v>
      </c>
      <c r="D800" s="370">
        <f>VLOOKUP($A$1:$A$1397,BS!$A$8:$A$2406,1,0)</f>
        <v>24200931</v>
      </c>
    </row>
    <row r="801" spans="1:4">
      <c r="A801">
        <v>24200941</v>
      </c>
      <c r="B801" t="s">
        <v>2385</v>
      </c>
      <c r="C801" s="71">
        <v>-67999.600000000006</v>
      </c>
      <c r="D801" s="370">
        <f>VLOOKUP($A$1:$A$1397,BS!$A$8:$A$2406,1,0)</f>
        <v>24200941</v>
      </c>
    </row>
    <row r="802" spans="1:4">
      <c r="A802">
        <v>24200951</v>
      </c>
      <c r="B802" t="s">
        <v>2190</v>
      </c>
      <c r="C802" s="71">
        <v>-204389.16</v>
      </c>
      <c r="D802" s="370">
        <f>VLOOKUP($A$1:$A$1397,BS!$A$8:$A$2406,1,0)</f>
        <v>24200951</v>
      </c>
    </row>
    <row r="803" spans="1:4">
      <c r="A803">
        <v>24200961</v>
      </c>
      <c r="B803" t="s">
        <v>2187</v>
      </c>
      <c r="C803" s="71">
        <v>-1255744.27</v>
      </c>
      <c r="D803" s="370">
        <f>VLOOKUP($A$1:$A$1397,BS!$A$8:$A$2406,1,0)</f>
        <v>24200961</v>
      </c>
    </row>
    <row r="804" spans="1:4">
      <c r="A804">
        <v>24200971</v>
      </c>
      <c r="B804" t="s">
        <v>1036</v>
      </c>
      <c r="C804" s="71">
        <v>-117878.28</v>
      </c>
      <c r="D804" s="370">
        <f>VLOOKUP($A$1:$A$1397,BS!$A$8:$A$2406,1,0)</f>
        <v>24200971</v>
      </c>
    </row>
    <row r="805" spans="1:4">
      <c r="A805">
        <v>24200991</v>
      </c>
      <c r="B805" t="s">
        <v>2247</v>
      </c>
      <c r="C805" s="71">
        <v>-1267.27</v>
      </c>
      <c r="D805" s="370">
        <f>VLOOKUP($A$1:$A$1397,BS!$A$8:$A$2406,1,0)</f>
        <v>24200991</v>
      </c>
    </row>
    <row r="806" spans="1:4">
      <c r="A806">
        <v>24201031</v>
      </c>
      <c r="B806" t="s">
        <v>2360</v>
      </c>
      <c r="C806" s="71">
        <v>-96365.82</v>
      </c>
      <c r="D806" s="370">
        <f>VLOOKUP($A$1:$A$1397,BS!$A$8:$A$2406,1,0)</f>
        <v>24201031</v>
      </c>
    </row>
    <row r="807" spans="1:4">
      <c r="A807">
        <v>24201041</v>
      </c>
      <c r="B807" t="s">
        <v>2361</v>
      </c>
      <c r="C807" s="71">
        <v>-22338.47</v>
      </c>
      <c r="D807" s="370">
        <f>VLOOKUP($A$1:$A$1397,BS!$A$8:$A$2406,1,0)</f>
        <v>24201041</v>
      </c>
    </row>
    <row r="808" spans="1:4">
      <c r="A808">
        <v>24300013</v>
      </c>
      <c r="B808" t="s">
        <v>2097</v>
      </c>
      <c r="C808" s="71">
        <v>-252153.92</v>
      </c>
      <c r="D808" s="370">
        <f>VLOOKUP($A$1:$A$1397,BS!$A$8:$A$2406,1,0)</f>
        <v>24300013</v>
      </c>
    </row>
    <row r="809" spans="1:4">
      <c r="A809">
        <v>24400001</v>
      </c>
      <c r="B809" t="s">
        <v>2372</v>
      </c>
      <c r="C809" s="71">
        <v>-86821355.549999997</v>
      </c>
      <c r="D809" s="370">
        <f>VLOOKUP($A$1:$A$1397,BS!$A$8:$A$2406,1,0)</f>
        <v>24400001</v>
      </c>
    </row>
    <row r="810" spans="1:4">
      <c r="A810">
        <v>24400002</v>
      </c>
      <c r="B810" t="s">
        <v>2373</v>
      </c>
      <c r="C810" s="71">
        <v>-48426015.539999999</v>
      </c>
      <c r="D810" s="370">
        <f>VLOOKUP($A$1:$A$1397,BS!$A$8:$A$2406,1,0)</f>
        <v>24400002</v>
      </c>
    </row>
    <row r="811" spans="1:4">
      <c r="A811">
        <v>24400011</v>
      </c>
      <c r="B811" t="s">
        <v>2374</v>
      </c>
      <c r="C811" s="71">
        <v>-27991451.66</v>
      </c>
      <c r="D811" s="370">
        <f>VLOOKUP($A$1:$A$1397,BS!$A$8:$A$2406,1,0)</f>
        <v>24400011</v>
      </c>
    </row>
    <row r="812" spans="1:4">
      <c r="A812">
        <v>24400012</v>
      </c>
      <c r="B812" t="s">
        <v>2375</v>
      </c>
      <c r="C812" s="71">
        <v>-16078181.890000001</v>
      </c>
      <c r="D812" s="370">
        <f>VLOOKUP($A$1:$A$1397,BS!$A$8:$A$2406,1,0)</f>
        <v>24400012</v>
      </c>
    </row>
    <row r="813" spans="1:4">
      <c r="A813">
        <v>25200152</v>
      </c>
      <c r="B813" t="s">
        <v>1198</v>
      </c>
      <c r="C813" s="71">
        <v>-15660.38</v>
      </c>
      <c r="D813" s="370">
        <f>VLOOKUP($A$1:$A$1397,BS!$A$8:$A$2406,1,0)</f>
        <v>25200152</v>
      </c>
    </row>
    <row r="814" spans="1:4">
      <c r="A814">
        <v>25200161</v>
      </c>
      <c r="B814" t="s">
        <v>55</v>
      </c>
      <c r="C814" s="71">
        <v>-6045290.8899999997</v>
      </c>
      <c r="D814" s="370">
        <f>VLOOKUP($A$1:$A$1397,BS!$A$8:$A$2406,1,0)</f>
        <v>25200161</v>
      </c>
    </row>
    <row r="815" spans="1:4">
      <c r="A815">
        <v>25200171</v>
      </c>
      <c r="B815" t="s">
        <v>56</v>
      </c>
      <c r="C815" s="71">
        <v>-13850204.67</v>
      </c>
      <c r="D815" s="370">
        <f>VLOOKUP($A$1:$A$1397,BS!$A$8:$A$2406,1,0)</f>
        <v>25200171</v>
      </c>
    </row>
    <row r="816" spans="1:4">
      <c r="A816">
        <v>25200181</v>
      </c>
      <c r="B816" t="s">
        <v>1204</v>
      </c>
      <c r="C816" s="71">
        <v>-31887632.120000001</v>
      </c>
      <c r="D816" s="370">
        <f>VLOOKUP($A$1:$A$1397,BS!$A$8:$A$2406,1,0)</f>
        <v>25200181</v>
      </c>
    </row>
    <row r="817" spans="1:4">
      <c r="A817">
        <v>25200202</v>
      </c>
      <c r="B817" t="s">
        <v>1298</v>
      </c>
      <c r="C817" s="71">
        <v>-18405436.68</v>
      </c>
      <c r="D817" s="370">
        <f>VLOOKUP($A$1:$A$1397,BS!$A$8:$A$2406,1,0)</f>
        <v>25200202</v>
      </c>
    </row>
    <row r="818" spans="1:4">
      <c r="A818">
        <v>25200222</v>
      </c>
      <c r="B818" t="s">
        <v>1299</v>
      </c>
      <c r="C818" s="71">
        <v>-1283049</v>
      </c>
      <c r="D818" s="370">
        <f>VLOOKUP($A$1:$A$1397,BS!$A$8:$A$2406,1,0)</f>
        <v>25200222</v>
      </c>
    </row>
    <row r="819" spans="1:4">
      <c r="A819">
        <v>25300001</v>
      </c>
      <c r="B819" t="s">
        <v>558</v>
      </c>
      <c r="C819" s="71">
        <v>-100089.64</v>
      </c>
      <c r="D819" s="370">
        <f>VLOOKUP($A$1:$A$1397,BS!$A$8:$A$2406,1,0)</f>
        <v>25300001</v>
      </c>
    </row>
    <row r="820" spans="1:4">
      <c r="A820">
        <v>25300011</v>
      </c>
      <c r="B820" t="s">
        <v>1002</v>
      </c>
      <c r="C820" s="71">
        <v>-5000</v>
      </c>
      <c r="D820" s="370">
        <f>VLOOKUP($A$1:$A$1397,BS!$A$8:$A$2406,1,0)</f>
        <v>25300011</v>
      </c>
    </row>
    <row r="821" spans="1:4">
      <c r="A821">
        <v>25300033</v>
      </c>
      <c r="B821" t="s">
        <v>314</v>
      </c>
      <c r="C821" s="71">
        <v>-8646585.8399999999</v>
      </c>
      <c r="D821" s="370">
        <f>VLOOKUP($A$1:$A$1397,BS!$A$8:$A$2406,1,0)</f>
        <v>25300033</v>
      </c>
    </row>
    <row r="822" spans="1:4">
      <c r="A822">
        <v>25300071</v>
      </c>
      <c r="B822" t="s">
        <v>1995</v>
      </c>
      <c r="C822" s="71">
        <v>-178537997</v>
      </c>
      <c r="D822" s="370">
        <f>VLOOKUP($A$1:$A$1397,BS!$A$8:$A$2406,1,0)</f>
        <v>25300071</v>
      </c>
    </row>
    <row r="823" spans="1:4">
      <c r="A823">
        <v>25300081</v>
      </c>
      <c r="B823" t="s">
        <v>2585</v>
      </c>
      <c r="C823" s="71">
        <v>-1000</v>
      </c>
      <c r="D823" s="370">
        <f>VLOOKUP($A$1:$A$1397,BS!$A$8:$A$2406,1,0)</f>
        <v>25300081</v>
      </c>
    </row>
    <row r="824" spans="1:4">
      <c r="A824">
        <v>25300091</v>
      </c>
      <c r="B824" t="s">
        <v>2547</v>
      </c>
      <c r="C824" s="71">
        <v>-2394798.54</v>
      </c>
      <c r="D824" s="370">
        <f>VLOOKUP($A$1:$A$1397,BS!$A$8:$A$2406,1,0)</f>
        <v>25300091</v>
      </c>
    </row>
    <row r="825" spans="1:4">
      <c r="A825">
        <v>25300121</v>
      </c>
      <c r="B825" t="s">
        <v>2606</v>
      </c>
      <c r="C825" s="71">
        <v>-602154.66</v>
      </c>
      <c r="D825" s="370">
        <f>VLOOKUP($A$1:$A$1397,BS!$A$8:$A$2406,1,0)</f>
        <v>25300121</v>
      </c>
    </row>
    <row r="826" spans="1:4">
      <c r="A826">
        <v>25300141</v>
      </c>
      <c r="B826" t="s">
        <v>728</v>
      </c>
      <c r="C826" s="71">
        <v>-2477956.9300000002</v>
      </c>
      <c r="D826" s="370">
        <f>VLOOKUP($A$1:$A$1397,BS!$A$8:$A$2406,1,0)</f>
        <v>25300141</v>
      </c>
    </row>
    <row r="827" spans="1:4">
      <c r="A827">
        <v>25300151</v>
      </c>
      <c r="B827" t="s">
        <v>1185</v>
      </c>
      <c r="C827" s="71">
        <v>-9901707.6799999997</v>
      </c>
      <c r="D827" s="370">
        <f>VLOOKUP($A$1:$A$1397,BS!$A$8:$A$2406,1,0)</f>
        <v>25300151</v>
      </c>
    </row>
    <row r="828" spans="1:4">
      <c r="A828">
        <v>25300153</v>
      </c>
      <c r="B828" t="s">
        <v>2399</v>
      </c>
      <c r="C828" s="71">
        <v>-100000</v>
      </c>
      <c r="D828" s="370">
        <f>VLOOKUP($A$1:$A$1397,BS!$A$8:$A$2406,1,0)</f>
        <v>25300153</v>
      </c>
    </row>
    <row r="829" spans="1:4">
      <c r="A829">
        <v>25300161</v>
      </c>
      <c r="B829" t="s">
        <v>359</v>
      </c>
      <c r="C829" s="71">
        <v>-511821.43</v>
      </c>
      <c r="D829" s="370">
        <f>VLOOKUP($A$1:$A$1397,BS!$A$8:$A$2406,1,0)</f>
        <v>25300161</v>
      </c>
    </row>
    <row r="830" spans="1:4">
      <c r="A830">
        <v>25300181</v>
      </c>
      <c r="B830" t="s">
        <v>1988</v>
      </c>
      <c r="C830" s="71">
        <v>-4323799.45</v>
      </c>
      <c r="D830" s="370">
        <f>VLOOKUP($A$1:$A$1397,BS!$A$8:$A$2406,1,0)</f>
        <v>25300181</v>
      </c>
    </row>
    <row r="831" spans="1:4">
      <c r="A831">
        <v>25300201</v>
      </c>
      <c r="B831" t="s">
        <v>1989</v>
      </c>
      <c r="C831" s="71">
        <v>-5879281</v>
      </c>
      <c r="D831" s="370">
        <f>VLOOKUP($A$1:$A$1397,BS!$A$8:$A$2406,1,0)</f>
        <v>25300201</v>
      </c>
    </row>
    <row r="832" spans="1:4">
      <c r="A832">
        <v>25300212</v>
      </c>
      <c r="B832" t="s">
        <v>924</v>
      </c>
      <c r="C832" s="71">
        <v>-95958.25</v>
      </c>
      <c r="D832" s="370">
        <f>VLOOKUP($A$1:$A$1397,BS!$A$8:$A$2406,1,0)</f>
        <v>25300212</v>
      </c>
    </row>
    <row r="833" spans="1:4">
      <c r="A833">
        <v>25300271</v>
      </c>
      <c r="B833" t="s">
        <v>2255</v>
      </c>
      <c r="C833" s="71">
        <v>-413566.52</v>
      </c>
      <c r="D833" s="370">
        <f>VLOOKUP($A$1:$A$1397,BS!$A$8:$A$2406,1,0)</f>
        <v>25300271</v>
      </c>
    </row>
    <row r="834" spans="1:4">
      <c r="A834">
        <v>25300281</v>
      </c>
      <c r="B834" t="s">
        <v>2343</v>
      </c>
      <c r="C834" s="71">
        <v>-506260</v>
      </c>
      <c r="D834" s="370">
        <f>VLOOKUP($A$1:$A$1397,BS!$A$8:$A$2406,1,0)</f>
        <v>25300281</v>
      </c>
    </row>
    <row r="835" spans="1:4">
      <c r="A835">
        <v>25300293</v>
      </c>
      <c r="B835" t="s">
        <v>1469</v>
      </c>
      <c r="C835" s="71">
        <v>-8878308</v>
      </c>
      <c r="D835" s="370">
        <f>VLOOKUP($A$1:$A$1397,BS!$A$8:$A$2406,1,0)</f>
        <v>25300293</v>
      </c>
    </row>
    <row r="836" spans="1:4">
      <c r="A836">
        <v>25300303</v>
      </c>
      <c r="B836" t="s">
        <v>1731</v>
      </c>
      <c r="C836">
        <v>-0.01</v>
      </c>
      <c r="D836" s="370">
        <f>VLOOKUP($A$1:$A$1397,BS!$A$8:$A$2406,1,0)</f>
        <v>25300303</v>
      </c>
    </row>
    <row r="837" spans="1:4">
      <c r="A837">
        <v>25300323</v>
      </c>
      <c r="B837" t="s">
        <v>1261</v>
      </c>
      <c r="C837" s="71">
        <v>-53226.49</v>
      </c>
      <c r="D837" s="370">
        <f>VLOOKUP($A$1:$A$1397,BS!$A$8:$A$2406,1,0)</f>
        <v>25300323</v>
      </c>
    </row>
    <row r="838" spans="1:4">
      <c r="A838">
        <v>25300343</v>
      </c>
      <c r="B838" t="s">
        <v>2641</v>
      </c>
      <c r="C838" s="71">
        <v>-3180708.68</v>
      </c>
      <c r="D838" s="370">
        <f>VLOOKUP($A$1:$A$1397,BS!$A$8:$A$2406,1,0)</f>
        <v>25300343</v>
      </c>
    </row>
    <row r="839" spans="1:4">
      <c r="A839">
        <v>25300353</v>
      </c>
      <c r="B839" t="s">
        <v>1734</v>
      </c>
      <c r="C839" s="71">
        <v>-5974879.9000000004</v>
      </c>
      <c r="D839" s="370">
        <f>VLOOKUP($A$1:$A$1397,BS!$A$8:$A$2406,1,0)</f>
        <v>25300353</v>
      </c>
    </row>
    <row r="840" spans="1:4">
      <c r="A840">
        <v>25300363</v>
      </c>
      <c r="B840" t="s">
        <v>1632</v>
      </c>
      <c r="C840" s="71">
        <v>-1625177.4</v>
      </c>
      <c r="D840" s="370">
        <f>VLOOKUP($A$1:$A$1397,BS!$A$8:$A$2406,1,0)</f>
        <v>25300363</v>
      </c>
    </row>
    <row r="841" spans="1:4">
      <c r="A841">
        <v>25300371</v>
      </c>
      <c r="B841" t="s">
        <v>1567</v>
      </c>
      <c r="C841" s="71">
        <v>-1402396.64</v>
      </c>
      <c r="D841" s="370">
        <f>VLOOKUP($A$1:$A$1397,BS!$A$8:$A$2406,1,0)</f>
        <v>25300371</v>
      </c>
    </row>
    <row r="842" spans="1:4">
      <c r="A842">
        <v>25300413</v>
      </c>
      <c r="B842" t="s">
        <v>880</v>
      </c>
      <c r="C842" s="71">
        <v>-607922.9</v>
      </c>
      <c r="D842" s="370">
        <f>VLOOKUP($A$1:$A$1397,BS!$A$8:$A$2406,1,0)</f>
        <v>25300413</v>
      </c>
    </row>
    <row r="843" spans="1:4">
      <c r="A843">
        <v>25300443</v>
      </c>
      <c r="B843" t="s">
        <v>2051</v>
      </c>
      <c r="C843" s="71">
        <v>-746069.24</v>
      </c>
      <c r="D843" s="370">
        <f>VLOOKUP($A$1:$A$1397,BS!$A$8:$A$2406,1,0)</f>
        <v>25300443</v>
      </c>
    </row>
    <row r="844" spans="1:4">
      <c r="A844">
        <v>25300503</v>
      </c>
      <c r="B844" t="s">
        <v>401</v>
      </c>
      <c r="C844" s="71">
        <v>-1915.18</v>
      </c>
      <c r="D844" s="370">
        <f>VLOOKUP($A$1:$A$1397,BS!$A$8:$A$2406,1,0)</f>
        <v>25300503</v>
      </c>
    </row>
    <row r="845" spans="1:4">
      <c r="A845">
        <v>25300541</v>
      </c>
      <c r="B845" t="s">
        <v>859</v>
      </c>
      <c r="C845" s="71">
        <v>-5955240.4500000002</v>
      </c>
      <c r="D845" s="370">
        <f>VLOOKUP($A$1:$A$1397,BS!$A$8:$A$2406,1,0)</f>
        <v>25300541</v>
      </c>
    </row>
    <row r="846" spans="1:4">
      <c r="A846">
        <v>25300553</v>
      </c>
      <c r="B846" t="s">
        <v>2640</v>
      </c>
      <c r="C846" s="71">
        <v>-3513.77</v>
      </c>
      <c r="D846" s="370">
        <f>VLOOKUP($A$1:$A$1397,BS!$A$8:$A$2406,1,0)</f>
        <v>25300553</v>
      </c>
    </row>
    <row r="847" spans="1:4">
      <c r="A847">
        <v>25300561</v>
      </c>
      <c r="B847" t="s">
        <v>1824</v>
      </c>
      <c r="C847" s="71">
        <v>-7979899</v>
      </c>
      <c r="D847" s="370">
        <f>VLOOKUP($A$1:$A$1397,BS!$A$8:$A$2406,1,0)</f>
        <v>25300561</v>
      </c>
    </row>
    <row r="848" spans="1:4">
      <c r="A848">
        <v>25300581</v>
      </c>
      <c r="B848" t="s">
        <v>683</v>
      </c>
      <c r="C848" s="71">
        <v>-5174706.6399999997</v>
      </c>
      <c r="D848" s="370">
        <f>VLOOKUP($A$1:$A$1397,BS!$A$8:$A$2406,1,0)</f>
        <v>25300581</v>
      </c>
    </row>
    <row r="849" spans="1:4">
      <c r="A849">
        <v>25300582</v>
      </c>
      <c r="B849" t="s">
        <v>683</v>
      </c>
      <c r="C849" s="71">
        <v>-2209620.63</v>
      </c>
      <c r="D849" s="370">
        <f>VLOOKUP($A$1:$A$1397,BS!$A$8:$A$2406,1,0)</f>
        <v>25300582</v>
      </c>
    </row>
    <row r="850" spans="1:4">
      <c r="A850">
        <v>25300591</v>
      </c>
      <c r="B850" t="s">
        <v>684</v>
      </c>
      <c r="C850" s="71">
        <v>5174706.6399999997</v>
      </c>
      <c r="D850" s="370">
        <f>VLOOKUP($A$1:$A$1397,BS!$A$8:$A$2406,1,0)</f>
        <v>25300591</v>
      </c>
    </row>
    <row r="851" spans="1:4">
      <c r="A851">
        <v>25300592</v>
      </c>
      <c r="B851" t="s">
        <v>684</v>
      </c>
      <c r="C851" s="71">
        <v>2209620.63</v>
      </c>
      <c r="D851" s="370">
        <f>VLOOKUP($A$1:$A$1397,BS!$A$8:$A$2406,1,0)</f>
        <v>25300592</v>
      </c>
    </row>
    <row r="852" spans="1:4">
      <c r="A852">
        <v>25300611</v>
      </c>
      <c r="B852" t="s">
        <v>1341</v>
      </c>
      <c r="C852" s="71">
        <v>-63393508.810000002</v>
      </c>
      <c r="D852" s="370">
        <f>VLOOKUP($A$1:$A$1397,BS!$A$8:$A$2406,1,0)</f>
        <v>25300611</v>
      </c>
    </row>
    <row r="853" spans="1:4">
      <c r="A853">
        <v>25300621</v>
      </c>
      <c r="B853" t="s">
        <v>1360</v>
      </c>
      <c r="C853" s="71">
        <v>-8127156.5599999996</v>
      </c>
      <c r="D853" s="370">
        <f>VLOOKUP($A$1:$A$1397,BS!$A$8:$A$2406,1,0)</f>
        <v>25300621</v>
      </c>
    </row>
    <row r="854" spans="1:4">
      <c r="A854">
        <v>25300641</v>
      </c>
      <c r="B854" t="s">
        <v>2114</v>
      </c>
      <c r="C854" s="71">
        <v>-137762.94</v>
      </c>
      <c r="D854" s="370">
        <f>VLOOKUP($A$1:$A$1397,BS!$A$8:$A$2406,1,0)</f>
        <v>25300641</v>
      </c>
    </row>
    <row r="855" spans="1:4">
      <c r="A855">
        <v>25300642</v>
      </c>
      <c r="B855" t="s">
        <v>2114</v>
      </c>
      <c r="C855" s="71">
        <v>-54903.76</v>
      </c>
      <c r="D855" s="370">
        <f>VLOOKUP($A$1:$A$1397,BS!$A$8:$A$2406,1,0)</f>
        <v>25300642</v>
      </c>
    </row>
    <row r="856" spans="1:4">
      <c r="A856">
        <v>25300663</v>
      </c>
      <c r="B856" t="s">
        <v>2356</v>
      </c>
      <c r="C856" s="71">
        <v>-81066.559999999998</v>
      </c>
      <c r="D856" s="370">
        <f>VLOOKUP($A$1:$A$1397,BS!$A$8:$A$2406,1,0)</f>
        <v>25300663</v>
      </c>
    </row>
    <row r="857" spans="1:4">
      <c r="A857">
        <v>25300731</v>
      </c>
      <c r="B857" t="s">
        <v>2868</v>
      </c>
      <c r="C857" s="71">
        <v>-15154.75</v>
      </c>
      <c r="D857" s="370">
        <f>VLOOKUP($A$1:$A$1397,BS!$A$8:$A$2406,1,0)</f>
        <v>25300731</v>
      </c>
    </row>
    <row r="858" spans="1:4">
      <c r="A858">
        <v>25300733</v>
      </c>
      <c r="B858" t="s">
        <v>2869</v>
      </c>
      <c r="C858" s="71">
        <v>-50468.17</v>
      </c>
      <c r="D858" s="370">
        <f>VLOOKUP($A$1:$A$1397,BS!$A$8:$A$2406,1,0)</f>
        <v>25300733</v>
      </c>
    </row>
    <row r="859" spans="1:4">
      <c r="A859">
        <v>25300742</v>
      </c>
      <c r="B859" t="s">
        <v>2916</v>
      </c>
      <c r="C859" s="71">
        <v>-9979828</v>
      </c>
      <c r="D859" s="370">
        <f>VLOOKUP($A$1:$A$1397,BS!$A$8:$A$2406,1,0)</f>
        <v>25300742</v>
      </c>
    </row>
    <row r="860" spans="1:4">
      <c r="A860">
        <v>25300761</v>
      </c>
      <c r="B860" t="s">
        <v>355</v>
      </c>
      <c r="C860" s="71">
        <v>-180803.29</v>
      </c>
      <c r="D860" s="370">
        <f>VLOOKUP($A$1:$A$1397,BS!$A$8:$A$2406,1,0)</f>
        <v>25300761</v>
      </c>
    </row>
    <row r="861" spans="1:4">
      <c r="A861">
        <v>25300771</v>
      </c>
      <c r="B861" t="s">
        <v>223</v>
      </c>
      <c r="C861" s="71">
        <v>-4385985.3899999997</v>
      </c>
      <c r="D861" s="370">
        <f>VLOOKUP($A$1:$A$1397,BS!$A$8:$A$2406,1,0)</f>
        <v>25300771</v>
      </c>
    </row>
    <row r="862" spans="1:4">
      <c r="A862">
        <v>25301073</v>
      </c>
      <c r="B862" t="s">
        <v>547</v>
      </c>
      <c r="C862">
        <v>-129</v>
      </c>
      <c r="D862" s="370">
        <f>VLOOKUP($A$1:$A$1397,BS!$A$8:$A$2406,1,0)</f>
        <v>25301073</v>
      </c>
    </row>
    <row r="863" spans="1:4">
      <c r="A863">
        <v>25301151</v>
      </c>
      <c r="B863" t="s">
        <v>2404</v>
      </c>
      <c r="C863" s="71">
        <v>-2029888</v>
      </c>
      <c r="D863" s="370">
        <f>VLOOKUP($A$1:$A$1397,BS!$A$8:$A$2406,1,0)</f>
        <v>25301151</v>
      </c>
    </row>
    <row r="864" spans="1:4">
      <c r="A864">
        <v>25301203</v>
      </c>
      <c r="B864" t="s">
        <v>1009</v>
      </c>
      <c r="C864" s="71">
        <v>-169088.66</v>
      </c>
      <c r="D864" s="370">
        <f>VLOOKUP($A$1:$A$1397,BS!$A$8:$A$2406,1,0)</f>
        <v>25301203</v>
      </c>
    </row>
    <row r="865" spans="1:4">
      <c r="A865">
        <v>25301213</v>
      </c>
      <c r="B865" t="s">
        <v>2874</v>
      </c>
      <c r="C865" s="71">
        <v>-675825</v>
      </c>
      <c r="D865" s="370">
        <f>VLOOKUP($A$1:$A$1397,BS!$A$8:$A$2406,1,0)</f>
        <v>25301213</v>
      </c>
    </row>
    <row r="866" spans="1:4">
      <c r="A866">
        <v>25302221</v>
      </c>
      <c r="B866" t="s">
        <v>1697</v>
      </c>
      <c r="C866" s="71">
        <v>-3141411.39</v>
      </c>
      <c r="D866" s="370">
        <f>VLOOKUP($A$1:$A$1397,BS!$A$8:$A$2406,1,0)</f>
        <v>25302221</v>
      </c>
    </row>
    <row r="867" spans="1:4">
      <c r="A867">
        <v>25302222</v>
      </c>
      <c r="B867" t="s">
        <v>1214</v>
      </c>
      <c r="C867" s="71">
        <v>-5339521.24</v>
      </c>
      <c r="D867" s="370">
        <f>VLOOKUP($A$1:$A$1397,BS!$A$8:$A$2406,1,0)</f>
        <v>25302222</v>
      </c>
    </row>
    <row r="868" spans="1:4">
      <c r="A868">
        <v>25302223</v>
      </c>
      <c r="B868" t="s">
        <v>2859</v>
      </c>
      <c r="C868" s="71">
        <v>-7417503</v>
      </c>
      <c r="D868" s="370">
        <f>VLOOKUP($A$1:$A$1397,BS!$A$8:$A$2406,1,0)</f>
        <v>25302223</v>
      </c>
    </row>
    <row r="869" spans="1:4">
      <c r="A869">
        <v>25400101</v>
      </c>
      <c r="B869" t="s">
        <v>1248</v>
      </c>
      <c r="C869" s="71">
        <v>-31465.68</v>
      </c>
      <c r="D869" s="370">
        <f>VLOOKUP($A$1:$A$1397,BS!$A$8:$A$2406,1,0)</f>
        <v>25400101</v>
      </c>
    </row>
    <row r="870" spans="1:4">
      <c r="A870">
        <v>25400111</v>
      </c>
      <c r="B870" t="s">
        <v>1249</v>
      </c>
      <c r="C870" s="71">
        <v>-7047.99</v>
      </c>
      <c r="D870" s="370">
        <f>VLOOKUP($A$1:$A$1397,BS!$A$8:$A$2406,1,0)</f>
        <v>25400111</v>
      </c>
    </row>
    <row r="871" spans="1:4">
      <c r="A871">
        <v>25400181</v>
      </c>
      <c r="B871" t="s">
        <v>1668</v>
      </c>
      <c r="C871" s="71">
        <v>-4874067</v>
      </c>
      <c r="D871" s="370">
        <f>VLOOKUP($A$1:$A$1397,BS!$A$8:$A$2406,1,0)</f>
        <v>25400181</v>
      </c>
    </row>
    <row r="872" spans="1:4">
      <c r="A872">
        <v>25400182</v>
      </c>
      <c r="B872" t="s">
        <v>1669</v>
      </c>
      <c r="C872" s="71">
        <v>-2607183</v>
      </c>
      <c r="D872" s="370">
        <f>VLOOKUP($A$1:$A$1397,BS!$A$8:$A$2406,1,0)</f>
        <v>25400182</v>
      </c>
    </row>
    <row r="873" spans="1:4">
      <c r="A873">
        <v>25400191</v>
      </c>
      <c r="B873" t="s">
        <v>1927</v>
      </c>
      <c r="C873" s="71">
        <v>-1478472.4</v>
      </c>
      <c r="D873" s="370">
        <f>VLOOKUP($A$1:$A$1397,BS!$A$8:$A$2406,1,0)</f>
        <v>25400191</v>
      </c>
    </row>
    <row r="874" spans="1:4">
      <c r="A874">
        <v>25400201</v>
      </c>
      <c r="B874" t="s">
        <v>1928</v>
      </c>
      <c r="C874" s="71">
        <v>-1078466.93</v>
      </c>
      <c r="D874" s="370">
        <f>VLOOKUP($A$1:$A$1397,BS!$A$8:$A$2406,1,0)</f>
        <v>25400201</v>
      </c>
    </row>
    <row r="875" spans="1:4">
      <c r="A875">
        <v>25400221</v>
      </c>
      <c r="B875" t="s">
        <v>2009</v>
      </c>
      <c r="C875" s="71">
        <v>-58105.79</v>
      </c>
      <c r="D875" s="370">
        <f>VLOOKUP($A$1:$A$1397,BS!$A$8:$A$2406,1,0)</f>
        <v>25400221</v>
      </c>
    </row>
    <row r="876" spans="1:4">
      <c r="A876">
        <v>25400261</v>
      </c>
      <c r="B876" t="s">
        <v>2022</v>
      </c>
      <c r="C876" s="71">
        <v>-93615823</v>
      </c>
      <c r="D876" s="370">
        <f>VLOOKUP($A$1:$A$1397,BS!$A$8:$A$2406,1,0)</f>
        <v>25400261</v>
      </c>
    </row>
    <row r="877" spans="1:4">
      <c r="A877">
        <v>25400291</v>
      </c>
      <c r="B877" t="s">
        <v>2317</v>
      </c>
      <c r="C877" s="71">
        <v>-837291.76</v>
      </c>
      <c r="D877" s="370">
        <f>VLOOKUP($A$1:$A$1397,BS!$A$8:$A$2406,1,0)</f>
        <v>25400291</v>
      </c>
    </row>
    <row r="878" spans="1:4">
      <c r="A878">
        <v>25400301</v>
      </c>
      <c r="B878" t="s">
        <v>2318</v>
      </c>
      <c r="C878" s="71">
        <v>-25176.85</v>
      </c>
      <c r="D878" s="370">
        <f>VLOOKUP($A$1:$A$1397,BS!$A$8:$A$2406,1,0)</f>
        <v>25400301</v>
      </c>
    </row>
    <row r="879" spans="1:4">
      <c r="A879">
        <v>25400311</v>
      </c>
      <c r="B879" t="s">
        <v>2320</v>
      </c>
      <c r="C879" s="71">
        <v>-2395.04</v>
      </c>
      <c r="D879" s="370">
        <f>VLOOKUP($A$1:$A$1397,BS!$A$8:$A$2406,1,0)</f>
        <v>25400311</v>
      </c>
    </row>
    <row r="880" spans="1:4">
      <c r="A880">
        <v>25400321</v>
      </c>
      <c r="B880" t="s">
        <v>2419</v>
      </c>
      <c r="C880" s="71">
        <v>-138520.76999999999</v>
      </c>
      <c r="D880" s="370">
        <f>VLOOKUP($A$1:$A$1397,BS!$A$8:$A$2406,1,0)</f>
        <v>25400321</v>
      </c>
    </row>
    <row r="881" spans="1:4">
      <c r="A881">
        <v>25400331</v>
      </c>
      <c r="B881" t="s">
        <v>2420</v>
      </c>
      <c r="C881" s="71">
        <v>-1436249.06</v>
      </c>
      <c r="D881" s="370">
        <f>VLOOKUP($A$1:$A$1397,BS!$A$8:$A$2406,1,0)</f>
        <v>25400331</v>
      </c>
    </row>
    <row r="882" spans="1:4">
      <c r="A882">
        <v>25400392</v>
      </c>
      <c r="B882" t="s">
        <v>2904</v>
      </c>
      <c r="C882" s="71">
        <v>-9224636</v>
      </c>
      <c r="D882" s="370">
        <f>VLOOKUP($A$1:$A$1397,BS!$A$8:$A$2406,1,0)</f>
        <v>25400392</v>
      </c>
    </row>
    <row r="883" spans="1:4">
      <c r="A883">
        <v>25400431</v>
      </c>
      <c r="B883" t="s">
        <v>2672</v>
      </c>
      <c r="C883" s="71">
        <v>-468574.83</v>
      </c>
      <c r="D883" s="370">
        <f>VLOOKUP($A$1:$A$1397,BS!$A$8:$A$2406,1,0)</f>
        <v>25400431</v>
      </c>
    </row>
    <row r="884" spans="1:4">
      <c r="A884">
        <v>25400441</v>
      </c>
      <c r="B884" t="s">
        <v>2677</v>
      </c>
      <c r="C884" s="71">
        <v>57596.93</v>
      </c>
      <c r="D884" s="370">
        <f>VLOOKUP($A$1:$A$1397,BS!$A$8:$A$2406,1,0)</f>
        <v>25400441</v>
      </c>
    </row>
    <row r="885" spans="1:4">
      <c r="A885">
        <v>25400481</v>
      </c>
      <c r="B885" t="s">
        <v>2777</v>
      </c>
      <c r="C885" s="71">
        <v>1074.28</v>
      </c>
      <c r="D885" s="370">
        <f>VLOOKUP($A$1:$A$1397,BS!$A$8:$A$2406,1,0)</f>
        <v>25400481</v>
      </c>
    </row>
    <row r="886" spans="1:4">
      <c r="A886">
        <v>25400491</v>
      </c>
      <c r="B886" t="s">
        <v>2793</v>
      </c>
      <c r="C886" s="71">
        <v>-4560111</v>
      </c>
      <c r="D886" s="370">
        <f>VLOOKUP($A$1:$A$1397,BS!$A$8:$A$2406,1,0)</f>
        <v>25400491</v>
      </c>
    </row>
    <row r="887" spans="1:4">
      <c r="A887">
        <v>25400501</v>
      </c>
      <c r="B887" t="s">
        <v>2794</v>
      </c>
      <c r="C887" s="71">
        <v>-1320075</v>
      </c>
      <c r="D887" s="370">
        <f>VLOOKUP($A$1:$A$1397,BS!$A$8:$A$2406,1,0)</f>
        <v>25400501</v>
      </c>
    </row>
    <row r="888" spans="1:4">
      <c r="A888" s="279">
        <v>25400521</v>
      </c>
      <c r="B888" s="279" t="s">
        <v>2855</v>
      </c>
      <c r="C888" s="373">
        <v>-16259199</v>
      </c>
      <c r="D888" s="370" t="e">
        <f>VLOOKUP($A$1:$A$1397,BS!$A$8:$A$2406,1,0)</f>
        <v>#N/A</v>
      </c>
    </row>
    <row r="889" spans="1:4">
      <c r="A889">
        <v>25500002</v>
      </c>
      <c r="B889" t="s">
        <v>1604</v>
      </c>
      <c r="C889" s="71">
        <v>-8165809</v>
      </c>
      <c r="D889" s="370">
        <f>VLOOKUP($A$1:$A$1397,BS!$A$8:$A$2406,1,0)</f>
        <v>25500002</v>
      </c>
    </row>
    <row r="890" spans="1:4">
      <c r="A890">
        <v>25500022</v>
      </c>
      <c r="B890" t="s">
        <v>1604</v>
      </c>
      <c r="C890" s="71">
        <v>8165809</v>
      </c>
      <c r="D890" s="370">
        <f>VLOOKUP($A$1:$A$1397,BS!$A$8:$A$2406,1,0)</f>
        <v>25500022</v>
      </c>
    </row>
    <row r="891" spans="1:4">
      <c r="A891">
        <v>25600072</v>
      </c>
      <c r="B891" t="s">
        <v>2069</v>
      </c>
      <c r="C891" s="71">
        <v>-82626.36</v>
      </c>
      <c r="D891" s="370">
        <f>VLOOKUP($A$1:$A$1397,BS!$A$8:$A$2406,1,0)</f>
        <v>25600072</v>
      </c>
    </row>
    <row r="892" spans="1:4">
      <c r="A892">
        <v>25600081</v>
      </c>
      <c r="B892" t="s">
        <v>1929</v>
      </c>
      <c r="C892" s="71">
        <v>-3910072.96</v>
      </c>
      <c r="D892" s="370">
        <f>VLOOKUP($A$1:$A$1397,BS!$A$8:$A$2406,1,0)</f>
        <v>25600081</v>
      </c>
    </row>
    <row r="893" spans="1:4">
      <c r="A893">
        <v>25600102</v>
      </c>
      <c r="B893" t="s">
        <v>2312</v>
      </c>
      <c r="C893" s="71">
        <v>51435.87</v>
      </c>
      <c r="D893" s="370">
        <f>VLOOKUP($A$1:$A$1397,BS!$A$8:$A$2406,1,0)</f>
        <v>25600102</v>
      </c>
    </row>
    <row r="894" spans="1:4">
      <c r="A894">
        <v>25600111</v>
      </c>
      <c r="B894" t="s">
        <v>2313</v>
      </c>
      <c r="C894" s="71">
        <v>522742.39</v>
      </c>
      <c r="D894" s="370">
        <f>VLOOKUP($A$1:$A$1397,BS!$A$8:$A$2406,1,0)</f>
        <v>25600111</v>
      </c>
    </row>
    <row r="895" spans="1:4">
      <c r="A895">
        <v>28200002</v>
      </c>
      <c r="B895" t="s">
        <v>3001</v>
      </c>
      <c r="C895" s="71">
        <v>-504268983.58999997</v>
      </c>
      <c r="D895" s="370">
        <f>VLOOKUP($A$1:$A$1397,BS!$A$8:$A$2406,1,0)</f>
        <v>28200002</v>
      </c>
    </row>
    <row r="896" spans="1:4">
      <c r="A896">
        <v>28200013</v>
      </c>
      <c r="B896" t="s">
        <v>3002</v>
      </c>
      <c r="C896" s="71">
        <v>-43723692.049999997</v>
      </c>
      <c r="D896" s="370">
        <f>VLOOKUP($A$1:$A$1397,BS!$A$8:$A$2406,1,0)</f>
        <v>28200013</v>
      </c>
    </row>
    <row r="897" spans="1:4">
      <c r="A897">
        <v>28200121</v>
      </c>
      <c r="B897" t="s">
        <v>3003</v>
      </c>
      <c r="C897" s="71">
        <v>-1255454760.53</v>
      </c>
      <c r="D897" s="370">
        <f>VLOOKUP($A$1:$A$1397,BS!$A$8:$A$2406,1,0)</f>
        <v>28200121</v>
      </c>
    </row>
    <row r="898" spans="1:4">
      <c r="A898">
        <v>28300031</v>
      </c>
      <c r="B898" t="s">
        <v>1376</v>
      </c>
      <c r="C898" s="71">
        <v>-8218807.8600000003</v>
      </c>
      <c r="D898" s="370">
        <f>VLOOKUP($A$1:$A$1397,BS!$A$8:$A$2406,1,0)</f>
        <v>28300031</v>
      </c>
    </row>
    <row r="899" spans="1:4">
      <c r="A899">
        <v>28300033</v>
      </c>
      <c r="B899" t="s">
        <v>261</v>
      </c>
      <c r="C899" s="71">
        <v>-67689319.079999998</v>
      </c>
      <c r="D899" s="370">
        <f>VLOOKUP($A$1:$A$1397,BS!$A$8:$A$2406,1,0)</f>
        <v>28300033</v>
      </c>
    </row>
    <row r="900" spans="1:4">
      <c r="A900">
        <v>28300041</v>
      </c>
      <c r="B900" t="s">
        <v>882</v>
      </c>
      <c r="C900" s="71">
        <v>-1894081.83</v>
      </c>
      <c r="D900" s="370">
        <f>VLOOKUP($A$1:$A$1397,BS!$A$8:$A$2406,1,0)</f>
        <v>28300041</v>
      </c>
    </row>
    <row r="901" spans="1:4">
      <c r="A901">
        <v>28300043</v>
      </c>
      <c r="B901" t="s">
        <v>262</v>
      </c>
      <c r="C901" s="71">
        <v>-15638222.58</v>
      </c>
      <c r="D901" s="370">
        <f>VLOOKUP($A$1:$A$1397,BS!$A$8:$A$2406,1,0)</f>
        <v>28300043</v>
      </c>
    </row>
    <row r="902" spans="1:4">
      <c r="A902">
        <v>28300081</v>
      </c>
      <c r="B902" t="s">
        <v>2329</v>
      </c>
      <c r="C902" s="71">
        <v>-5140435.6500000004</v>
      </c>
      <c r="D902" s="370">
        <f>VLOOKUP($A$1:$A$1397,BS!$A$8:$A$2406,1,0)</f>
        <v>28300081</v>
      </c>
    </row>
    <row r="903" spans="1:4">
      <c r="A903">
        <v>28300091</v>
      </c>
      <c r="B903" t="s">
        <v>2552</v>
      </c>
      <c r="C903" s="71">
        <v>-2544966.7999999998</v>
      </c>
      <c r="D903" s="370">
        <f>VLOOKUP($A$1:$A$1397,BS!$A$8:$A$2406,1,0)</f>
        <v>28300091</v>
      </c>
    </row>
    <row r="904" spans="1:4">
      <c r="A904">
        <v>28300152</v>
      </c>
      <c r="B904" t="s">
        <v>946</v>
      </c>
      <c r="C904" s="71">
        <v>-2253178.5099999998</v>
      </c>
      <c r="D904" s="370">
        <f>VLOOKUP($A$1:$A$1397,BS!$A$8:$A$2406,1,0)</f>
        <v>28300152</v>
      </c>
    </row>
    <row r="905" spans="1:4">
      <c r="A905">
        <v>28300162</v>
      </c>
      <c r="B905" t="s">
        <v>749</v>
      </c>
      <c r="C905" s="71">
        <v>-283258.71000000002</v>
      </c>
      <c r="D905" s="370">
        <f>VLOOKUP($A$1:$A$1397,BS!$A$8:$A$2406,1,0)</f>
        <v>28300162</v>
      </c>
    </row>
    <row r="906" spans="1:4">
      <c r="A906">
        <v>28300211</v>
      </c>
      <c r="B906" t="s">
        <v>2887</v>
      </c>
      <c r="C906" s="71">
        <v>-29429213.780000001</v>
      </c>
      <c r="D906" s="370">
        <f>VLOOKUP($A$1:$A$1397,BS!$A$8:$A$2406,1,0)</f>
        <v>28300211</v>
      </c>
    </row>
    <row r="907" spans="1:4">
      <c r="A907">
        <v>28300221</v>
      </c>
      <c r="B907" t="s">
        <v>2888</v>
      </c>
      <c r="C907" s="71">
        <v>-6365020.4299999997</v>
      </c>
      <c r="D907" s="370">
        <f>VLOOKUP($A$1:$A$1397,BS!$A$8:$A$2406,1,0)</f>
        <v>28300221</v>
      </c>
    </row>
    <row r="908" spans="1:4">
      <c r="A908">
        <v>28300232</v>
      </c>
      <c r="B908" t="s">
        <v>921</v>
      </c>
      <c r="C908" s="71">
        <v>-20040031.879999999</v>
      </c>
      <c r="D908" s="370">
        <f>VLOOKUP($A$1:$A$1397,BS!$A$8:$A$2406,1,0)</f>
        <v>28300232</v>
      </c>
    </row>
    <row r="909" spans="1:4">
      <c r="A909">
        <v>28300252</v>
      </c>
      <c r="B909" t="s">
        <v>2206</v>
      </c>
      <c r="C909" s="71">
        <v>-7201155.5700000003</v>
      </c>
      <c r="D909" s="370">
        <f>VLOOKUP($A$1:$A$1397,BS!$A$8:$A$2406,1,0)</f>
        <v>28300252</v>
      </c>
    </row>
    <row r="910" spans="1:4">
      <c r="A910">
        <v>28300262</v>
      </c>
      <c r="B910" t="s">
        <v>2207</v>
      </c>
      <c r="C910" s="71">
        <v>-2653352.79</v>
      </c>
      <c r="D910" s="370">
        <f>VLOOKUP($A$1:$A$1397,BS!$A$8:$A$2406,1,0)</f>
        <v>28300262</v>
      </c>
    </row>
    <row r="911" spans="1:4">
      <c r="A911">
        <v>28300311</v>
      </c>
      <c r="B911" t="s">
        <v>2990</v>
      </c>
      <c r="C911" s="71">
        <v>-8023973.1500000004</v>
      </c>
      <c r="D911" s="370">
        <f>VLOOKUP($A$1:$A$1397,BS!$A$8:$A$2406,1,0)</f>
        <v>28300311</v>
      </c>
    </row>
    <row r="912" spans="1:4">
      <c r="A912">
        <v>28300361</v>
      </c>
      <c r="B912" t="s">
        <v>160</v>
      </c>
      <c r="C912" s="71">
        <v>-71119508.900000006</v>
      </c>
      <c r="D912" s="370">
        <f>VLOOKUP($A$1:$A$1397,BS!$A$8:$A$2406,1,0)</f>
        <v>28300361</v>
      </c>
    </row>
    <row r="913" spans="1:4">
      <c r="A913">
        <v>28300362</v>
      </c>
      <c r="B913" t="s">
        <v>161</v>
      </c>
      <c r="C913" s="71">
        <v>-1235715.06</v>
      </c>
      <c r="D913" s="370">
        <f>VLOOKUP($A$1:$A$1397,BS!$A$8:$A$2406,1,0)</f>
        <v>28300362</v>
      </c>
    </row>
    <row r="914" spans="1:4">
      <c r="A914">
        <v>28300431</v>
      </c>
      <c r="B914" t="s">
        <v>516</v>
      </c>
      <c r="C914" s="71">
        <v>-1689520.85</v>
      </c>
      <c r="D914" s="370">
        <f>VLOOKUP($A$1:$A$1397,BS!$A$8:$A$2406,1,0)</f>
        <v>28300431</v>
      </c>
    </row>
    <row r="915" spans="1:4">
      <c r="A915">
        <v>28300501</v>
      </c>
      <c r="B915" t="s">
        <v>1973</v>
      </c>
      <c r="C915" s="71">
        <v>1424804.75</v>
      </c>
      <c r="D915" s="370">
        <f>VLOOKUP($A$1:$A$1397,BS!$A$8:$A$2406,1,0)</f>
        <v>28300501</v>
      </c>
    </row>
    <row r="916" spans="1:4">
      <c r="A916">
        <v>28300503</v>
      </c>
      <c r="B916" t="s">
        <v>1545</v>
      </c>
      <c r="C916" s="71">
        <v>-5078452.09</v>
      </c>
      <c r="D916" s="370">
        <f>VLOOKUP($A$1:$A$1397,BS!$A$8:$A$2406,1,0)</f>
        <v>28300503</v>
      </c>
    </row>
    <row r="917" spans="1:4">
      <c r="A917">
        <v>28300511</v>
      </c>
      <c r="B917" t="s">
        <v>1572</v>
      </c>
      <c r="C917" s="71">
        <v>-1350431.6</v>
      </c>
      <c r="D917" s="370">
        <f>VLOOKUP($A$1:$A$1397,BS!$A$8:$A$2406,1,0)</f>
        <v>28300511</v>
      </c>
    </row>
    <row r="918" spans="1:4">
      <c r="A918">
        <v>28300561</v>
      </c>
      <c r="B918" t="s">
        <v>879</v>
      </c>
      <c r="C918" s="71">
        <v>-14542143.039999999</v>
      </c>
      <c r="D918" s="370">
        <f>VLOOKUP($A$1:$A$1397,BS!$A$8:$A$2406,1,0)</f>
        <v>28300561</v>
      </c>
    </row>
    <row r="919" spans="1:4">
      <c r="A919">
        <v>28300581</v>
      </c>
      <c r="B919" t="s">
        <v>1350</v>
      </c>
      <c r="C919" s="71">
        <v>-8023932.6699999999</v>
      </c>
      <c r="D919" s="370">
        <f>VLOOKUP($A$1:$A$1397,BS!$A$8:$A$2406,1,0)</f>
        <v>28300581</v>
      </c>
    </row>
    <row r="920" spans="1:4">
      <c r="A920">
        <v>28300651</v>
      </c>
      <c r="B920" t="s">
        <v>1038</v>
      </c>
      <c r="C920" s="71">
        <v>-8029295.8099999996</v>
      </c>
      <c r="D920" s="370">
        <f>VLOOKUP($A$1:$A$1397,BS!$A$8:$A$2406,1,0)</f>
        <v>28300651</v>
      </c>
    </row>
    <row r="921" spans="1:4">
      <c r="A921">
        <v>28300661</v>
      </c>
      <c r="B921" t="s">
        <v>1934</v>
      </c>
      <c r="C921" s="71">
        <v>-9198024.5</v>
      </c>
      <c r="D921" s="370">
        <f>VLOOKUP($A$1:$A$1397,BS!$A$8:$A$2406,1,0)</f>
        <v>28300661</v>
      </c>
    </row>
    <row r="922" spans="1:4">
      <c r="A922">
        <v>28300721</v>
      </c>
      <c r="B922" t="s">
        <v>2263</v>
      </c>
      <c r="C922" s="71">
        <v>-393713.82</v>
      </c>
      <c r="D922" s="370">
        <f>VLOOKUP($A$1:$A$1397,BS!$A$8:$A$2406,1,0)</f>
        <v>28300721</v>
      </c>
    </row>
    <row r="923" spans="1:4">
      <c r="A923">
        <v>28300731</v>
      </c>
      <c r="B923" t="s">
        <v>2405</v>
      </c>
      <c r="C923" s="71">
        <v>-5933054.3200000003</v>
      </c>
      <c r="D923" s="370">
        <f>VLOOKUP($A$1:$A$1397,BS!$A$8:$A$2406,1,0)</f>
        <v>28300731</v>
      </c>
    </row>
    <row r="924" spans="1:4">
      <c r="A924">
        <v>28300741</v>
      </c>
      <c r="B924" t="s">
        <v>2611</v>
      </c>
      <c r="C924" s="71">
        <v>-648099.17000000004</v>
      </c>
      <c r="D924" s="370">
        <f>VLOOKUP($A$1:$A$1397,BS!$A$8:$A$2406,1,0)</f>
        <v>28300741</v>
      </c>
    </row>
    <row r="925" spans="1:4">
      <c r="A925">
        <v>28300761</v>
      </c>
      <c r="B925" t="s">
        <v>2911</v>
      </c>
      <c r="C925" s="71">
        <v>-2596126.0499999998</v>
      </c>
      <c r="D925" s="370">
        <f>VLOOKUP($A$1:$A$1397,BS!$A$8:$A$2406,1,0)</f>
        <v>28300761</v>
      </c>
    </row>
    <row r="926" spans="1:4">
      <c r="A926">
        <v>28302001</v>
      </c>
      <c r="B926" t="s">
        <v>2620</v>
      </c>
      <c r="C926" s="71">
        <v>-7107107.6600000001</v>
      </c>
      <c r="D926" s="370">
        <f>VLOOKUP($A$1:$A$1397,BS!$A$8:$A$2406,1,0)</f>
        <v>28302001</v>
      </c>
    </row>
    <row r="927" spans="1:4">
      <c r="A927">
        <v>28302002</v>
      </c>
      <c r="B927" t="s">
        <v>2621</v>
      </c>
      <c r="C927" s="71">
        <v>-21173743.829999998</v>
      </c>
      <c r="D927" s="370">
        <f>VLOOKUP($A$1:$A$1397,BS!$A$8:$A$2406,1,0)</f>
        <v>28302002</v>
      </c>
    </row>
    <row r="928" spans="1:4">
      <c r="A928">
        <v>28302011</v>
      </c>
      <c r="B928" t="s">
        <v>2622</v>
      </c>
      <c r="C928" s="71">
        <v>-3112055.88</v>
      </c>
      <c r="D928" s="370">
        <f>VLOOKUP($A$1:$A$1397,BS!$A$8:$A$2406,1,0)</f>
        <v>28302011</v>
      </c>
    </row>
    <row r="929" spans="1:4">
      <c r="A929">
        <v>28302012</v>
      </c>
      <c r="B929" t="s">
        <v>2623</v>
      </c>
      <c r="C929" s="71">
        <v>-5202306.7300000004</v>
      </c>
      <c r="D929" s="370">
        <f>VLOOKUP($A$1:$A$1397,BS!$A$8:$A$2406,1,0)</f>
        <v>28302012</v>
      </c>
    </row>
    <row r="930" spans="1:4">
      <c r="A930">
        <v>28302021</v>
      </c>
      <c r="B930" t="s">
        <v>2624</v>
      </c>
      <c r="C930" s="71">
        <v>-10469632.279999999</v>
      </c>
      <c r="D930" s="370">
        <f>VLOOKUP($A$1:$A$1397,BS!$A$8:$A$2406,1,0)</f>
        <v>28302021</v>
      </c>
    </row>
    <row r="931" spans="1:4">
      <c r="A931">
        <v>28302022</v>
      </c>
      <c r="B931" t="s">
        <v>2625</v>
      </c>
      <c r="C931" s="71">
        <v>-3294654.71</v>
      </c>
      <c r="D931" s="370">
        <f>VLOOKUP($A$1:$A$1397,BS!$A$8:$A$2406,1,0)</f>
        <v>28302022</v>
      </c>
    </row>
    <row r="932" spans="1:4">
      <c r="A932">
        <v>28302031</v>
      </c>
      <c r="B932" t="s">
        <v>2727</v>
      </c>
      <c r="C932" s="71">
        <v>-1245899.92</v>
      </c>
      <c r="D932" s="370">
        <f>VLOOKUP($A$1:$A$1397,BS!$A$8:$A$2406,1,0)</f>
        <v>28302031</v>
      </c>
    </row>
    <row r="933" spans="1:4">
      <c r="A933">
        <v>28302041</v>
      </c>
      <c r="B933" t="s">
        <v>2755</v>
      </c>
      <c r="C933" s="71">
        <v>-6108113.7999999998</v>
      </c>
      <c r="D933" s="370">
        <f>VLOOKUP($A$1:$A$1397,BS!$A$8:$A$2406,1,0)</f>
        <v>28302041</v>
      </c>
    </row>
    <row r="934" spans="1:4">
      <c r="A934">
        <v>28302051</v>
      </c>
      <c r="B934" t="s">
        <v>2850</v>
      </c>
      <c r="C934" s="71">
        <v>-1982621.92</v>
      </c>
      <c r="D934" s="370">
        <f>VLOOKUP($A$1:$A$1397,BS!$A$8:$A$2406,1,0)</f>
        <v>28302051</v>
      </c>
    </row>
    <row r="935" spans="1:4">
      <c r="A935">
        <v>28302061</v>
      </c>
      <c r="B935" t="s">
        <v>2863</v>
      </c>
      <c r="C935" s="71">
        <v>-3600338.99</v>
      </c>
      <c r="D935" s="370">
        <f>VLOOKUP($A$1:$A$1397,BS!$A$8:$A$2406,1,0)</f>
        <v>28302061</v>
      </c>
    </row>
    <row r="936" spans="1:4">
      <c r="A936">
        <v>43800003</v>
      </c>
      <c r="B936" t="s">
        <v>1651</v>
      </c>
      <c r="C936" s="71">
        <v>13272800</v>
      </c>
      <c r="D936" s="370">
        <f>VLOOKUP($A$1:$A$1397,BS!$A$8:$A$2406,1,0)</f>
        <v>43800003</v>
      </c>
    </row>
    <row r="937" spans="1:4">
      <c r="A937">
        <v>43900003</v>
      </c>
      <c r="B937" t="s">
        <v>1247</v>
      </c>
      <c r="C937" s="71">
        <v>5848610</v>
      </c>
      <c r="D937" s="370">
        <f>VLOOKUP($A$1:$A$1397,BS!$A$8:$A$2406,1,0)</f>
        <v>43900003</v>
      </c>
    </row>
    <row r="938" spans="1:4">
      <c r="A938" t="s">
        <v>391</v>
      </c>
      <c r="C938" s="71">
        <v>-66624567.289999999</v>
      </c>
    </row>
  </sheetData>
  <mergeCells count="1">
    <mergeCell ref="I2:K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I967"/>
  <sheetViews>
    <sheetView workbookViewId="0">
      <pane ySplit="2" topLeftCell="A906" activePane="bottomLeft" state="frozen"/>
      <selection pane="bottomLeft" activeCell="D1" sqref="D1"/>
    </sheetView>
  </sheetViews>
  <sheetFormatPr defaultColWidth="9.109375" defaultRowHeight="14.4"/>
  <cols>
    <col min="1" max="1" width="18.5546875" style="370" customWidth="1"/>
    <col min="2" max="2" width="41.44140625" style="370" bestFit="1" customWidth="1"/>
    <col min="3" max="3" width="17.33203125" style="370" bestFit="1" customWidth="1"/>
    <col min="4" max="4" width="18.5546875" style="370" customWidth="1"/>
    <col min="5" max="7" width="9.109375" style="370"/>
    <col min="8" max="8" width="38" style="370" bestFit="1" customWidth="1"/>
    <col min="9" max="9" width="10.109375" style="370" bestFit="1" customWidth="1"/>
    <col min="10" max="16384" width="9.109375" style="370"/>
  </cols>
  <sheetData>
    <row r="1" spans="1:9">
      <c r="A1">
        <v>10100501</v>
      </c>
      <c r="B1" t="s">
        <v>831</v>
      </c>
      <c r="C1" s="71">
        <v>9088258827.9899998</v>
      </c>
      <c r="D1" s="370">
        <f>VLOOKUP($A$1:$A$917,BS!$A$8:$A$2406,1,0)</f>
        <v>10100501</v>
      </c>
    </row>
    <row r="2" spans="1:9">
      <c r="A2">
        <v>10100502</v>
      </c>
      <c r="B2" t="s">
        <v>832</v>
      </c>
      <c r="C2" s="71">
        <v>3315161396.3200002</v>
      </c>
      <c r="D2" s="370">
        <f>VLOOKUP($A$1:$A$917,BS!$A$8:$A$2406,1,0)</f>
        <v>10100502</v>
      </c>
      <c r="G2" s="370">
        <v>15100291</v>
      </c>
      <c r="H2" s="370" t="s">
        <v>3021</v>
      </c>
      <c r="I2" s="371">
        <v>392523.81</v>
      </c>
    </row>
    <row r="3" spans="1:9">
      <c r="A3">
        <v>10100503</v>
      </c>
      <c r="B3" t="s">
        <v>833</v>
      </c>
      <c r="C3" s="71">
        <v>470875205.74000001</v>
      </c>
      <c r="D3" s="370">
        <f>VLOOKUP($A$1:$A$917,BS!$A$8:$A$2406,1,0)</f>
        <v>10100503</v>
      </c>
    </row>
    <row r="4" spans="1:9">
      <c r="A4">
        <v>10100601</v>
      </c>
      <c r="B4" t="s">
        <v>2679</v>
      </c>
      <c r="C4" s="71">
        <v>21658.9</v>
      </c>
      <c r="D4" s="370">
        <f>VLOOKUP($A$1:$A$917,BS!$A$8:$A$2406,1,0)</f>
        <v>10100601</v>
      </c>
    </row>
    <row r="5" spans="1:9">
      <c r="A5">
        <v>10110013</v>
      </c>
      <c r="B5" t="s">
        <v>2100</v>
      </c>
      <c r="C5" s="71">
        <v>378230.87</v>
      </c>
      <c r="D5" s="370">
        <f>VLOOKUP($A$1:$A$917,BS!$A$8:$A$2406,1,0)</f>
        <v>10110013</v>
      </c>
    </row>
    <row r="6" spans="1:9">
      <c r="A6">
        <v>10500501</v>
      </c>
      <c r="B6" t="s">
        <v>834</v>
      </c>
      <c r="C6" s="71">
        <v>49903527.170000002</v>
      </c>
      <c r="D6" s="370">
        <f>VLOOKUP($A$1:$A$917,BS!$A$8:$A$2406,1,0)</f>
        <v>10500501</v>
      </c>
    </row>
    <row r="7" spans="1:9">
      <c r="A7">
        <v>10500502</v>
      </c>
      <c r="B7" t="s">
        <v>835</v>
      </c>
      <c r="C7" s="71">
        <v>6138775.25</v>
      </c>
      <c r="D7" s="370">
        <f>VLOOKUP($A$1:$A$917,BS!$A$8:$A$2406,1,0)</f>
        <v>10500502</v>
      </c>
    </row>
    <row r="8" spans="1:9">
      <c r="A8">
        <v>10600501</v>
      </c>
      <c r="B8" t="s">
        <v>836</v>
      </c>
      <c r="C8" s="71">
        <v>35067731.560000002</v>
      </c>
      <c r="D8" s="370">
        <f>VLOOKUP($A$1:$A$917,BS!$A$8:$A$2406,1,0)</f>
        <v>10600501</v>
      </c>
    </row>
    <row r="9" spans="1:9">
      <c r="A9">
        <v>10600502</v>
      </c>
      <c r="B9" t="s">
        <v>837</v>
      </c>
      <c r="C9" s="71">
        <v>30778732.359999999</v>
      </c>
      <c r="D9" s="370">
        <f>VLOOKUP($A$1:$A$917,BS!$A$8:$A$2406,1,0)</f>
        <v>10600502</v>
      </c>
    </row>
    <row r="10" spans="1:9">
      <c r="A10">
        <v>10600503</v>
      </c>
      <c r="B10" t="s">
        <v>2029</v>
      </c>
      <c r="C10" s="71">
        <v>45877.94</v>
      </c>
      <c r="D10" s="370">
        <f>VLOOKUP($A$1:$A$917,BS!$A$8:$A$2406,1,0)</f>
        <v>10600503</v>
      </c>
    </row>
    <row r="11" spans="1:9">
      <c r="A11">
        <v>10700013</v>
      </c>
      <c r="B11" t="s">
        <v>1577</v>
      </c>
      <c r="C11" s="71">
        <v>-2836785.54</v>
      </c>
      <c r="D11" s="370">
        <f>VLOOKUP($A$1:$A$917,BS!$A$8:$A$2406,1,0)</f>
        <v>10700013</v>
      </c>
    </row>
    <row r="12" spans="1:9">
      <c r="A12">
        <v>10700023</v>
      </c>
      <c r="B12" t="s">
        <v>2028</v>
      </c>
      <c r="C12" s="71">
        <v>-393750</v>
      </c>
      <c r="D12" s="370">
        <f>VLOOKUP($A$1:$A$917,BS!$A$8:$A$2406,1,0)</f>
        <v>10700023</v>
      </c>
    </row>
    <row r="13" spans="1:9">
      <c r="A13">
        <v>10700501</v>
      </c>
      <c r="B13" t="s">
        <v>397</v>
      </c>
      <c r="C13" s="71">
        <v>246374069.5</v>
      </c>
      <c r="D13" s="370">
        <f>VLOOKUP($A$1:$A$917,BS!$A$8:$A$2406,1,0)</f>
        <v>10700501</v>
      </c>
    </row>
    <row r="14" spans="1:9">
      <c r="A14">
        <v>10700502</v>
      </c>
      <c r="B14" t="s">
        <v>838</v>
      </c>
      <c r="C14" s="71">
        <v>83779101.670000002</v>
      </c>
      <c r="D14" s="370">
        <f>VLOOKUP($A$1:$A$917,BS!$A$8:$A$2406,1,0)</f>
        <v>10700502</v>
      </c>
    </row>
    <row r="15" spans="1:9">
      <c r="A15">
        <v>10700503</v>
      </c>
      <c r="B15" t="s">
        <v>1727</v>
      </c>
      <c r="C15" s="71">
        <v>80438241.829999998</v>
      </c>
      <c r="D15" s="370">
        <f>VLOOKUP($A$1:$A$917,BS!$A$8:$A$2406,1,0)</f>
        <v>10700503</v>
      </c>
    </row>
    <row r="16" spans="1:9">
      <c r="A16">
        <v>10700601</v>
      </c>
      <c r="B16" t="s">
        <v>2644</v>
      </c>
      <c r="C16" s="71">
        <v>1052675</v>
      </c>
      <c r="D16" s="370">
        <f>VLOOKUP($A$1:$A$917,BS!$A$8:$A$2406,1,0)</f>
        <v>10700601</v>
      </c>
    </row>
    <row r="17" spans="1:4">
      <c r="A17">
        <v>10700602</v>
      </c>
      <c r="B17" t="s">
        <v>2645</v>
      </c>
      <c r="C17" s="71">
        <v>231840</v>
      </c>
      <c r="D17" s="370">
        <f>VLOOKUP($A$1:$A$917,BS!$A$8:$A$2406,1,0)</f>
        <v>10700602</v>
      </c>
    </row>
    <row r="18" spans="1:4">
      <c r="A18">
        <v>10700603</v>
      </c>
      <c r="B18" t="s">
        <v>2857</v>
      </c>
      <c r="C18" s="71">
        <v>149673.14000000001</v>
      </c>
      <c r="D18" s="370">
        <f>VLOOKUP($A$1:$A$917,BS!$A$8:$A$2406,1,0)</f>
        <v>10700603</v>
      </c>
    </row>
    <row r="19" spans="1:4">
      <c r="A19">
        <v>10800061</v>
      </c>
      <c r="B19" t="s">
        <v>854</v>
      </c>
      <c r="C19" s="71">
        <v>-81170359</v>
      </c>
      <c r="D19" s="370">
        <f>VLOOKUP($A$1:$A$917,BS!$A$8:$A$2406,1,0)</f>
        <v>10800061</v>
      </c>
    </row>
    <row r="20" spans="1:4">
      <c r="A20">
        <v>10800062</v>
      </c>
      <c r="B20" t="s">
        <v>854</v>
      </c>
      <c r="C20" s="71">
        <v>-266301315</v>
      </c>
      <c r="D20" s="370">
        <f>VLOOKUP($A$1:$A$917,BS!$A$8:$A$2406,1,0)</f>
        <v>10800062</v>
      </c>
    </row>
    <row r="21" spans="1:4">
      <c r="A21">
        <v>10800071</v>
      </c>
      <c r="B21" t="s">
        <v>855</v>
      </c>
      <c r="C21" s="71">
        <v>81170359</v>
      </c>
      <c r="D21" s="370">
        <f>VLOOKUP($A$1:$A$917,BS!$A$8:$A$2406,1,0)</f>
        <v>10800071</v>
      </c>
    </row>
    <row r="22" spans="1:4">
      <c r="A22">
        <v>10800072</v>
      </c>
      <c r="B22" t="s">
        <v>855</v>
      </c>
      <c r="C22" s="71">
        <v>266301315</v>
      </c>
      <c r="D22" s="370">
        <f>VLOOKUP($A$1:$A$917,BS!$A$8:$A$2406,1,0)</f>
        <v>10800072</v>
      </c>
    </row>
    <row r="23" spans="1:4">
      <c r="A23">
        <v>10800501</v>
      </c>
      <c r="B23" t="s">
        <v>527</v>
      </c>
      <c r="C23" s="71">
        <v>-3427591040.75</v>
      </c>
      <c r="D23" s="370">
        <f>VLOOKUP($A$1:$A$917,BS!$A$8:$A$2406,1,0)</f>
        <v>10800501</v>
      </c>
    </row>
    <row r="24" spans="1:4">
      <c r="A24">
        <v>10800502</v>
      </c>
      <c r="B24" t="s">
        <v>528</v>
      </c>
      <c r="C24" s="71">
        <v>-1276917376.4200001</v>
      </c>
      <c r="D24" s="370">
        <f>VLOOKUP($A$1:$A$917,BS!$A$8:$A$2406,1,0)</f>
        <v>10800502</v>
      </c>
    </row>
    <row r="25" spans="1:4">
      <c r="A25">
        <v>10800503</v>
      </c>
      <c r="B25" t="s">
        <v>1011</v>
      </c>
      <c r="C25" s="71">
        <v>-102518259.19</v>
      </c>
      <c r="D25" s="370">
        <f>VLOOKUP($A$1:$A$917,BS!$A$8:$A$2406,1,0)</f>
        <v>10800503</v>
      </c>
    </row>
    <row r="26" spans="1:4">
      <c r="A26">
        <v>10800541</v>
      </c>
      <c r="B26" t="s">
        <v>95</v>
      </c>
      <c r="C26" s="71">
        <v>9059311.0099999998</v>
      </c>
      <c r="D26" s="370">
        <f>VLOOKUP($A$1:$A$917,BS!$A$8:$A$2406,1,0)</f>
        <v>10800541</v>
      </c>
    </row>
    <row r="27" spans="1:4">
      <c r="A27">
        <v>10800543</v>
      </c>
      <c r="B27" t="s">
        <v>96</v>
      </c>
      <c r="C27" s="71">
        <v>278113.52</v>
      </c>
      <c r="D27" s="370">
        <f>VLOOKUP($A$1:$A$917,BS!$A$8:$A$2406,1,0)</f>
        <v>10800543</v>
      </c>
    </row>
    <row r="28" spans="1:4">
      <c r="A28">
        <v>10800552</v>
      </c>
      <c r="B28" t="s">
        <v>1012</v>
      </c>
      <c r="C28" s="71">
        <v>4305874.82</v>
      </c>
      <c r="D28" s="370">
        <f>VLOOKUP($A$1:$A$917,BS!$A$8:$A$2406,1,0)</f>
        <v>10800552</v>
      </c>
    </row>
    <row r="29" spans="1:4">
      <c r="A29">
        <v>10800602</v>
      </c>
      <c r="B29" t="s">
        <v>2667</v>
      </c>
      <c r="C29">
        <v>85.18</v>
      </c>
      <c r="D29" s="370">
        <f>VLOOKUP($A$1:$A$917,BS!$A$8:$A$2406,1,0)</f>
        <v>10800602</v>
      </c>
    </row>
    <row r="30" spans="1:4">
      <c r="A30">
        <v>11100501</v>
      </c>
      <c r="B30" t="s">
        <v>701</v>
      </c>
      <c r="C30" s="71">
        <v>-29905345.879999999</v>
      </c>
      <c r="D30" s="370">
        <f>VLOOKUP($A$1:$A$917,BS!$A$8:$A$2406,1,0)</f>
        <v>11100501</v>
      </c>
    </row>
    <row r="31" spans="1:4">
      <c r="A31">
        <v>11100502</v>
      </c>
      <c r="B31" t="s">
        <v>702</v>
      </c>
      <c r="C31" s="71">
        <v>-5659225.0099999998</v>
      </c>
      <c r="D31" s="370">
        <f>VLOOKUP($A$1:$A$917,BS!$A$8:$A$2406,1,0)</f>
        <v>11100502</v>
      </c>
    </row>
    <row r="32" spans="1:4">
      <c r="A32">
        <v>11100503</v>
      </c>
      <c r="B32" t="s">
        <v>703</v>
      </c>
      <c r="C32" s="71">
        <v>-88744652.719999999</v>
      </c>
      <c r="D32" s="370">
        <f>VLOOKUP($A$1:$A$917,BS!$A$8:$A$2406,1,0)</f>
        <v>11100503</v>
      </c>
    </row>
    <row r="33" spans="1:4">
      <c r="A33">
        <v>11400001</v>
      </c>
      <c r="B33" t="s">
        <v>220</v>
      </c>
      <c r="C33" s="71">
        <v>946172.25</v>
      </c>
      <c r="D33" s="370">
        <f>VLOOKUP($A$1:$A$917,BS!$A$8:$A$2406,1,0)</f>
        <v>11400001</v>
      </c>
    </row>
    <row r="34" spans="1:4">
      <c r="A34">
        <v>11400011</v>
      </c>
      <c r="B34" t="s">
        <v>1755</v>
      </c>
      <c r="C34" s="71">
        <v>302358.01</v>
      </c>
      <c r="D34" s="370">
        <f>VLOOKUP($A$1:$A$917,BS!$A$8:$A$2406,1,0)</f>
        <v>11400011</v>
      </c>
    </row>
    <row r="35" spans="1:4">
      <c r="A35">
        <v>11400031</v>
      </c>
      <c r="B35" t="s">
        <v>1442</v>
      </c>
      <c r="C35" s="71">
        <v>76622596.840000004</v>
      </c>
      <c r="D35" s="370">
        <f>VLOOKUP($A$1:$A$917,BS!$A$8:$A$2406,1,0)</f>
        <v>11400031</v>
      </c>
    </row>
    <row r="36" spans="1:4">
      <c r="A36">
        <v>11400061</v>
      </c>
      <c r="B36" t="s">
        <v>1355</v>
      </c>
      <c r="C36" s="71">
        <v>156960790.84</v>
      </c>
      <c r="D36" s="370">
        <f>VLOOKUP($A$1:$A$917,BS!$A$8:$A$2406,1,0)</f>
        <v>11400061</v>
      </c>
    </row>
    <row r="37" spans="1:4">
      <c r="A37">
        <v>11400071</v>
      </c>
      <c r="B37" t="s">
        <v>1850</v>
      </c>
      <c r="C37" s="71">
        <v>16950332.899999999</v>
      </c>
      <c r="D37" s="370">
        <f>VLOOKUP($A$1:$A$917,BS!$A$8:$A$2406,1,0)</f>
        <v>11400071</v>
      </c>
    </row>
    <row r="38" spans="1:4">
      <c r="A38">
        <v>11400091</v>
      </c>
      <c r="B38" t="s">
        <v>2394</v>
      </c>
      <c r="C38" s="71">
        <v>31009424.030000001</v>
      </c>
      <c r="D38" s="370">
        <f>VLOOKUP($A$1:$A$917,BS!$A$8:$A$2406,1,0)</f>
        <v>11400091</v>
      </c>
    </row>
    <row r="39" spans="1:4">
      <c r="A39">
        <v>11500001</v>
      </c>
      <c r="B39" t="s">
        <v>898</v>
      </c>
      <c r="C39" s="71">
        <v>-873789</v>
      </c>
      <c r="D39" s="370">
        <f>VLOOKUP($A$1:$A$917,BS!$A$8:$A$2406,1,0)</f>
        <v>11500001</v>
      </c>
    </row>
    <row r="40" spans="1:4">
      <c r="A40">
        <v>11500011</v>
      </c>
      <c r="B40" t="s">
        <v>609</v>
      </c>
      <c r="C40" s="71">
        <v>-302358.01</v>
      </c>
      <c r="D40" s="370">
        <f>VLOOKUP($A$1:$A$917,BS!$A$8:$A$2406,1,0)</f>
        <v>11500011</v>
      </c>
    </row>
    <row r="41" spans="1:4">
      <c r="A41">
        <v>11500031</v>
      </c>
      <c r="B41" t="s">
        <v>1280</v>
      </c>
      <c r="C41" s="71">
        <v>-58494438.659999996</v>
      </c>
      <c r="D41" s="370">
        <f>VLOOKUP($A$1:$A$917,BS!$A$8:$A$2406,1,0)</f>
        <v>11500031</v>
      </c>
    </row>
    <row r="42" spans="1:4">
      <c r="A42">
        <v>11500041</v>
      </c>
      <c r="B42" t="s">
        <v>1343</v>
      </c>
      <c r="C42" s="71">
        <v>-32567139.800000001</v>
      </c>
      <c r="D42" s="370">
        <f>VLOOKUP($A$1:$A$917,BS!$A$8:$A$2406,1,0)</f>
        <v>11500041</v>
      </c>
    </row>
    <row r="43" spans="1:4">
      <c r="A43">
        <v>11500051</v>
      </c>
      <c r="B43" t="s">
        <v>1851</v>
      </c>
      <c r="C43" s="71">
        <v>-15793697.890000001</v>
      </c>
      <c r="D43" s="370">
        <f>VLOOKUP($A$1:$A$917,BS!$A$8:$A$2406,1,0)</f>
        <v>11500051</v>
      </c>
    </row>
    <row r="44" spans="1:4">
      <c r="A44">
        <v>11500061</v>
      </c>
      <c r="B44" t="s">
        <v>2396</v>
      </c>
      <c r="C44" s="71">
        <v>-3577280.57</v>
      </c>
      <c r="D44" s="370">
        <f>VLOOKUP($A$1:$A$917,BS!$A$8:$A$2406,1,0)</f>
        <v>11500061</v>
      </c>
    </row>
    <row r="45" spans="1:4">
      <c r="A45">
        <v>11730002</v>
      </c>
      <c r="B45" t="s">
        <v>610</v>
      </c>
      <c r="C45" s="71">
        <v>8654564.4700000007</v>
      </c>
      <c r="D45" s="370">
        <f>VLOOKUP($A$1:$A$917,BS!$A$8:$A$2406,1,0)</f>
        <v>11730002</v>
      </c>
    </row>
    <row r="46" spans="1:4">
      <c r="A46">
        <v>12100503</v>
      </c>
      <c r="B46" t="s">
        <v>704</v>
      </c>
      <c r="C46" s="71">
        <v>94399.98</v>
      </c>
      <c r="D46" s="370">
        <f>VLOOKUP($A$1:$A$917,BS!$A$8:$A$2406,1,0)</f>
        <v>12100503</v>
      </c>
    </row>
    <row r="47" spans="1:4">
      <c r="A47">
        <v>12100513</v>
      </c>
      <c r="B47" t="s">
        <v>705</v>
      </c>
      <c r="C47" s="71">
        <v>3665517.83</v>
      </c>
      <c r="D47" s="370">
        <f>VLOOKUP($A$1:$A$917,BS!$A$8:$A$2406,1,0)</f>
        <v>12100513</v>
      </c>
    </row>
    <row r="48" spans="1:4">
      <c r="A48">
        <v>12200503</v>
      </c>
      <c r="B48" t="s">
        <v>706</v>
      </c>
      <c r="C48" s="71">
        <v>398835.72</v>
      </c>
      <c r="D48" s="370">
        <f>VLOOKUP($A$1:$A$917,BS!$A$8:$A$2406,1,0)</f>
        <v>12200503</v>
      </c>
    </row>
    <row r="49" spans="1:4">
      <c r="A49">
        <v>12310000</v>
      </c>
      <c r="B49" t="s">
        <v>798</v>
      </c>
      <c r="C49" s="71">
        <v>29897623</v>
      </c>
      <c r="D49" s="370">
        <f>VLOOKUP($A$1:$A$917,BS!$A$8:$A$2406,1,0)</f>
        <v>12310000</v>
      </c>
    </row>
    <row r="50" spans="1:4">
      <c r="A50">
        <v>12400043</v>
      </c>
      <c r="B50" t="s">
        <v>1088</v>
      </c>
      <c r="C50" s="71">
        <v>48715498.140000001</v>
      </c>
      <c r="D50" s="370">
        <f>VLOOKUP($A$1:$A$917,BS!$A$8:$A$2406,1,0)</f>
        <v>12400043</v>
      </c>
    </row>
    <row r="51" spans="1:4">
      <c r="A51">
        <v>12400503</v>
      </c>
      <c r="B51" t="s">
        <v>351</v>
      </c>
      <c r="C51" s="71">
        <v>528696.48</v>
      </c>
      <c r="D51" s="370">
        <f>VLOOKUP($A$1:$A$917,BS!$A$8:$A$2406,1,0)</f>
        <v>12400503</v>
      </c>
    </row>
    <row r="52" spans="1:4">
      <c r="A52">
        <v>12400542</v>
      </c>
      <c r="B52" t="s">
        <v>2994</v>
      </c>
      <c r="C52" s="71">
        <v>-7277400</v>
      </c>
      <c r="D52" s="370">
        <f>VLOOKUP($A$1:$A$917,BS!$A$8:$A$2406,1,0)</f>
        <v>12400542</v>
      </c>
    </row>
    <row r="53" spans="1:4">
      <c r="A53">
        <v>12400552</v>
      </c>
      <c r="B53" t="s">
        <v>2995</v>
      </c>
      <c r="C53" s="71">
        <v>7277400</v>
      </c>
      <c r="D53" s="370">
        <f>VLOOKUP($A$1:$A$917,BS!$A$8:$A$2406,1,0)</f>
        <v>12400552</v>
      </c>
    </row>
    <row r="54" spans="1:4">
      <c r="A54">
        <v>12400553</v>
      </c>
      <c r="B54" t="s">
        <v>1591</v>
      </c>
      <c r="C54" s="71">
        <v>1309247.1299999999</v>
      </c>
      <c r="D54" s="370">
        <f>VLOOKUP($A$1:$A$917,BS!$A$8:$A$2406,1,0)</f>
        <v>12400553</v>
      </c>
    </row>
    <row r="55" spans="1:4">
      <c r="A55">
        <v>12400723</v>
      </c>
      <c r="B55" t="s">
        <v>2072</v>
      </c>
      <c r="C55" s="71">
        <v>42156</v>
      </c>
      <c r="D55" s="370">
        <f>VLOOKUP($A$1:$A$917,BS!$A$8:$A$2406,1,0)</f>
        <v>12400723</v>
      </c>
    </row>
    <row r="56" spans="1:4">
      <c r="A56">
        <v>12800001</v>
      </c>
      <c r="B56" t="s">
        <v>2192</v>
      </c>
      <c r="C56" s="71">
        <v>18500000</v>
      </c>
      <c r="D56" s="370">
        <f>VLOOKUP($A$1:$A$917,BS!$A$8:$A$2406,1,0)</f>
        <v>12800001</v>
      </c>
    </row>
    <row r="57" spans="1:4">
      <c r="A57">
        <v>12800011</v>
      </c>
      <c r="B57" t="s">
        <v>2384</v>
      </c>
      <c r="C57" s="71">
        <v>1661968.96</v>
      </c>
      <c r="D57" s="370">
        <f>VLOOKUP($A$1:$A$917,BS!$A$8:$A$2406,1,0)</f>
        <v>12800011</v>
      </c>
    </row>
    <row r="58" spans="1:4">
      <c r="A58">
        <v>13100543</v>
      </c>
      <c r="B58" t="s">
        <v>1438</v>
      </c>
      <c r="C58" s="71">
        <v>109397.48</v>
      </c>
      <c r="D58" s="370">
        <f>VLOOKUP($A$1:$A$917,BS!$A$8:$A$2406,1,0)</f>
        <v>13100543</v>
      </c>
    </row>
    <row r="59" spans="1:4">
      <c r="A59">
        <v>13100563</v>
      </c>
      <c r="B59" t="s">
        <v>2483</v>
      </c>
      <c r="C59" s="71">
        <v>83801.34</v>
      </c>
      <c r="D59" s="370">
        <f>VLOOKUP($A$1:$A$917,BS!$A$8:$A$2406,1,0)</f>
        <v>13100563</v>
      </c>
    </row>
    <row r="60" spans="1:4">
      <c r="A60">
        <v>13100573</v>
      </c>
      <c r="B60" t="s">
        <v>538</v>
      </c>
      <c r="C60" s="71">
        <v>14401.41</v>
      </c>
      <c r="D60" s="370">
        <f>VLOOKUP($A$1:$A$917,BS!$A$8:$A$2406,1,0)</f>
        <v>13100573</v>
      </c>
    </row>
    <row r="61" spans="1:4">
      <c r="A61">
        <v>13101003</v>
      </c>
      <c r="B61" t="s">
        <v>2484</v>
      </c>
      <c r="C61" s="71">
        <v>7097224.7699999996</v>
      </c>
      <c r="D61" s="370">
        <f>VLOOKUP($A$1:$A$917,BS!$A$8:$A$2406,1,0)</f>
        <v>13101003</v>
      </c>
    </row>
    <row r="62" spans="1:4">
      <c r="A62">
        <v>13101013</v>
      </c>
      <c r="B62" t="s">
        <v>2485</v>
      </c>
      <c r="C62">
        <v>0.3</v>
      </c>
      <c r="D62" s="370">
        <f>VLOOKUP($A$1:$A$917,BS!$A$8:$A$2406,1,0)</f>
        <v>13101013</v>
      </c>
    </row>
    <row r="63" spans="1:4">
      <c r="A63">
        <v>13101023</v>
      </c>
      <c r="B63" t="s">
        <v>1559</v>
      </c>
      <c r="C63" s="71">
        <v>37917309.530000001</v>
      </c>
      <c r="D63" s="370">
        <f>VLOOKUP($A$1:$A$917,BS!$A$8:$A$2406,1,0)</f>
        <v>13101023</v>
      </c>
    </row>
    <row r="64" spans="1:4">
      <c r="A64">
        <v>13101033</v>
      </c>
      <c r="B64" t="s">
        <v>2486</v>
      </c>
      <c r="C64" s="71">
        <v>399993.55</v>
      </c>
      <c r="D64" s="370">
        <f>VLOOKUP($A$1:$A$917,BS!$A$8:$A$2406,1,0)</f>
        <v>13101033</v>
      </c>
    </row>
    <row r="65" spans="1:4">
      <c r="A65">
        <v>13101113</v>
      </c>
      <c r="B65" t="s">
        <v>272</v>
      </c>
      <c r="C65" s="71">
        <v>-7092357.79</v>
      </c>
      <c r="D65" s="370">
        <f>VLOOKUP($A$1:$A$917,BS!$A$8:$A$2406,1,0)</f>
        <v>13101113</v>
      </c>
    </row>
    <row r="66" spans="1:4">
      <c r="A66">
        <v>13101123</v>
      </c>
      <c r="B66" t="s">
        <v>188</v>
      </c>
      <c r="C66" s="71">
        <v>-1759966.75</v>
      </c>
      <c r="D66" s="370">
        <f>VLOOKUP($A$1:$A$917,BS!$A$8:$A$2406,1,0)</f>
        <v>13101123</v>
      </c>
    </row>
    <row r="67" spans="1:4">
      <c r="A67">
        <v>13101163</v>
      </c>
      <c r="B67" t="s">
        <v>408</v>
      </c>
      <c r="C67" s="71">
        <v>62323.65</v>
      </c>
      <c r="D67" s="370">
        <f>VLOOKUP($A$1:$A$917,BS!$A$8:$A$2406,1,0)</f>
        <v>13101163</v>
      </c>
    </row>
    <row r="68" spans="1:4">
      <c r="A68">
        <v>13101183</v>
      </c>
      <c r="B68" t="s">
        <v>1484</v>
      </c>
      <c r="C68" s="71">
        <v>1909303.91</v>
      </c>
      <c r="D68" s="370">
        <f>VLOOKUP($A$1:$A$917,BS!$A$8:$A$2406,1,0)</f>
        <v>13101183</v>
      </c>
    </row>
    <row r="69" spans="1:4">
      <c r="A69">
        <v>13101193</v>
      </c>
      <c r="B69" t="s">
        <v>2091</v>
      </c>
      <c r="C69" s="71">
        <v>13713.62</v>
      </c>
      <c r="D69" s="370">
        <f>VLOOKUP($A$1:$A$917,BS!$A$8:$A$2406,1,0)</f>
        <v>13101193</v>
      </c>
    </row>
    <row r="70" spans="1:4">
      <c r="A70">
        <v>13101253</v>
      </c>
      <c r="B70" t="s">
        <v>1878</v>
      </c>
      <c r="C70" s="71">
        <v>643244.87</v>
      </c>
      <c r="D70" s="370">
        <f>VLOOKUP($A$1:$A$917,BS!$A$8:$A$2406,1,0)</f>
        <v>13101253</v>
      </c>
    </row>
    <row r="71" spans="1:4">
      <c r="A71">
        <v>13109003</v>
      </c>
      <c r="B71" t="s">
        <v>2532</v>
      </c>
      <c r="C71" s="71">
        <v>40855.9</v>
      </c>
      <c r="D71" s="370">
        <f>VLOOKUP($A$1:$A$917,BS!$A$8:$A$2406,1,0)</f>
        <v>13109003</v>
      </c>
    </row>
    <row r="72" spans="1:4">
      <c r="A72">
        <v>13109013</v>
      </c>
      <c r="B72" t="s">
        <v>2533</v>
      </c>
      <c r="C72" s="71">
        <v>3866</v>
      </c>
      <c r="D72" s="370">
        <f>VLOOKUP($A$1:$A$917,BS!$A$8:$A$2406,1,0)</f>
        <v>13109013</v>
      </c>
    </row>
    <row r="73" spans="1:4">
      <c r="A73">
        <v>13400021</v>
      </c>
      <c r="B73" t="s">
        <v>1209</v>
      </c>
      <c r="C73" s="71">
        <v>9861609.4000000004</v>
      </c>
      <c r="D73" s="370">
        <f>VLOOKUP($A$1:$A$917,BS!$A$8:$A$2406,1,0)</f>
        <v>13400021</v>
      </c>
    </row>
    <row r="74" spans="1:4">
      <c r="A74">
        <v>13400031</v>
      </c>
      <c r="B74" t="s">
        <v>1210</v>
      </c>
      <c r="C74" s="71">
        <v>-9861609.4000000004</v>
      </c>
      <c r="D74" s="370">
        <f>VLOOKUP($A$1:$A$917,BS!$A$8:$A$2406,1,0)</f>
        <v>13400031</v>
      </c>
    </row>
    <row r="75" spans="1:4">
      <c r="A75">
        <v>13400073</v>
      </c>
      <c r="B75" t="s">
        <v>988</v>
      </c>
      <c r="C75" s="71">
        <v>1318856.73</v>
      </c>
      <c r="D75" s="370">
        <f>VLOOKUP($A$1:$A$917,BS!$A$8:$A$2406,1,0)</f>
        <v>13400073</v>
      </c>
    </row>
    <row r="76" spans="1:4">
      <c r="A76">
        <v>13400111</v>
      </c>
      <c r="B76" t="s">
        <v>1005</v>
      </c>
      <c r="C76" s="71">
        <v>25000</v>
      </c>
      <c r="D76" s="370">
        <f>VLOOKUP($A$1:$A$917,BS!$A$8:$A$2406,1,0)</f>
        <v>13400111</v>
      </c>
    </row>
    <row r="77" spans="1:4">
      <c r="A77">
        <v>13400123</v>
      </c>
      <c r="B77" t="s">
        <v>2015</v>
      </c>
      <c r="C77" s="71">
        <v>413818.23</v>
      </c>
      <c r="D77" s="370">
        <f>VLOOKUP($A$1:$A$917,BS!$A$8:$A$2406,1,0)</f>
        <v>13400123</v>
      </c>
    </row>
    <row r="78" spans="1:4">
      <c r="A78">
        <v>13400211</v>
      </c>
      <c r="B78" t="s">
        <v>2092</v>
      </c>
      <c r="C78" s="71">
        <v>52300</v>
      </c>
      <c r="D78" s="370">
        <f>VLOOKUP($A$1:$A$917,BS!$A$8:$A$2406,1,0)</f>
        <v>13400211</v>
      </c>
    </row>
    <row r="79" spans="1:4">
      <c r="A79">
        <v>13400241</v>
      </c>
      <c r="B79" t="s">
        <v>2741</v>
      </c>
      <c r="C79" s="71">
        <v>449616</v>
      </c>
      <c r="D79" s="370">
        <f>VLOOKUP($A$1:$A$917,BS!$A$8:$A$2406,1,0)</f>
        <v>13400241</v>
      </c>
    </row>
    <row r="80" spans="1:4">
      <c r="A80">
        <v>13400261</v>
      </c>
      <c r="B80" t="s">
        <v>2828</v>
      </c>
      <c r="C80" s="71">
        <v>78717</v>
      </c>
      <c r="D80" s="370">
        <f>VLOOKUP($A$1:$A$917,BS!$A$8:$A$2406,1,0)</f>
        <v>13400261</v>
      </c>
    </row>
    <row r="81" spans="1:4">
      <c r="A81">
        <v>13400271</v>
      </c>
      <c r="B81" t="s">
        <v>2185</v>
      </c>
      <c r="C81" s="71">
        <v>169748.71</v>
      </c>
      <c r="D81" s="370">
        <f>VLOOKUP($A$1:$A$917,BS!$A$8:$A$2406,1,0)</f>
        <v>13400271</v>
      </c>
    </row>
    <row r="82" spans="1:4">
      <c r="A82">
        <v>13400281</v>
      </c>
      <c r="B82" t="s">
        <v>2148</v>
      </c>
      <c r="C82" s="71">
        <v>92619.11</v>
      </c>
      <c r="D82" s="370">
        <f>VLOOKUP($A$1:$A$917,BS!$A$8:$A$2406,1,0)</f>
        <v>13400281</v>
      </c>
    </row>
    <row r="83" spans="1:4">
      <c r="A83">
        <v>13400311</v>
      </c>
      <c r="B83" t="s">
        <v>2565</v>
      </c>
      <c r="C83" s="71">
        <v>194700</v>
      </c>
      <c r="D83" s="370">
        <f>VLOOKUP($A$1:$A$917,BS!$A$8:$A$2406,1,0)</f>
        <v>13400311</v>
      </c>
    </row>
    <row r="84" spans="1:4">
      <c r="A84">
        <v>13400321</v>
      </c>
      <c r="B84" t="s">
        <v>2969</v>
      </c>
      <c r="C84" s="71">
        <v>44370</v>
      </c>
      <c r="D84" s="370">
        <f>VLOOKUP($A$1:$A$917,BS!$A$8:$A$2406,1,0)</f>
        <v>13400321</v>
      </c>
    </row>
    <row r="85" spans="1:4">
      <c r="A85">
        <v>13400332</v>
      </c>
      <c r="B85" t="s">
        <v>2895</v>
      </c>
      <c r="C85" s="71">
        <v>820189.72</v>
      </c>
      <c r="D85" s="370">
        <f>VLOOKUP($A$1:$A$917,BS!$A$8:$A$2406,1,0)</f>
        <v>13400332</v>
      </c>
    </row>
    <row r="86" spans="1:4">
      <c r="A86">
        <v>13500003</v>
      </c>
      <c r="B86" t="s">
        <v>1272</v>
      </c>
      <c r="C86" s="71">
        <v>7534.56</v>
      </c>
      <c r="D86" s="370">
        <f>VLOOKUP($A$1:$A$917,BS!$A$8:$A$2406,1,0)</f>
        <v>13500003</v>
      </c>
    </row>
    <row r="87" spans="1:4">
      <c r="A87">
        <v>13500041</v>
      </c>
      <c r="B87" t="s">
        <v>888</v>
      </c>
      <c r="C87" s="71">
        <v>170423.13</v>
      </c>
      <c r="D87" s="370">
        <f>VLOOKUP($A$1:$A$917,BS!$A$8:$A$2406,1,0)</f>
        <v>13500041</v>
      </c>
    </row>
    <row r="88" spans="1:4">
      <c r="A88">
        <v>13500051</v>
      </c>
      <c r="B88" t="s">
        <v>309</v>
      </c>
      <c r="C88" s="71">
        <v>73353</v>
      </c>
      <c r="D88" s="370">
        <f>VLOOKUP($A$1:$A$917,BS!$A$8:$A$2406,1,0)</f>
        <v>13500051</v>
      </c>
    </row>
    <row r="89" spans="1:4">
      <c r="A89">
        <v>13500061</v>
      </c>
      <c r="B89" t="s">
        <v>1200</v>
      </c>
      <c r="C89" s="71">
        <v>1938403</v>
      </c>
      <c r="D89" s="370">
        <f>VLOOKUP($A$1:$A$917,BS!$A$8:$A$2406,1,0)</f>
        <v>13500061</v>
      </c>
    </row>
    <row r="90" spans="1:4">
      <c r="A90">
        <v>13500071</v>
      </c>
      <c r="B90" t="s">
        <v>1201</v>
      </c>
      <c r="C90" s="71">
        <v>1073505</v>
      </c>
      <c r="D90" s="370">
        <f>VLOOKUP($A$1:$A$917,BS!$A$8:$A$2406,1,0)</f>
        <v>13500071</v>
      </c>
    </row>
    <row r="91" spans="1:4">
      <c r="A91">
        <v>13500183</v>
      </c>
      <c r="B91" t="s">
        <v>2043</v>
      </c>
      <c r="C91" s="71">
        <v>100000</v>
      </c>
      <c r="D91" s="370">
        <f>VLOOKUP($A$1:$A$917,BS!$A$8:$A$2406,1,0)</f>
        <v>13500183</v>
      </c>
    </row>
    <row r="92" spans="1:4">
      <c r="A92">
        <v>13500201</v>
      </c>
      <c r="B92" t="s">
        <v>2386</v>
      </c>
      <c r="C92" s="71">
        <v>844638.07</v>
      </c>
      <c r="D92" s="370">
        <f>VLOOKUP($A$1:$A$917,BS!$A$8:$A$2406,1,0)</f>
        <v>13500201</v>
      </c>
    </row>
    <row r="93" spans="1:4">
      <c r="A93">
        <v>14100311</v>
      </c>
      <c r="B93" t="s">
        <v>136</v>
      </c>
      <c r="C93" s="71">
        <v>3312955.02</v>
      </c>
      <c r="D93" s="370">
        <f>VLOOKUP($A$1:$A$917,BS!$A$8:$A$2406,1,0)</f>
        <v>14100311</v>
      </c>
    </row>
    <row r="94" spans="1:4">
      <c r="A94">
        <v>14200201</v>
      </c>
      <c r="B94" t="s">
        <v>2494</v>
      </c>
      <c r="C94" s="71">
        <v>170444519.31</v>
      </c>
      <c r="D94" s="370">
        <f>VLOOKUP($A$1:$A$917,BS!$A$8:$A$2406,1,0)</f>
        <v>14200201</v>
      </c>
    </row>
    <row r="95" spans="1:4">
      <c r="A95">
        <v>14200202</v>
      </c>
      <c r="B95" t="s">
        <v>2495</v>
      </c>
      <c r="C95" s="71">
        <v>82545445.840000004</v>
      </c>
      <c r="D95" s="370">
        <f>VLOOKUP($A$1:$A$917,BS!$A$8:$A$2406,1,0)</f>
        <v>14200202</v>
      </c>
    </row>
    <row r="96" spans="1:4">
      <c r="A96">
        <v>14200203</v>
      </c>
      <c r="B96" t="s">
        <v>2496</v>
      </c>
      <c r="C96" s="71">
        <v>-5302407.38</v>
      </c>
      <c r="D96" s="370">
        <f>VLOOKUP($A$1:$A$917,BS!$A$8:$A$2406,1,0)</f>
        <v>14200203</v>
      </c>
    </row>
    <row r="97" spans="1:4">
      <c r="A97">
        <v>14200213</v>
      </c>
      <c r="B97" t="s">
        <v>2513</v>
      </c>
      <c r="C97" s="71">
        <v>-21129.47</v>
      </c>
      <c r="D97" s="370">
        <f>VLOOKUP($A$1:$A$917,BS!$A$8:$A$2406,1,0)</f>
        <v>14200213</v>
      </c>
    </row>
    <row r="98" spans="1:4">
      <c r="A98">
        <v>14200223</v>
      </c>
      <c r="B98" t="s">
        <v>2514</v>
      </c>
      <c r="C98" s="71">
        <v>21838.79</v>
      </c>
      <c r="D98" s="370">
        <f>VLOOKUP($A$1:$A$917,BS!$A$8:$A$2406,1,0)</f>
        <v>14200223</v>
      </c>
    </row>
    <row r="99" spans="1:4">
      <c r="A99">
        <v>14200253</v>
      </c>
      <c r="B99" t="s">
        <v>2497</v>
      </c>
      <c r="C99" s="71">
        <v>-26355.95</v>
      </c>
      <c r="D99" s="370">
        <f>VLOOKUP($A$1:$A$917,BS!$A$8:$A$2406,1,0)</f>
        <v>14200253</v>
      </c>
    </row>
    <row r="100" spans="1:4">
      <c r="A100">
        <v>14300062</v>
      </c>
      <c r="B100" t="s">
        <v>2277</v>
      </c>
      <c r="C100" s="71">
        <v>6471282.8899999997</v>
      </c>
      <c r="D100" s="370">
        <f>VLOOKUP($A$1:$A$917,BS!$A$8:$A$2406,1,0)</f>
        <v>14300062</v>
      </c>
    </row>
    <row r="101" spans="1:4">
      <c r="A101">
        <v>14300072</v>
      </c>
      <c r="B101" t="s">
        <v>1633</v>
      </c>
      <c r="C101" s="71">
        <v>435756.31</v>
      </c>
      <c r="D101" s="370">
        <f>VLOOKUP($A$1:$A$917,BS!$A$8:$A$2406,1,0)</f>
        <v>14300072</v>
      </c>
    </row>
    <row r="102" spans="1:4">
      <c r="A102">
        <v>14300081</v>
      </c>
      <c r="B102" t="s">
        <v>443</v>
      </c>
      <c r="C102" s="71">
        <v>198927.99</v>
      </c>
      <c r="D102" s="370">
        <f>VLOOKUP($A$1:$A$917,BS!$A$8:$A$2406,1,0)</f>
        <v>14300081</v>
      </c>
    </row>
    <row r="103" spans="1:4">
      <c r="A103">
        <v>14300082</v>
      </c>
      <c r="B103" t="s">
        <v>2843</v>
      </c>
      <c r="C103" s="71">
        <v>435756.4</v>
      </c>
      <c r="D103" s="370">
        <f>VLOOKUP($A$1:$A$917,BS!$A$8:$A$2406,1,0)</f>
        <v>14300082</v>
      </c>
    </row>
    <row r="104" spans="1:4">
      <c r="A104">
        <v>14300141</v>
      </c>
      <c r="B104" t="s">
        <v>1530</v>
      </c>
      <c r="C104" s="71">
        <v>13264433.720000001</v>
      </c>
      <c r="D104" s="370">
        <f>VLOOKUP($A$1:$A$917,BS!$A$8:$A$2406,1,0)</f>
        <v>14300141</v>
      </c>
    </row>
    <row r="105" spans="1:4">
      <c r="A105">
        <v>14300151</v>
      </c>
      <c r="B105" t="s">
        <v>1531</v>
      </c>
      <c r="C105" s="71">
        <v>1609283.93</v>
      </c>
      <c r="D105" s="370">
        <f>VLOOKUP($A$1:$A$917,BS!$A$8:$A$2406,1,0)</f>
        <v>14300151</v>
      </c>
    </row>
    <row r="106" spans="1:4">
      <c r="A106">
        <v>14300171</v>
      </c>
      <c r="B106" t="s">
        <v>678</v>
      </c>
      <c r="C106" s="71">
        <v>13115849.41</v>
      </c>
      <c r="D106" s="370">
        <f>VLOOKUP($A$1:$A$917,BS!$A$8:$A$2406,1,0)</f>
        <v>14300171</v>
      </c>
    </row>
    <row r="107" spans="1:4">
      <c r="A107">
        <v>14300241</v>
      </c>
      <c r="B107" t="s">
        <v>2613</v>
      </c>
      <c r="C107" s="71">
        <v>60750</v>
      </c>
      <c r="D107" s="370">
        <f>VLOOKUP($A$1:$A$917,BS!$A$8:$A$2406,1,0)</f>
        <v>14300241</v>
      </c>
    </row>
    <row r="108" spans="1:4">
      <c r="A108">
        <v>14300261</v>
      </c>
      <c r="B108" t="s">
        <v>416</v>
      </c>
      <c r="C108" s="71">
        <v>4335667.91</v>
      </c>
      <c r="D108" s="370">
        <f>VLOOKUP($A$1:$A$917,BS!$A$8:$A$2406,1,0)</f>
        <v>14300261</v>
      </c>
    </row>
    <row r="109" spans="1:4">
      <c r="A109">
        <v>14300333</v>
      </c>
      <c r="B109" t="s">
        <v>865</v>
      </c>
      <c r="C109" s="71">
        <v>46176.86</v>
      </c>
      <c r="D109" s="370">
        <f>VLOOKUP($A$1:$A$917,BS!$A$8:$A$2406,1,0)</f>
        <v>14300333</v>
      </c>
    </row>
    <row r="110" spans="1:4">
      <c r="A110">
        <v>14300341</v>
      </c>
      <c r="B110" t="s">
        <v>2542</v>
      </c>
      <c r="C110" s="71">
        <v>1550.88</v>
      </c>
      <c r="D110" s="370">
        <f>VLOOKUP($A$1:$A$917,BS!$A$8:$A$2406,1,0)</f>
        <v>14300341</v>
      </c>
    </row>
    <row r="111" spans="1:4">
      <c r="A111">
        <v>14300703</v>
      </c>
      <c r="B111" t="s">
        <v>2498</v>
      </c>
      <c r="C111" s="71">
        <v>12221877.75</v>
      </c>
      <c r="D111" s="370">
        <f>VLOOKUP($A$1:$A$917,BS!$A$8:$A$2406,1,0)</f>
        <v>14300703</v>
      </c>
    </row>
    <row r="112" spans="1:4">
      <c r="A112">
        <v>14300713</v>
      </c>
      <c r="B112" t="s">
        <v>2499</v>
      </c>
      <c r="C112" s="71">
        <v>29285.64</v>
      </c>
      <c r="D112" s="370">
        <f>VLOOKUP($A$1:$A$917,BS!$A$8:$A$2406,1,0)</f>
        <v>14300713</v>
      </c>
    </row>
    <row r="113" spans="1:4">
      <c r="A113">
        <v>14300733</v>
      </c>
      <c r="B113" t="s">
        <v>2500</v>
      </c>
      <c r="C113" s="71">
        <v>12497958.609999999</v>
      </c>
      <c r="D113" s="370">
        <f>VLOOKUP($A$1:$A$917,BS!$A$8:$A$2406,1,0)</f>
        <v>14300733</v>
      </c>
    </row>
    <row r="114" spans="1:4">
      <c r="A114">
        <v>14300743</v>
      </c>
      <c r="B114" t="s">
        <v>2501</v>
      </c>
      <c r="C114" s="71">
        <v>623461.19999999995</v>
      </c>
      <c r="D114" s="370">
        <f>VLOOKUP($A$1:$A$917,BS!$A$8:$A$2406,1,0)</f>
        <v>14300743</v>
      </c>
    </row>
    <row r="115" spans="1:4">
      <c r="A115">
        <v>14300763</v>
      </c>
      <c r="B115" t="s">
        <v>2466</v>
      </c>
      <c r="C115" s="71">
        <v>-618387.44999999995</v>
      </c>
      <c r="D115" s="370">
        <f>VLOOKUP($A$1:$A$917,BS!$A$8:$A$2406,1,0)</f>
        <v>14300763</v>
      </c>
    </row>
    <row r="116" spans="1:4">
      <c r="A116">
        <v>14300921</v>
      </c>
      <c r="B116" t="s">
        <v>839</v>
      </c>
      <c r="C116" s="71">
        <v>690893.36</v>
      </c>
      <c r="D116" s="370">
        <f>VLOOKUP($A$1:$A$917,BS!$A$8:$A$2406,1,0)</f>
        <v>14300921</v>
      </c>
    </row>
    <row r="117" spans="1:4">
      <c r="A117">
        <v>14301022</v>
      </c>
      <c r="B117" t="s">
        <v>331</v>
      </c>
      <c r="C117" s="71">
        <v>3301322.68</v>
      </c>
      <c r="D117" s="370">
        <f>VLOOKUP($A$1:$A$917,BS!$A$8:$A$2406,1,0)</f>
        <v>14301022</v>
      </c>
    </row>
    <row r="118" spans="1:4">
      <c r="A118">
        <v>14301033</v>
      </c>
      <c r="B118" t="s">
        <v>2642</v>
      </c>
      <c r="C118" s="71">
        <v>43827.49</v>
      </c>
      <c r="D118" s="370">
        <f>VLOOKUP($A$1:$A$917,BS!$A$8:$A$2406,1,0)</f>
        <v>14301033</v>
      </c>
    </row>
    <row r="119" spans="1:4">
      <c r="A119">
        <v>14301041</v>
      </c>
      <c r="B119" t="s">
        <v>2688</v>
      </c>
      <c r="C119" s="71">
        <v>6951.6</v>
      </c>
      <c r="D119" s="370">
        <f>VLOOKUP($A$1:$A$917,BS!$A$8:$A$2406,1,0)</f>
        <v>14301041</v>
      </c>
    </row>
    <row r="120" spans="1:4">
      <c r="A120">
        <v>14301043</v>
      </c>
      <c r="B120" t="s">
        <v>2985</v>
      </c>
      <c r="C120" s="71">
        <v>1236883.05</v>
      </c>
      <c r="D120" s="370">
        <f>VLOOKUP($A$1:$A$917,BS!$A$8:$A$2406,1,0)</f>
        <v>14301043</v>
      </c>
    </row>
    <row r="121" spans="1:4">
      <c r="A121">
        <v>14400311</v>
      </c>
      <c r="B121" t="s">
        <v>2502</v>
      </c>
      <c r="C121" s="71">
        <v>-5836642.3099999996</v>
      </c>
      <c r="D121" s="370">
        <f>VLOOKUP($A$1:$A$917,BS!$A$8:$A$2406,1,0)</f>
        <v>14400311</v>
      </c>
    </row>
    <row r="122" spans="1:4">
      <c r="A122">
        <v>14400312</v>
      </c>
      <c r="B122" t="s">
        <v>2503</v>
      </c>
      <c r="C122" s="71">
        <v>-1608336.92</v>
      </c>
      <c r="D122" s="370">
        <f>VLOOKUP($A$1:$A$917,BS!$A$8:$A$2406,1,0)</f>
        <v>14400312</v>
      </c>
    </row>
    <row r="123" spans="1:4">
      <c r="A123">
        <v>14400313</v>
      </c>
      <c r="B123" t="s">
        <v>2534</v>
      </c>
      <c r="C123" s="71">
        <v>-145969.42000000001</v>
      </c>
      <c r="D123" s="370">
        <f>VLOOKUP($A$1:$A$917,BS!$A$8:$A$2406,1,0)</f>
        <v>14400313</v>
      </c>
    </row>
    <row r="124" spans="1:4">
      <c r="A124">
        <v>14400323</v>
      </c>
      <c r="B124" t="s">
        <v>2535</v>
      </c>
      <c r="C124" s="71">
        <v>4771.6499999999996</v>
      </c>
      <c r="D124" s="370">
        <f>VLOOKUP($A$1:$A$917,BS!$A$8:$A$2406,1,0)</f>
        <v>14400323</v>
      </c>
    </row>
    <row r="125" spans="1:4">
      <c r="A125">
        <v>14400343</v>
      </c>
      <c r="B125" t="s">
        <v>1364</v>
      </c>
      <c r="C125" s="71">
        <v>-1546304.57</v>
      </c>
      <c r="D125" s="370">
        <f>VLOOKUP($A$1:$A$917,BS!$A$8:$A$2406,1,0)</f>
        <v>14400343</v>
      </c>
    </row>
    <row r="126" spans="1:4">
      <c r="A126">
        <v>14400353</v>
      </c>
      <c r="B126" t="s">
        <v>2504</v>
      </c>
      <c r="C126" s="71">
        <v>-623461.19999999995</v>
      </c>
      <c r="D126" s="370">
        <f>VLOOKUP($A$1:$A$917,BS!$A$8:$A$2406,1,0)</f>
        <v>14400353</v>
      </c>
    </row>
    <row r="127" spans="1:4">
      <c r="A127">
        <v>14600000</v>
      </c>
      <c r="B127" t="s">
        <v>205</v>
      </c>
      <c r="C127" s="71">
        <v>459716.05</v>
      </c>
      <c r="D127" s="370">
        <f>VLOOKUP($A$1:$A$917,BS!$A$8:$A$2406,1,0)</f>
        <v>14600000</v>
      </c>
    </row>
    <row r="128" spans="1:4">
      <c r="A128">
        <v>15100021</v>
      </c>
      <c r="B128" t="s">
        <v>242</v>
      </c>
      <c r="C128" s="71">
        <v>3042624.55</v>
      </c>
      <c r="D128" s="370">
        <f>VLOOKUP($A$1:$A$917,BS!$A$8:$A$2406,1,0)</f>
        <v>15100021</v>
      </c>
    </row>
    <row r="129" spans="1:4">
      <c r="A129">
        <v>15100031</v>
      </c>
      <c r="B129" t="s">
        <v>42</v>
      </c>
      <c r="C129" s="71">
        <v>3226046.86</v>
      </c>
      <c r="D129" s="370">
        <f>VLOOKUP($A$1:$A$917,BS!$A$8:$A$2406,1,0)</f>
        <v>15100031</v>
      </c>
    </row>
    <row r="130" spans="1:4">
      <c r="A130">
        <v>15100041</v>
      </c>
      <c r="B130" t="s">
        <v>1120</v>
      </c>
      <c r="C130" s="71">
        <v>245240.93</v>
      </c>
      <c r="D130" s="370">
        <f>VLOOKUP($A$1:$A$917,BS!$A$8:$A$2406,1,0)</f>
        <v>15100041</v>
      </c>
    </row>
    <row r="131" spans="1:4">
      <c r="A131">
        <v>15100061</v>
      </c>
      <c r="B131" t="s">
        <v>866</v>
      </c>
      <c r="C131" s="71">
        <v>35455.07</v>
      </c>
      <c r="D131" s="370">
        <f>VLOOKUP($A$1:$A$917,BS!$A$8:$A$2406,1,0)</f>
        <v>15100061</v>
      </c>
    </row>
    <row r="132" spans="1:4">
      <c r="A132">
        <v>15100081</v>
      </c>
      <c r="B132" t="s">
        <v>1121</v>
      </c>
      <c r="C132" s="71">
        <v>1553818.87</v>
      </c>
      <c r="D132" s="370">
        <f>VLOOKUP($A$1:$A$917,BS!$A$8:$A$2406,1,0)</f>
        <v>15100081</v>
      </c>
    </row>
    <row r="133" spans="1:4">
      <c r="A133">
        <v>15100091</v>
      </c>
      <c r="B133" t="s">
        <v>2011</v>
      </c>
      <c r="C133" s="71">
        <v>1780020.86</v>
      </c>
      <c r="D133" s="370">
        <f>VLOOKUP($A$1:$A$917,BS!$A$8:$A$2406,1,0)</f>
        <v>15100091</v>
      </c>
    </row>
    <row r="134" spans="1:4">
      <c r="A134">
        <v>15100101</v>
      </c>
      <c r="B134" t="s">
        <v>192</v>
      </c>
      <c r="C134" s="71">
        <v>4484646.12</v>
      </c>
      <c r="D134" s="370">
        <f>VLOOKUP($A$1:$A$917,BS!$A$8:$A$2406,1,0)</f>
        <v>15100101</v>
      </c>
    </row>
    <row r="135" spans="1:4">
      <c r="A135">
        <v>15100122</v>
      </c>
      <c r="B135" t="s">
        <v>430</v>
      </c>
      <c r="C135" s="71">
        <v>296599.96000000002</v>
      </c>
      <c r="D135" s="370">
        <f>VLOOKUP($A$1:$A$917,BS!$A$8:$A$2406,1,0)</f>
        <v>15100122</v>
      </c>
    </row>
    <row r="136" spans="1:4">
      <c r="A136">
        <v>15100181</v>
      </c>
      <c r="B136" t="s">
        <v>1374</v>
      </c>
      <c r="C136" s="71">
        <v>75520.11</v>
      </c>
      <c r="D136" s="370">
        <f>VLOOKUP($A$1:$A$917,BS!$A$8:$A$2406,1,0)</f>
        <v>15100181</v>
      </c>
    </row>
    <row r="137" spans="1:4">
      <c r="A137">
        <v>15100211</v>
      </c>
      <c r="B137" t="s">
        <v>150</v>
      </c>
      <c r="C137" s="71">
        <v>-15835.69</v>
      </c>
      <c r="D137" s="370">
        <f>VLOOKUP($A$1:$A$917,BS!$A$8:$A$2406,1,0)</f>
        <v>15100211</v>
      </c>
    </row>
    <row r="138" spans="1:4">
      <c r="A138">
        <v>15100221</v>
      </c>
      <c r="B138" t="s">
        <v>1356</v>
      </c>
      <c r="C138" s="71">
        <v>681456.58</v>
      </c>
      <c r="D138" s="370">
        <f>VLOOKUP($A$1:$A$917,BS!$A$8:$A$2406,1,0)</f>
        <v>15100221</v>
      </c>
    </row>
    <row r="139" spans="1:4">
      <c r="A139">
        <v>15100271</v>
      </c>
      <c r="B139" t="s">
        <v>2435</v>
      </c>
      <c r="C139" s="71">
        <v>2809287.46</v>
      </c>
      <c r="D139" s="372">
        <f>VLOOKUP($A$1:$A$917,BS!$A$8:$A$2406,1,0)</f>
        <v>15100271</v>
      </c>
    </row>
    <row r="140" spans="1:4">
      <c r="A140">
        <v>15100291</v>
      </c>
      <c r="B140" t="s">
        <v>3021</v>
      </c>
      <c r="C140" s="71">
        <v>392523.81</v>
      </c>
      <c r="D140" s="370">
        <f>VLOOKUP($A$1:$A$917,BS!$A$8:$A$2406,1,0)</f>
        <v>15100291</v>
      </c>
    </row>
    <row r="141" spans="1:4">
      <c r="A141">
        <v>15111001</v>
      </c>
      <c r="B141" t="s">
        <v>1281</v>
      </c>
      <c r="C141" s="71">
        <v>245299</v>
      </c>
      <c r="D141" s="370">
        <f>VLOOKUP($A$1:$A$917,BS!$A$8:$A$2406,1,0)</f>
        <v>15111001</v>
      </c>
    </row>
    <row r="142" spans="1:4">
      <c r="A142">
        <v>15400023</v>
      </c>
      <c r="B142" t="s">
        <v>1541</v>
      </c>
      <c r="C142" s="71">
        <v>10435458.68</v>
      </c>
      <c r="D142" s="370">
        <f>VLOOKUP($A$1:$A$917,BS!$A$8:$A$2406,1,0)</f>
        <v>15400023</v>
      </c>
    </row>
    <row r="143" spans="1:4">
      <c r="A143">
        <v>15400031</v>
      </c>
      <c r="B143" t="s">
        <v>1113</v>
      </c>
      <c r="C143" s="71">
        <v>5713362.54</v>
      </c>
      <c r="D143" s="370">
        <f>VLOOKUP($A$1:$A$917,BS!$A$8:$A$2406,1,0)</f>
        <v>15400031</v>
      </c>
    </row>
    <row r="144" spans="1:4">
      <c r="A144">
        <v>15400033</v>
      </c>
      <c r="B144" t="s">
        <v>1163</v>
      </c>
      <c r="C144" s="71">
        <v>-10435530.289999999</v>
      </c>
      <c r="D144" s="370">
        <f>VLOOKUP($A$1:$A$917,BS!$A$8:$A$2406,1,0)</f>
        <v>15400033</v>
      </c>
    </row>
    <row r="145" spans="1:4">
      <c r="A145">
        <v>15400041</v>
      </c>
      <c r="B145" t="s">
        <v>885</v>
      </c>
      <c r="C145" s="71">
        <v>4285041.03</v>
      </c>
      <c r="D145" s="370">
        <f>VLOOKUP($A$1:$A$917,BS!$A$8:$A$2406,1,0)</f>
        <v>15400041</v>
      </c>
    </row>
    <row r="146" spans="1:4">
      <c r="A146">
        <v>15400061</v>
      </c>
      <c r="B146" t="s">
        <v>1173</v>
      </c>
      <c r="C146" s="71">
        <v>18201752.949999999</v>
      </c>
      <c r="D146" s="370">
        <f>VLOOKUP($A$1:$A$917,BS!$A$8:$A$2406,1,0)</f>
        <v>15400061</v>
      </c>
    </row>
    <row r="147" spans="1:4">
      <c r="A147">
        <v>15400101</v>
      </c>
      <c r="B147" t="s">
        <v>553</v>
      </c>
      <c r="C147" s="71">
        <v>28601462.100000001</v>
      </c>
      <c r="D147" s="370">
        <f>VLOOKUP($A$1:$A$917,BS!$A$8:$A$2406,1,0)</f>
        <v>15400101</v>
      </c>
    </row>
    <row r="148" spans="1:4">
      <c r="A148">
        <v>15400102</v>
      </c>
      <c r="B148" t="s">
        <v>554</v>
      </c>
      <c r="C148" s="71">
        <v>6043186.9800000004</v>
      </c>
      <c r="D148" s="370">
        <f>VLOOKUP($A$1:$A$917,BS!$A$8:$A$2406,1,0)</f>
        <v>15400102</v>
      </c>
    </row>
    <row r="149" spans="1:4">
      <c r="A149">
        <v>15400103</v>
      </c>
      <c r="B149" t="s">
        <v>1177</v>
      </c>
      <c r="C149" s="71">
        <v>8355459.3300000001</v>
      </c>
      <c r="D149" s="370">
        <f>VLOOKUP($A$1:$A$917,BS!$A$8:$A$2406,1,0)</f>
        <v>15400103</v>
      </c>
    </row>
    <row r="150" spans="1:4">
      <c r="A150">
        <v>15400181</v>
      </c>
      <c r="B150" t="s">
        <v>2391</v>
      </c>
      <c r="C150" s="71">
        <v>2841655.68</v>
      </c>
      <c r="D150" s="370">
        <f>VLOOKUP($A$1:$A$917,BS!$A$8:$A$2406,1,0)</f>
        <v>15400181</v>
      </c>
    </row>
    <row r="151" spans="1:4">
      <c r="A151">
        <v>15600003</v>
      </c>
      <c r="B151" t="s">
        <v>2695</v>
      </c>
      <c r="C151" s="71">
        <v>289557.46000000002</v>
      </c>
      <c r="D151" s="370">
        <f>VLOOKUP($A$1:$A$917,BS!$A$8:$A$2406,1,0)</f>
        <v>15600003</v>
      </c>
    </row>
    <row r="152" spans="1:4">
      <c r="A152">
        <v>15810001</v>
      </c>
      <c r="B152" t="s">
        <v>2854</v>
      </c>
      <c r="C152" s="71">
        <v>4082.8</v>
      </c>
      <c r="D152" s="370">
        <f>VLOOKUP($A$1:$A$917,BS!$A$8:$A$2406,1,0)</f>
        <v>15810001</v>
      </c>
    </row>
    <row r="153" spans="1:4">
      <c r="A153">
        <v>16300023</v>
      </c>
      <c r="B153" t="s">
        <v>1221</v>
      </c>
      <c r="C153" s="71">
        <v>3744327.91</v>
      </c>
      <c r="D153" s="370">
        <f>VLOOKUP($A$1:$A$917,BS!$A$8:$A$2406,1,0)</f>
        <v>16300023</v>
      </c>
    </row>
    <row r="154" spans="1:4">
      <c r="A154">
        <v>16300063</v>
      </c>
      <c r="B154" t="s">
        <v>1222</v>
      </c>
      <c r="C154" s="71">
        <v>454138.44</v>
      </c>
      <c r="D154" s="370">
        <f>VLOOKUP($A$1:$A$917,BS!$A$8:$A$2406,1,0)</f>
        <v>16300063</v>
      </c>
    </row>
    <row r="155" spans="1:4">
      <c r="A155">
        <v>16410002</v>
      </c>
      <c r="B155" t="s">
        <v>1258</v>
      </c>
      <c r="C155" s="71">
        <v>18032312.620000001</v>
      </c>
      <c r="D155" s="370">
        <f>VLOOKUP($A$1:$A$917,BS!$A$8:$A$2406,1,0)</f>
        <v>16410002</v>
      </c>
    </row>
    <row r="156" spans="1:4">
      <c r="A156">
        <v>16410012</v>
      </c>
      <c r="B156" t="s">
        <v>752</v>
      </c>
      <c r="C156" s="71">
        <v>3316057.43</v>
      </c>
      <c r="D156" s="370">
        <f>VLOOKUP($A$1:$A$917,BS!$A$8:$A$2406,1,0)</f>
        <v>16410012</v>
      </c>
    </row>
    <row r="157" spans="1:4">
      <c r="A157">
        <v>16410022</v>
      </c>
      <c r="B157" t="s">
        <v>293</v>
      </c>
      <c r="C157" s="71">
        <v>16780720.48</v>
      </c>
      <c r="D157" s="370">
        <f>VLOOKUP($A$1:$A$917,BS!$A$8:$A$2406,1,0)</f>
        <v>16410022</v>
      </c>
    </row>
    <row r="158" spans="1:4">
      <c r="A158">
        <v>16420012</v>
      </c>
      <c r="B158" t="s">
        <v>110</v>
      </c>
      <c r="C158" s="71">
        <v>52337.29</v>
      </c>
      <c r="D158" s="370">
        <f>VLOOKUP($A$1:$A$917,BS!$A$8:$A$2406,1,0)</f>
        <v>16420012</v>
      </c>
    </row>
    <row r="159" spans="1:4">
      <c r="A159">
        <v>16500013</v>
      </c>
      <c r="B159" t="s">
        <v>3023</v>
      </c>
      <c r="C159" s="71">
        <v>4070513.4</v>
      </c>
      <c r="D159" s="370">
        <f>VLOOKUP($A$1:$A$917,BS!$A$8:$A$2406,1,0)</f>
        <v>16500013</v>
      </c>
    </row>
    <row r="160" spans="1:4">
      <c r="A160">
        <v>16500063</v>
      </c>
      <c r="B160" t="s">
        <v>3024</v>
      </c>
      <c r="C160" s="71">
        <v>412355.17</v>
      </c>
      <c r="D160" s="370">
        <f>VLOOKUP($A$1:$A$917,BS!$A$8:$A$2406,1,0)</f>
        <v>16500063</v>
      </c>
    </row>
    <row r="161" spans="1:4">
      <c r="A161">
        <v>16500083</v>
      </c>
      <c r="B161" t="s">
        <v>3025</v>
      </c>
      <c r="C161" s="71">
        <v>917407.5</v>
      </c>
      <c r="D161" s="370">
        <f>VLOOKUP($A$1:$A$917,BS!$A$8:$A$2406,1,0)</f>
        <v>16500083</v>
      </c>
    </row>
    <row r="162" spans="1:4">
      <c r="A162">
        <v>16500123</v>
      </c>
      <c r="B162" t="s">
        <v>3027</v>
      </c>
      <c r="C162" s="71">
        <v>2390050</v>
      </c>
      <c r="D162" s="370">
        <f>VLOOKUP($A$1:$A$917,BS!$A$8:$A$2406,1,0)</f>
        <v>16500123</v>
      </c>
    </row>
    <row r="163" spans="1:4">
      <c r="A163">
        <v>16500143</v>
      </c>
      <c r="B163" t="s">
        <v>2286</v>
      </c>
      <c r="C163" s="71">
        <v>194988.7</v>
      </c>
      <c r="D163" s="370">
        <f>VLOOKUP($A$1:$A$917,BS!$A$8:$A$2406,1,0)</f>
        <v>16500143</v>
      </c>
    </row>
    <row r="164" spans="1:4">
      <c r="A164">
        <v>16500173</v>
      </c>
      <c r="B164" t="s">
        <v>3029</v>
      </c>
      <c r="C164" s="71">
        <v>11698.97</v>
      </c>
      <c r="D164" s="370">
        <f>VLOOKUP($A$1:$A$917,BS!$A$8:$A$2406,1,0)</f>
        <v>16500173</v>
      </c>
    </row>
    <row r="165" spans="1:4">
      <c r="A165">
        <v>16500183</v>
      </c>
      <c r="B165" t="s">
        <v>3084</v>
      </c>
      <c r="C165" s="71">
        <v>87999.39</v>
      </c>
      <c r="D165" s="370">
        <f>VLOOKUP($A$1:$A$917,BS!$A$8:$A$2406,1,0)</f>
        <v>16500183</v>
      </c>
    </row>
    <row r="166" spans="1:4">
      <c r="A166">
        <v>16500251</v>
      </c>
      <c r="B166" t="s">
        <v>3031</v>
      </c>
      <c r="C166" s="71">
        <v>39850.57</v>
      </c>
      <c r="D166" s="370">
        <f>VLOOKUP($A$1:$A$917,BS!$A$8:$A$2406,1,0)</f>
        <v>16500251</v>
      </c>
    </row>
    <row r="167" spans="1:4">
      <c r="A167">
        <v>16500333</v>
      </c>
      <c r="B167" t="s">
        <v>3033</v>
      </c>
      <c r="C167" s="71">
        <v>1085</v>
      </c>
      <c r="D167" s="370">
        <f>VLOOKUP($A$1:$A$917,BS!$A$8:$A$2406,1,0)</f>
        <v>16500333</v>
      </c>
    </row>
    <row r="168" spans="1:4">
      <c r="A168">
        <v>16500373</v>
      </c>
      <c r="B168" t="s">
        <v>3034</v>
      </c>
      <c r="C168" s="71">
        <v>17989.759999999998</v>
      </c>
      <c r="D168" s="370">
        <f>VLOOKUP($A$1:$A$917,BS!$A$8:$A$2406,1,0)</f>
        <v>16500373</v>
      </c>
    </row>
    <row r="169" spans="1:4">
      <c r="A169">
        <v>16500383</v>
      </c>
      <c r="B169" t="s">
        <v>3035</v>
      </c>
      <c r="C169" s="71">
        <v>869829.1</v>
      </c>
      <c r="D169" s="370">
        <f>VLOOKUP($A$1:$A$917,BS!$A$8:$A$2406,1,0)</f>
        <v>16500383</v>
      </c>
    </row>
    <row r="170" spans="1:4">
      <c r="A170">
        <v>16500433</v>
      </c>
      <c r="B170" t="s">
        <v>3037</v>
      </c>
      <c r="C170" s="71">
        <v>346091.66</v>
      </c>
      <c r="D170" s="370">
        <f>VLOOKUP($A$1:$A$917,BS!$A$8:$A$2406,1,0)</f>
        <v>16500433</v>
      </c>
    </row>
    <row r="171" spans="1:4">
      <c r="A171">
        <v>16500563</v>
      </c>
      <c r="B171" t="s">
        <v>3041</v>
      </c>
      <c r="C171" s="71">
        <v>150191.37</v>
      </c>
      <c r="D171" s="370">
        <f>VLOOKUP($A$1:$A$917,BS!$A$8:$A$2406,1,0)</f>
        <v>16500563</v>
      </c>
    </row>
    <row r="172" spans="1:4">
      <c r="A172">
        <v>16500623</v>
      </c>
      <c r="B172" t="s">
        <v>497</v>
      </c>
      <c r="C172" s="71">
        <v>14863.9</v>
      </c>
      <c r="D172" s="370">
        <f>VLOOKUP($A$1:$A$917,BS!$A$8:$A$2406,1,0)</f>
        <v>16500623</v>
      </c>
    </row>
    <row r="173" spans="1:4">
      <c r="A173">
        <v>16500703</v>
      </c>
      <c r="B173" t="s">
        <v>3051</v>
      </c>
      <c r="C173" s="71">
        <v>12622.09</v>
      </c>
      <c r="D173" s="370">
        <f>VLOOKUP($A$1:$A$917,BS!$A$8:$A$2406,1,0)</f>
        <v>16500703</v>
      </c>
    </row>
    <row r="174" spans="1:4">
      <c r="A174">
        <v>16500743</v>
      </c>
      <c r="B174" t="s">
        <v>3054</v>
      </c>
      <c r="C174" s="71">
        <v>67236.98</v>
      </c>
      <c r="D174" s="370">
        <f>VLOOKUP($A$1:$A$917,BS!$A$8:$A$2406,1,0)</f>
        <v>16500743</v>
      </c>
    </row>
    <row r="175" spans="1:4">
      <c r="A175">
        <v>16500753</v>
      </c>
      <c r="B175" t="s">
        <v>2077</v>
      </c>
      <c r="C175" s="71">
        <v>330308.84000000003</v>
      </c>
      <c r="D175" s="370">
        <f>VLOOKUP($A$1:$A$917,BS!$A$8:$A$2406,1,0)</f>
        <v>16500753</v>
      </c>
    </row>
    <row r="176" spans="1:4">
      <c r="A176">
        <v>16500763</v>
      </c>
      <c r="B176" t="s">
        <v>2629</v>
      </c>
      <c r="C176" s="71">
        <v>66645.070000000007</v>
      </c>
      <c r="D176" s="370">
        <f>VLOOKUP($A$1:$A$917,BS!$A$8:$A$2406,1,0)</f>
        <v>16500763</v>
      </c>
    </row>
    <row r="177" spans="1:4">
      <c r="A177">
        <v>16500783</v>
      </c>
      <c r="B177" t="s">
        <v>3055</v>
      </c>
      <c r="C177" s="71">
        <v>60943.32</v>
      </c>
      <c r="D177" s="370">
        <f>VLOOKUP($A$1:$A$917,BS!$A$8:$A$2406,1,0)</f>
        <v>16500783</v>
      </c>
    </row>
    <row r="178" spans="1:4">
      <c r="A178">
        <v>16501003</v>
      </c>
      <c r="B178" t="s">
        <v>3059</v>
      </c>
      <c r="C178" s="71">
        <v>37070</v>
      </c>
      <c r="D178" s="370">
        <f>VLOOKUP($A$1:$A$917,BS!$A$8:$A$2406,1,0)</f>
        <v>16501003</v>
      </c>
    </row>
    <row r="179" spans="1:4">
      <c r="A179">
        <v>16501013</v>
      </c>
      <c r="B179" t="s">
        <v>1746</v>
      </c>
      <c r="C179" s="71">
        <v>830590.95</v>
      </c>
      <c r="D179" s="370">
        <f>VLOOKUP($A$1:$A$917,BS!$A$8:$A$2406,1,0)</f>
        <v>16501013</v>
      </c>
    </row>
    <row r="180" spans="1:4">
      <c r="A180">
        <v>16501083</v>
      </c>
      <c r="B180" t="s">
        <v>3061</v>
      </c>
      <c r="C180" s="71">
        <v>21351.17</v>
      </c>
      <c r="D180" s="370">
        <f>VLOOKUP($A$1:$A$917,BS!$A$8:$A$2406,1,0)</f>
        <v>16501083</v>
      </c>
    </row>
    <row r="181" spans="1:4">
      <c r="A181">
        <v>16501103</v>
      </c>
      <c r="B181" t="s">
        <v>3062</v>
      </c>
      <c r="C181" s="71">
        <v>84763.89</v>
      </c>
      <c r="D181" s="370">
        <f>VLOOKUP($A$1:$A$917,BS!$A$8:$A$2406,1,0)</f>
        <v>16501103</v>
      </c>
    </row>
    <row r="182" spans="1:4">
      <c r="A182">
        <v>16502001</v>
      </c>
      <c r="B182" t="s">
        <v>3063</v>
      </c>
      <c r="C182" s="71">
        <v>35144</v>
      </c>
      <c r="D182" s="370">
        <f>VLOOKUP($A$1:$A$917,BS!$A$8:$A$2406,1,0)</f>
        <v>16502001</v>
      </c>
    </row>
    <row r="183" spans="1:4">
      <c r="A183">
        <v>16502003</v>
      </c>
      <c r="B183" t="s">
        <v>3064</v>
      </c>
      <c r="C183" s="71">
        <v>11983.67</v>
      </c>
      <c r="D183" s="370">
        <f>VLOOKUP($A$1:$A$917,BS!$A$8:$A$2406,1,0)</f>
        <v>16502003</v>
      </c>
    </row>
    <row r="184" spans="1:4">
      <c r="A184">
        <v>16502013</v>
      </c>
      <c r="B184" t="s">
        <v>3085</v>
      </c>
      <c r="C184" s="71">
        <v>89714.85</v>
      </c>
      <c r="D184" s="370">
        <f>VLOOKUP($A$1:$A$917,BS!$A$8:$A$2406,1,0)</f>
        <v>16502013</v>
      </c>
    </row>
    <row r="185" spans="1:4">
      <c r="A185">
        <v>16502021</v>
      </c>
      <c r="B185" t="s">
        <v>3067</v>
      </c>
      <c r="C185" s="71">
        <v>54130</v>
      </c>
      <c r="D185" s="370">
        <f>VLOOKUP($A$1:$A$917,BS!$A$8:$A$2406,1,0)</f>
        <v>16502021</v>
      </c>
    </row>
    <row r="186" spans="1:4">
      <c r="A186">
        <v>16502023</v>
      </c>
      <c r="B186" t="s">
        <v>3068</v>
      </c>
      <c r="C186" s="71">
        <v>101948.49</v>
      </c>
      <c r="D186" s="370">
        <f>VLOOKUP($A$1:$A$917,BS!$A$8:$A$2406,1,0)</f>
        <v>16502023</v>
      </c>
    </row>
    <row r="187" spans="1:4">
      <c r="A187">
        <v>16502083</v>
      </c>
      <c r="B187" t="s">
        <v>2756</v>
      </c>
      <c r="C187" s="71">
        <v>29263.24</v>
      </c>
      <c r="D187" s="370">
        <f>VLOOKUP($A$1:$A$917,BS!$A$8:$A$2406,1,0)</f>
        <v>16502083</v>
      </c>
    </row>
    <row r="188" spans="1:4">
      <c r="A188">
        <v>16502103</v>
      </c>
      <c r="B188" t="s">
        <v>2799</v>
      </c>
      <c r="C188" s="71">
        <v>69993</v>
      </c>
      <c r="D188" s="370">
        <f>VLOOKUP($A$1:$A$917,BS!$A$8:$A$2406,1,0)</f>
        <v>16502103</v>
      </c>
    </row>
    <row r="189" spans="1:4">
      <c r="A189">
        <v>16502113</v>
      </c>
      <c r="B189" t="s">
        <v>2815</v>
      </c>
      <c r="C189" s="71">
        <v>58685.18</v>
      </c>
      <c r="D189" s="370">
        <f>VLOOKUP($A$1:$A$917,BS!$A$8:$A$2406,1,0)</f>
        <v>16502113</v>
      </c>
    </row>
    <row r="190" spans="1:4">
      <c r="A190">
        <v>16502133</v>
      </c>
      <c r="B190" t="s">
        <v>3074</v>
      </c>
      <c r="C190" s="71">
        <v>193946.4</v>
      </c>
      <c r="D190" s="370">
        <f>VLOOKUP($A$1:$A$917,BS!$A$8:$A$2406,1,0)</f>
        <v>16502133</v>
      </c>
    </row>
    <row r="191" spans="1:4">
      <c r="A191">
        <v>16502153</v>
      </c>
      <c r="B191" t="s">
        <v>3076</v>
      </c>
      <c r="C191" s="71">
        <v>151411.09</v>
      </c>
      <c r="D191" s="370">
        <f>VLOOKUP($A$1:$A$917,BS!$A$8:$A$2406,1,0)</f>
        <v>16502153</v>
      </c>
    </row>
    <row r="192" spans="1:4">
      <c r="A192">
        <v>16502163</v>
      </c>
      <c r="B192" t="s">
        <v>3077</v>
      </c>
      <c r="C192" s="71">
        <v>62283.6</v>
      </c>
      <c r="D192" s="372" t="e">
        <f>VLOOKUP($A$1:$A$917,BS!$A$8:$A$2406,1,0)</f>
        <v>#N/A</v>
      </c>
    </row>
    <row r="193" spans="1:4">
      <c r="A193">
        <v>16502173</v>
      </c>
      <c r="B193" t="s">
        <v>3086</v>
      </c>
      <c r="C193" s="71">
        <v>165144.53</v>
      </c>
      <c r="D193" s="372" t="e">
        <f>VLOOKUP($A$1:$A$917,BS!$A$8:$A$2406,1,0)</f>
        <v>#N/A</v>
      </c>
    </row>
    <row r="194" spans="1:4">
      <c r="A194">
        <v>16502181</v>
      </c>
      <c r="B194" t="s">
        <v>2338</v>
      </c>
      <c r="C194" s="71">
        <v>9164.11</v>
      </c>
      <c r="D194" s="372">
        <f>VLOOKUP($A$1:$A$917,BS!$A$8:$A$2406,1,0)</f>
        <v>16502181</v>
      </c>
    </row>
    <row r="195" spans="1:4">
      <c r="A195">
        <v>16502191</v>
      </c>
      <c r="B195" t="s">
        <v>2242</v>
      </c>
      <c r="C195" s="71">
        <v>185550.72</v>
      </c>
      <c r="D195" s="372">
        <f>VLOOKUP($A$1:$A$917,BS!$A$8:$A$2406,1,0)</f>
        <v>16502191</v>
      </c>
    </row>
    <row r="196" spans="1:4">
      <c r="A196">
        <v>16502201</v>
      </c>
      <c r="B196" t="s">
        <v>3087</v>
      </c>
      <c r="C196" s="71">
        <v>14084</v>
      </c>
      <c r="D196" s="372">
        <f>VLOOKUP($A$1:$A$917,BS!$A$8:$A$2406,1,0)</f>
        <v>16502201</v>
      </c>
    </row>
    <row r="197" spans="1:4">
      <c r="A197">
        <v>16502213</v>
      </c>
      <c r="B197" t="s">
        <v>3088</v>
      </c>
      <c r="C197" s="71">
        <v>49524</v>
      </c>
      <c r="D197" s="372">
        <f>VLOOKUP($A$1:$A$917,BS!$A$8:$A$2406,1,0)</f>
        <v>16502213</v>
      </c>
    </row>
    <row r="198" spans="1:4">
      <c r="A198">
        <v>16502221</v>
      </c>
      <c r="B198" t="s">
        <v>3042</v>
      </c>
      <c r="C198" s="71">
        <v>348295.47</v>
      </c>
      <c r="D198" s="372">
        <f>VLOOKUP($A$1:$A$917,BS!$A$8:$A$2406,1,0)</f>
        <v>16502221</v>
      </c>
    </row>
    <row r="199" spans="1:4">
      <c r="A199">
        <v>16502231</v>
      </c>
      <c r="B199" t="s">
        <v>3043</v>
      </c>
      <c r="C199" s="71">
        <v>1487363.59</v>
      </c>
      <c r="D199" s="372">
        <f>VLOOKUP($A$1:$A$917,BS!$A$8:$A$2406,1,0)</f>
        <v>16502231</v>
      </c>
    </row>
    <row r="200" spans="1:4">
      <c r="A200">
        <v>16502241</v>
      </c>
      <c r="B200" t="s">
        <v>3089</v>
      </c>
      <c r="C200" s="71">
        <v>78391.89</v>
      </c>
      <c r="D200" s="372">
        <f>VLOOKUP($A$1:$A$917,BS!$A$8:$A$2406,1,0)</f>
        <v>16502241</v>
      </c>
    </row>
    <row r="201" spans="1:4">
      <c r="A201">
        <v>16502382</v>
      </c>
      <c r="B201" t="s">
        <v>3039</v>
      </c>
      <c r="C201" s="71">
        <v>2279473.75</v>
      </c>
      <c r="D201" s="372">
        <f>VLOOKUP($A$1:$A$917,BS!$A$8:$A$2406,1,0)</f>
        <v>16502382</v>
      </c>
    </row>
    <row r="202" spans="1:4">
      <c r="A202">
        <v>16502393</v>
      </c>
      <c r="B202" t="s">
        <v>3049</v>
      </c>
      <c r="C202" s="71">
        <v>15330</v>
      </c>
      <c r="D202" s="372">
        <f>VLOOKUP($A$1:$A$917,BS!$A$8:$A$2406,1,0)</f>
        <v>16502393</v>
      </c>
    </row>
    <row r="203" spans="1:4">
      <c r="A203">
        <v>16502403</v>
      </c>
      <c r="B203" t="s">
        <v>2830</v>
      </c>
      <c r="C203" s="71">
        <v>87600</v>
      </c>
      <c r="D203" s="372">
        <f>VLOOKUP($A$1:$A$917,BS!$A$8:$A$2406,1,0)</f>
        <v>16502403</v>
      </c>
    </row>
    <row r="204" spans="1:4">
      <c r="A204">
        <v>16502413</v>
      </c>
      <c r="B204" t="s">
        <v>3069</v>
      </c>
      <c r="C204" s="71">
        <v>60000</v>
      </c>
      <c r="D204" s="372">
        <f>VLOOKUP($A$1:$A$917,BS!$A$8:$A$2406,1,0)</f>
        <v>16502413</v>
      </c>
    </row>
    <row r="205" spans="1:4">
      <c r="A205">
        <v>16502423</v>
      </c>
      <c r="B205" t="s">
        <v>3075</v>
      </c>
      <c r="C205" s="71">
        <v>99653.16</v>
      </c>
      <c r="D205" s="372">
        <f>VLOOKUP($A$1:$A$917,BS!$A$8:$A$2406,1,0)</f>
        <v>16502423</v>
      </c>
    </row>
    <row r="206" spans="1:4">
      <c r="A206">
        <v>16504063</v>
      </c>
      <c r="B206" t="s">
        <v>3078</v>
      </c>
      <c r="C206" s="71">
        <v>26827.5</v>
      </c>
      <c r="D206" s="372">
        <f>VLOOKUP($A$1:$A$917,BS!$A$8:$A$2406,1,0)</f>
        <v>16504063</v>
      </c>
    </row>
    <row r="207" spans="1:4">
      <c r="A207">
        <v>16504073</v>
      </c>
      <c r="B207" t="s">
        <v>3069</v>
      </c>
      <c r="C207" s="71">
        <v>95000</v>
      </c>
      <c r="D207" s="372">
        <f>VLOOKUP($A$1:$A$917,BS!$A$8:$A$2406,1,0)</f>
        <v>16504073</v>
      </c>
    </row>
    <row r="208" spans="1:4">
      <c r="A208">
        <v>16504083</v>
      </c>
      <c r="B208" t="s">
        <v>2830</v>
      </c>
      <c r="C208" s="71">
        <v>65700</v>
      </c>
      <c r="D208" s="372">
        <f>VLOOKUP($A$1:$A$917,BS!$A$8:$A$2406,1,0)</f>
        <v>16504083</v>
      </c>
    </row>
    <row r="209" spans="1:4">
      <c r="A209">
        <v>16504093</v>
      </c>
      <c r="B209" t="s">
        <v>3090</v>
      </c>
      <c r="C209" s="71">
        <v>332177.18</v>
      </c>
      <c r="D209" s="372">
        <f>VLOOKUP($A$1:$A$917,BS!$A$8:$A$2406,1,0)</f>
        <v>16504093</v>
      </c>
    </row>
    <row r="210" spans="1:4">
      <c r="A210">
        <v>16504101</v>
      </c>
      <c r="B210" t="s">
        <v>2338</v>
      </c>
      <c r="C210" s="71">
        <v>109836</v>
      </c>
      <c r="D210" s="372">
        <f>VLOOKUP($A$1:$A$917,BS!$A$8:$A$2406,1,0)</f>
        <v>16504101</v>
      </c>
    </row>
    <row r="211" spans="1:4">
      <c r="A211">
        <v>16504112</v>
      </c>
      <c r="B211" t="s">
        <v>3091</v>
      </c>
      <c r="C211" s="71">
        <v>1611750</v>
      </c>
      <c r="D211" s="372">
        <f>VLOOKUP($A$1:$A$917,BS!$A$8:$A$2406,1,0)</f>
        <v>16504112</v>
      </c>
    </row>
    <row r="212" spans="1:4">
      <c r="A212">
        <v>16504221</v>
      </c>
      <c r="B212" t="s">
        <v>3087</v>
      </c>
      <c r="C212" s="71">
        <v>216290</v>
      </c>
      <c r="D212" s="372">
        <f>VLOOKUP($A$1:$A$917,BS!$A$8:$A$2406,1,0)</f>
        <v>16504221</v>
      </c>
    </row>
    <row r="213" spans="1:4">
      <c r="A213">
        <v>16504231</v>
      </c>
      <c r="B213" t="s">
        <v>3092</v>
      </c>
      <c r="C213" s="71">
        <v>1104602.42</v>
      </c>
      <c r="D213" s="372">
        <f>VLOOKUP($A$1:$A$917,BS!$A$8:$A$2406,1,0)</f>
        <v>16504231</v>
      </c>
    </row>
    <row r="214" spans="1:4">
      <c r="A214">
        <v>16504241</v>
      </c>
      <c r="B214" t="s">
        <v>3093</v>
      </c>
      <c r="C214" s="71">
        <v>2389736.15</v>
      </c>
      <c r="D214" s="372">
        <f>VLOOKUP($A$1:$A$917,BS!$A$8:$A$2406,1,0)</f>
        <v>16504241</v>
      </c>
    </row>
    <row r="215" spans="1:4">
      <c r="A215">
        <v>16504251</v>
      </c>
      <c r="B215" t="s">
        <v>3094</v>
      </c>
      <c r="C215" s="71">
        <v>2235412.33</v>
      </c>
      <c r="D215" s="372">
        <f>VLOOKUP($A$1:$A$917,BS!$A$8:$A$2406,1,0)</f>
        <v>16504251</v>
      </c>
    </row>
    <row r="216" spans="1:4">
      <c r="A216">
        <v>16504253</v>
      </c>
      <c r="B216" t="s">
        <v>3058</v>
      </c>
      <c r="C216" s="71">
        <v>12381.08</v>
      </c>
      <c r="D216" s="372">
        <f>VLOOKUP($A$1:$A$917,BS!$A$8:$A$2406,1,0)</f>
        <v>16504253</v>
      </c>
    </row>
    <row r="217" spans="1:4">
      <c r="A217">
        <v>16504261</v>
      </c>
      <c r="B217" t="s">
        <v>3095</v>
      </c>
      <c r="C217" s="71">
        <v>707595.04</v>
      </c>
      <c r="D217" s="372">
        <f>VLOOKUP($A$1:$A$917,BS!$A$8:$A$2406,1,0)</f>
        <v>16504261</v>
      </c>
    </row>
    <row r="218" spans="1:4">
      <c r="A218">
        <v>16504271</v>
      </c>
      <c r="B218" t="s">
        <v>3096</v>
      </c>
      <c r="C218" s="71">
        <v>793364.16</v>
      </c>
      <c r="D218" s="372">
        <f>VLOOKUP($A$1:$A$917,BS!$A$8:$A$2406,1,0)</f>
        <v>16504271</v>
      </c>
    </row>
    <row r="219" spans="1:4">
      <c r="A219">
        <v>16580001</v>
      </c>
      <c r="B219" t="s">
        <v>3097</v>
      </c>
      <c r="C219" s="71">
        <v>-7556836.0999999996</v>
      </c>
      <c r="D219" s="372">
        <f>VLOOKUP($A$1:$A$917,BS!$A$8:$A$2406,1,0)</f>
        <v>16580001</v>
      </c>
    </row>
    <row r="220" spans="1:4">
      <c r="A220">
        <v>16580002</v>
      </c>
      <c r="B220" t="s">
        <v>3098</v>
      </c>
      <c r="C220" s="71">
        <v>-1611750</v>
      </c>
      <c r="D220" s="372">
        <f>VLOOKUP($A$1:$A$917,BS!$A$8:$A$2406,1,0)</f>
        <v>16580002</v>
      </c>
    </row>
    <row r="221" spans="1:4">
      <c r="A221">
        <v>16580003</v>
      </c>
      <c r="B221" t="s">
        <v>3099</v>
      </c>
      <c r="C221" s="71">
        <v>-532085.76000000001</v>
      </c>
      <c r="D221" s="372">
        <f>VLOOKUP($A$1:$A$917,BS!$A$8:$A$2406,1,0)</f>
        <v>16580003</v>
      </c>
    </row>
    <row r="222" spans="1:4">
      <c r="A222">
        <v>16590001</v>
      </c>
      <c r="B222" t="s">
        <v>3097</v>
      </c>
      <c r="C222" s="71">
        <v>7556836.0999999996</v>
      </c>
      <c r="D222" s="372">
        <f>VLOOKUP($A$1:$A$917,BS!$A$8:$A$2406,1,0)</f>
        <v>16590001</v>
      </c>
    </row>
    <row r="223" spans="1:4">
      <c r="A223">
        <v>16590002</v>
      </c>
      <c r="B223" t="s">
        <v>3100</v>
      </c>
      <c r="C223" s="71">
        <v>1611750</v>
      </c>
      <c r="D223" s="372">
        <f>VLOOKUP($A$1:$A$917,BS!$A$8:$A$2406,1,0)</f>
        <v>16590002</v>
      </c>
    </row>
    <row r="224" spans="1:4">
      <c r="A224">
        <v>16590003</v>
      </c>
      <c r="B224" t="s">
        <v>3099</v>
      </c>
      <c r="C224" s="71">
        <v>532085.76000000001</v>
      </c>
      <c r="D224" s="370">
        <f>VLOOKUP($A$1:$A$917,BS!$A$8:$A$2406,1,0)</f>
        <v>16590003</v>
      </c>
    </row>
    <row r="225" spans="1:4">
      <c r="A225">
        <v>17300001</v>
      </c>
      <c r="B225" t="s">
        <v>2278</v>
      </c>
      <c r="C225" s="71">
        <v>148198369.47999999</v>
      </c>
      <c r="D225" s="370">
        <f>VLOOKUP($A$1:$A$917,BS!$A$8:$A$2406,1,0)</f>
        <v>17300001</v>
      </c>
    </row>
    <row r="226" spans="1:4">
      <c r="A226">
        <v>17300002</v>
      </c>
      <c r="B226" t="s">
        <v>1607</v>
      </c>
      <c r="C226" s="71">
        <v>69075294.359999999</v>
      </c>
      <c r="D226" s="370">
        <f>VLOOKUP($A$1:$A$917,BS!$A$8:$A$2406,1,0)</f>
        <v>17300002</v>
      </c>
    </row>
    <row r="227" spans="1:4">
      <c r="A227">
        <v>17500001</v>
      </c>
      <c r="B227" t="s">
        <v>2365</v>
      </c>
      <c r="C227" s="71">
        <v>19050974.32</v>
      </c>
      <c r="D227" s="370">
        <f>VLOOKUP($A$1:$A$917,BS!$A$8:$A$2406,1,0)</f>
        <v>17500001</v>
      </c>
    </row>
    <row r="228" spans="1:4">
      <c r="A228">
        <v>17500002</v>
      </c>
      <c r="B228" t="s">
        <v>2366</v>
      </c>
      <c r="C228" s="71">
        <v>5367340.8099999996</v>
      </c>
      <c r="D228" s="370">
        <f>VLOOKUP($A$1:$A$917,BS!$A$8:$A$2406,1,0)</f>
        <v>17500002</v>
      </c>
    </row>
    <row r="229" spans="1:4">
      <c r="A229">
        <v>17500011</v>
      </c>
      <c r="B229" t="s">
        <v>2367</v>
      </c>
      <c r="C229" s="71">
        <v>4392032.7</v>
      </c>
      <c r="D229" s="370">
        <f>VLOOKUP($A$1:$A$917,BS!$A$8:$A$2406,1,0)</f>
        <v>17500011</v>
      </c>
    </row>
    <row r="230" spans="1:4">
      <c r="A230">
        <v>17500012</v>
      </c>
      <c r="B230" t="s">
        <v>2368</v>
      </c>
      <c r="C230" s="71">
        <v>833440.85</v>
      </c>
      <c r="D230" s="370">
        <f>VLOOKUP($A$1:$A$917,BS!$A$8:$A$2406,1,0)</f>
        <v>17500012</v>
      </c>
    </row>
    <row r="231" spans="1:4">
      <c r="A231">
        <v>18100003</v>
      </c>
      <c r="B231" t="s">
        <v>939</v>
      </c>
      <c r="C231" s="71">
        <v>248116.96</v>
      </c>
      <c r="D231" s="370">
        <f>VLOOKUP($A$1:$A$917,BS!$A$8:$A$2406,1,0)</f>
        <v>18100003</v>
      </c>
    </row>
    <row r="232" spans="1:4">
      <c r="A232">
        <v>18100093</v>
      </c>
      <c r="B232" t="s">
        <v>226</v>
      </c>
      <c r="C232" s="71">
        <v>44288.84</v>
      </c>
      <c r="D232" s="370">
        <f>VLOOKUP($A$1:$A$917,BS!$A$8:$A$2406,1,0)</f>
        <v>18100093</v>
      </c>
    </row>
    <row r="233" spans="1:4">
      <c r="A233">
        <v>18100203</v>
      </c>
      <c r="B233" t="s">
        <v>1794</v>
      </c>
      <c r="C233" s="71">
        <v>1592495.3</v>
      </c>
      <c r="D233" s="370">
        <f>VLOOKUP($A$1:$A$917,BS!$A$8:$A$2406,1,0)</f>
        <v>18100203</v>
      </c>
    </row>
    <row r="234" spans="1:4">
      <c r="A234">
        <v>18100213</v>
      </c>
      <c r="B234" t="s">
        <v>2920</v>
      </c>
      <c r="C234" s="71">
        <v>4443061.71</v>
      </c>
      <c r="D234" s="370">
        <f>VLOOKUP($A$1:$A$917,BS!$A$8:$A$2406,1,0)</f>
        <v>18100213</v>
      </c>
    </row>
    <row r="235" spans="1:4">
      <c r="A235">
        <v>18100223</v>
      </c>
      <c r="B235" t="s">
        <v>2557</v>
      </c>
      <c r="C235" s="71">
        <v>1254642.1599999999</v>
      </c>
      <c r="D235" s="370">
        <f>VLOOKUP($A$1:$A$917,BS!$A$8:$A$2406,1,0)</f>
        <v>18100223</v>
      </c>
    </row>
    <row r="236" spans="1:4">
      <c r="A236">
        <v>18100233</v>
      </c>
      <c r="B236" t="s">
        <v>2561</v>
      </c>
      <c r="C236" s="71">
        <v>212027.27</v>
      </c>
      <c r="D236" s="370">
        <f>VLOOKUP($A$1:$A$917,BS!$A$8:$A$2406,1,0)</f>
        <v>18100233</v>
      </c>
    </row>
    <row r="237" spans="1:4">
      <c r="A237">
        <v>18100473</v>
      </c>
      <c r="B237" t="s">
        <v>1215</v>
      </c>
      <c r="C237" s="71">
        <v>1205677.8</v>
      </c>
      <c r="D237" s="370">
        <f>VLOOKUP($A$1:$A$917,BS!$A$8:$A$2406,1,0)</f>
        <v>18100473</v>
      </c>
    </row>
    <row r="238" spans="1:4">
      <c r="A238">
        <v>18100493</v>
      </c>
      <c r="B238" t="s">
        <v>669</v>
      </c>
      <c r="C238" s="71">
        <v>419949.77</v>
      </c>
      <c r="D238" s="370">
        <f>VLOOKUP($A$1:$A$917,BS!$A$8:$A$2406,1,0)</f>
        <v>18100493</v>
      </c>
    </row>
    <row r="239" spans="1:4">
      <c r="A239">
        <v>18100663</v>
      </c>
      <c r="B239" t="s">
        <v>2456</v>
      </c>
      <c r="C239" s="71">
        <v>826871.11</v>
      </c>
      <c r="D239" s="370">
        <f>VLOOKUP($A$1:$A$917,BS!$A$8:$A$2406,1,0)</f>
        <v>18100663</v>
      </c>
    </row>
    <row r="240" spans="1:4">
      <c r="A240">
        <v>18100673</v>
      </c>
      <c r="B240" t="s">
        <v>2459</v>
      </c>
      <c r="C240" s="71">
        <v>1479565.4</v>
      </c>
      <c r="D240" s="370">
        <f>VLOOKUP($A$1:$A$917,BS!$A$8:$A$2406,1,0)</f>
        <v>18100673</v>
      </c>
    </row>
    <row r="241" spans="1:4">
      <c r="A241">
        <v>18100923</v>
      </c>
      <c r="B241" t="s">
        <v>2199</v>
      </c>
      <c r="C241" s="71">
        <v>2240646.56</v>
      </c>
      <c r="D241" s="370">
        <f>VLOOKUP($A$1:$A$917,BS!$A$8:$A$2406,1,0)</f>
        <v>18100923</v>
      </c>
    </row>
    <row r="242" spans="1:4">
      <c r="A242">
        <v>18100933</v>
      </c>
      <c r="B242" t="s">
        <v>2200</v>
      </c>
      <c r="C242" s="71">
        <v>458791.46</v>
      </c>
      <c r="D242" s="370">
        <f>VLOOKUP($A$1:$A$917,BS!$A$8:$A$2406,1,0)</f>
        <v>18100933</v>
      </c>
    </row>
    <row r="243" spans="1:4">
      <c r="A243">
        <v>18101023</v>
      </c>
      <c r="B243" t="s">
        <v>1046</v>
      </c>
      <c r="C243" s="71">
        <v>1732300.6</v>
      </c>
      <c r="D243" s="370">
        <f>VLOOKUP($A$1:$A$917,BS!$A$8:$A$2406,1,0)</f>
        <v>18101023</v>
      </c>
    </row>
    <row r="244" spans="1:4">
      <c r="A244">
        <v>18101033</v>
      </c>
      <c r="B244" t="s">
        <v>1211</v>
      </c>
      <c r="C244" s="71">
        <v>2030750.71</v>
      </c>
      <c r="D244" s="370">
        <f>VLOOKUP($A$1:$A$917,BS!$A$8:$A$2406,1,0)</f>
        <v>18101033</v>
      </c>
    </row>
    <row r="245" spans="1:4">
      <c r="A245">
        <v>18101053</v>
      </c>
      <c r="B245" t="s">
        <v>1818</v>
      </c>
      <c r="C245" s="71">
        <v>602388.88</v>
      </c>
      <c r="D245" s="370">
        <f>VLOOKUP($A$1:$A$917,BS!$A$8:$A$2406,1,0)</f>
        <v>18101053</v>
      </c>
    </row>
    <row r="246" spans="1:4">
      <c r="A246">
        <v>18101083</v>
      </c>
      <c r="B246" t="s">
        <v>949</v>
      </c>
      <c r="C246" s="71">
        <v>558587.27</v>
      </c>
      <c r="D246" s="370">
        <f>VLOOKUP($A$1:$A$917,BS!$A$8:$A$2406,1,0)</f>
        <v>18101083</v>
      </c>
    </row>
    <row r="247" spans="1:4">
      <c r="A247">
        <v>18101093</v>
      </c>
      <c r="B247" t="s">
        <v>950</v>
      </c>
      <c r="C247" s="71">
        <v>430355.08</v>
      </c>
      <c r="D247" s="370">
        <f>VLOOKUP($A$1:$A$917,BS!$A$8:$A$2406,1,0)</f>
        <v>18101093</v>
      </c>
    </row>
    <row r="248" spans="1:4">
      <c r="A248">
        <v>18101113</v>
      </c>
      <c r="B248" t="s">
        <v>1523</v>
      </c>
      <c r="C248" s="71">
        <v>2809755.51</v>
      </c>
      <c r="D248" s="370">
        <f>VLOOKUP($A$1:$A$917,BS!$A$8:$A$2406,1,0)</f>
        <v>18101113</v>
      </c>
    </row>
    <row r="249" spans="1:4">
      <c r="A249">
        <v>18101123</v>
      </c>
      <c r="B249" t="s">
        <v>1954</v>
      </c>
      <c r="C249" s="71">
        <v>2726957.81</v>
      </c>
      <c r="D249" s="370">
        <f>VLOOKUP($A$1:$A$917,BS!$A$8:$A$2406,1,0)</f>
        <v>18101123</v>
      </c>
    </row>
    <row r="250" spans="1:4">
      <c r="A250">
        <v>18101133</v>
      </c>
      <c r="B250" t="s">
        <v>1955</v>
      </c>
      <c r="C250" s="71">
        <v>2113238.44</v>
      </c>
      <c r="D250" s="370">
        <f>VLOOKUP($A$1:$A$917,BS!$A$8:$A$2406,1,0)</f>
        <v>18101133</v>
      </c>
    </row>
    <row r="251" spans="1:4">
      <c r="A251">
        <v>18101143</v>
      </c>
      <c r="B251" t="s">
        <v>2057</v>
      </c>
      <c r="C251" s="71">
        <v>2591591.0099999998</v>
      </c>
      <c r="D251" s="370">
        <f>VLOOKUP($A$1:$A$917,BS!$A$8:$A$2406,1,0)</f>
        <v>18101143</v>
      </c>
    </row>
    <row r="252" spans="1:4">
      <c r="A252">
        <v>18210231</v>
      </c>
      <c r="B252" t="s">
        <v>1670</v>
      </c>
      <c r="C252" s="71">
        <v>22551493</v>
      </c>
      <c r="D252" s="370">
        <f>VLOOKUP($A$1:$A$917,BS!$A$8:$A$2406,1,0)</f>
        <v>18210231</v>
      </c>
    </row>
    <row r="253" spans="1:4">
      <c r="A253">
        <v>18210261</v>
      </c>
      <c r="B253" t="s">
        <v>2024</v>
      </c>
      <c r="C253" s="71">
        <v>50185.88</v>
      </c>
      <c r="D253" s="370">
        <f>VLOOKUP($A$1:$A$917,BS!$A$8:$A$2406,1,0)</f>
        <v>18210261</v>
      </c>
    </row>
    <row r="254" spans="1:4">
      <c r="A254">
        <v>18210281</v>
      </c>
      <c r="B254" t="s">
        <v>2239</v>
      </c>
      <c r="C254" s="71">
        <v>60295490.299999997</v>
      </c>
      <c r="D254" s="370">
        <f>VLOOKUP($A$1:$A$917,BS!$A$8:$A$2406,1,0)</f>
        <v>18210281</v>
      </c>
    </row>
    <row r="255" spans="1:4">
      <c r="A255">
        <v>18210291</v>
      </c>
      <c r="B255" t="s">
        <v>2305</v>
      </c>
      <c r="C255" s="71">
        <v>2476081.77</v>
      </c>
      <c r="D255" s="370">
        <f>VLOOKUP($A$1:$A$917,BS!$A$8:$A$2406,1,0)</f>
        <v>18210291</v>
      </c>
    </row>
    <row r="256" spans="1:4">
      <c r="A256">
        <v>18210301</v>
      </c>
      <c r="B256" t="s">
        <v>2832</v>
      </c>
      <c r="C256" s="71">
        <v>18185672.66</v>
      </c>
      <c r="D256" s="370">
        <f>VLOOKUP($A$1:$A$917,BS!$A$8:$A$2406,1,0)</f>
        <v>18210301</v>
      </c>
    </row>
    <row r="257" spans="1:4">
      <c r="A257">
        <v>18210311</v>
      </c>
      <c r="B257" t="s">
        <v>2989</v>
      </c>
      <c r="C257" s="71">
        <v>22217697.260000002</v>
      </c>
      <c r="D257" s="370">
        <f>VLOOKUP($A$1:$A$917,BS!$A$8:$A$2406,1,0)</f>
        <v>18210311</v>
      </c>
    </row>
    <row r="258" spans="1:4">
      <c r="A258">
        <v>18220011</v>
      </c>
      <c r="B258" t="s">
        <v>457</v>
      </c>
      <c r="C258" s="71">
        <v>65708856.939999998</v>
      </c>
      <c r="D258" s="370">
        <f>VLOOKUP($A$1:$A$917,BS!$A$8:$A$2406,1,0)</f>
        <v>18220011</v>
      </c>
    </row>
    <row r="259" spans="1:4">
      <c r="A259">
        <v>18220021</v>
      </c>
      <c r="B259" t="s">
        <v>1085</v>
      </c>
      <c r="C259" s="71">
        <v>743111.53</v>
      </c>
      <c r="D259" s="370">
        <f>VLOOKUP($A$1:$A$917,BS!$A$8:$A$2406,1,0)</f>
        <v>18220021</v>
      </c>
    </row>
    <row r="260" spans="1:4">
      <c r="A260">
        <v>18220031</v>
      </c>
      <c r="B260" t="s">
        <v>243</v>
      </c>
      <c r="C260" s="71">
        <v>-18818583.699999999</v>
      </c>
      <c r="D260" s="370">
        <f>VLOOKUP($A$1:$A$917,BS!$A$8:$A$2406,1,0)</f>
        <v>18220031</v>
      </c>
    </row>
    <row r="261" spans="1:4">
      <c r="A261">
        <v>18220041</v>
      </c>
      <c r="B261" t="s">
        <v>1257</v>
      </c>
      <c r="C261" s="71">
        <v>-17874144.739999998</v>
      </c>
      <c r="D261" s="370">
        <f>VLOOKUP($A$1:$A$917,BS!$A$8:$A$2406,1,0)</f>
        <v>18220041</v>
      </c>
    </row>
    <row r="262" spans="1:4">
      <c r="A262">
        <v>18220061</v>
      </c>
      <c r="B262" t="s">
        <v>1415</v>
      </c>
      <c r="C262" s="71">
        <v>-30211680.609999999</v>
      </c>
      <c r="D262" s="370">
        <f>VLOOKUP($A$1:$A$917,BS!$A$8:$A$2406,1,0)</f>
        <v>18220061</v>
      </c>
    </row>
    <row r="263" spans="1:4">
      <c r="A263">
        <v>18220091</v>
      </c>
      <c r="B263" t="s">
        <v>2231</v>
      </c>
      <c r="C263" s="71">
        <v>241267.87</v>
      </c>
      <c r="D263" s="370">
        <f>VLOOKUP($A$1:$A$917,BS!$A$8:$A$2406,1,0)</f>
        <v>18220091</v>
      </c>
    </row>
    <row r="264" spans="1:4">
      <c r="A264">
        <v>18220101</v>
      </c>
      <c r="B264" t="s">
        <v>2845</v>
      </c>
      <c r="C264" s="71">
        <v>10569307.84</v>
      </c>
      <c r="D264" s="370">
        <f>VLOOKUP($A$1:$A$917,BS!$A$8:$A$2406,1,0)</f>
        <v>18220101</v>
      </c>
    </row>
    <row r="265" spans="1:4">
      <c r="A265">
        <v>18230002</v>
      </c>
      <c r="B265" t="s">
        <v>2</v>
      </c>
      <c r="C265" s="71">
        <v>1208409.3600000001</v>
      </c>
      <c r="D265" s="370">
        <f>VLOOKUP($A$1:$A$917,BS!$A$8:$A$2406,1,0)</f>
        <v>18230002</v>
      </c>
    </row>
    <row r="266" spans="1:4">
      <c r="A266">
        <v>18230021</v>
      </c>
      <c r="B266" t="s">
        <v>575</v>
      </c>
      <c r="C266" s="71">
        <v>93198239.299999997</v>
      </c>
      <c r="D266" s="370">
        <f>VLOOKUP($A$1:$A$917,BS!$A$8:$A$2406,1,0)</f>
        <v>18230021</v>
      </c>
    </row>
    <row r="267" spans="1:4">
      <c r="A267">
        <v>18230031</v>
      </c>
      <c r="B267" t="s">
        <v>1260</v>
      </c>
      <c r="C267" s="71">
        <v>52197238.469999999</v>
      </c>
      <c r="D267" s="370">
        <f>VLOOKUP($A$1:$A$917,BS!$A$8:$A$2406,1,0)</f>
        <v>18230031</v>
      </c>
    </row>
    <row r="268" spans="1:4">
      <c r="A268">
        <v>18230032</v>
      </c>
      <c r="B268" t="s">
        <v>829</v>
      </c>
      <c r="C268" s="71">
        <v>13094077.869999999</v>
      </c>
      <c r="D268" s="370">
        <f>VLOOKUP($A$1:$A$917,BS!$A$8:$A$2406,1,0)</f>
        <v>18230032</v>
      </c>
    </row>
    <row r="269" spans="1:4">
      <c r="A269">
        <v>18230041</v>
      </c>
      <c r="B269" t="s">
        <v>720</v>
      </c>
      <c r="C269" s="71">
        <v>21589277</v>
      </c>
      <c r="D269" s="370">
        <f>VLOOKUP($A$1:$A$917,BS!$A$8:$A$2406,1,0)</f>
        <v>18230041</v>
      </c>
    </row>
    <row r="270" spans="1:4">
      <c r="A270">
        <v>18230042</v>
      </c>
      <c r="B270" t="s">
        <v>1566</v>
      </c>
      <c r="C270" s="71">
        <v>-5050218.58</v>
      </c>
      <c r="D270" s="370">
        <f>VLOOKUP($A$1:$A$917,BS!$A$8:$A$2406,1,0)</f>
        <v>18230042</v>
      </c>
    </row>
    <row r="271" spans="1:4">
      <c r="A271">
        <v>18230051</v>
      </c>
      <c r="B271" t="s">
        <v>721</v>
      </c>
      <c r="C271" s="71">
        <v>-16718031.029999999</v>
      </c>
      <c r="D271" s="370">
        <f>VLOOKUP($A$1:$A$917,BS!$A$8:$A$2406,1,0)</f>
        <v>18230051</v>
      </c>
    </row>
    <row r="272" spans="1:4">
      <c r="A272">
        <v>18230061</v>
      </c>
      <c r="B272" t="s">
        <v>631</v>
      </c>
      <c r="C272" s="71">
        <v>1177645</v>
      </c>
      <c r="D272" s="370">
        <f>VLOOKUP($A$1:$A$917,BS!$A$8:$A$2406,1,0)</f>
        <v>18230061</v>
      </c>
    </row>
    <row r="273" spans="1:4">
      <c r="A273">
        <v>18230071</v>
      </c>
      <c r="B273" t="s">
        <v>970</v>
      </c>
      <c r="C273" s="71">
        <v>113632921</v>
      </c>
      <c r="D273" s="370">
        <f>VLOOKUP($A$1:$A$917,BS!$A$8:$A$2406,1,0)</f>
        <v>18230071</v>
      </c>
    </row>
    <row r="274" spans="1:4">
      <c r="A274">
        <v>18230081</v>
      </c>
      <c r="B274" t="s">
        <v>932</v>
      </c>
      <c r="C274" s="71">
        <v>-108343082.98999999</v>
      </c>
      <c r="D274" s="370">
        <f>VLOOKUP($A$1:$A$917,BS!$A$8:$A$2406,1,0)</f>
        <v>18230081</v>
      </c>
    </row>
    <row r="275" spans="1:4">
      <c r="A275">
        <v>18230311</v>
      </c>
      <c r="B275" t="s">
        <v>1489</v>
      </c>
      <c r="C275" s="71">
        <v>30000</v>
      </c>
      <c r="D275" s="370">
        <f>VLOOKUP($A$1:$A$917,BS!$A$8:$A$2406,1,0)</f>
        <v>18230311</v>
      </c>
    </row>
    <row r="276" spans="1:4">
      <c r="A276">
        <v>18230351</v>
      </c>
      <c r="B276" t="s">
        <v>221</v>
      </c>
      <c r="C276" s="71">
        <v>112227705.84999999</v>
      </c>
      <c r="D276" s="370">
        <f>VLOOKUP($A$1:$A$917,BS!$A$8:$A$2406,1,0)</f>
        <v>18230351</v>
      </c>
    </row>
    <row r="277" spans="1:4">
      <c r="A277">
        <v>18230401</v>
      </c>
      <c r="B277" t="s">
        <v>2250</v>
      </c>
      <c r="C277" s="71">
        <v>13262.01</v>
      </c>
      <c r="D277" s="370">
        <f>VLOOKUP($A$1:$A$917,BS!$A$8:$A$2406,1,0)</f>
        <v>18230401</v>
      </c>
    </row>
    <row r="278" spans="1:4">
      <c r="A278">
        <v>18230621</v>
      </c>
      <c r="B278" t="s">
        <v>1277</v>
      </c>
      <c r="C278" s="71">
        <v>-67035700.049999997</v>
      </c>
      <c r="D278" s="370">
        <f>VLOOKUP($A$1:$A$917,BS!$A$8:$A$2406,1,0)</f>
        <v>18230621</v>
      </c>
    </row>
    <row r="279" spans="1:4">
      <c r="A279">
        <v>18230631</v>
      </c>
      <c r="B279" t="s">
        <v>1795</v>
      </c>
      <c r="C279" s="71">
        <v>71485314.980000004</v>
      </c>
      <c r="D279" s="370">
        <f>VLOOKUP($A$1:$A$917,BS!$A$8:$A$2406,1,0)</f>
        <v>18230631</v>
      </c>
    </row>
    <row r="280" spans="1:4">
      <c r="A280">
        <v>18230691</v>
      </c>
      <c r="B280" t="s">
        <v>1290</v>
      </c>
      <c r="C280" s="71">
        <v>-474402.14</v>
      </c>
      <c r="D280" s="370">
        <f>VLOOKUP($A$1:$A$917,BS!$A$8:$A$2406,1,0)</f>
        <v>18230691</v>
      </c>
    </row>
    <row r="281" spans="1:4">
      <c r="A281">
        <v>18230771</v>
      </c>
      <c r="B281" t="s">
        <v>873</v>
      </c>
      <c r="C281" s="71">
        <v>9464961</v>
      </c>
      <c r="D281" s="370">
        <f>VLOOKUP($A$1:$A$917,BS!$A$8:$A$2406,1,0)</f>
        <v>18230771</v>
      </c>
    </row>
    <row r="282" spans="1:4">
      <c r="A282">
        <v>18230781</v>
      </c>
      <c r="B282" t="s">
        <v>788</v>
      </c>
      <c r="C282" s="71">
        <v>-9464961</v>
      </c>
      <c r="D282" s="370">
        <f>VLOOKUP($A$1:$A$917,BS!$A$8:$A$2406,1,0)</f>
        <v>18230781</v>
      </c>
    </row>
    <row r="283" spans="1:4">
      <c r="A283">
        <v>18230791</v>
      </c>
      <c r="B283" t="s">
        <v>379</v>
      </c>
      <c r="C283" s="71">
        <v>3858376</v>
      </c>
      <c r="D283" s="370">
        <f>VLOOKUP($A$1:$A$917,BS!$A$8:$A$2406,1,0)</f>
        <v>18230791</v>
      </c>
    </row>
    <row r="284" spans="1:4">
      <c r="A284">
        <v>18230971</v>
      </c>
      <c r="B284" t="s">
        <v>1383</v>
      </c>
      <c r="C284" s="71">
        <v>2749643.08</v>
      </c>
      <c r="D284" s="370">
        <f>VLOOKUP($A$1:$A$917,BS!$A$8:$A$2406,1,0)</f>
        <v>18230971</v>
      </c>
    </row>
    <row r="285" spans="1:4">
      <c r="A285">
        <v>18231051</v>
      </c>
      <c r="B285" t="s">
        <v>2039</v>
      </c>
      <c r="C285" s="71">
        <v>-34827817</v>
      </c>
      <c r="D285" s="370">
        <f>VLOOKUP($A$1:$A$917,BS!$A$8:$A$2406,1,0)</f>
        <v>18231051</v>
      </c>
    </row>
    <row r="286" spans="1:4">
      <c r="A286">
        <v>18231061</v>
      </c>
      <c r="B286" t="s">
        <v>2040</v>
      </c>
      <c r="C286" s="71">
        <v>34827817</v>
      </c>
      <c r="D286" s="370">
        <f>VLOOKUP($A$1:$A$917,BS!$A$8:$A$2406,1,0)</f>
        <v>18231061</v>
      </c>
    </row>
    <row r="287" spans="1:4">
      <c r="A287">
        <v>18231081</v>
      </c>
      <c r="B287" t="s">
        <v>2237</v>
      </c>
      <c r="C287" s="71">
        <v>-25644564</v>
      </c>
      <c r="D287" s="370">
        <f>VLOOKUP($A$1:$A$917,BS!$A$8:$A$2406,1,0)</f>
        <v>18231081</v>
      </c>
    </row>
    <row r="288" spans="1:4">
      <c r="A288">
        <v>18231091</v>
      </c>
      <c r="B288" t="s">
        <v>2238</v>
      </c>
      <c r="C288" s="71">
        <v>25644564</v>
      </c>
      <c r="D288" s="370">
        <f>VLOOKUP($A$1:$A$917,BS!$A$8:$A$2406,1,0)</f>
        <v>18231091</v>
      </c>
    </row>
    <row r="289" spans="1:4">
      <c r="A289">
        <v>18231141</v>
      </c>
      <c r="B289" t="s">
        <v>2461</v>
      </c>
      <c r="C289" s="71">
        <v>-37811937</v>
      </c>
      <c r="D289" s="370">
        <f>VLOOKUP($A$1:$A$917,BS!$A$8:$A$2406,1,0)</f>
        <v>18231141</v>
      </c>
    </row>
    <row r="290" spans="1:4">
      <c r="A290">
        <v>18231151</v>
      </c>
      <c r="B290" t="s">
        <v>2462</v>
      </c>
      <c r="C290" s="71">
        <v>37811937</v>
      </c>
      <c r="D290" s="370">
        <f>VLOOKUP($A$1:$A$917,BS!$A$8:$A$2406,1,0)</f>
        <v>18231151</v>
      </c>
    </row>
    <row r="291" spans="1:4">
      <c r="A291">
        <v>18231161</v>
      </c>
      <c r="B291" t="s">
        <v>2724</v>
      </c>
      <c r="C291" s="71">
        <v>40127111</v>
      </c>
      <c r="D291" s="370">
        <f>VLOOKUP($A$1:$A$917,BS!$A$8:$A$2406,1,0)</f>
        <v>18231161</v>
      </c>
    </row>
    <row r="292" spans="1:4">
      <c r="A292">
        <v>18231171</v>
      </c>
      <c r="B292" t="s">
        <v>2725</v>
      </c>
      <c r="C292" s="71">
        <v>-40127111</v>
      </c>
      <c r="D292" s="370">
        <f>VLOOKUP($A$1:$A$917,BS!$A$8:$A$2406,1,0)</f>
        <v>18231171</v>
      </c>
    </row>
    <row r="293" spans="1:4">
      <c r="A293">
        <v>18231181</v>
      </c>
      <c r="B293" t="s">
        <v>2878</v>
      </c>
      <c r="C293" s="71">
        <v>8733855</v>
      </c>
      <c r="D293" s="370">
        <f>VLOOKUP($A$1:$A$917,BS!$A$8:$A$2406,1,0)</f>
        <v>18231181</v>
      </c>
    </row>
    <row r="294" spans="1:4">
      <c r="A294">
        <v>18231191</v>
      </c>
      <c r="B294" t="s">
        <v>2879</v>
      </c>
      <c r="C294" s="71">
        <v>-8733855</v>
      </c>
      <c r="D294" s="370">
        <f>VLOOKUP($A$1:$A$917,BS!$A$8:$A$2406,1,0)</f>
        <v>18231191</v>
      </c>
    </row>
    <row r="295" spans="1:4">
      <c r="A295">
        <v>18232221</v>
      </c>
      <c r="B295" t="s">
        <v>1490</v>
      </c>
      <c r="C295" s="71">
        <v>200000</v>
      </c>
      <c r="D295" s="370">
        <f>VLOOKUP($A$1:$A$917,BS!$A$8:$A$2406,1,0)</f>
        <v>18232221</v>
      </c>
    </row>
    <row r="296" spans="1:4">
      <c r="A296">
        <v>18232251</v>
      </c>
      <c r="B296" t="s">
        <v>1491</v>
      </c>
      <c r="C296" s="71">
        <v>2144365.86</v>
      </c>
      <c r="D296" s="370">
        <f>VLOOKUP($A$1:$A$917,BS!$A$8:$A$2406,1,0)</f>
        <v>18232251</v>
      </c>
    </row>
    <row r="297" spans="1:4">
      <c r="A297">
        <v>18232261</v>
      </c>
      <c r="B297" t="s">
        <v>1524</v>
      </c>
      <c r="C297" s="71">
        <v>600000</v>
      </c>
      <c r="D297" s="370">
        <f>VLOOKUP($A$1:$A$917,BS!$A$8:$A$2406,1,0)</f>
        <v>18232261</v>
      </c>
    </row>
    <row r="298" spans="1:4">
      <c r="A298">
        <v>18232271</v>
      </c>
      <c r="B298" t="s">
        <v>1492</v>
      </c>
      <c r="C298" s="71">
        <v>358008.41</v>
      </c>
      <c r="D298" s="370">
        <f>VLOOKUP($A$1:$A$917,BS!$A$8:$A$2406,1,0)</f>
        <v>18232271</v>
      </c>
    </row>
    <row r="299" spans="1:4">
      <c r="A299">
        <v>18232301</v>
      </c>
      <c r="B299" t="s">
        <v>2306</v>
      </c>
      <c r="C299" s="71">
        <v>69791477.370000005</v>
      </c>
      <c r="D299" s="370">
        <f>VLOOKUP($A$1:$A$917,BS!$A$8:$A$2406,1,0)</f>
        <v>18232301</v>
      </c>
    </row>
    <row r="300" spans="1:4">
      <c r="A300">
        <v>18232311</v>
      </c>
      <c r="B300" t="s">
        <v>2307</v>
      </c>
      <c r="C300" s="71">
        <v>14744244</v>
      </c>
      <c r="D300" s="370">
        <f>VLOOKUP($A$1:$A$917,BS!$A$8:$A$2406,1,0)</f>
        <v>18232311</v>
      </c>
    </row>
    <row r="301" spans="1:4">
      <c r="A301">
        <v>18232321</v>
      </c>
      <c r="B301" t="s">
        <v>2308</v>
      </c>
      <c r="C301" s="71">
        <v>1999999.79</v>
      </c>
      <c r="D301" s="370">
        <f>VLOOKUP($A$1:$A$917,BS!$A$8:$A$2406,1,0)</f>
        <v>18232321</v>
      </c>
    </row>
    <row r="302" spans="1:4">
      <c r="A302">
        <v>18232331</v>
      </c>
      <c r="B302" t="s">
        <v>2319</v>
      </c>
      <c r="C302" s="71">
        <v>1499866.62</v>
      </c>
      <c r="D302" s="370">
        <f>VLOOKUP($A$1:$A$917,BS!$A$8:$A$2406,1,0)</f>
        <v>18232331</v>
      </c>
    </row>
    <row r="303" spans="1:4">
      <c r="A303">
        <v>18233061</v>
      </c>
      <c r="B303" t="s">
        <v>1493</v>
      </c>
      <c r="C303" s="71">
        <v>20000</v>
      </c>
      <c r="D303" s="370">
        <f>VLOOKUP($A$1:$A$917,BS!$A$8:$A$2406,1,0)</f>
        <v>18233061</v>
      </c>
    </row>
    <row r="304" spans="1:4">
      <c r="A304">
        <v>18233091</v>
      </c>
      <c r="B304" t="s">
        <v>1494</v>
      </c>
      <c r="C304" s="71">
        <v>198092.16</v>
      </c>
      <c r="D304" s="370">
        <f>VLOOKUP($A$1:$A$917,BS!$A$8:$A$2406,1,0)</f>
        <v>18233091</v>
      </c>
    </row>
    <row r="305" spans="1:4">
      <c r="A305">
        <v>18235521</v>
      </c>
      <c r="B305" t="s">
        <v>1926</v>
      </c>
      <c r="C305" s="71">
        <v>26520490.879999999</v>
      </c>
      <c r="D305" s="370">
        <f>VLOOKUP($A$1:$A$917,BS!$A$8:$A$2406,1,0)</f>
        <v>18235521</v>
      </c>
    </row>
    <row r="306" spans="1:4">
      <c r="A306">
        <v>18236021</v>
      </c>
      <c r="B306" t="s">
        <v>44</v>
      </c>
      <c r="C306" s="71">
        <v>15256064.07</v>
      </c>
      <c r="D306" s="370">
        <f>VLOOKUP($A$1:$A$917,BS!$A$8:$A$2406,1,0)</f>
        <v>18236021</v>
      </c>
    </row>
    <row r="307" spans="1:4">
      <c r="A307">
        <v>18236031</v>
      </c>
      <c r="B307" t="s">
        <v>45</v>
      </c>
      <c r="C307" s="71">
        <v>2873005.76</v>
      </c>
      <c r="D307" s="370">
        <f>VLOOKUP($A$1:$A$917,BS!$A$8:$A$2406,1,0)</f>
        <v>18236031</v>
      </c>
    </row>
    <row r="308" spans="1:4">
      <c r="A308">
        <v>18236041</v>
      </c>
      <c r="B308" t="s">
        <v>46</v>
      </c>
      <c r="C308" s="71">
        <v>-228709.77</v>
      </c>
      <c r="D308" s="370">
        <f>VLOOKUP($A$1:$A$917,BS!$A$8:$A$2406,1,0)</f>
        <v>18236041</v>
      </c>
    </row>
    <row r="309" spans="1:4">
      <c r="A309">
        <v>18236051</v>
      </c>
      <c r="B309" t="s">
        <v>1212</v>
      </c>
      <c r="C309" s="71">
        <v>107024.51</v>
      </c>
      <c r="D309" s="370">
        <f>VLOOKUP($A$1:$A$917,BS!$A$8:$A$2406,1,0)</f>
        <v>18236051</v>
      </c>
    </row>
    <row r="310" spans="1:4">
      <c r="A310">
        <v>18236061</v>
      </c>
      <c r="B310" t="s">
        <v>322</v>
      </c>
      <c r="C310" s="71">
        <v>1031542.85</v>
      </c>
      <c r="D310" s="370">
        <f>VLOOKUP($A$1:$A$917,BS!$A$8:$A$2406,1,0)</f>
        <v>18236061</v>
      </c>
    </row>
    <row r="311" spans="1:4">
      <c r="A311">
        <v>18236071</v>
      </c>
      <c r="B311" t="s">
        <v>323</v>
      </c>
      <c r="C311" s="71">
        <v>671052.84</v>
      </c>
      <c r="D311" s="370">
        <f>VLOOKUP($A$1:$A$917,BS!$A$8:$A$2406,1,0)</f>
        <v>18236071</v>
      </c>
    </row>
    <row r="312" spans="1:4">
      <c r="A312">
        <v>18236091</v>
      </c>
      <c r="B312" t="s">
        <v>1384</v>
      </c>
      <c r="C312" s="71">
        <v>-100555.3</v>
      </c>
      <c r="D312" s="370">
        <f>VLOOKUP($A$1:$A$917,BS!$A$8:$A$2406,1,0)</f>
        <v>18236091</v>
      </c>
    </row>
    <row r="313" spans="1:4">
      <c r="A313">
        <v>18236101</v>
      </c>
      <c r="B313" t="s">
        <v>1417</v>
      </c>
      <c r="C313" s="71">
        <v>3769772.47</v>
      </c>
      <c r="D313" s="370">
        <f>VLOOKUP($A$1:$A$917,BS!$A$8:$A$2406,1,0)</f>
        <v>18236101</v>
      </c>
    </row>
    <row r="314" spans="1:4">
      <c r="A314">
        <v>18236111</v>
      </c>
      <c r="B314" t="s">
        <v>2747</v>
      </c>
      <c r="C314" s="71">
        <v>-2161326.5299999998</v>
      </c>
      <c r="D314" s="370">
        <f>VLOOKUP($A$1:$A$917,BS!$A$8:$A$2406,1,0)</f>
        <v>18236111</v>
      </c>
    </row>
    <row r="315" spans="1:4">
      <c r="A315">
        <v>18237112</v>
      </c>
      <c r="B315" t="s">
        <v>633</v>
      </c>
      <c r="C315" s="71">
        <v>279321.2</v>
      </c>
      <c r="D315" s="370">
        <f>VLOOKUP($A$1:$A$917,BS!$A$8:$A$2406,1,0)</f>
        <v>18237112</v>
      </c>
    </row>
    <row r="316" spans="1:4">
      <c r="A316">
        <v>18237122</v>
      </c>
      <c r="B316" t="s">
        <v>961</v>
      </c>
      <c r="C316" s="71">
        <v>169602.13</v>
      </c>
      <c r="D316" s="370">
        <f>VLOOKUP($A$1:$A$917,BS!$A$8:$A$2406,1,0)</f>
        <v>18237122</v>
      </c>
    </row>
    <row r="317" spans="1:4">
      <c r="A317">
        <v>18237132</v>
      </c>
      <c r="B317" t="s">
        <v>58</v>
      </c>
      <c r="C317" s="71">
        <v>133750.43</v>
      </c>
      <c r="D317" s="370">
        <f>VLOOKUP($A$1:$A$917,BS!$A$8:$A$2406,1,0)</f>
        <v>18237132</v>
      </c>
    </row>
    <row r="318" spans="1:4">
      <c r="A318">
        <v>18237142</v>
      </c>
      <c r="B318" t="s">
        <v>59</v>
      </c>
      <c r="C318" s="71">
        <v>53995.63</v>
      </c>
      <c r="D318" s="370">
        <f>VLOOKUP($A$1:$A$917,BS!$A$8:$A$2406,1,0)</f>
        <v>18237142</v>
      </c>
    </row>
    <row r="319" spans="1:4">
      <c r="A319">
        <v>18237152</v>
      </c>
      <c r="B319" t="s">
        <v>318</v>
      </c>
      <c r="C319" s="71">
        <v>67987.45</v>
      </c>
      <c r="D319" s="370">
        <f>VLOOKUP($A$1:$A$917,BS!$A$8:$A$2406,1,0)</f>
        <v>18237152</v>
      </c>
    </row>
    <row r="320" spans="1:4">
      <c r="A320">
        <v>18238031</v>
      </c>
      <c r="B320" t="s">
        <v>2603</v>
      </c>
      <c r="C320" s="71">
        <v>5814589.0599999996</v>
      </c>
      <c r="D320" s="370">
        <f>VLOOKUP($A$1:$A$917,BS!$A$8:$A$2406,1,0)</f>
        <v>18238031</v>
      </c>
    </row>
    <row r="321" spans="1:4">
      <c r="A321">
        <v>18238032</v>
      </c>
      <c r="B321" t="s">
        <v>2603</v>
      </c>
      <c r="C321" s="71">
        <v>2190597.1800000002</v>
      </c>
      <c r="D321" s="370">
        <f>VLOOKUP($A$1:$A$917,BS!$A$8:$A$2406,1,0)</f>
        <v>18238032</v>
      </c>
    </row>
    <row r="322" spans="1:4">
      <c r="A322">
        <v>18238041</v>
      </c>
      <c r="B322" t="s">
        <v>2604</v>
      </c>
      <c r="C322" s="71">
        <v>24060840</v>
      </c>
      <c r="D322" s="370">
        <f>VLOOKUP($A$1:$A$917,BS!$A$8:$A$2406,1,0)</f>
        <v>18238041</v>
      </c>
    </row>
    <row r="323" spans="1:4">
      <c r="A323">
        <v>18238042</v>
      </c>
      <c r="B323" t="s">
        <v>2605</v>
      </c>
      <c r="C323" s="71">
        <v>8286736</v>
      </c>
      <c r="D323" s="370">
        <f>VLOOKUP($A$1:$A$917,BS!$A$8:$A$2406,1,0)</f>
        <v>18238042</v>
      </c>
    </row>
    <row r="324" spans="1:4">
      <c r="A324">
        <v>18238141</v>
      </c>
      <c r="B324" t="s">
        <v>2783</v>
      </c>
      <c r="C324" s="71">
        <v>15715598.619999999</v>
      </c>
      <c r="D324" s="370">
        <f>VLOOKUP($A$1:$A$917,BS!$A$8:$A$2406,1,0)</f>
        <v>18238141</v>
      </c>
    </row>
    <row r="325" spans="1:4">
      <c r="A325">
        <v>18238142</v>
      </c>
      <c r="B325" t="s">
        <v>2782</v>
      </c>
      <c r="C325" s="71">
        <v>51590267.039999999</v>
      </c>
      <c r="D325" s="370">
        <f>VLOOKUP($A$1:$A$917,BS!$A$8:$A$2406,1,0)</f>
        <v>18238142</v>
      </c>
    </row>
    <row r="326" spans="1:4">
      <c r="A326">
        <v>18238151</v>
      </c>
      <c r="B326" t="s">
        <v>2674</v>
      </c>
      <c r="C326" s="71">
        <v>6300829.8099999996</v>
      </c>
      <c r="D326" s="370">
        <f>VLOOKUP($A$1:$A$917,BS!$A$8:$A$2406,1,0)</f>
        <v>18238151</v>
      </c>
    </row>
    <row r="327" spans="1:4">
      <c r="A327">
        <v>18238152</v>
      </c>
      <c r="B327" t="s">
        <v>2618</v>
      </c>
      <c r="C327" s="71">
        <v>10454405.390000001</v>
      </c>
      <c r="D327" s="370">
        <f>VLOOKUP($A$1:$A$917,BS!$A$8:$A$2406,1,0)</f>
        <v>18238152</v>
      </c>
    </row>
    <row r="328" spans="1:4">
      <c r="A328">
        <v>18238161</v>
      </c>
      <c r="B328" t="s">
        <v>2602</v>
      </c>
      <c r="C328" s="71">
        <v>748899.39</v>
      </c>
      <c r="D328" s="370">
        <f>VLOOKUP($A$1:$A$917,BS!$A$8:$A$2406,1,0)</f>
        <v>18238161</v>
      </c>
    </row>
    <row r="329" spans="1:4">
      <c r="A329">
        <v>18238162</v>
      </c>
      <c r="B329" t="s">
        <v>2849</v>
      </c>
      <c r="C329" s="71">
        <v>1522589.18</v>
      </c>
      <c r="D329" s="370">
        <f>VLOOKUP($A$1:$A$917,BS!$A$8:$A$2406,1,0)</f>
        <v>18238162</v>
      </c>
    </row>
    <row r="330" spans="1:4">
      <c r="A330">
        <v>18238171</v>
      </c>
      <c r="B330" t="s">
        <v>2766</v>
      </c>
      <c r="C330" s="71">
        <v>312526.63</v>
      </c>
      <c r="D330" s="370">
        <f>VLOOKUP($A$1:$A$917,BS!$A$8:$A$2406,1,0)</f>
        <v>18238171</v>
      </c>
    </row>
    <row r="331" spans="1:4">
      <c r="A331">
        <v>18238172</v>
      </c>
      <c r="B331" t="s">
        <v>2619</v>
      </c>
      <c r="C331" s="71">
        <v>398148</v>
      </c>
      <c r="D331" s="370">
        <f>VLOOKUP($A$1:$A$917,BS!$A$8:$A$2406,1,0)</f>
        <v>18238172</v>
      </c>
    </row>
    <row r="332" spans="1:4">
      <c r="A332">
        <v>18238181</v>
      </c>
      <c r="B332" t="s">
        <v>2720</v>
      </c>
      <c r="C332" s="71">
        <v>607813.76</v>
      </c>
      <c r="D332" s="370">
        <f>VLOOKUP($A$1:$A$917,BS!$A$8:$A$2406,1,0)</f>
        <v>18238181</v>
      </c>
    </row>
    <row r="333" spans="1:4">
      <c r="A333">
        <v>18238191</v>
      </c>
      <c r="B333" t="s">
        <v>2721</v>
      </c>
      <c r="C333" s="71">
        <v>1798046.7</v>
      </c>
      <c r="D333" s="370">
        <f>VLOOKUP($A$1:$A$917,BS!$A$8:$A$2406,1,0)</f>
        <v>18238191</v>
      </c>
    </row>
    <row r="334" spans="1:4">
      <c r="A334">
        <v>18238201</v>
      </c>
      <c r="B334" t="s">
        <v>2690</v>
      </c>
      <c r="C334" s="71">
        <v>2440000</v>
      </c>
      <c r="D334" s="370">
        <f>VLOOKUP($A$1:$A$917,BS!$A$8:$A$2406,1,0)</f>
        <v>18238201</v>
      </c>
    </row>
    <row r="335" spans="1:4">
      <c r="A335">
        <v>18238211</v>
      </c>
      <c r="B335" t="s">
        <v>2712</v>
      </c>
      <c r="C335" s="71">
        <v>32624.61</v>
      </c>
      <c r="D335" s="370">
        <f>VLOOKUP($A$1:$A$917,BS!$A$8:$A$2406,1,0)</f>
        <v>18238211</v>
      </c>
    </row>
    <row r="336" spans="1:4">
      <c r="A336">
        <v>18238221</v>
      </c>
      <c r="B336" t="s">
        <v>2713</v>
      </c>
      <c r="C336" s="71">
        <v>76558.210000000006</v>
      </c>
      <c r="D336" s="370">
        <f>VLOOKUP($A$1:$A$917,BS!$A$8:$A$2406,1,0)</f>
        <v>18238221</v>
      </c>
    </row>
    <row r="337" spans="1:4">
      <c r="A337">
        <v>18238311</v>
      </c>
      <c r="B337" t="s">
        <v>2675</v>
      </c>
      <c r="C337" s="71">
        <v>17328285.760000002</v>
      </c>
      <c r="D337" s="370">
        <f>VLOOKUP($A$1:$A$917,BS!$A$8:$A$2406,1,0)</f>
        <v>18238311</v>
      </c>
    </row>
    <row r="338" spans="1:4">
      <c r="A338">
        <v>18238321</v>
      </c>
      <c r="B338" t="s">
        <v>2676</v>
      </c>
      <c r="C338" s="71">
        <v>1907824.9</v>
      </c>
      <c r="D338" s="370">
        <f>VLOOKUP($A$1:$A$917,BS!$A$8:$A$2406,1,0)</f>
        <v>18238321</v>
      </c>
    </row>
    <row r="339" spans="1:4">
      <c r="A339">
        <v>18238331</v>
      </c>
      <c r="B339" t="s">
        <v>2680</v>
      </c>
      <c r="C339" s="71">
        <v>7491677.7199999997</v>
      </c>
      <c r="D339" s="370">
        <f>VLOOKUP($A$1:$A$917,BS!$A$8:$A$2406,1,0)</f>
        <v>18238331</v>
      </c>
    </row>
    <row r="340" spans="1:4">
      <c r="A340">
        <v>18239001</v>
      </c>
      <c r="B340" t="s">
        <v>1785</v>
      </c>
      <c r="C340" s="71">
        <v>105109827.98</v>
      </c>
      <c r="D340" s="370">
        <f>VLOOKUP($A$1:$A$917,BS!$A$8:$A$2406,1,0)</f>
        <v>18239001</v>
      </c>
    </row>
    <row r="341" spans="1:4">
      <c r="A341">
        <v>18239002</v>
      </c>
      <c r="B341" t="s">
        <v>1786</v>
      </c>
      <c r="C341" s="71">
        <v>32911082.57</v>
      </c>
      <c r="D341" s="370">
        <f>VLOOKUP($A$1:$A$917,BS!$A$8:$A$2406,1,0)</f>
        <v>18239002</v>
      </c>
    </row>
    <row r="342" spans="1:4">
      <c r="A342">
        <v>18239011</v>
      </c>
      <c r="B342" t="s">
        <v>556</v>
      </c>
      <c r="C342" s="71">
        <v>3289282.34</v>
      </c>
      <c r="D342" s="370">
        <f>VLOOKUP($A$1:$A$917,BS!$A$8:$A$2406,1,0)</f>
        <v>18239011</v>
      </c>
    </row>
    <row r="343" spans="1:4">
      <c r="A343">
        <v>18239012</v>
      </c>
      <c r="B343" t="s">
        <v>557</v>
      </c>
      <c r="C343" s="71">
        <v>1289518.3500000001</v>
      </c>
      <c r="D343" s="370">
        <f>VLOOKUP($A$1:$A$917,BS!$A$8:$A$2406,1,0)</f>
        <v>18239012</v>
      </c>
    </row>
    <row r="344" spans="1:4">
      <c r="A344">
        <v>18239021</v>
      </c>
      <c r="B344" t="s">
        <v>1787</v>
      </c>
      <c r="C344" s="71">
        <v>24077639.140000001</v>
      </c>
      <c r="D344" s="370">
        <f>VLOOKUP($A$1:$A$917,BS!$A$8:$A$2406,1,0)</f>
        <v>18239021</v>
      </c>
    </row>
    <row r="345" spans="1:4">
      <c r="A345">
        <v>18239022</v>
      </c>
      <c r="B345" t="s">
        <v>1788</v>
      </c>
      <c r="C345" s="71">
        <v>9141955.3399999999</v>
      </c>
      <c r="D345" s="370">
        <f>VLOOKUP($A$1:$A$917,BS!$A$8:$A$2406,1,0)</f>
        <v>18239022</v>
      </c>
    </row>
    <row r="346" spans="1:4">
      <c r="A346">
        <v>18239031</v>
      </c>
      <c r="B346" t="s">
        <v>893</v>
      </c>
      <c r="C346" s="71">
        <v>-132476749.45999999</v>
      </c>
      <c r="D346" s="370">
        <f>VLOOKUP($A$1:$A$917,BS!$A$8:$A$2406,1,0)</f>
        <v>18239031</v>
      </c>
    </row>
    <row r="347" spans="1:4">
      <c r="A347">
        <v>18239032</v>
      </c>
      <c r="B347" t="s">
        <v>894</v>
      </c>
      <c r="C347" s="71">
        <v>-43342556.259999998</v>
      </c>
      <c r="D347" s="370">
        <f>VLOOKUP($A$1:$A$917,BS!$A$8:$A$2406,1,0)</f>
        <v>18239032</v>
      </c>
    </row>
    <row r="348" spans="1:4">
      <c r="A348">
        <v>18239061</v>
      </c>
      <c r="B348" t="s">
        <v>1600</v>
      </c>
      <c r="C348" s="71">
        <v>890351</v>
      </c>
      <c r="D348" s="370">
        <f>VLOOKUP($A$1:$A$917,BS!$A$8:$A$2406,1,0)</f>
        <v>18239061</v>
      </c>
    </row>
    <row r="349" spans="1:4">
      <c r="A349">
        <v>18239081</v>
      </c>
      <c r="B349" t="s">
        <v>2921</v>
      </c>
      <c r="C349" s="71">
        <v>2533842.62</v>
      </c>
      <c r="D349" s="370">
        <f>VLOOKUP($A$1:$A$917,BS!$A$8:$A$2406,1,0)</f>
        <v>18239081</v>
      </c>
    </row>
    <row r="350" spans="1:4">
      <c r="A350">
        <v>18239082</v>
      </c>
      <c r="B350" t="s">
        <v>2922</v>
      </c>
      <c r="C350" s="71">
        <v>6351177.0599999996</v>
      </c>
      <c r="D350" s="372">
        <f>VLOOKUP($A$1:$A$917,BS!$A$8:$A$2406,1,0)</f>
        <v>18239082</v>
      </c>
    </row>
    <row r="351" spans="1:4">
      <c r="A351">
        <v>18239091</v>
      </c>
      <c r="B351" t="s">
        <v>2923</v>
      </c>
      <c r="C351" s="71">
        <v>2175424.42</v>
      </c>
      <c r="D351" s="370">
        <f>VLOOKUP($A$1:$A$917,BS!$A$8:$A$2406,1,0)</f>
        <v>18239091</v>
      </c>
    </row>
    <row r="352" spans="1:4">
      <c r="A352">
        <v>18239092</v>
      </c>
      <c r="B352" t="s">
        <v>2772</v>
      </c>
      <c r="C352" s="71">
        <v>3068961.75</v>
      </c>
      <c r="D352" s="370">
        <f>VLOOKUP($A$1:$A$917,BS!$A$8:$A$2406,1,0)</f>
        <v>18239092</v>
      </c>
    </row>
    <row r="353" spans="1:4">
      <c r="A353">
        <v>18239101</v>
      </c>
      <c r="B353" t="s">
        <v>2924</v>
      </c>
      <c r="C353" s="71">
        <v>461891.74</v>
      </c>
      <c r="D353" s="370">
        <f>VLOOKUP($A$1:$A$917,BS!$A$8:$A$2406,1,0)</f>
        <v>18239101</v>
      </c>
    </row>
    <row r="354" spans="1:4">
      <c r="A354">
        <v>18600053</v>
      </c>
      <c r="B354" t="s">
        <v>1276</v>
      </c>
      <c r="C354" s="71">
        <v>3778931.74</v>
      </c>
      <c r="D354" s="370">
        <f>VLOOKUP($A$1:$A$917,BS!$A$8:$A$2406,1,0)</f>
        <v>18600053</v>
      </c>
    </row>
    <row r="355" spans="1:4">
      <c r="A355">
        <v>18600091</v>
      </c>
      <c r="B355" t="s">
        <v>2111</v>
      </c>
      <c r="C355" s="71">
        <v>4199.91</v>
      </c>
      <c r="D355" s="370">
        <f>VLOOKUP($A$1:$A$917,BS!$A$8:$A$2406,1,0)</f>
        <v>18600091</v>
      </c>
    </row>
    <row r="356" spans="1:4">
      <c r="A356">
        <v>18600122</v>
      </c>
      <c r="B356" t="s">
        <v>1568</v>
      </c>
      <c r="C356" s="71">
        <v>-3140.38</v>
      </c>
      <c r="D356" s="370">
        <f>VLOOKUP($A$1:$A$917,BS!$A$8:$A$2406,1,0)</f>
        <v>18600122</v>
      </c>
    </row>
    <row r="357" spans="1:4">
      <c r="A357">
        <v>18600143</v>
      </c>
      <c r="B357" t="s">
        <v>2853</v>
      </c>
      <c r="C357" s="71">
        <v>4967.59</v>
      </c>
      <c r="D357" s="370">
        <f>VLOOKUP($A$1:$A$917,BS!$A$8:$A$2406,1,0)</f>
        <v>18600143</v>
      </c>
    </row>
    <row r="358" spans="1:4">
      <c r="A358">
        <v>18600203</v>
      </c>
      <c r="B358" t="s">
        <v>2702</v>
      </c>
      <c r="C358" s="71">
        <v>149468.6</v>
      </c>
      <c r="D358" s="370">
        <f>VLOOKUP($A$1:$A$917,BS!$A$8:$A$2406,1,0)</f>
        <v>18600203</v>
      </c>
    </row>
    <row r="359" spans="1:4">
      <c r="A359">
        <v>18600291</v>
      </c>
      <c r="B359" t="s">
        <v>2778</v>
      </c>
      <c r="C359" s="71">
        <v>12399.37</v>
      </c>
      <c r="D359" s="370">
        <f>VLOOKUP($A$1:$A$917,BS!$A$8:$A$2406,1,0)</f>
        <v>18600291</v>
      </c>
    </row>
    <row r="360" spans="1:4">
      <c r="A360">
        <v>18600293</v>
      </c>
      <c r="B360" t="s">
        <v>843</v>
      </c>
      <c r="C360" s="71">
        <v>155954.32999999999</v>
      </c>
      <c r="D360" s="370">
        <f>VLOOKUP($A$1:$A$917,BS!$A$8:$A$2406,1,0)</f>
        <v>18600293</v>
      </c>
    </row>
    <row r="361" spans="1:4">
      <c r="A361">
        <v>18600403</v>
      </c>
      <c r="B361" t="s">
        <v>2523</v>
      </c>
      <c r="C361" s="71">
        <v>1699128.75</v>
      </c>
      <c r="D361" s="370">
        <f>VLOOKUP($A$1:$A$917,BS!$A$8:$A$2406,1,0)</f>
        <v>18600403</v>
      </c>
    </row>
    <row r="362" spans="1:4">
      <c r="A362">
        <v>18600512</v>
      </c>
      <c r="B362" t="s">
        <v>2369</v>
      </c>
      <c r="C362" s="71">
        <v>60889375.350000001</v>
      </c>
      <c r="D362" s="370">
        <f>VLOOKUP($A$1:$A$917,BS!$A$8:$A$2406,1,0)</f>
        <v>18600512</v>
      </c>
    </row>
    <row r="363" spans="1:4">
      <c r="A363">
        <v>18600561</v>
      </c>
      <c r="B363" t="s">
        <v>1086</v>
      </c>
      <c r="C363" s="71">
        <v>7979899</v>
      </c>
      <c r="D363" s="370">
        <f>VLOOKUP($A$1:$A$917,BS!$A$8:$A$2406,1,0)</f>
        <v>18600561</v>
      </c>
    </row>
    <row r="364" spans="1:4">
      <c r="A364">
        <v>18600571</v>
      </c>
      <c r="B364" t="s">
        <v>1359</v>
      </c>
      <c r="C364" s="71">
        <v>63393508.810000002</v>
      </c>
      <c r="D364" s="370">
        <f>VLOOKUP($A$1:$A$917,BS!$A$8:$A$2406,1,0)</f>
        <v>18600571</v>
      </c>
    </row>
    <row r="365" spans="1:4">
      <c r="A365">
        <v>18600573</v>
      </c>
      <c r="B365" t="s">
        <v>2859</v>
      </c>
      <c r="C365" s="71">
        <v>6803607</v>
      </c>
      <c r="D365" s="370">
        <f>VLOOKUP($A$1:$A$917,BS!$A$8:$A$2406,1,0)</f>
        <v>18600573</v>
      </c>
    </row>
    <row r="366" spans="1:4">
      <c r="A366">
        <v>18600751</v>
      </c>
      <c r="B366" t="s">
        <v>2193</v>
      </c>
      <c r="C366" s="71">
        <v>2468025.13</v>
      </c>
      <c r="D366" s="370">
        <f>VLOOKUP($A$1:$A$917,BS!$A$8:$A$2406,1,0)</f>
        <v>18600751</v>
      </c>
    </row>
    <row r="367" spans="1:4">
      <c r="A367">
        <v>18600761</v>
      </c>
      <c r="B367" t="s">
        <v>2194</v>
      </c>
      <c r="C367" s="71">
        <v>1057783.94</v>
      </c>
      <c r="D367" s="370">
        <f>VLOOKUP($A$1:$A$917,BS!$A$8:$A$2406,1,0)</f>
        <v>18600761</v>
      </c>
    </row>
    <row r="368" spans="1:4">
      <c r="A368">
        <v>18600771</v>
      </c>
      <c r="B368" t="s">
        <v>2346</v>
      </c>
      <c r="C368" s="71">
        <v>2548259.77</v>
      </c>
      <c r="D368" s="370">
        <f>VLOOKUP($A$1:$A$917,BS!$A$8:$A$2406,1,0)</f>
        <v>18600771</v>
      </c>
    </row>
    <row r="369" spans="1:4">
      <c r="A369">
        <v>18600781</v>
      </c>
      <c r="B369" t="s">
        <v>2347</v>
      </c>
      <c r="C369" s="71">
        <v>1351155.42</v>
      </c>
      <c r="D369" s="370">
        <f>VLOOKUP($A$1:$A$917,BS!$A$8:$A$2406,1,0)</f>
        <v>18600781</v>
      </c>
    </row>
    <row r="370" spans="1:4">
      <c r="A370">
        <v>18600923</v>
      </c>
      <c r="B370" t="s">
        <v>2199</v>
      </c>
      <c r="C370" s="71">
        <v>29322.25</v>
      </c>
      <c r="D370" s="370">
        <f>VLOOKUP($A$1:$A$917,BS!$A$8:$A$2406,1,0)</f>
        <v>18600923</v>
      </c>
    </row>
    <row r="371" spans="1:4">
      <c r="A371">
        <v>18600941</v>
      </c>
      <c r="B371" t="s">
        <v>2805</v>
      </c>
      <c r="C371" s="71">
        <v>34998.080000000002</v>
      </c>
      <c r="D371" s="370">
        <f>VLOOKUP($A$1:$A$917,BS!$A$8:$A$2406,1,0)</f>
        <v>18600941</v>
      </c>
    </row>
    <row r="372" spans="1:4">
      <c r="A372">
        <v>18600943</v>
      </c>
      <c r="B372" t="s">
        <v>2806</v>
      </c>
      <c r="C372" s="71">
        <v>336504.32000000001</v>
      </c>
      <c r="D372" s="370">
        <f>VLOOKUP($A$1:$A$917,BS!$A$8:$A$2406,1,0)</f>
        <v>18600943</v>
      </c>
    </row>
    <row r="373" spans="1:4">
      <c r="A373">
        <v>18601013</v>
      </c>
      <c r="B373" t="s">
        <v>2884</v>
      </c>
      <c r="C373" s="71">
        <v>112637.5</v>
      </c>
      <c r="D373" s="370">
        <f>VLOOKUP($A$1:$A$917,BS!$A$8:$A$2406,1,0)</f>
        <v>18601013</v>
      </c>
    </row>
    <row r="374" spans="1:4">
      <c r="A374">
        <v>18601021</v>
      </c>
      <c r="B374" t="s">
        <v>3103</v>
      </c>
      <c r="C374" s="71">
        <v>264467.03999999998</v>
      </c>
      <c r="D374" s="370">
        <f>VLOOKUP($A$1:$A$917,BS!$A$8:$A$2406,1,0)</f>
        <v>18601021</v>
      </c>
    </row>
    <row r="375" spans="1:4">
      <c r="A375">
        <v>18601173</v>
      </c>
      <c r="B375" t="s">
        <v>2718</v>
      </c>
      <c r="C375" s="71">
        <v>80437.97</v>
      </c>
      <c r="D375" s="370">
        <f>VLOOKUP($A$1:$A$917,BS!$A$8:$A$2406,1,0)</f>
        <v>18601173</v>
      </c>
    </row>
    <row r="376" spans="1:4">
      <c r="A376">
        <v>18601502</v>
      </c>
      <c r="B376" t="s">
        <v>2525</v>
      </c>
      <c r="C376" s="71">
        <v>163231.35999999999</v>
      </c>
      <c r="D376" s="370">
        <f>VLOOKUP($A$1:$A$917,BS!$A$8:$A$2406,1,0)</f>
        <v>18601502</v>
      </c>
    </row>
    <row r="377" spans="1:4">
      <c r="A377">
        <v>18603003</v>
      </c>
      <c r="B377" t="s">
        <v>2804</v>
      </c>
      <c r="C377" s="71">
        <v>1481579.93</v>
      </c>
      <c r="D377" s="370">
        <f>VLOOKUP($A$1:$A$917,BS!$A$8:$A$2406,1,0)</f>
        <v>18603003</v>
      </c>
    </row>
    <row r="378" spans="1:4">
      <c r="A378">
        <v>18603011</v>
      </c>
      <c r="B378" t="s">
        <v>2761</v>
      </c>
      <c r="C378" s="71">
        <v>1884867.04</v>
      </c>
      <c r="D378" s="370">
        <f>VLOOKUP($A$1:$A$917,BS!$A$8:$A$2406,1,0)</f>
        <v>18603011</v>
      </c>
    </row>
    <row r="379" spans="1:4">
      <c r="A379">
        <v>18603013</v>
      </c>
      <c r="B379" t="s">
        <v>2999</v>
      </c>
      <c r="C379" s="71">
        <v>-29322.25</v>
      </c>
      <c r="D379" s="370">
        <f>VLOOKUP($A$1:$A$917,BS!$A$8:$A$2406,1,0)</f>
        <v>18603013</v>
      </c>
    </row>
    <row r="380" spans="1:4">
      <c r="A380">
        <v>18603021</v>
      </c>
      <c r="B380" t="s">
        <v>2779</v>
      </c>
      <c r="C380" s="71">
        <v>5884704.2800000003</v>
      </c>
      <c r="D380" s="370">
        <f>VLOOKUP($A$1:$A$917,BS!$A$8:$A$2406,1,0)</f>
        <v>18603021</v>
      </c>
    </row>
    <row r="381" spans="1:4">
      <c r="A381">
        <v>18603031</v>
      </c>
      <c r="B381" t="s">
        <v>2754</v>
      </c>
      <c r="C381" s="71">
        <v>1740097.35</v>
      </c>
      <c r="D381" s="370">
        <f>VLOOKUP($A$1:$A$917,BS!$A$8:$A$2406,1,0)</f>
        <v>18603031</v>
      </c>
    </row>
    <row r="382" spans="1:4">
      <c r="A382">
        <v>18603041</v>
      </c>
      <c r="B382" t="s">
        <v>2780</v>
      </c>
      <c r="C382" s="71">
        <v>914324.02</v>
      </c>
      <c r="D382" s="370">
        <f>VLOOKUP($A$1:$A$917,BS!$A$8:$A$2406,1,0)</f>
        <v>18603041</v>
      </c>
    </row>
    <row r="383" spans="1:4">
      <c r="A383">
        <v>18603051</v>
      </c>
      <c r="B383" t="s">
        <v>2784</v>
      </c>
      <c r="C383" s="71">
        <v>439570.24</v>
      </c>
      <c r="D383" s="370">
        <f>VLOOKUP($A$1:$A$917,BS!$A$8:$A$2406,1,0)</f>
        <v>18603051</v>
      </c>
    </row>
    <row r="384" spans="1:4">
      <c r="A384">
        <v>18603061</v>
      </c>
      <c r="B384" t="s">
        <v>2898</v>
      </c>
      <c r="C384" s="71">
        <v>2765684.89</v>
      </c>
      <c r="D384" s="370">
        <f>VLOOKUP($A$1:$A$917,BS!$A$8:$A$2406,1,0)</f>
        <v>18603061</v>
      </c>
    </row>
    <row r="385" spans="1:4">
      <c r="A385">
        <v>18603081</v>
      </c>
      <c r="B385" t="s">
        <v>2908</v>
      </c>
      <c r="C385" s="71">
        <v>10000</v>
      </c>
      <c r="D385" s="370">
        <f>VLOOKUP($A$1:$A$917,BS!$A$8:$A$2406,1,0)</f>
        <v>18603081</v>
      </c>
    </row>
    <row r="386" spans="1:4">
      <c r="A386">
        <v>18603091</v>
      </c>
      <c r="B386" t="s">
        <v>2909</v>
      </c>
      <c r="C386" s="71">
        <v>12500</v>
      </c>
      <c r="D386" s="370">
        <f>VLOOKUP($A$1:$A$917,BS!$A$8:$A$2406,1,0)</f>
        <v>18603091</v>
      </c>
    </row>
    <row r="387" spans="1:4">
      <c r="A387">
        <v>18605011</v>
      </c>
      <c r="B387" t="s">
        <v>2862</v>
      </c>
      <c r="C387" s="71">
        <v>1627038.84</v>
      </c>
      <c r="D387" s="370">
        <f>VLOOKUP($A$1:$A$917,BS!$A$8:$A$2406,1,0)</f>
        <v>18605011</v>
      </c>
    </row>
    <row r="388" spans="1:4">
      <c r="A388">
        <v>18605021</v>
      </c>
      <c r="B388" t="s">
        <v>2910</v>
      </c>
      <c r="C388" s="71">
        <v>4270330.63</v>
      </c>
      <c r="D388" s="370">
        <f>VLOOKUP($A$1:$A$917,BS!$A$8:$A$2406,1,0)</f>
        <v>18605021</v>
      </c>
    </row>
    <row r="389" spans="1:4">
      <c r="A389">
        <v>18605031</v>
      </c>
      <c r="B389" t="s">
        <v>3104</v>
      </c>
      <c r="C389" s="71">
        <v>1206425.96</v>
      </c>
      <c r="D389" s="370">
        <f>VLOOKUP($A$1:$A$917,BS!$A$8:$A$2406,1,0)</f>
        <v>18605031</v>
      </c>
    </row>
    <row r="390" spans="1:4">
      <c r="A390">
        <v>18605041</v>
      </c>
      <c r="B390" t="s">
        <v>3105</v>
      </c>
      <c r="C390" s="71">
        <v>2951658.12</v>
      </c>
      <c r="D390" s="370">
        <f>VLOOKUP($A$1:$A$917,BS!$A$8:$A$2406,1,0)</f>
        <v>18605041</v>
      </c>
    </row>
    <row r="391" spans="1:4">
      <c r="A391">
        <v>18608001</v>
      </c>
      <c r="B391" t="s">
        <v>1495</v>
      </c>
      <c r="C391" s="71">
        <v>416450.38</v>
      </c>
      <c r="D391" s="370">
        <f>VLOOKUP($A$1:$A$917,BS!$A$8:$A$2406,1,0)</f>
        <v>18608001</v>
      </c>
    </row>
    <row r="392" spans="1:4">
      <c r="A392">
        <v>18608002</v>
      </c>
      <c r="B392" t="s">
        <v>2789</v>
      </c>
      <c r="C392" s="71">
        <v>505295.9</v>
      </c>
      <c r="D392" s="370">
        <f>VLOOKUP($A$1:$A$917,BS!$A$8:$A$2406,1,0)</f>
        <v>18608002</v>
      </c>
    </row>
    <row r="393" spans="1:4">
      <c r="A393">
        <v>18608011</v>
      </c>
      <c r="B393" t="s">
        <v>1496</v>
      </c>
      <c r="C393" s="71">
        <v>350000</v>
      </c>
      <c r="D393" s="370">
        <f>VLOOKUP($A$1:$A$917,BS!$A$8:$A$2406,1,0)</f>
        <v>18608011</v>
      </c>
    </row>
    <row r="394" spans="1:4">
      <c r="A394">
        <v>18608012</v>
      </c>
      <c r="B394" t="s">
        <v>2786</v>
      </c>
      <c r="C394" s="71">
        <v>100000</v>
      </c>
      <c r="D394" s="370">
        <f>VLOOKUP($A$1:$A$917,BS!$A$8:$A$2406,1,0)</f>
        <v>18608012</v>
      </c>
    </row>
    <row r="395" spans="1:4">
      <c r="A395">
        <v>18608021</v>
      </c>
      <c r="B395" t="s">
        <v>1497</v>
      </c>
      <c r="C395" s="71">
        <v>2254508.17</v>
      </c>
      <c r="D395" s="370">
        <f>VLOOKUP($A$1:$A$917,BS!$A$8:$A$2406,1,0)</f>
        <v>18608021</v>
      </c>
    </row>
    <row r="396" spans="1:4">
      <c r="A396">
        <v>18608031</v>
      </c>
      <c r="B396" t="s">
        <v>1498</v>
      </c>
      <c r="C396" s="71">
        <v>50000</v>
      </c>
      <c r="D396" s="370">
        <f>VLOOKUP($A$1:$A$917,BS!$A$8:$A$2406,1,0)</f>
        <v>18608031</v>
      </c>
    </row>
    <row r="397" spans="1:4">
      <c r="A397">
        <v>18608041</v>
      </c>
      <c r="B397" t="s">
        <v>1509</v>
      </c>
      <c r="C397" s="71">
        <v>1913839.28</v>
      </c>
      <c r="D397" s="370">
        <f>VLOOKUP($A$1:$A$917,BS!$A$8:$A$2406,1,0)</f>
        <v>18608041</v>
      </c>
    </row>
    <row r="398" spans="1:4">
      <c r="A398">
        <v>18608051</v>
      </c>
      <c r="B398" t="s">
        <v>1499</v>
      </c>
      <c r="C398" s="71">
        <v>2925000</v>
      </c>
      <c r="D398" s="370">
        <f>VLOOKUP($A$1:$A$917,BS!$A$8:$A$2406,1,0)</f>
        <v>18608051</v>
      </c>
    </row>
    <row r="399" spans="1:4">
      <c r="A399">
        <v>18608062</v>
      </c>
      <c r="B399" t="s">
        <v>476</v>
      </c>
      <c r="C399" s="71">
        <v>-50267724.640000001</v>
      </c>
      <c r="D399" s="370">
        <f>VLOOKUP($A$1:$A$917,BS!$A$8:$A$2406,1,0)</f>
        <v>18608062</v>
      </c>
    </row>
    <row r="400" spans="1:4">
      <c r="A400">
        <v>18608081</v>
      </c>
      <c r="B400" t="s">
        <v>1500</v>
      </c>
      <c r="C400" s="71">
        <v>659654.59</v>
      </c>
      <c r="D400" s="370">
        <f>VLOOKUP($A$1:$A$917,BS!$A$8:$A$2406,1,0)</f>
        <v>18608081</v>
      </c>
    </row>
    <row r="401" spans="1:4">
      <c r="A401">
        <v>18608111</v>
      </c>
      <c r="B401" t="s">
        <v>1501</v>
      </c>
      <c r="C401" s="71">
        <v>250000</v>
      </c>
      <c r="D401" s="370">
        <f>VLOOKUP($A$1:$A$917,BS!$A$8:$A$2406,1,0)</f>
        <v>18608111</v>
      </c>
    </row>
    <row r="402" spans="1:4">
      <c r="A402">
        <v>18608112</v>
      </c>
      <c r="B402" t="s">
        <v>1510</v>
      </c>
      <c r="C402" s="71">
        <v>38921021.770000003</v>
      </c>
      <c r="D402" s="370">
        <f>VLOOKUP($A$1:$A$917,BS!$A$8:$A$2406,1,0)</f>
        <v>18608112</v>
      </c>
    </row>
    <row r="403" spans="1:4">
      <c r="A403">
        <v>18608141</v>
      </c>
      <c r="B403" t="s">
        <v>1477</v>
      </c>
      <c r="C403" s="71">
        <v>224879.76</v>
      </c>
      <c r="D403" s="370">
        <f>VLOOKUP($A$1:$A$917,BS!$A$8:$A$2406,1,0)</f>
        <v>18608141</v>
      </c>
    </row>
    <row r="404" spans="1:4">
      <c r="A404">
        <v>18608151</v>
      </c>
      <c r="B404" t="s">
        <v>1525</v>
      </c>
      <c r="C404" s="71">
        <v>75000</v>
      </c>
      <c r="D404" s="370">
        <f>VLOOKUP($A$1:$A$917,BS!$A$8:$A$2406,1,0)</f>
        <v>18608151</v>
      </c>
    </row>
    <row r="405" spans="1:4">
      <c r="A405">
        <v>18608171</v>
      </c>
      <c r="B405" t="s">
        <v>2505</v>
      </c>
      <c r="C405" s="71">
        <v>212588.68</v>
      </c>
      <c r="D405" s="370">
        <f>VLOOKUP($A$1:$A$917,BS!$A$8:$A$2406,1,0)</f>
        <v>18608171</v>
      </c>
    </row>
    <row r="406" spans="1:4">
      <c r="A406">
        <v>18608181</v>
      </c>
      <c r="B406" t="s">
        <v>2104</v>
      </c>
      <c r="C406" s="71">
        <v>50000</v>
      </c>
      <c r="D406" s="370">
        <f>VLOOKUP($A$1:$A$917,BS!$A$8:$A$2406,1,0)</f>
        <v>18608181</v>
      </c>
    </row>
    <row r="407" spans="1:4">
      <c r="A407">
        <v>18608191</v>
      </c>
      <c r="B407" t="s">
        <v>2112</v>
      </c>
      <c r="C407" s="71">
        <v>400495.47</v>
      </c>
      <c r="D407" s="370">
        <f>VLOOKUP($A$1:$A$917,BS!$A$8:$A$2406,1,0)</f>
        <v>18608191</v>
      </c>
    </row>
    <row r="408" spans="1:4">
      <c r="A408">
        <v>18608211</v>
      </c>
      <c r="B408" t="s">
        <v>2506</v>
      </c>
      <c r="C408" s="71">
        <v>111880.23</v>
      </c>
      <c r="D408" s="370">
        <f>VLOOKUP($A$1:$A$917,BS!$A$8:$A$2406,1,0)</f>
        <v>18608211</v>
      </c>
    </row>
    <row r="409" spans="1:4">
      <c r="A409">
        <v>18608212</v>
      </c>
      <c r="B409" t="s">
        <v>1511</v>
      </c>
      <c r="C409" s="71">
        <v>1468902.75</v>
      </c>
      <c r="D409" s="370">
        <f>VLOOKUP($A$1:$A$917,BS!$A$8:$A$2406,1,0)</f>
        <v>18608212</v>
      </c>
    </row>
    <row r="410" spans="1:4">
      <c r="A410">
        <v>18608221</v>
      </c>
      <c r="B410" t="s">
        <v>2251</v>
      </c>
      <c r="C410" s="71">
        <v>125000</v>
      </c>
      <c r="D410" s="370">
        <f>VLOOKUP($A$1:$A$917,BS!$A$8:$A$2406,1,0)</f>
        <v>18608221</v>
      </c>
    </row>
    <row r="411" spans="1:4">
      <c r="A411">
        <v>18608231</v>
      </c>
      <c r="B411" t="s">
        <v>2351</v>
      </c>
      <c r="C411" s="71">
        <v>289204.92</v>
      </c>
      <c r="D411" s="370">
        <f>VLOOKUP($A$1:$A$917,BS!$A$8:$A$2406,1,0)</f>
        <v>18608231</v>
      </c>
    </row>
    <row r="412" spans="1:4">
      <c r="A412">
        <v>18608241</v>
      </c>
      <c r="B412" t="s">
        <v>2252</v>
      </c>
      <c r="C412" s="71">
        <v>96000</v>
      </c>
      <c r="D412" s="370">
        <f>VLOOKUP($A$1:$A$917,BS!$A$8:$A$2406,1,0)</f>
        <v>18608241</v>
      </c>
    </row>
    <row r="413" spans="1:4">
      <c r="A413">
        <v>18608251</v>
      </c>
      <c r="B413" t="s">
        <v>2971</v>
      </c>
      <c r="C413">
        <v>695.75</v>
      </c>
      <c r="D413" s="370">
        <f>VLOOKUP($A$1:$A$917,BS!$A$8:$A$2406,1,0)</f>
        <v>18608251</v>
      </c>
    </row>
    <row r="414" spans="1:4">
      <c r="A414">
        <v>18608312</v>
      </c>
      <c r="B414" t="s">
        <v>1512</v>
      </c>
      <c r="C414" s="71">
        <v>3957998.74</v>
      </c>
      <c r="D414" s="370">
        <f>VLOOKUP($A$1:$A$917,BS!$A$8:$A$2406,1,0)</f>
        <v>18608312</v>
      </c>
    </row>
    <row r="415" spans="1:4">
      <c r="A415">
        <v>18608412</v>
      </c>
      <c r="B415" t="s">
        <v>2479</v>
      </c>
      <c r="C415" s="71">
        <v>2651381.7400000002</v>
      </c>
      <c r="D415" s="370">
        <f>VLOOKUP($A$1:$A$917,BS!$A$8:$A$2406,1,0)</f>
        <v>18608412</v>
      </c>
    </row>
    <row r="416" spans="1:4">
      <c r="A416">
        <v>18608612</v>
      </c>
      <c r="B416" t="s">
        <v>1513</v>
      </c>
      <c r="C416" s="71">
        <v>776531.8</v>
      </c>
      <c r="D416" s="370">
        <f>VLOOKUP($A$1:$A$917,BS!$A$8:$A$2406,1,0)</f>
        <v>18608612</v>
      </c>
    </row>
    <row r="417" spans="1:4">
      <c r="A417">
        <v>18608712</v>
      </c>
      <c r="B417" t="s">
        <v>1514</v>
      </c>
      <c r="C417" s="71">
        <v>5358200.1500000004</v>
      </c>
      <c r="D417" s="370">
        <f>VLOOKUP($A$1:$A$917,BS!$A$8:$A$2406,1,0)</f>
        <v>18608712</v>
      </c>
    </row>
    <row r="418" spans="1:4">
      <c r="A418">
        <v>18608722</v>
      </c>
      <c r="B418" t="s">
        <v>3101</v>
      </c>
      <c r="C418" s="71">
        <v>7656.25</v>
      </c>
      <c r="D418" s="370" t="e">
        <f>VLOOKUP($A$1:$A$917,BS!$A$8:$A$2406,1,0)</f>
        <v>#N/A</v>
      </c>
    </row>
    <row r="419" spans="1:4">
      <c r="A419">
        <v>18608752</v>
      </c>
      <c r="B419" t="s">
        <v>1515</v>
      </c>
      <c r="C419" s="71">
        <v>935530</v>
      </c>
      <c r="D419" s="370">
        <f>VLOOKUP($A$1:$A$917,BS!$A$8:$A$2406,1,0)</f>
        <v>18608752</v>
      </c>
    </row>
    <row r="420" spans="1:4">
      <c r="A420">
        <v>18608772</v>
      </c>
      <c r="B420" t="s">
        <v>2658</v>
      </c>
      <c r="C420" s="71">
        <v>-3488999.1</v>
      </c>
      <c r="D420" s="370">
        <f>VLOOKUP($A$1:$A$917,BS!$A$8:$A$2406,1,0)</f>
        <v>18608772</v>
      </c>
    </row>
    <row r="421" spans="1:4">
      <c r="A421">
        <v>18608782</v>
      </c>
      <c r="B421" t="s">
        <v>2659</v>
      </c>
      <c r="C421" s="71">
        <v>-801550.75</v>
      </c>
      <c r="D421" s="370">
        <f>VLOOKUP($A$1:$A$917,BS!$A$8:$A$2406,1,0)</f>
        <v>18608782</v>
      </c>
    </row>
    <row r="422" spans="1:4">
      <c r="A422">
        <v>18608792</v>
      </c>
      <c r="B422" t="s">
        <v>2660</v>
      </c>
      <c r="C422" s="71">
        <v>-160310.15</v>
      </c>
      <c r="D422" s="370">
        <f>VLOOKUP($A$1:$A$917,BS!$A$8:$A$2406,1,0)</f>
        <v>18608792</v>
      </c>
    </row>
    <row r="423" spans="1:4">
      <c r="A423">
        <v>18609312</v>
      </c>
      <c r="B423" t="s">
        <v>2470</v>
      </c>
      <c r="C423" s="71">
        <v>12405154.710000001</v>
      </c>
      <c r="D423" s="370">
        <f>VLOOKUP($A$1:$A$917,BS!$A$8:$A$2406,1,0)</f>
        <v>18609312</v>
      </c>
    </row>
    <row r="424" spans="1:4">
      <c r="A424">
        <v>18609422</v>
      </c>
      <c r="B424" t="s">
        <v>2268</v>
      </c>
      <c r="C424" s="71">
        <v>21000000</v>
      </c>
      <c r="D424" s="370">
        <f>VLOOKUP($A$1:$A$917,BS!$A$8:$A$2406,1,0)</f>
        <v>18609422</v>
      </c>
    </row>
    <row r="425" spans="1:4">
      <c r="A425">
        <v>18609432</v>
      </c>
      <c r="B425" t="s">
        <v>2478</v>
      </c>
      <c r="C425" s="71">
        <v>5839272.6200000001</v>
      </c>
      <c r="D425" s="370">
        <f>VLOOKUP($A$1:$A$917,BS!$A$8:$A$2406,1,0)</f>
        <v>18609432</v>
      </c>
    </row>
    <row r="426" spans="1:4">
      <c r="A426">
        <v>18609512</v>
      </c>
      <c r="B426" t="s">
        <v>2927</v>
      </c>
      <c r="C426" s="71">
        <v>37413</v>
      </c>
      <c r="D426" s="370">
        <f>VLOOKUP($A$1:$A$917,BS!$A$8:$A$2406,1,0)</f>
        <v>18609512</v>
      </c>
    </row>
    <row r="427" spans="1:4">
      <c r="A427">
        <v>18609532</v>
      </c>
      <c r="B427" t="s">
        <v>1516</v>
      </c>
      <c r="C427" s="71">
        <v>231369.84</v>
      </c>
      <c r="D427" s="370">
        <f>VLOOKUP($A$1:$A$917,BS!$A$8:$A$2406,1,0)</f>
        <v>18609532</v>
      </c>
    </row>
    <row r="428" spans="1:4">
      <c r="A428">
        <v>18609542</v>
      </c>
      <c r="B428" t="s">
        <v>962</v>
      </c>
      <c r="C428" s="71">
        <v>1271214.6299999999</v>
      </c>
      <c r="D428" s="370">
        <f>VLOOKUP($A$1:$A$917,BS!$A$8:$A$2406,1,0)</f>
        <v>18609542</v>
      </c>
    </row>
    <row r="429" spans="1:4">
      <c r="A429">
        <v>18609572</v>
      </c>
      <c r="B429" t="s">
        <v>2264</v>
      </c>
      <c r="C429" s="71">
        <v>635000</v>
      </c>
      <c r="D429" s="370">
        <f>VLOOKUP($A$1:$A$917,BS!$A$8:$A$2406,1,0)</f>
        <v>18609572</v>
      </c>
    </row>
    <row r="430" spans="1:4">
      <c r="A430">
        <v>18609582</v>
      </c>
      <c r="B430" t="s">
        <v>2265</v>
      </c>
      <c r="C430" s="71">
        <v>530000</v>
      </c>
      <c r="D430" s="370">
        <f>VLOOKUP($A$1:$A$917,BS!$A$8:$A$2406,1,0)</f>
        <v>18609582</v>
      </c>
    </row>
    <row r="431" spans="1:4">
      <c r="A431">
        <v>18609592</v>
      </c>
      <c r="B431" t="s">
        <v>2266</v>
      </c>
      <c r="C431" s="71">
        <v>3300000</v>
      </c>
      <c r="D431" s="370">
        <f>VLOOKUP($A$1:$A$917,BS!$A$8:$A$2406,1,0)</f>
        <v>18609592</v>
      </c>
    </row>
    <row r="432" spans="1:4">
      <c r="A432">
        <v>18609602</v>
      </c>
      <c r="B432" t="s">
        <v>2267</v>
      </c>
      <c r="C432" s="71">
        <v>239000</v>
      </c>
      <c r="D432" s="370">
        <f>VLOOKUP($A$1:$A$917,BS!$A$8:$A$2406,1,0)</f>
        <v>18609602</v>
      </c>
    </row>
    <row r="433" spans="1:4">
      <c r="A433">
        <v>18609622</v>
      </c>
      <c r="B433" t="s">
        <v>2269</v>
      </c>
      <c r="C433" s="71">
        <v>1300000</v>
      </c>
      <c r="D433" s="370">
        <f>VLOOKUP($A$1:$A$917,BS!$A$8:$A$2406,1,0)</f>
        <v>18609622</v>
      </c>
    </row>
    <row r="434" spans="1:4">
      <c r="A434">
        <v>18609642</v>
      </c>
      <c r="B434" t="s">
        <v>2271</v>
      </c>
      <c r="C434" s="71">
        <v>2500000</v>
      </c>
      <c r="D434" s="370">
        <f>VLOOKUP($A$1:$A$917,BS!$A$8:$A$2406,1,0)</f>
        <v>18609642</v>
      </c>
    </row>
    <row r="435" spans="1:4">
      <c r="A435">
        <v>18609652</v>
      </c>
      <c r="B435" t="s">
        <v>2272</v>
      </c>
      <c r="C435" s="71">
        <v>2050000</v>
      </c>
      <c r="D435" s="370">
        <f>VLOOKUP($A$1:$A$917,BS!$A$8:$A$2406,1,0)</f>
        <v>18609652</v>
      </c>
    </row>
    <row r="436" spans="1:4">
      <c r="A436">
        <v>18609662</v>
      </c>
      <c r="B436" t="s">
        <v>2273</v>
      </c>
      <c r="C436" s="71">
        <v>484500</v>
      </c>
      <c r="D436" s="370">
        <f>VLOOKUP($A$1:$A$917,BS!$A$8:$A$2406,1,0)</f>
        <v>18609662</v>
      </c>
    </row>
    <row r="437" spans="1:4">
      <c r="A437">
        <v>18609672</v>
      </c>
      <c r="B437" t="s">
        <v>2274</v>
      </c>
      <c r="C437" s="71">
        <v>200000</v>
      </c>
      <c r="D437" s="370">
        <f>VLOOKUP($A$1:$A$917,BS!$A$8:$A$2406,1,0)</f>
        <v>18609672</v>
      </c>
    </row>
    <row r="438" spans="1:4">
      <c r="A438">
        <v>18609682</v>
      </c>
      <c r="B438" t="s">
        <v>2289</v>
      </c>
      <c r="C438" s="71">
        <v>140000</v>
      </c>
      <c r="D438" s="370">
        <f>VLOOKUP($A$1:$A$917,BS!$A$8:$A$2406,1,0)</f>
        <v>18609682</v>
      </c>
    </row>
    <row r="439" spans="1:4">
      <c r="A439">
        <v>18609692</v>
      </c>
      <c r="B439" t="s">
        <v>2290</v>
      </c>
      <c r="C439" s="71">
        <v>100000</v>
      </c>
      <c r="D439" s="370">
        <f>VLOOKUP($A$1:$A$917,BS!$A$8:$A$2406,1,0)</f>
        <v>18609692</v>
      </c>
    </row>
    <row r="440" spans="1:4">
      <c r="A440">
        <v>18609801</v>
      </c>
      <c r="B440" t="s">
        <v>2186</v>
      </c>
      <c r="C440" s="71">
        <v>163595.71</v>
      </c>
      <c r="D440" s="370">
        <f>VLOOKUP($A$1:$A$917,BS!$A$8:$A$2406,1,0)</f>
        <v>18609801</v>
      </c>
    </row>
    <row r="441" spans="1:4">
      <c r="A441">
        <v>18609821</v>
      </c>
      <c r="B441" t="s">
        <v>1031</v>
      </c>
      <c r="C441" s="71">
        <v>817108.2</v>
      </c>
      <c r="D441" s="370">
        <f>VLOOKUP($A$1:$A$917,BS!$A$8:$A$2406,1,0)</f>
        <v>18609821</v>
      </c>
    </row>
    <row r="442" spans="1:4">
      <c r="A442">
        <v>18609841</v>
      </c>
      <c r="B442" t="s">
        <v>2385</v>
      </c>
      <c r="C442" s="71">
        <v>1449799.6</v>
      </c>
      <c r="D442" s="370">
        <f>VLOOKUP($A$1:$A$917,BS!$A$8:$A$2406,1,0)</f>
        <v>18609841</v>
      </c>
    </row>
    <row r="443" spans="1:4">
      <c r="A443">
        <v>18609861</v>
      </c>
      <c r="B443" t="s">
        <v>2187</v>
      </c>
      <c r="C443" s="71">
        <v>1289169.29</v>
      </c>
      <c r="D443" s="370">
        <f>VLOOKUP($A$1:$A$917,BS!$A$8:$A$2406,1,0)</f>
        <v>18609861</v>
      </c>
    </row>
    <row r="444" spans="1:4">
      <c r="A444">
        <v>18700032</v>
      </c>
      <c r="B444" t="s">
        <v>2309</v>
      </c>
      <c r="C444" s="71">
        <v>316253.37</v>
      </c>
      <c r="D444" s="370">
        <f>VLOOKUP($A$1:$A$917,BS!$A$8:$A$2406,1,0)</f>
        <v>18700032</v>
      </c>
    </row>
    <row r="445" spans="1:4">
      <c r="A445">
        <v>18700041</v>
      </c>
      <c r="B445" t="s">
        <v>1981</v>
      </c>
      <c r="C445" s="71">
        <v>327977.06</v>
      </c>
      <c r="D445" s="370">
        <f>VLOOKUP($A$1:$A$917,BS!$A$8:$A$2406,1,0)</f>
        <v>18700041</v>
      </c>
    </row>
    <row r="446" spans="1:4">
      <c r="A446">
        <v>18700062</v>
      </c>
      <c r="B446" t="s">
        <v>2310</v>
      </c>
      <c r="C446" s="71">
        <v>-12331.41</v>
      </c>
      <c r="D446" s="370">
        <f>VLOOKUP($A$1:$A$917,BS!$A$8:$A$2406,1,0)</f>
        <v>18700062</v>
      </c>
    </row>
    <row r="447" spans="1:4">
      <c r="A447">
        <v>18700071</v>
      </c>
      <c r="B447" t="s">
        <v>2311</v>
      </c>
      <c r="C447" s="71">
        <v>-87981.3</v>
      </c>
      <c r="D447" s="370">
        <f>VLOOKUP($A$1:$A$917,BS!$A$8:$A$2406,1,0)</f>
        <v>18700071</v>
      </c>
    </row>
    <row r="448" spans="1:4">
      <c r="A448">
        <v>18900013</v>
      </c>
      <c r="B448" t="s">
        <v>627</v>
      </c>
      <c r="C448" s="71">
        <v>16070</v>
      </c>
      <c r="D448" s="370">
        <f>VLOOKUP($A$1:$A$917,BS!$A$8:$A$2406,1,0)</f>
        <v>18900013</v>
      </c>
    </row>
    <row r="449" spans="1:4">
      <c r="A449">
        <v>18900173</v>
      </c>
      <c r="B449" t="s">
        <v>495</v>
      </c>
      <c r="C449" s="71">
        <v>1365114.64</v>
      </c>
      <c r="D449" s="370">
        <f>VLOOKUP($A$1:$A$917,BS!$A$8:$A$2406,1,0)</f>
        <v>18900173</v>
      </c>
    </row>
    <row r="450" spans="1:4">
      <c r="A450">
        <v>18900183</v>
      </c>
      <c r="B450" t="s">
        <v>340</v>
      </c>
      <c r="C450" s="71">
        <v>331763.49</v>
      </c>
      <c r="D450" s="370">
        <f>VLOOKUP($A$1:$A$917,BS!$A$8:$A$2406,1,0)</f>
        <v>18900183</v>
      </c>
    </row>
    <row r="451" spans="1:4">
      <c r="A451">
        <v>18900193</v>
      </c>
      <c r="B451" t="s">
        <v>498</v>
      </c>
      <c r="C451" s="71">
        <v>2623597.21</v>
      </c>
      <c r="D451" s="370">
        <f>VLOOKUP($A$1:$A$917,BS!$A$8:$A$2406,1,0)</f>
        <v>18900193</v>
      </c>
    </row>
    <row r="452" spans="1:4">
      <c r="A452">
        <v>18900203</v>
      </c>
      <c r="B452" t="s">
        <v>2972</v>
      </c>
      <c r="C452" s="71">
        <v>2415610.6800000002</v>
      </c>
      <c r="D452" s="370">
        <f>VLOOKUP($A$1:$A$917,BS!$A$8:$A$2406,1,0)</f>
        <v>18900203</v>
      </c>
    </row>
    <row r="453" spans="1:4">
      <c r="A453">
        <v>18900213</v>
      </c>
      <c r="B453" t="s">
        <v>2973</v>
      </c>
      <c r="C453" s="71">
        <v>9292403.0999999996</v>
      </c>
      <c r="D453" s="370">
        <f>VLOOKUP($A$1:$A$917,BS!$A$8:$A$2406,1,0)</f>
        <v>18900213</v>
      </c>
    </row>
    <row r="454" spans="1:4">
      <c r="A454">
        <v>18900243</v>
      </c>
      <c r="B454" t="s">
        <v>1762</v>
      </c>
      <c r="C454" s="71">
        <v>8746.67</v>
      </c>
      <c r="D454" s="370">
        <f>VLOOKUP($A$1:$A$917,BS!$A$8:$A$2406,1,0)</f>
        <v>18900243</v>
      </c>
    </row>
    <row r="455" spans="1:4">
      <c r="A455">
        <v>18900253</v>
      </c>
      <c r="B455" t="s">
        <v>1757</v>
      </c>
      <c r="C455" s="71">
        <v>689786.71</v>
      </c>
      <c r="D455" s="370">
        <f>VLOOKUP($A$1:$A$917,BS!$A$8:$A$2406,1,0)</f>
        <v>18900253</v>
      </c>
    </row>
    <row r="456" spans="1:4">
      <c r="A456">
        <v>18900263</v>
      </c>
      <c r="B456" t="s">
        <v>1758</v>
      </c>
      <c r="C456" s="71">
        <v>524180.94</v>
      </c>
      <c r="D456" s="370">
        <f>VLOOKUP($A$1:$A$917,BS!$A$8:$A$2406,1,0)</f>
        <v>18900263</v>
      </c>
    </row>
    <row r="457" spans="1:4">
      <c r="A457">
        <v>18900273</v>
      </c>
      <c r="B457" t="s">
        <v>756</v>
      </c>
      <c r="C457" s="71">
        <v>1605018.73</v>
      </c>
      <c r="D457" s="370">
        <f>VLOOKUP($A$1:$A$917,BS!$A$8:$A$2406,1,0)</f>
        <v>18900273</v>
      </c>
    </row>
    <row r="458" spans="1:4">
      <c r="A458">
        <v>18900283</v>
      </c>
      <c r="B458" t="s">
        <v>519</v>
      </c>
      <c r="C458" s="71">
        <v>489850.59</v>
      </c>
      <c r="D458" s="370">
        <f>VLOOKUP($A$1:$A$917,BS!$A$8:$A$2406,1,0)</f>
        <v>18900283</v>
      </c>
    </row>
    <row r="459" spans="1:4">
      <c r="A459">
        <v>18900293</v>
      </c>
      <c r="B459" t="s">
        <v>376</v>
      </c>
      <c r="C459" s="71">
        <v>6846.66</v>
      </c>
      <c r="D459" s="370">
        <f>VLOOKUP($A$1:$A$917,BS!$A$8:$A$2406,1,0)</f>
        <v>18900293</v>
      </c>
    </row>
    <row r="460" spans="1:4">
      <c r="A460">
        <v>18900303</v>
      </c>
      <c r="B460" t="s">
        <v>766</v>
      </c>
      <c r="C460" s="71">
        <v>15974.49</v>
      </c>
      <c r="D460" s="370">
        <f>VLOOKUP($A$1:$A$917,BS!$A$8:$A$2406,1,0)</f>
        <v>18900303</v>
      </c>
    </row>
    <row r="461" spans="1:4">
      <c r="A461">
        <v>18900323</v>
      </c>
      <c r="B461" t="s">
        <v>624</v>
      </c>
      <c r="C461" s="71">
        <v>416571.56</v>
      </c>
      <c r="D461" s="370">
        <f>VLOOKUP($A$1:$A$917,BS!$A$8:$A$2406,1,0)</f>
        <v>18900323</v>
      </c>
    </row>
    <row r="462" spans="1:4">
      <c r="A462">
        <v>18900353</v>
      </c>
      <c r="B462" t="s">
        <v>982</v>
      </c>
      <c r="C462" s="71">
        <v>80809.14</v>
      </c>
      <c r="D462" s="370">
        <f>VLOOKUP($A$1:$A$917,BS!$A$8:$A$2406,1,0)</f>
        <v>18900353</v>
      </c>
    </row>
    <row r="463" spans="1:4">
      <c r="A463">
        <v>18900373</v>
      </c>
      <c r="B463" t="s">
        <v>973</v>
      </c>
      <c r="C463" s="71">
        <v>4038937.96</v>
      </c>
      <c r="D463" s="370">
        <f>VLOOKUP($A$1:$A$917,BS!$A$8:$A$2406,1,0)</f>
        <v>18900373</v>
      </c>
    </row>
    <row r="464" spans="1:4">
      <c r="A464">
        <v>18900383</v>
      </c>
      <c r="B464" t="s">
        <v>963</v>
      </c>
      <c r="C464" s="71">
        <v>270519.39</v>
      </c>
      <c r="D464" s="370">
        <f>VLOOKUP($A$1:$A$917,BS!$A$8:$A$2406,1,0)</f>
        <v>18900383</v>
      </c>
    </row>
    <row r="465" spans="1:4">
      <c r="A465">
        <v>18900393</v>
      </c>
      <c r="B465" t="s">
        <v>2211</v>
      </c>
      <c r="C465" s="71">
        <v>14351925.82</v>
      </c>
      <c r="D465" s="370">
        <f>VLOOKUP($A$1:$A$917,BS!$A$8:$A$2406,1,0)</f>
        <v>18900393</v>
      </c>
    </row>
    <row r="466" spans="1:4">
      <c r="A466">
        <v>18900403</v>
      </c>
      <c r="B466" t="s">
        <v>2471</v>
      </c>
      <c r="C466" s="71">
        <v>131879.23000000001</v>
      </c>
      <c r="D466" s="370">
        <f>VLOOKUP($A$1:$A$917,BS!$A$8:$A$2406,1,0)</f>
        <v>18900403</v>
      </c>
    </row>
    <row r="467" spans="1:4">
      <c r="A467">
        <v>18900413</v>
      </c>
      <c r="B467" t="s">
        <v>2475</v>
      </c>
      <c r="C467" s="71">
        <v>173228.42</v>
      </c>
      <c r="D467" s="370">
        <f>VLOOKUP($A$1:$A$917,BS!$A$8:$A$2406,1,0)</f>
        <v>18900413</v>
      </c>
    </row>
    <row r="468" spans="1:4">
      <c r="A468">
        <v>18900423</v>
      </c>
      <c r="B468" t="s">
        <v>2472</v>
      </c>
      <c r="C468" s="71">
        <v>690480.39</v>
      </c>
      <c r="D468" s="370">
        <f>VLOOKUP($A$1:$A$917,BS!$A$8:$A$2406,1,0)</f>
        <v>18900423</v>
      </c>
    </row>
    <row r="469" spans="1:4">
      <c r="A469">
        <v>18900433</v>
      </c>
      <c r="B469" t="s">
        <v>2573</v>
      </c>
      <c r="C469" s="71">
        <v>4536786.5199999996</v>
      </c>
      <c r="D469" s="370">
        <f>VLOOKUP($A$1:$A$917,BS!$A$8:$A$2406,1,0)</f>
        <v>18900433</v>
      </c>
    </row>
    <row r="470" spans="1:4">
      <c r="A470">
        <v>18900443</v>
      </c>
      <c r="B470" t="s">
        <v>2762</v>
      </c>
      <c r="C470" s="71">
        <v>91403.87</v>
      </c>
      <c r="D470" s="370">
        <f>VLOOKUP($A$1:$A$917,BS!$A$8:$A$2406,1,0)</f>
        <v>18900443</v>
      </c>
    </row>
    <row r="471" spans="1:4">
      <c r="A471">
        <v>18900451</v>
      </c>
      <c r="B471" t="s">
        <v>2814</v>
      </c>
      <c r="C471" s="71">
        <v>30999.19</v>
      </c>
      <c r="D471" s="370">
        <f>VLOOKUP($A$1:$A$917,BS!$A$8:$A$2406,1,0)</f>
        <v>18900451</v>
      </c>
    </row>
    <row r="472" spans="1:4">
      <c r="A472">
        <v>18900452</v>
      </c>
      <c r="B472" t="s">
        <v>2814</v>
      </c>
      <c r="C472" s="71">
        <v>18999.47</v>
      </c>
      <c r="D472" s="370">
        <f>VLOOKUP($A$1:$A$917,BS!$A$8:$A$2406,1,0)</f>
        <v>18900452</v>
      </c>
    </row>
    <row r="473" spans="1:4">
      <c r="A473">
        <v>18900533</v>
      </c>
      <c r="B473" t="s">
        <v>2574</v>
      </c>
      <c r="C473" s="71">
        <v>766725.68</v>
      </c>
      <c r="D473" s="370">
        <f>VLOOKUP($A$1:$A$917,BS!$A$8:$A$2406,1,0)</f>
        <v>18900533</v>
      </c>
    </row>
    <row r="474" spans="1:4">
      <c r="A474">
        <v>19000003</v>
      </c>
      <c r="B474" t="s">
        <v>126</v>
      </c>
      <c r="C474" s="71">
        <v>3077344.57</v>
      </c>
      <c r="D474" s="370">
        <f>VLOOKUP($A$1:$A$917,BS!$A$8:$A$2406,1,0)</f>
        <v>19000003</v>
      </c>
    </row>
    <row r="475" spans="1:4">
      <c r="A475">
        <v>19000013</v>
      </c>
      <c r="B475" t="s">
        <v>716</v>
      </c>
      <c r="C475" s="71">
        <v>2886829.77</v>
      </c>
      <c r="D475" s="370">
        <f>VLOOKUP($A$1:$A$917,BS!$A$8:$A$2406,1,0)</f>
        <v>19000013</v>
      </c>
    </row>
    <row r="476" spans="1:4">
      <c r="A476">
        <v>19000032</v>
      </c>
      <c r="B476" t="s">
        <v>1704</v>
      </c>
      <c r="C476" s="71">
        <v>17488402.68</v>
      </c>
      <c r="D476" s="370">
        <f>VLOOKUP($A$1:$A$917,BS!$A$8:$A$2406,1,0)</f>
        <v>19000032</v>
      </c>
    </row>
    <row r="477" spans="1:4">
      <c r="A477">
        <v>19000042</v>
      </c>
      <c r="B477" t="s">
        <v>1740</v>
      </c>
      <c r="C477" s="71">
        <v>5993152.2800000003</v>
      </c>
      <c r="D477" s="370">
        <f>VLOOKUP($A$1:$A$917,BS!$A$8:$A$2406,1,0)</f>
        <v>19000042</v>
      </c>
    </row>
    <row r="478" spans="1:4">
      <c r="A478">
        <v>19000043</v>
      </c>
      <c r="B478" t="s">
        <v>8</v>
      </c>
      <c r="C478" s="71">
        <v>7998761.4400000004</v>
      </c>
      <c r="D478" s="370">
        <f>VLOOKUP($A$1:$A$917,BS!$A$8:$A$2406,1,0)</f>
        <v>19000043</v>
      </c>
    </row>
    <row r="479" spans="1:4">
      <c r="A479">
        <v>19000081</v>
      </c>
      <c r="B479" t="s">
        <v>1625</v>
      </c>
      <c r="C479" s="71">
        <v>28508707.25</v>
      </c>
      <c r="D479" s="370">
        <f>VLOOKUP($A$1:$A$917,BS!$A$8:$A$2406,1,0)</f>
        <v>19000081</v>
      </c>
    </row>
    <row r="480" spans="1:4">
      <c r="A480">
        <v>19000091</v>
      </c>
      <c r="B480" t="s">
        <v>658</v>
      </c>
      <c r="C480" s="71">
        <v>10728328.199999999</v>
      </c>
      <c r="D480" s="370">
        <f>VLOOKUP($A$1:$A$917,BS!$A$8:$A$2406,1,0)</f>
        <v>19000091</v>
      </c>
    </row>
    <row r="481" spans="1:4">
      <c r="A481">
        <v>19000093</v>
      </c>
      <c r="B481" t="s">
        <v>725</v>
      </c>
      <c r="C481" s="71">
        <v>4471223.37</v>
      </c>
      <c r="D481" s="370">
        <f>VLOOKUP($A$1:$A$917,BS!$A$8:$A$2406,1,0)</f>
        <v>19000093</v>
      </c>
    </row>
    <row r="482" spans="1:4">
      <c r="A482">
        <v>19000103</v>
      </c>
      <c r="B482" t="s">
        <v>2719</v>
      </c>
      <c r="C482" s="71">
        <v>1154563.8999999999</v>
      </c>
      <c r="D482" s="370">
        <f>VLOOKUP($A$1:$A$917,BS!$A$8:$A$2406,1,0)</f>
        <v>19000103</v>
      </c>
    </row>
    <row r="483" spans="1:4">
      <c r="A483">
        <v>19000111</v>
      </c>
      <c r="B483" t="s">
        <v>863</v>
      </c>
      <c r="C483" s="71">
        <v>1100533.3999999999</v>
      </c>
      <c r="D483" s="370">
        <f>VLOOKUP($A$1:$A$917,BS!$A$8:$A$2406,1,0)</f>
        <v>19000111</v>
      </c>
    </row>
    <row r="484" spans="1:4">
      <c r="A484">
        <v>19000112</v>
      </c>
      <c r="B484" t="s">
        <v>1914</v>
      </c>
      <c r="C484" s="71">
        <v>34635.07</v>
      </c>
      <c r="D484" s="370">
        <f>VLOOKUP($A$1:$A$917,BS!$A$8:$A$2406,1,0)</f>
        <v>19000112</v>
      </c>
    </row>
    <row r="485" spans="1:4">
      <c r="A485">
        <v>19000122</v>
      </c>
      <c r="B485" t="s">
        <v>2032</v>
      </c>
      <c r="C485" s="71">
        <v>-93652.09</v>
      </c>
      <c r="D485" s="370">
        <f>VLOOKUP($A$1:$A$917,BS!$A$8:$A$2406,1,0)</f>
        <v>19000122</v>
      </c>
    </row>
    <row r="486" spans="1:4">
      <c r="A486">
        <v>19000133</v>
      </c>
      <c r="B486" t="s">
        <v>1001</v>
      </c>
      <c r="C486" s="71">
        <v>14052102.789999999</v>
      </c>
      <c r="D486" s="370">
        <f>VLOOKUP($A$1:$A$917,BS!$A$8:$A$2406,1,0)</f>
        <v>19000133</v>
      </c>
    </row>
    <row r="487" spans="1:4">
      <c r="A487">
        <v>19000151</v>
      </c>
      <c r="B487" t="s">
        <v>162</v>
      </c>
      <c r="C487" s="71">
        <v>388901.62</v>
      </c>
      <c r="D487" s="370">
        <f>VLOOKUP($A$1:$A$917,BS!$A$8:$A$2406,1,0)</f>
        <v>19000151</v>
      </c>
    </row>
    <row r="488" spans="1:4">
      <c r="A488">
        <v>19000181</v>
      </c>
      <c r="B488" t="s">
        <v>938</v>
      </c>
      <c r="C488" s="71">
        <v>-1142919.3400000001</v>
      </c>
      <c r="D488" s="370">
        <f>VLOOKUP($A$1:$A$917,BS!$A$8:$A$2406,1,0)</f>
        <v>19000181</v>
      </c>
    </row>
    <row r="489" spans="1:4">
      <c r="A489">
        <v>19000193</v>
      </c>
      <c r="B489" t="s">
        <v>2444</v>
      </c>
      <c r="C489" s="71">
        <v>176679.87</v>
      </c>
      <c r="D489" s="370">
        <f>VLOOKUP($A$1:$A$917,BS!$A$8:$A$2406,1,0)</f>
        <v>19000193</v>
      </c>
    </row>
    <row r="490" spans="1:4">
      <c r="A490">
        <v>19000251</v>
      </c>
      <c r="B490" t="s">
        <v>687</v>
      </c>
      <c r="C490" s="71">
        <v>14407.36</v>
      </c>
      <c r="D490" s="370">
        <f>VLOOKUP($A$1:$A$917,BS!$A$8:$A$2406,1,0)</f>
        <v>19000251</v>
      </c>
    </row>
    <row r="491" spans="1:4">
      <c r="A491">
        <v>19000283</v>
      </c>
      <c r="B491" t="s">
        <v>1471</v>
      </c>
      <c r="C491" s="71">
        <v>2988057.18</v>
      </c>
      <c r="D491" s="370">
        <f>VLOOKUP($A$1:$A$917,BS!$A$8:$A$2406,1,0)</f>
        <v>19000283</v>
      </c>
    </row>
    <row r="492" spans="1:4">
      <c r="A492">
        <v>19000361</v>
      </c>
      <c r="B492" t="s">
        <v>1057</v>
      </c>
      <c r="C492" s="71">
        <v>159437</v>
      </c>
      <c r="D492" s="370">
        <f>VLOOKUP($A$1:$A$917,BS!$A$8:$A$2406,1,0)</f>
        <v>19000361</v>
      </c>
    </row>
    <row r="493" spans="1:4">
      <c r="A493">
        <v>19000371</v>
      </c>
      <c r="B493" t="s">
        <v>1058</v>
      </c>
      <c r="C493" s="71">
        <v>37654.480000000003</v>
      </c>
      <c r="D493" s="370">
        <f>VLOOKUP($A$1:$A$917,BS!$A$8:$A$2406,1,0)</f>
        <v>19000371</v>
      </c>
    </row>
    <row r="494" spans="1:4">
      <c r="A494">
        <v>19000403</v>
      </c>
      <c r="B494" t="s">
        <v>264</v>
      </c>
      <c r="C494" s="71">
        <v>154912.70000000001</v>
      </c>
      <c r="D494" s="370">
        <f>VLOOKUP($A$1:$A$917,BS!$A$8:$A$2406,1,0)</f>
        <v>19000403</v>
      </c>
    </row>
    <row r="495" spans="1:4">
      <c r="A495">
        <v>19000441</v>
      </c>
      <c r="B495" t="s">
        <v>313</v>
      </c>
      <c r="C495" s="71">
        <v>5629937.3899999997</v>
      </c>
      <c r="D495" s="370">
        <f>VLOOKUP($A$1:$A$917,BS!$A$8:$A$2406,1,0)</f>
        <v>19000441</v>
      </c>
    </row>
    <row r="496" spans="1:4">
      <c r="A496">
        <v>19000443</v>
      </c>
      <c r="B496" t="s">
        <v>489</v>
      </c>
      <c r="C496" s="71">
        <v>74089796.549999997</v>
      </c>
      <c r="D496" s="370">
        <f>VLOOKUP($A$1:$A$917,BS!$A$8:$A$2406,1,0)</f>
        <v>19000443</v>
      </c>
    </row>
    <row r="497" spans="1:4">
      <c r="A497">
        <v>19000453</v>
      </c>
      <c r="B497" t="s">
        <v>490</v>
      </c>
      <c r="C497" s="71">
        <v>4416333.1500000004</v>
      </c>
      <c r="D497" s="370">
        <f>VLOOKUP($A$1:$A$917,BS!$A$8:$A$2406,1,0)</f>
        <v>19000453</v>
      </c>
    </row>
    <row r="498" spans="1:4">
      <c r="A498">
        <v>19000463</v>
      </c>
      <c r="B498" t="s">
        <v>491</v>
      </c>
      <c r="C498" s="71">
        <v>-1034250.46</v>
      </c>
      <c r="D498" s="370">
        <f>VLOOKUP($A$1:$A$917,BS!$A$8:$A$2406,1,0)</f>
        <v>19000463</v>
      </c>
    </row>
    <row r="499" spans="1:4">
      <c r="A499">
        <v>19000471</v>
      </c>
      <c r="B499" t="s">
        <v>762</v>
      </c>
      <c r="C499" s="71">
        <v>3680992.71</v>
      </c>
      <c r="D499" s="370">
        <f>VLOOKUP($A$1:$A$917,BS!$A$8:$A$2406,1,0)</f>
        <v>19000471</v>
      </c>
    </row>
    <row r="500" spans="1:4">
      <c r="A500">
        <v>19000473</v>
      </c>
      <c r="B500" t="s">
        <v>1977</v>
      </c>
      <c r="C500" s="71">
        <v>2562568</v>
      </c>
      <c r="D500" s="370">
        <f>VLOOKUP($A$1:$A$917,BS!$A$8:$A$2406,1,0)</f>
        <v>19000473</v>
      </c>
    </row>
    <row r="501" spans="1:4">
      <c r="A501">
        <v>19000491</v>
      </c>
      <c r="B501" t="s">
        <v>2323</v>
      </c>
      <c r="C501" s="71">
        <v>2065817.95</v>
      </c>
      <c r="D501" s="370">
        <f>VLOOKUP($A$1:$A$917,BS!$A$8:$A$2406,1,0)</f>
        <v>19000491</v>
      </c>
    </row>
    <row r="502" spans="1:4">
      <c r="A502">
        <v>19000551</v>
      </c>
      <c r="B502" t="s">
        <v>2821</v>
      </c>
      <c r="C502" s="71">
        <v>1965399</v>
      </c>
      <c r="D502" s="370">
        <f>VLOOKUP($A$1:$A$917,BS!$A$8:$A$2406,1,0)</f>
        <v>19000551</v>
      </c>
    </row>
    <row r="503" spans="1:4">
      <c r="A503">
        <v>19000552</v>
      </c>
      <c r="B503" t="s">
        <v>2304</v>
      </c>
      <c r="C503" s="71">
        <v>562917.92000000004</v>
      </c>
      <c r="D503" s="370">
        <f>VLOOKUP($A$1:$A$917,BS!$A$8:$A$2406,1,0)</f>
        <v>19000552</v>
      </c>
    </row>
    <row r="504" spans="1:4">
      <c r="A504">
        <v>19000553</v>
      </c>
      <c r="B504" t="s">
        <v>100</v>
      </c>
      <c r="C504" s="71">
        <v>219865.52</v>
      </c>
      <c r="D504" s="370">
        <f>VLOOKUP($A$1:$A$917,BS!$A$8:$A$2406,1,0)</f>
        <v>19000553</v>
      </c>
    </row>
    <row r="505" spans="1:4">
      <c r="A505">
        <v>19000562</v>
      </c>
      <c r="B505" t="s">
        <v>717</v>
      </c>
      <c r="C505" s="71">
        <v>1613302.95</v>
      </c>
      <c r="D505" s="370">
        <f>VLOOKUP($A$1:$A$917,BS!$A$8:$A$2406,1,0)</f>
        <v>19000562</v>
      </c>
    </row>
    <row r="506" spans="1:4">
      <c r="A506">
        <v>19000572</v>
      </c>
      <c r="B506" t="s">
        <v>718</v>
      </c>
      <c r="C506" s="71">
        <v>263872</v>
      </c>
      <c r="D506" s="370">
        <f>VLOOKUP($A$1:$A$917,BS!$A$8:$A$2406,1,0)</f>
        <v>19000572</v>
      </c>
    </row>
    <row r="507" spans="1:4">
      <c r="A507">
        <v>19000573</v>
      </c>
      <c r="B507" t="s">
        <v>2059</v>
      </c>
      <c r="C507" s="71">
        <v>265141.43</v>
      </c>
      <c r="D507" s="370">
        <f>VLOOKUP($A$1:$A$917,BS!$A$8:$A$2406,1,0)</f>
        <v>19000573</v>
      </c>
    </row>
    <row r="508" spans="1:4">
      <c r="A508">
        <v>19000581</v>
      </c>
      <c r="B508" t="s">
        <v>182</v>
      </c>
      <c r="C508" s="71">
        <v>2870314.38</v>
      </c>
      <c r="D508" s="370">
        <f>VLOOKUP($A$1:$A$917,BS!$A$8:$A$2406,1,0)</f>
        <v>19000581</v>
      </c>
    </row>
    <row r="509" spans="1:4">
      <c r="A509">
        <v>19000592</v>
      </c>
      <c r="B509" t="s">
        <v>548</v>
      </c>
      <c r="C509" s="71">
        <v>3813311.58</v>
      </c>
      <c r="D509" s="370">
        <f>VLOOKUP($A$1:$A$917,BS!$A$8:$A$2406,1,0)</f>
        <v>19000592</v>
      </c>
    </row>
    <row r="510" spans="1:4">
      <c r="A510">
        <v>19000601</v>
      </c>
      <c r="B510" t="s">
        <v>1957</v>
      </c>
      <c r="C510" s="71">
        <v>176109121</v>
      </c>
      <c r="D510" s="370">
        <f>VLOOKUP($A$1:$A$917,BS!$A$8:$A$2406,1,0)</f>
        <v>19000601</v>
      </c>
    </row>
    <row r="511" spans="1:4">
      <c r="A511">
        <v>19000621</v>
      </c>
      <c r="B511" t="s">
        <v>2008</v>
      </c>
      <c r="C511" s="71">
        <v>62062445.200000003</v>
      </c>
      <c r="D511" s="370">
        <f>VLOOKUP($A$1:$A$917,BS!$A$8:$A$2406,1,0)</f>
        <v>19000621</v>
      </c>
    </row>
    <row r="512" spans="1:4">
      <c r="A512">
        <v>19000641</v>
      </c>
      <c r="B512" t="s">
        <v>2005</v>
      </c>
      <c r="C512" s="71">
        <v>280385.23</v>
      </c>
      <c r="D512" s="370">
        <f>VLOOKUP($A$1:$A$917,BS!$A$8:$A$2406,1,0)</f>
        <v>19000641</v>
      </c>
    </row>
    <row r="513" spans="1:4">
      <c r="A513">
        <v>19000671</v>
      </c>
      <c r="B513" t="s">
        <v>2025</v>
      </c>
      <c r="C513" s="71">
        <v>32765538.120000001</v>
      </c>
      <c r="D513" s="370">
        <f>VLOOKUP($A$1:$A$917,BS!$A$8:$A$2406,1,0)</f>
        <v>19000671</v>
      </c>
    </row>
    <row r="514" spans="1:4">
      <c r="A514">
        <v>19000691</v>
      </c>
      <c r="B514" t="s">
        <v>2324</v>
      </c>
      <c r="C514" s="71">
        <v>48125</v>
      </c>
      <c r="D514" s="370">
        <f>VLOOKUP($A$1:$A$917,BS!$A$8:$A$2406,1,0)</f>
        <v>19000691</v>
      </c>
    </row>
    <row r="515" spans="1:4">
      <c r="A515">
        <v>19000692</v>
      </c>
      <c r="B515" t="s">
        <v>1146</v>
      </c>
      <c r="C515" s="71">
        <v>13125</v>
      </c>
      <c r="D515" s="370">
        <f>VLOOKUP($A$1:$A$917,BS!$A$8:$A$2406,1,0)</f>
        <v>19000692</v>
      </c>
    </row>
    <row r="516" spans="1:4">
      <c r="A516">
        <v>19000711</v>
      </c>
      <c r="B516" t="s">
        <v>1915</v>
      </c>
      <c r="C516" s="71">
        <v>533146.01</v>
      </c>
      <c r="D516" s="370">
        <f>VLOOKUP($A$1:$A$917,BS!$A$8:$A$2406,1,0)</f>
        <v>19000711</v>
      </c>
    </row>
    <row r="517" spans="1:4">
      <c r="A517">
        <v>19000721</v>
      </c>
      <c r="B517" t="s">
        <v>2033</v>
      </c>
      <c r="C517" s="71">
        <v>10869.86</v>
      </c>
      <c r="D517" s="370">
        <f>VLOOKUP($A$1:$A$917,BS!$A$8:$A$2406,1,0)</f>
        <v>19000721</v>
      </c>
    </row>
    <row r="518" spans="1:4">
      <c r="A518">
        <v>19000731</v>
      </c>
      <c r="B518" t="s">
        <v>2121</v>
      </c>
      <c r="C518" s="71">
        <v>67857.05</v>
      </c>
      <c r="D518" s="370">
        <f>VLOOKUP($A$1:$A$917,BS!$A$8:$A$2406,1,0)</f>
        <v>19000731</v>
      </c>
    </row>
    <row r="519" spans="1:4">
      <c r="A519">
        <v>19000732</v>
      </c>
      <c r="B519" t="s">
        <v>2117</v>
      </c>
      <c r="C519" s="71">
        <v>33293.08</v>
      </c>
      <c r="D519" s="370">
        <f>VLOOKUP($A$1:$A$917,BS!$A$8:$A$2406,1,0)</f>
        <v>19000732</v>
      </c>
    </row>
    <row r="520" spans="1:4">
      <c r="A520">
        <v>19000741</v>
      </c>
      <c r="B520" t="s">
        <v>2183</v>
      </c>
      <c r="C520" s="71">
        <v>165881.88</v>
      </c>
      <c r="D520" s="370">
        <f>VLOOKUP($A$1:$A$917,BS!$A$8:$A$2406,1,0)</f>
        <v>19000741</v>
      </c>
    </row>
    <row r="521" spans="1:4">
      <c r="A521">
        <v>19000751</v>
      </c>
      <c r="B521" t="s">
        <v>2204</v>
      </c>
      <c r="C521" s="71">
        <v>1735851.6</v>
      </c>
      <c r="D521" s="370">
        <f>VLOOKUP($A$1:$A$917,BS!$A$8:$A$2406,1,0)</f>
        <v>19000751</v>
      </c>
    </row>
    <row r="522" spans="1:4">
      <c r="A522">
        <v>19000752</v>
      </c>
      <c r="B522" t="s">
        <v>2205</v>
      </c>
      <c r="C522" s="71">
        <v>928523.4</v>
      </c>
      <c r="D522" s="370">
        <f>VLOOKUP($A$1:$A$917,BS!$A$8:$A$2406,1,0)</f>
        <v>19000752</v>
      </c>
    </row>
    <row r="523" spans="1:4">
      <c r="A523">
        <v>19000781</v>
      </c>
      <c r="B523" t="s">
        <v>2325</v>
      </c>
      <c r="C523" s="71">
        <v>2851662.05</v>
      </c>
      <c r="D523" s="370">
        <f>VLOOKUP($A$1:$A$917,BS!$A$8:$A$2406,1,0)</f>
        <v>19000781</v>
      </c>
    </row>
    <row r="524" spans="1:4">
      <c r="A524">
        <v>19000791</v>
      </c>
      <c r="B524" t="s">
        <v>2326</v>
      </c>
      <c r="C524" s="71">
        <v>49324.7</v>
      </c>
      <c r="D524" s="370">
        <f>VLOOKUP($A$1:$A$917,BS!$A$8:$A$2406,1,0)</f>
        <v>19000791</v>
      </c>
    </row>
    <row r="525" spans="1:4">
      <c r="A525">
        <v>19000801</v>
      </c>
      <c r="B525" t="s">
        <v>2327</v>
      </c>
      <c r="C525" s="71">
        <v>-6912.48</v>
      </c>
      <c r="D525" s="370">
        <f>VLOOKUP($A$1:$A$917,BS!$A$8:$A$2406,1,0)</f>
        <v>19000801</v>
      </c>
    </row>
    <row r="526" spans="1:4">
      <c r="A526">
        <v>19000811</v>
      </c>
      <c r="B526" t="s">
        <v>2328</v>
      </c>
      <c r="C526" s="71">
        <v>15011.39</v>
      </c>
      <c r="D526" s="370">
        <f>VLOOKUP($A$1:$A$917,BS!$A$8:$A$2406,1,0)</f>
        <v>19000811</v>
      </c>
    </row>
    <row r="527" spans="1:4">
      <c r="A527">
        <v>19000821</v>
      </c>
      <c r="B527" t="s">
        <v>2363</v>
      </c>
      <c r="C527" s="71">
        <v>187080.33</v>
      </c>
      <c r="D527" s="370">
        <f>VLOOKUP($A$1:$A$917,BS!$A$8:$A$2406,1,0)</f>
        <v>19000821</v>
      </c>
    </row>
    <row r="528" spans="1:4">
      <c r="A528">
        <v>19000831</v>
      </c>
      <c r="B528" t="s">
        <v>2401</v>
      </c>
      <c r="C528" s="71">
        <v>726248.82</v>
      </c>
      <c r="D528" s="370">
        <f>VLOOKUP($A$1:$A$917,BS!$A$8:$A$2406,1,0)</f>
        <v>19000831</v>
      </c>
    </row>
    <row r="529" spans="1:4">
      <c r="A529">
        <v>19000841</v>
      </c>
      <c r="B529" t="s">
        <v>2445</v>
      </c>
      <c r="C529" s="71">
        <v>-604967.23</v>
      </c>
      <c r="D529" s="370">
        <f>VLOOKUP($A$1:$A$917,BS!$A$8:$A$2406,1,0)</f>
        <v>19000841</v>
      </c>
    </row>
    <row r="530" spans="1:4">
      <c r="A530">
        <v>19000851</v>
      </c>
      <c r="B530" t="s">
        <v>2551</v>
      </c>
      <c r="C530" s="71">
        <v>863578.87</v>
      </c>
      <c r="D530" s="370">
        <f>VLOOKUP($A$1:$A$917,BS!$A$8:$A$2406,1,0)</f>
        <v>19000851</v>
      </c>
    </row>
    <row r="531" spans="1:4">
      <c r="A531">
        <v>19000861</v>
      </c>
      <c r="B531" t="s">
        <v>2610</v>
      </c>
      <c r="C531" s="71">
        <v>217140.62</v>
      </c>
      <c r="D531" s="370">
        <f>VLOOKUP($A$1:$A$917,BS!$A$8:$A$2406,1,0)</f>
        <v>19000861</v>
      </c>
    </row>
    <row r="532" spans="1:4">
      <c r="A532">
        <v>19000871</v>
      </c>
      <c r="B532" t="s">
        <v>2911</v>
      </c>
      <c r="C532" s="71">
        <v>2381262.4500000002</v>
      </c>
      <c r="D532" s="370">
        <f>VLOOKUP($A$1:$A$917,BS!$A$8:$A$2406,1,0)</f>
        <v>19000871</v>
      </c>
    </row>
    <row r="533" spans="1:4">
      <c r="A533">
        <v>19002003</v>
      </c>
      <c r="B533" t="s">
        <v>2705</v>
      </c>
      <c r="C533" s="71">
        <v>110063449.92</v>
      </c>
      <c r="D533" s="370">
        <f>VLOOKUP($A$1:$A$917,BS!$A$8:$A$2406,1,0)</f>
        <v>19002003</v>
      </c>
    </row>
    <row r="534" spans="1:4">
      <c r="A534">
        <v>19003011</v>
      </c>
      <c r="B534" t="s">
        <v>2767</v>
      </c>
      <c r="C534" s="71">
        <v>1644403.6</v>
      </c>
      <c r="D534" s="370">
        <f>VLOOKUP($A$1:$A$917,BS!$A$8:$A$2406,1,0)</f>
        <v>19003011</v>
      </c>
    </row>
    <row r="535" spans="1:4">
      <c r="A535">
        <v>19003021</v>
      </c>
      <c r="B535" t="s">
        <v>2781</v>
      </c>
      <c r="C535" s="71">
        <v>476026.95</v>
      </c>
      <c r="D535" s="370">
        <f>VLOOKUP($A$1:$A$917,BS!$A$8:$A$2406,1,0)</f>
        <v>19003021</v>
      </c>
    </row>
    <row r="536" spans="1:4">
      <c r="A536">
        <v>19003032</v>
      </c>
      <c r="B536" t="s">
        <v>2913</v>
      </c>
      <c r="C536" s="71">
        <v>3492939.8</v>
      </c>
      <c r="D536" s="370">
        <f>VLOOKUP($A$1:$A$917,BS!$A$8:$A$2406,1,0)</f>
        <v>19003032</v>
      </c>
    </row>
    <row r="537" spans="1:4">
      <c r="A537">
        <v>19003041</v>
      </c>
      <c r="B537" t="s">
        <v>3000</v>
      </c>
      <c r="C537" s="71">
        <v>5690719.6500000004</v>
      </c>
      <c r="D537" s="370">
        <f>VLOOKUP($A$1:$A$917,BS!$A$8:$A$2406,1,0)</f>
        <v>19003041</v>
      </c>
    </row>
    <row r="538" spans="1:4">
      <c r="A538">
        <v>19003042</v>
      </c>
      <c r="B538" t="s">
        <v>2974</v>
      </c>
      <c r="C538" s="71">
        <v>3228622.6</v>
      </c>
      <c r="D538" s="370">
        <f>VLOOKUP($A$1:$A$917,BS!$A$8:$A$2406,1,0)</f>
        <v>19003042</v>
      </c>
    </row>
    <row r="539" spans="1:4">
      <c r="A539">
        <v>19100012</v>
      </c>
      <c r="B539" t="s">
        <v>944</v>
      </c>
      <c r="C539" s="71">
        <v>10034409.93</v>
      </c>
      <c r="D539" s="370">
        <f>VLOOKUP($A$1:$A$917,BS!$A$8:$A$2406,1,0)</f>
        <v>19100012</v>
      </c>
    </row>
    <row r="540" spans="1:4">
      <c r="A540">
        <v>19100022</v>
      </c>
      <c r="B540" t="s">
        <v>653</v>
      </c>
      <c r="C540" s="71">
        <v>3736783.61</v>
      </c>
      <c r="D540" s="370">
        <f>VLOOKUP($A$1:$A$917,BS!$A$8:$A$2406,1,0)</f>
        <v>19100022</v>
      </c>
    </row>
    <row r="541" spans="1:4">
      <c r="A541">
        <v>19100132</v>
      </c>
      <c r="B541" t="s">
        <v>639</v>
      </c>
      <c r="C541" s="71">
        <v>44379.519999999997</v>
      </c>
      <c r="D541" s="370">
        <f>VLOOKUP($A$1:$A$917,BS!$A$8:$A$2406,1,0)</f>
        <v>19100132</v>
      </c>
    </row>
    <row r="542" spans="1:4">
      <c r="A542">
        <v>19100142</v>
      </c>
      <c r="B542" t="s">
        <v>640</v>
      </c>
      <c r="C542" s="71">
        <v>-294656.11</v>
      </c>
      <c r="D542" s="370">
        <f>VLOOKUP($A$1:$A$917,BS!$A$8:$A$2406,1,0)</f>
        <v>19100142</v>
      </c>
    </row>
    <row r="543" spans="1:4">
      <c r="A543">
        <v>19100152</v>
      </c>
      <c r="B543" t="s">
        <v>1073</v>
      </c>
      <c r="C543" s="71">
        <v>6401173.9299999997</v>
      </c>
      <c r="D543" s="370">
        <f>VLOOKUP($A$1:$A$917,BS!$A$8:$A$2406,1,0)</f>
        <v>19100152</v>
      </c>
    </row>
    <row r="544" spans="1:4">
      <c r="A544">
        <v>19100162</v>
      </c>
      <c r="B544" t="s">
        <v>290</v>
      </c>
      <c r="C544" s="71">
        <v>-32511530.629999999</v>
      </c>
      <c r="D544" s="370">
        <f>VLOOKUP($A$1:$A$917,BS!$A$8:$A$2406,1,0)</f>
        <v>19100162</v>
      </c>
    </row>
    <row r="545" spans="1:4">
      <c r="A545">
        <v>20100023</v>
      </c>
      <c r="B545" t="s">
        <v>1853</v>
      </c>
      <c r="C545" s="71">
        <v>-859037.91</v>
      </c>
      <c r="D545" s="370">
        <f>VLOOKUP($A$1:$A$917,BS!$A$8:$A$2406,1,0)</f>
        <v>20100023</v>
      </c>
    </row>
    <row r="546" spans="1:4">
      <c r="A546">
        <v>20700003</v>
      </c>
      <c r="B546" t="s">
        <v>1224</v>
      </c>
      <c r="C546" s="71">
        <v>-122847945.22</v>
      </c>
      <c r="D546" s="370">
        <f>VLOOKUP($A$1:$A$917,BS!$A$8:$A$2406,1,0)</f>
        <v>20700003</v>
      </c>
    </row>
    <row r="547" spans="1:4">
      <c r="A547">
        <v>20700013</v>
      </c>
      <c r="B547" t="s">
        <v>1765</v>
      </c>
      <c r="C547" s="71">
        <v>-338395484.31</v>
      </c>
      <c r="D547" s="370">
        <f>VLOOKUP($A$1:$A$917,BS!$A$8:$A$2406,1,0)</f>
        <v>20700013</v>
      </c>
    </row>
    <row r="548" spans="1:4">
      <c r="A548">
        <v>20700023</v>
      </c>
      <c r="B548" t="s">
        <v>1269</v>
      </c>
      <c r="C548" s="71">
        <v>-16901820.34</v>
      </c>
      <c r="D548" s="370">
        <f>VLOOKUP($A$1:$A$917,BS!$A$8:$A$2406,1,0)</f>
        <v>20700023</v>
      </c>
    </row>
    <row r="549" spans="1:4">
      <c r="A549">
        <v>21100003</v>
      </c>
      <c r="B549" t="s">
        <v>1114</v>
      </c>
      <c r="C549" s="71">
        <v>-2803605116.4699998</v>
      </c>
      <c r="D549" s="370">
        <f>VLOOKUP($A$1:$A$917,BS!$A$8:$A$2406,1,0)</f>
        <v>21100003</v>
      </c>
    </row>
    <row r="550" spans="1:4">
      <c r="A550">
        <v>21100383</v>
      </c>
      <c r="B550" t="s">
        <v>25</v>
      </c>
      <c r="C550" s="71">
        <v>-491575</v>
      </c>
      <c r="D550" s="370">
        <f>VLOOKUP($A$1:$A$917,BS!$A$8:$A$2406,1,0)</f>
        <v>21100383</v>
      </c>
    </row>
    <row r="551" spans="1:4">
      <c r="A551">
        <v>21400013</v>
      </c>
      <c r="B551" t="s">
        <v>995</v>
      </c>
      <c r="C551" s="71">
        <v>2148854.7200000002</v>
      </c>
      <c r="D551" s="370">
        <f>VLOOKUP($A$1:$A$917,BS!$A$8:$A$2406,1,0)</f>
        <v>21400013</v>
      </c>
    </row>
    <row r="552" spans="1:4">
      <c r="A552">
        <v>21400033</v>
      </c>
      <c r="B552" t="s">
        <v>997</v>
      </c>
      <c r="C552" s="71">
        <v>4985024.68</v>
      </c>
      <c r="D552" s="370">
        <f>VLOOKUP($A$1:$A$917,BS!$A$8:$A$2406,1,0)</f>
        <v>21400033</v>
      </c>
    </row>
    <row r="553" spans="1:4">
      <c r="A553">
        <v>21500023</v>
      </c>
      <c r="B553" t="s">
        <v>1270</v>
      </c>
      <c r="C553" s="71">
        <v>-10766141</v>
      </c>
      <c r="D553" s="370">
        <f>VLOOKUP($A$1:$A$917,BS!$A$8:$A$2406,1,0)</f>
        <v>21500023</v>
      </c>
    </row>
    <row r="554" spans="1:4">
      <c r="A554">
        <v>21500033</v>
      </c>
      <c r="B554" t="s">
        <v>1766</v>
      </c>
      <c r="C554" s="71">
        <v>-3281918</v>
      </c>
      <c r="D554" s="370">
        <f>VLOOKUP($A$1:$A$917,BS!$A$8:$A$2406,1,0)</f>
        <v>21500033</v>
      </c>
    </row>
    <row r="555" spans="1:4">
      <c r="A555">
        <v>21600003</v>
      </c>
      <c r="B555" t="s">
        <v>392</v>
      </c>
      <c r="C555" s="71">
        <v>-357949044.44999999</v>
      </c>
      <c r="D555" s="370">
        <f>VLOOKUP($A$1:$A$917,BS!$A$8:$A$2406,1,0)</f>
        <v>21600003</v>
      </c>
    </row>
    <row r="556" spans="1:4">
      <c r="A556">
        <v>21600011</v>
      </c>
      <c r="B556" t="s">
        <v>1942</v>
      </c>
      <c r="C556" s="71">
        <v>51782215.560000002</v>
      </c>
      <c r="D556" s="370">
        <f>VLOOKUP($A$1:$A$917,BS!$A$8:$A$2406,1,0)</f>
        <v>21600011</v>
      </c>
    </row>
    <row r="557" spans="1:4">
      <c r="A557">
        <v>21600013</v>
      </c>
      <c r="B557" t="s">
        <v>628</v>
      </c>
      <c r="C557" s="71">
        <v>77562549.519999996</v>
      </c>
      <c r="D557" s="370">
        <f>VLOOKUP($A$1:$A$917,BS!$A$8:$A$2406,1,0)</f>
        <v>21600013</v>
      </c>
    </row>
    <row r="558" spans="1:4">
      <c r="A558">
        <v>21600023</v>
      </c>
      <c r="B558" t="s">
        <v>1767</v>
      </c>
      <c r="C558" s="71">
        <v>1755001.25</v>
      </c>
      <c r="D558" s="370">
        <f>VLOOKUP($A$1:$A$917,BS!$A$8:$A$2406,1,0)</f>
        <v>21600023</v>
      </c>
    </row>
    <row r="559" spans="1:4">
      <c r="A559">
        <v>21600033</v>
      </c>
      <c r="B559" t="s">
        <v>1124</v>
      </c>
      <c r="C559" s="71">
        <v>1471103.62</v>
      </c>
      <c r="D559" s="370">
        <f>VLOOKUP($A$1:$A$917,BS!$A$8:$A$2406,1,0)</f>
        <v>21600033</v>
      </c>
    </row>
    <row r="560" spans="1:4">
      <c r="A560">
        <v>21600053</v>
      </c>
      <c r="B560" t="s">
        <v>1013</v>
      </c>
      <c r="C560" s="71">
        <v>16359946.109999999</v>
      </c>
      <c r="D560" s="370">
        <f>VLOOKUP($A$1:$A$917,BS!$A$8:$A$2406,1,0)</f>
        <v>21600053</v>
      </c>
    </row>
    <row r="561" spans="1:4">
      <c r="A561">
        <v>21610013</v>
      </c>
      <c r="B561" t="s">
        <v>316</v>
      </c>
      <c r="C561" s="71">
        <v>14599821</v>
      </c>
      <c r="D561" s="370">
        <f>VLOOKUP($A$1:$A$917,BS!$A$8:$A$2406,1,0)</f>
        <v>21610013</v>
      </c>
    </row>
    <row r="562" spans="1:4">
      <c r="A562">
        <v>21900103</v>
      </c>
      <c r="B562" t="s">
        <v>2833</v>
      </c>
      <c r="C562" s="71">
        <v>-14569087.1</v>
      </c>
      <c r="D562" s="370">
        <f>VLOOKUP($A$1:$A$917,BS!$A$8:$A$2406,1,0)</f>
        <v>21900103</v>
      </c>
    </row>
    <row r="563" spans="1:4">
      <c r="A563">
        <v>21900113</v>
      </c>
      <c r="B563" t="s">
        <v>2834</v>
      </c>
      <c r="C563" s="71">
        <v>22853604.399999999</v>
      </c>
      <c r="D563" s="370">
        <f>VLOOKUP($A$1:$A$917,BS!$A$8:$A$2406,1,0)</f>
        <v>21900113</v>
      </c>
    </row>
    <row r="564" spans="1:4">
      <c r="A564">
        <v>21900133</v>
      </c>
      <c r="B564" t="s">
        <v>2835</v>
      </c>
      <c r="C564" s="71">
        <v>442607.7</v>
      </c>
      <c r="D564" s="370">
        <f>VLOOKUP($A$1:$A$917,BS!$A$8:$A$2406,1,0)</f>
        <v>21900133</v>
      </c>
    </row>
    <row r="565" spans="1:4">
      <c r="A565">
        <v>21900143</v>
      </c>
      <c r="B565" t="s">
        <v>2851</v>
      </c>
      <c r="C565" s="71">
        <v>211685133</v>
      </c>
      <c r="D565" s="370">
        <f>VLOOKUP($A$1:$A$917,BS!$A$8:$A$2406,1,0)</f>
        <v>21900143</v>
      </c>
    </row>
    <row r="566" spans="1:4">
      <c r="A566">
        <v>21900153</v>
      </c>
      <c r="B566" t="s">
        <v>2837</v>
      </c>
      <c r="C566" s="71">
        <v>-74089796.549999997</v>
      </c>
      <c r="D566" s="370">
        <f>VLOOKUP($A$1:$A$917,BS!$A$8:$A$2406,1,0)</f>
        <v>21900153</v>
      </c>
    </row>
    <row r="567" spans="1:4">
      <c r="A567">
        <v>21900163</v>
      </c>
      <c r="B567" t="s">
        <v>2852</v>
      </c>
      <c r="C567" s="71">
        <v>12618095</v>
      </c>
      <c r="D567" s="370">
        <f>VLOOKUP($A$1:$A$917,BS!$A$8:$A$2406,1,0)</f>
        <v>21900163</v>
      </c>
    </row>
    <row r="568" spans="1:4">
      <c r="A568">
        <v>21900173</v>
      </c>
      <c r="B568" t="s">
        <v>2839</v>
      </c>
      <c r="C568" s="71">
        <v>-4416333.21</v>
      </c>
      <c r="D568" s="370">
        <f>VLOOKUP($A$1:$A$917,BS!$A$8:$A$2406,1,0)</f>
        <v>21900173</v>
      </c>
    </row>
    <row r="569" spans="1:4">
      <c r="A569">
        <v>21900183</v>
      </c>
      <c r="B569" t="s">
        <v>2840</v>
      </c>
      <c r="C569" s="71">
        <v>-2955000</v>
      </c>
      <c r="D569" s="370">
        <f>VLOOKUP($A$1:$A$917,BS!$A$8:$A$2406,1,0)</f>
        <v>21900183</v>
      </c>
    </row>
    <row r="570" spans="1:4">
      <c r="A570">
        <v>21900193</v>
      </c>
      <c r="B570" t="s">
        <v>2841</v>
      </c>
      <c r="C570" s="71">
        <v>1034249.91</v>
      </c>
      <c r="D570" s="370">
        <f>VLOOKUP($A$1:$A$917,BS!$A$8:$A$2406,1,0)</f>
        <v>21900193</v>
      </c>
    </row>
    <row r="571" spans="1:4">
      <c r="A571">
        <v>21900223</v>
      </c>
      <c r="B571" t="s">
        <v>2827</v>
      </c>
      <c r="C571" s="71">
        <v>-154912.70000000001</v>
      </c>
      <c r="D571" s="370">
        <f>VLOOKUP($A$1:$A$917,BS!$A$8:$A$2406,1,0)</f>
        <v>21900223</v>
      </c>
    </row>
    <row r="572" spans="1:4">
      <c r="A572">
        <v>21900233</v>
      </c>
      <c r="B572" t="s">
        <v>2809</v>
      </c>
      <c r="C572" s="71">
        <v>5099180.49</v>
      </c>
      <c r="D572" s="370">
        <f>VLOOKUP($A$1:$A$917,BS!$A$8:$A$2406,1,0)</f>
        <v>21900233</v>
      </c>
    </row>
    <row r="573" spans="1:4">
      <c r="A573">
        <v>21900243</v>
      </c>
      <c r="B573" t="s">
        <v>2842</v>
      </c>
      <c r="C573" s="71">
        <v>-7998761.54</v>
      </c>
      <c r="D573" s="370">
        <f>VLOOKUP($A$1:$A$917,BS!$A$8:$A$2406,1,0)</f>
        <v>21900243</v>
      </c>
    </row>
    <row r="574" spans="1:4">
      <c r="A574">
        <v>22100393</v>
      </c>
      <c r="B574" t="s">
        <v>440</v>
      </c>
      <c r="C574" s="71">
        <v>-15000000</v>
      </c>
      <c r="D574" s="370">
        <f>VLOOKUP($A$1:$A$917,BS!$A$8:$A$2406,1,0)</f>
        <v>22100393</v>
      </c>
    </row>
    <row r="575" spans="1:4">
      <c r="A575">
        <v>22100413</v>
      </c>
      <c r="B575" t="s">
        <v>138</v>
      </c>
      <c r="C575" s="71">
        <v>-2000000</v>
      </c>
      <c r="D575" s="370">
        <f>VLOOKUP($A$1:$A$917,BS!$A$8:$A$2406,1,0)</f>
        <v>22100413</v>
      </c>
    </row>
    <row r="576" spans="1:4">
      <c r="A576">
        <v>22100713</v>
      </c>
      <c r="B576" t="s">
        <v>478</v>
      </c>
      <c r="C576" s="71">
        <v>-300000000</v>
      </c>
      <c r="D576" s="370">
        <f>VLOOKUP($A$1:$A$917,BS!$A$8:$A$2406,1,0)</f>
        <v>22100713</v>
      </c>
    </row>
    <row r="577" spans="1:4">
      <c r="A577">
        <v>22100723</v>
      </c>
      <c r="B577" t="s">
        <v>479</v>
      </c>
      <c r="C577" s="71">
        <v>-200000000</v>
      </c>
      <c r="D577" s="370">
        <f>VLOOKUP($A$1:$A$917,BS!$A$8:$A$2406,1,0)</f>
        <v>22100723</v>
      </c>
    </row>
    <row r="578" spans="1:4">
      <c r="A578">
        <v>22100743</v>
      </c>
      <c r="B578" t="s">
        <v>1250</v>
      </c>
      <c r="C578" s="71">
        <v>-100000000</v>
      </c>
      <c r="D578" s="370">
        <f>VLOOKUP($A$1:$A$917,BS!$A$8:$A$2406,1,0)</f>
        <v>22100743</v>
      </c>
    </row>
    <row r="579" spans="1:4">
      <c r="A579">
        <v>22100823</v>
      </c>
      <c r="B579" t="s">
        <v>1796</v>
      </c>
      <c r="C579" s="71">
        <v>-250000000</v>
      </c>
      <c r="D579" s="370">
        <f>VLOOKUP($A$1:$A$917,BS!$A$8:$A$2406,1,0)</f>
        <v>22100823</v>
      </c>
    </row>
    <row r="580" spans="1:4">
      <c r="A580">
        <v>22100833</v>
      </c>
      <c r="B580" t="s">
        <v>2557</v>
      </c>
      <c r="C580" s="71">
        <v>-138460000</v>
      </c>
      <c r="D580" s="370">
        <f>VLOOKUP($A$1:$A$917,BS!$A$8:$A$2406,1,0)</f>
        <v>22100833</v>
      </c>
    </row>
    <row r="581" spans="1:4">
      <c r="A581">
        <v>22100843</v>
      </c>
      <c r="B581" t="s">
        <v>2561</v>
      </c>
      <c r="C581" s="71">
        <v>-23400000</v>
      </c>
      <c r="D581" s="370">
        <f>VLOOKUP($A$1:$A$917,BS!$A$8:$A$2406,1,0)</f>
        <v>22100843</v>
      </c>
    </row>
    <row r="582" spans="1:4">
      <c r="A582">
        <v>22100853</v>
      </c>
      <c r="B582" t="s">
        <v>2928</v>
      </c>
      <c r="C582" s="71">
        <v>-425000000</v>
      </c>
      <c r="D582" s="370">
        <f>VLOOKUP($A$1:$A$917,BS!$A$8:$A$2406,1,0)</f>
        <v>22100853</v>
      </c>
    </row>
    <row r="583" spans="1:4">
      <c r="A583">
        <v>22100923</v>
      </c>
      <c r="B583" t="s">
        <v>2199</v>
      </c>
      <c r="C583" s="71">
        <v>-250000000</v>
      </c>
      <c r="D583" s="370">
        <f>VLOOKUP($A$1:$A$917,BS!$A$8:$A$2406,1,0)</f>
        <v>22100923</v>
      </c>
    </row>
    <row r="584" spans="1:4">
      <c r="A584">
        <v>22100933</v>
      </c>
      <c r="B584" t="s">
        <v>2200</v>
      </c>
      <c r="C584" s="71">
        <v>-45000000</v>
      </c>
      <c r="D584" s="370">
        <f>VLOOKUP($A$1:$A$917,BS!$A$8:$A$2406,1,0)</f>
        <v>22100933</v>
      </c>
    </row>
    <row r="585" spans="1:4">
      <c r="A585">
        <v>22101023</v>
      </c>
      <c r="B585" t="s">
        <v>974</v>
      </c>
      <c r="C585" s="71">
        <v>-250000000</v>
      </c>
      <c r="D585" s="370">
        <f>VLOOKUP($A$1:$A$917,BS!$A$8:$A$2406,1,0)</f>
        <v>22101023</v>
      </c>
    </row>
    <row r="586" spans="1:4">
      <c r="A586">
        <v>22101033</v>
      </c>
      <c r="B586" t="s">
        <v>1768</v>
      </c>
      <c r="C586" s="71">
        <v>-300000000</v>
      </c>
      <c r="D586" s="370">
        <f>VLOOKUP($A$1:$A$917,BS!$A$8:$A$2406,1,0)</f>
        <v>22101033</v>
      </c>
    </row>
    <row r="587" spans="1:4">
      <c r="A587">
        <v>22101053</v>
      </c>
      <c r="B587" t="s">
        <v>1818</v>
      </c>
      <c r="C587" s="71">
        <v>-250000000</v>
      </c>
      <c r="D587" s="370">
        <f>VLOOKUP($A$1:$A$917,BS!$A$8:$A$2406,1,0)</f>
        <v>22101053</v>
      </c>
    </row>
    <row r="588" spans="1:4">
      <c r="A588">
        <v>22101113</v>
      </c>
      <c r="B588" t="s">
        <v>1487</v>
      </c>
      <c r="C588" s="71">
        <v>-350000000</v>
      </c>
      <c r="D588" s="370">
        <f>VLOOKUP($A$1:$A$917,BS!$A$8:$A$2406,1,0)</f>
        <v>22101113</v>
      </c>
    </row>
    <row r="589" spans="1:4">
      <c r="A589">
        <v>22101123</v>
      </c>
      <c r="B589" t="s">
        <v>1956</v>
      </c>
      <c r="C589" s="71">
        <v>-325000000</v>
      </c>
      <c r="D589" s="370">
        <f>VLOOKUP($A$1:$A$917,BS!$A$8:$A$2406,1,0)</f>
        <v>22101123</v>
      </c>
    </row>
    <row r="590" spans="1:4">
      <c r="A590">
        <v>22101133</v>
      </c>
      <c r="B590" t="s">
        <v>1951</v>
      </c>
      <c r="C590" s="71">
        <v>-250000000</v>
      </c>
      <c r="D590" s="370">
        <f>VLOOKUP($A$1:$A$917,BS!$A$8:$A$2406,1,0)</f>
        <v>22101133</v>
      </c>
    </row>
    <row r="591" spans="1:4">
      <c r="A591">
        <v>22101143</v>
      </c>
      <c r="B591" t="s">
        <v>2058</v>
      </c>
      <c r="C591" s="71">
        <v>-300000000</v>
      </c>
      <c r="D591" s="370">
        <f>VLOOKUP($A$1:$A$917,BS!$A$8:$A$2406,1,0)</f>
        <v>22101143</v>
      </c>
    </row>
    <row r="592" spans="1:4">
      <c r="A592">
        <v>22600083</v>
      </c>
      <c r="B592" t="s">
        <v>2054</v>
      </c>
      <c r="C592" s="71">
        <v>12637.32</v>
      </c>
      <c r="D592" s="370">
        <f>VLOOKUP($A$1:$A$917,BS!$A$8:$A$2406,1,0)</f>
        <v>22600083</v>
      </c>
    </row>
    <row r="593" spans="1:4">
      <c r="A593">
        <v>22600093</v>
      </c>
      <c r="B593" t="s">
        <v>2929</v>
      </c>
      <c r="C593" s="71">
        <v>1874427.08</v>
      </c>
      <c r="D593" s="370">
        <f>VLOOKUP($A$1:$A$917,BS!$A$8:$A$2406,1,0)</f>
        <v>22600093</v>
      </c>
    </row>
    <row r="594" spans="1:4">
      <c r="A594">
        <v>22820011</v>
      </c>
      <c r="B594" t="s">
        <v>1741</v>
      </c>
      <c r="C594" s="71">
        <v>-137500</v>
      </c>
      <c r="D594" s="370">
        <f>VLOOKUP($A$1:$A$917,BS!$A$8:$A$2406,1,0)</f>
        <v>22820011</v>
      </c>
    </row>
    <row r="595" spans="1:4">
      <c r="A595">
        <v>22820012</v>
      </c>
      <c r="B595" t="s">
        <v>1742</v>
      </c>
      <c r="C595" s="71">
        <v>-37500</v>
      </c>
      <c r="D595" s="370">
        <f>VLOOKUP($A$1:$A$917,BS!$A$8:$A$2406,1,0)</f>
        <v>22820012</v>
      </c>
    </row>
    <row r="596" spans="1:4">
      <c r="A596">
        <v>22830003</v>
      </c>
      <c r="B596" t="s">
        <v>999</v>
      </c>
      <c r="C596" s="71">
        <v>-52766959.109999999</v>
      </c>
      <c r="D596" s="370">
        <f>VLOOKUP($A$1:$A$917,BS!$A$8:$A$2406,1,0)</f>
        <v>22830003</v>
      </c>
    </row>
    <row r="597" spans="1:4">
      <c r="A597">
        <v>22830013</v>
      </c>
      <c r="B597" t="s">
        <v>998</v>
      </c>
      <c r="C597" s="71">
        <v>-5293085.0599999996</v>
      </c>
      <c r="D597" s="370">
        <f>VLOOKUP($A$1:$A$917,BS!$A$8:$A$2406,1,0)</f>
        <v>22830013</v>
      </c>
    </row>
    <row r="598" spans="1:4">
      <c r="A598">
        <v>22830023</v>
      </c>
      <c r="B598" t="s">
        <v>1352</v>
      </c>
      <c r="C598" s="71">
        <v>-44222857</v>
      </c>
      <c r="D598" s="370">
        <f>VLOOKUP($A$1:$A$917,BS!$A$8:$A$2406,1,0)</f>
        <v>22830023</v>
      </c>
    </row>
    <row r="599" spans="1:4">
      <c r="A599">
        <v>22830033</v>
      </c>
      <c r="B599" t="s">
        <v>2215</v>
      </c>
      <c r="C599" s="71">
        <v>-1572000</v>
      </c>
      <c r="D599" s="370">
        <f>VLOOKUP($A$1:$A$917,BS!$A$8:$A$2406,1,0)</f>
        <v>22830033</v>
      </c>
    </row>
    <row r="600" spans="1:4">
      <c r="A600">
        <v>22830043</v>
      </c>
      <c r="B600" t="s">
        <v>2583</v>
      </c>
      <c r="C600" s="71">
        <v>-80423.039999999994</v>
      </c>
      <c r="D600" s="370">
        <f>VLOOKUP($A$1:$A$917,BS!$A$8:$A$2406,1,0)</f>
        <v>22830043</v>
      </c>
    </row>
    <row r="601" spans="1:4">
      <c r="A601">
        <v>22830053</v>
      </c>
      <c r="B601" t="s">
        <v>2706</v>
      </c>
      <c r="C601" s="71">
        <v>-1454000</v>
      </c>
      <c r="D601" s="370">
        <f>VLOOKUP($A$1:$A$917,BS!$A$8:$A$2406,1,0)</f>
        <v>22830053</v>
      </c>
    </row>
    <row r="602" spans="1:4">
      <c r="A602">
        <v>22830063</v>
      </c>
      <c r="B602" t="s">
        <v>2750</v>
      </c>
      <c r="C602" s="71">
        <v>-93588</v>
      </c>
      <c r="D602" s="370">
        <f>VLOOKUP($A$1:$A$917,BS!$A$8:$A$2406,1,0)</f>
        <v>22830063</v>
      </c>
    </row>
    <row r="603" spans="1:4">
      <c r="A603">
        <v>22830073</v>
      </c>
      <c r="B603" t="s">
        <v>2751</v>
      </c>
      <c r="C603" s="71">
        <v>-179172</v>
      </c>
      <c r="D603" s="370">
        <f>VLOOKUP($A$1:$A$917,BS!$A$8:$A$2406,1,0)</f>
        <v>22830073</v>
      </c>
    </row>
    <row r="604" spans="1:4">
      <c r="A604">
        <v>22840012</v>
      </c>
      <c r="B604" t="s">
        <v>2291</v>
      </c>
      <c r="C604" s="71">
        <v>-635000</v>
      </c>
      <c r="D604" s="370">
        <f>VLOOKUP($A$1:$A$917,BS!$A$8:$A$2406,1,0)</f>
        <v>22840012</v>
      </c>
    </row>
    <row r="605" spans="1:4">
      <c r="A605">
        <v>22840021</v>
      </c>
      <c r="B605" t="s">
        <v>1502</v>
      </c>
      <c r="C605" s="71">
        <v>-200000</v>
      </c>
      <c r="D605" s="370">
        <f>VLOOKUP($A$1:$A$917,BS!$A$8:$A$2406,1,0)</f>
        <v>22840021</v>
      </c>
    </row>
    <row r="606" spans="1:4">
      <c r="A606">
        <v>22840022</v>
      </c>
      <c r="B606" t="s">
        <v>2292</v>
      </c>
      <c r="C606" s="71">
        <v>-530000</v>
      </c>
      <c r="D606" s="370">
        <f>VLOOKUP($A$1:$A$917,BS!$A$8:$A$2406,1,0)</f>
        <v>22840022</v>
      </c>
    </row>
    <row r="607" spans="1:4">
      <c r="A607">
        <v>22840031</v>
      </c>
      <c r="B607" t="s">
        <v>1517</v>
      </c>
      <c r="C607" s="71">
        <v>-258000</v>
      </c>
      <c r="D607" s="370">
        <f>VLOOKUP($A$1:$A$917,BS!$A$8:$A$2406,1,0)</f>
        <v>22840031</v>
      </c>
    </row>
    <row r="608" spans="1:4">
      <c r="A608">
        <v>22840032</v>
      </c>
      <c r="B608" t="s">
        <v>2293</v>
      </c>
      <c r="C608" s="71">
        <v>-3300000</v>
      </c>
      <c r="D608" s="370">
        <f>VLOOKUP($A$1:$A$917,BS!$A$8:$A$2406,1,0)</f>
        <v>22840032</v>
      </c>
    </row>
    <row r="609" spans="1:4">
      <c r="A609">
        <v>22840042</v>
      </c>
      <c r="B609" t="s">
        <v>2294</v>
      </c>
      <c r="C609" s="71">
        <v>-239000</v>
      </c>
      <c r="D609" s="370">
        <f>VLOOKUP($A$1:$A$917,BS!$A$8:$A$2406,1,0)</f>
        <v>22840042</v>
      </c>
    </row>
    <row r="610" spans="1:4">
      <c r="A610">
        <v>22840051</v>
      </c>
      <c r="B610" t="s">
        <v>1518</v>
      </c>
      <c r="C610" s="71">
        <v>-30000</v>
      </c>
      <c r="D610" s="370">
        <f>VLOOKUP($A$1:$A$917,BS!$A$8:$A$2406,1,0)</f>
        <v>22840051</v>
      </c>
    </row>
    <row r="611" spans="1:4">
      <c r="A611">
        <v>22840062</v>
      </c>
      <c r="B611" t="s">
        <v>2296</v>
      </c>
      <c r="C611" s="71">
        <v>-1300000</v>
      </c>
      <c r="D611" s="370">
        <f>VLOOKUP($A$1:$A$917,BS!$A$8:$A$2406,1,0)</f>
        <v>22840062</v>
      </c>
    </row>
    <row r="612" spans="1:4">
      <c r="A612">
        <v>22840081</v>
      </c>
      <c r="B612" t="s">
        <v>1503</v>
      </c>
      <c r="C612" s="71">
        <v>-550000</v>
      </c>
      <c r="D612" s="370">
        <f>VLOOKUP($A$1:$A$917,BS!$A$8:$A$2406,1,0)</f>
        <v>22840081</v>
      </c>
    </row>
    <row r="613" spans="1:4">
      <c r="A613">
        <v>22840082</v>
      </c>
      <c r="B613" t="s">
        <v>2297</v>
      </c>
      <c r="C613" s="71">
        <v>-2500000</v>
      </c>
      <c r="D613" s="370">
        <f>VLOOKUP($A$1:$A$917,BS!$A$8:$A$2406,1,0)</f>
        <v>22840082</v>
      </c>
    </row>
    <row r="614" spans="1:4">
      <c r="A614">
        <v>22840092</v>
      </c>
      <c r="B614" t="s">
        <v>2298</v>
      </c>
      <c r="C614" s="71">
        <v>-2050000</v>
      </c>
      <c r="D614" s="370">
        <f>VLOOKUP($A$1:$A$917,BS!$A$8:$A$2406,1,0)</f>
        <v>22840092</v>
      </c>
    </row>
    <row r="615" spans="1:4">
      <c r="A615">
        <v>22840102</v>
      </c>
      <c r="B615" t="s">
        <v>2299</v>
      </c>
      <c r="C615" s="71">
        <v>-484500</v>
      </c>
      <c r="D615" s="370">
        <f>VLOOKUP($A$1:$A$917,BS!$A$8:$A$2406,1,0)</f>
        <v>22840102</v>
      </c>
    </row>
    <row r="616" spans="1:4">
      <c r="A616">
        <v>22840111</v>
      </c>
      <c r="B616" t="s">
        <v>1519</v>
      </c>
      <c r="C616" s="71">
        <v>-20000</v>
      </c>
      <c r="D616" s="370">
        <f>VLOOKUP($A$1:$A$917,BS!$A$8:$A$2406,1,0)</f>
        <v>22840111</v>
      </c>
    </row>
    <row r="617" spans="1:4">
      <c r="A617">
        <v>22840112</v>
      </c>
      <c r="B617" t="s">
        <v>2300</v>
      </c>
      <c r="C617" s="71">
        <v>-200000</v>
      </c>
      <c r="D617" s="370">
        <f>VLOOKUP($A$1:$A$917,BS!$A$8:$A$2406,1,0)</f>
        <v>22840112</v>
      </c>
    </row>
    <row r="618" spans="1:4">
      <c r="A618">
        <v>22840122</v>
      </c>
      <c r="B618" t="s">
        <v>2301</v>
      </c>
      <c r="C618" s="71">
        <v>-140000</v>
      </c>
      <c r="D618" s="370">
        <f>VLOOKUP($A$1:$A$917,BS!$A$8:$A$2406,1,0)</f>
        <v>22840122</v>
      </c>
    </row>
    <row r="619" spans="1:4">
      <c r="A619">
        <v>22840131</v>
      </c>
      <c r="B619" t="s">
        <v>1504</v>
      </c>
      <c r="C619" s="71">
        <v>-500000</v>
      </c>
      <c r="D619" s="370">
        <f>VLOOKUP($A$1:$A$917,BS!$A$8:$A$2406,1,0)</f>
        <v>22840131</v>
      </c>
    </row>
    <row r="620" spans="1:4">
      <c r="A620">
        <v>22840132</v>
      </c>
      <c r="B620" t="s">
        <v>2302</v>
      </c>
      <c r="C620" s="71">
        <v>-100000</v>
      </c>
      <c r="D620" s="370">
        <f>VLOOKUP($A$1:$A$917,BS!$A$8:$A$2406,1,0)</f>
        <v>22840132</v>
      </c>
    </row>
    <row r="621" spans="1:4">
      <c r="A621">
        <v>22840161</v>
      </c>
      <c r="B621" t="s">
        <v>1505</v>
      </c>
      <c r="C621" s="71">
        <v>-350000</v>
      </c>
      <c r="D621" s="370">
        <f>VLOOKUP($A$1:$A$917,BS!$A$8:$A$2406,1,0)</f>
        <v>22840161</v>
      </c>
    </row>
    <row r="622" spans="1:4">
      <c r="A622">
        <v>22840162</v>
      </c>
      <c r="B622" t="s">
        <v>2787</v>
      </c>
      <c r="C622" s="71">
        <v>-100000</v>
      </c>
      <c r="D622" s="370">
        <f>VLOOKUP($A$1:$A$917,BS!$A$8:$A$2406,1,0)</f>
        <v>22840162</v>
      </c>
    </row>
    <row r="623" spans="1:4">
      <c r="A623">
        <v>22840171</v>
      </c>
      <c r="B623" t="s">
        <v>1506</v>
      </c>
      <c r="C623" s="71">
        <v>-50000</v>
      </c>
      <c r="D623" s="370">
        <f>VLOOKUP($A$1:$A$917,BS!$A$8:$A$2406,1,0)</f>
        <v>22840171</v>
      </c>
    </row>
    <row r="624" spans="1:4">
      <c r="A624">
        <v>22840181</v>
      </c>
      <c r="B624" t="s">
        <v>1520</v>
      </c>
      <c r="C624" s="71">
        <v>-2925000</v>
      </c>
      <c r="D624" s="370">
        <f>VLOOKUP($A$1:$A$917,BS!$A$8:$A$2406,1,0)</f>
        <v>22840181</v>
      </c>
    </row>
    <row r="625" spans="1:4">
      <c r="A625">
        <v>22840191</v>
      </c>
      <c r="B625" t="s">
        <v>1507</v>
      </c>
      <c r="C625" s="71">
        <v>-250000</v>
      </c>
      <c r="D625" s="370">
        <f>VLOOKUP($A$1:$A$917,BS!$A$8:$A$2406,1,0)</f>
        <v>22840191</v>
      </c>
    </row>
    <row r="626" spans="1:4">
      <c r="A626">
        <v>22840221</v>
      </c>
      <c r="B626" t="s">
        <v>1526</v>
      </c>
      <c r="C626" s="71">
        <v>-600000</v>
      </c>
      <c r="D626" s="370">
        <f>VLOOKUP($A$1:$A$917,BS!$A$8:$A$2406,1,0)</f>
        <v>22840221</v>
      </c>
    </row>
    <row r="627" spans="1:4">
      <c r="A627">
        <v>22840231</v>
      </c>
      <c r="B627" t="s">
        <v>414</v>
      </c>
      <c r="C627" s="71">
        <v>-75000</v>
      </c>
      <c r="D627" s="370">
        <f>VLOOKUP($A$1:$A$917,BS!$A$8:$A$2406,1,0)</f>
        <v>22840231</v>
      </c>
    </row>
    <row r="628" spans="1:4">
      <c r="A628">
        <v>22840251</v>
      </c>
      <c r="B628" t="s">
        <v>928</v>
      </c>
      <c r="C628" s="71">
        <v>-11708823</v>
      </c>
      <c r="D628" s="370">
        <f>VLOOKUP($A$1:$A$917,BS!$A$8:$A$2406,1,0)</f>
        <v>22840251</v>
      </c>
    </row>
    <row r="629" spans="1:4">
      <c r="A629">
        <v>22840281</v>
      </c>
      <c r="B629" t="s">
        <v>2105</v>
      </c>
      <c r="C629" s="71">
        <v>-50000</v>
      </c>
      <c r="D629" s="370">
        <f>VLOOKUP($A$1:$A$917,BS!$A$8:$A$2406,1,0)</f>
        <v>22840281</v>
      </c>
    </row>
    <row r="630" spans="1:4">
      <c r="A630">
        <v>22840301</v>
      </c>
      <c r="B630" t="s">
        <v>2253</v>
      </c>
      <c r="C630" s="71">
        <v>-125000</v>
      </c>
      <c r="D630" s="370">
        <f>VLOOKUP($A$1:$A$917,BS!$A$8:$A$2406,1,0)</f>
        <v>22840301</v>
      </c>
    </row>
    <row r="631" spans="1:4">
      <c r="A631">
        <v>22840311</v>
      </c>
      <c r="B631" t="s">
        <v>2254</v>
      </c>
      <c r="C631" s="71">
        <v>-96000</v>
      </c>
      <c r="D631" s="370">
        <f>VLOOKUP($A$1:$A$917,BS!$A$8:$A$2406,1,0)</f>
        <v>22840311</v>
      </c>
    </row>
    <row r="632" spans="1:4">
      <c r="A632">
        <v>22840321</v>
      </c>
      <c r="B632" t="s">
        <v>2422</v>
      </c>
      <c r="C632" s="71">
        <v>-145393439</v>
      </c>
      <c r="D632" s="370">
        <f>VLOOKUP($A$1:$A$917,BS!$A$8:$A$2406,1,0)</f>
        <v>22840321</v>
      </c>
    </row>
    <row r="633" spans="1:4">
      <c r="A633">
        <v>22840331</v>
      </c>
      <c r="B633" t="s">
        <v>2788</v>
      </c>
      <c r="C633" s="71">
        <v>-75756606</v>
      </c>
      <c r="D633" s="370">
        <f>VLOOKUP($A$1:$A$917,BS!$A$8:$A$2406,1,0)</f>
        <v>22840331</v>
      </c>
    </row>
    <row r="634" spans="1:4">
      <c r="A634">
        <v>22840332</v>
      </c>
      <c r="B634" t="s">
        <v>2295</v>
      </c>
      <c r="C634" s="71">
        <v>-21000000</v>
      </c>
      <c r="D634" s="370">
        <f>VLOOKUP($A$1:$A$917,BS!$A$8:$A$2406,1,0)</f>
        <v>22840332</v>
      </c>
    </row>
    <row r="635" spans="1:4">
      <c r="A635">
        <v>22840341</v>
      </c>
      <c r="B635" t="s">
        <v>2770</v>
      </c>
      <c r="C635" s="71">
        <v>-26622838</v>
      </c>
      <c r="D635" s="370">
        <f>VLOOKUP($A$1:$A$917,BS!$A$8:$A$2406,1,0)</f>
        <v>22840341</v>
      </c>
    </row>
    <row r="636" spans="1:4">
      <c r="A636">
        <v>22841001</v>
      </c>
      <c r="B636" t="s">
        <v>1508</v>
      </c>
      <c r="C636" s="71">
        <v>-4610484.08</v>
      </c>
      <c r="D636" s="370">
        <f>VLOOKUP($A$1:$A$917,BS!$A$8:$A$2406,1,0)</f>
        <v>22841001</v>
      </c>
    </row>
    <row r="637" spans="1:4">
      <c r="A637">
        <v>23001021</v>
      </c>
      <c r="B637" t="s">
        <v>29</v>
      </c>
      <c r="C637" s="71">
        <v>-19079907.170000002</v>
      </c>
      <c r="D637" s="370">
        <f>VLOOKUP($A$1:$A$917,BS!$A$8:$A$2406,1,0)</f>
        <v>23001021</v>
      </c>
    </row>
    <row r="638" spans="1:4">
      <c r="A638">
        <v>23001031</v>
      </c>
      <c r="B638" t="s">
        <v>1095</v>
      </c>
      <c r="C638" s="71">
        <v>-19469859.59</v>
      </c>
      <c r="D638" s="370">
        <f>VLOOKUP($A$1:$A$917,BS!$A$8:$A$2406,1,0)</f>
        <v>23001031</v>
      </c>
    </row>
    <row r="639" spans="1:4">
      <c r="A639">
        <v>23001041</v>
      </c>
      <c r="B639" t="s">
        <v>358</v>
      </c>
      <c r="C639" s="71">
        <v>-3563992.06</v>
      </c>
      <c r="D639" s="370">
        <f>VLOOKUP($A$1:$A$917,BS!$A$8:$A$2406,1,0)</f>
        <v>23001041</v>
      </c>
    </row>
    <row r="640" spans="1:4">
      <c r="A640">
        <v>23001043</v>
      </c>
      <c r="B640" t="s">
        <v>2438</v>
      </c>
      <c r="C640" s="71">
        <v>-917408.89</v>
      </c>
      <c r="D640" s="370">
        <f>VLOOKUP($A$1:$A$917,BS!$A$8:$A$2406,1,0)</f>
        <v>23001043</v>
      </c>
    </row>
    <row r="641" spans="1:4">
      <c r="A641">
        <v>23001061</v>
      </c>
      <c r="B641" t="s">
        <v>1000</v>
      </c>
      <c r="C641" s="71">
        <v>-8173334.2800000003</v>
      </c>
      <c r="D641" s="370">
        <f>VLOOKUP($A$1:$A$917,BS!$A$8:$A$2406,1,0)</f>
        <v>23001061</v>
      </c>
    </row>
    <row r="642" spans="1:4">
      <c r="A642">
        <v>23001071</v>
      </c>
      <c r="B642" t="s">
        <v>827</v>
      </c>
      <c r="C642" s="71">
        <v>-9112409.3100000005</v>
      </c>
      <c r="D642" s="370">
        <f>VLOOKUP($A$1:$A$917,BS!$A$8:$A$2406,1,0)</f>
        <v>23001071</v>
      </c>
    </row>
    <row r="643" spans="1:4">
      <c r="A643">
        <v>23001092</v>
      </c>
      <c r="B643" t="s">
        <v>509</v>
      </c>
      <c r="C643" s="71">
        <v>-9140224.7599999998</v>
      </c>
      <c r="D643" s="370">
        <f>VLOOKUP($A$1:$A$917,BS!$A$8:$A$2406,1,0)</f>
        <v>23001092</v>
      </c>
    </row>
    <row r="644" spans="1:4">
      <c r="A644">
        <v>23001131</v>
      </c>
      <c r="B644" t="s">
        <v>2244</v>
      </c>
      <c r="C644" s="71">
        <v>-5754381.4400000004</v>
      </c>
      <c r="D644" s="370">
        <f>VLOOKUP($A$1:$A$917,BS!$A$8:$A$2406,1,0)</f>
        <v>23001131</v>
      </c>
    </row>
    <row r="645" spans="1:4">
      <c r="A645">
        <v>23001141</v>
      </c>
      <c r="B645" t="s">
        <v>2433</v>
      </c>
      <c r="C645" s="71">
        <v>-555152.48</v>
      </c>
      <c r="D645" s="370">
        <f>VLOOKUP($A$1:$A$917,BS!$A$8:$A$2406,1,0)</f>
        <v>23001141</v>
      </c>
    </row>
    <row r="646" spans="1:4">
      <c r="A646">
        <v>23001151</v>
      </c>
      <c r="B646" t="s">
        <v>2522</v>
      </c>
      <c r="C646" s="71">
        <v>-117182.54</v>
      </c>
      <c r="D646" s="370">
        <f>VLOOKUP($A$1:$A$917,BS!$A$8:$A$2406,1,0)</f>
        <v>23001151</v>
      </c>
    </row>
    <row r="647" spans="1:4">
      <c r="A647">
        <v>23001231</v>
      </c>
      <c r="B647" t="s">
        <v>2403</v>
      </c>
      <c r="C647" s="71">
        <v>-1157351.18</v>
      </c>
      <c r="D647" s="370">
        <f>VLOOKUP($A$1:$A$917,BS!$A$8:$A$2406,1,0)</f>
        <v>23001231</v>
      </c>
    </row>
    <row r="648" spans="1:4">
      <c r="A648">
        <v>23002011</v>
      </c>
      <c r="B648" t="s">
        <v>1747</v>
      </c>
      <c r="C648" s="71">
        <v>-895495.51</v>
      </c>
      <c r="D648" s="370">
        <f>VLOOKUP($A$1:$A$917,BS!$A$8:$A$2406,1,0)</f>
        <v>23002011</v>
      </c>
    </row>
    <row r="649" spans="1:4">
      <c r="A649">
        <v>23002041</v>
      </c>
      <c r="B649" t="s">
        <v>1148</v>
      </c>
      <c r="C649" s="71">
        <v>-7090808.6200000001</v>
      </c>
      <c r="D649" s="370">
        <f>VLOOKUP($A$1:$A$917,BS!$A$8:$A$2406,1,0)</f>
        <v>23002041</v>
      </c>
    </row>
    <row r="650" spans="1:4">
      <c r="A650">
        <v>23002061</v>
      </c>
      <c r="B650" t="s">
        <v>65</v>
      </c>
      <c r="C650" s="71">
        <v>82298</v>
      </c>
      <c r="D650" s="370">
        <f>VLOOKUP($A$1:$A$917,BS!$A$8:$A$2406,1,0)</f>
        <v>23002061</v>
      </c>
    </row>
    <row r="651" spans="1:4">
      <c r="A651">
        <v>23002071</v>
      </c>
      <c r="B651" t="s">
        <v>50</v>
      </c>
      <c r="C651" s="71">
        <v>251781.44</v>
      </c>
      <c r="D651" s="370">
        <f>VLOOKUP($A$1:$A$917,BS!$A$8:$A$2406,1,0)</f>
        <v>23002071</v>
      </c>
    </row>
    <row r="652" spans="1:4">
      <c r="A652">
        <v>23002072</v>
      </c>
      <c r="B652" t="s">
        <v>2439</v>
      </c>
      <c r="C652" s="71">
        <v>18711.25</v>
      </c>
      <c r="D652" s="370">
        <f>VLOOKUP($A$1:$A$917,BS!$A$8:$A$2406,1,0)</f>
        <v>23002072</v>
      </c>
    </row>
    <row r="653" spans="1:4">
      <c r="A653">
        <v>23002091</v>
      </c>
      <c r="B653" t="s">
        <v>512</v>
      </c>
      <c r="C653" s="71">
        <v>-334079.44</v>
      </c>
      <c r="D653" s="370">
        <f>VLOOKUP($A$1:$A$917,BS!$A$8:$A$2406,1,0)</f>
        <v>23002091</v>
      </c>
    </row>
    <row r="654" spans="1:4">
      <c r="A654">
        <v>23002092</v>
      </c>
      <c r="B654" t="s">
        <v>513</v>
      </c>
      <c r="C654" s="71">
        <v>-18711.25</v>
      </c>
      <c r="D654" s="370">
        <f>VLOOKUP($A$1:$A$917,BS!$A$8:$A$2406,1,0)</f>
        <v>23002092</v>
      </c>
    </row>
    <row r="655" spans="1:4">
      <c r="A655">
        <v>23108323</v>
      </c>
      <c r="B655" t="s">
        <v>142</v>
      </c>
      <c r="C655" s="71">
        <v>-67000000</v>
      </c>
      <c r="D655" s="370">
        <f>VLOOKUP($A$1:$A$917,BS!$A$8:$A$2406,1,0)</f>
        <v>23108323</v>
      </c>
    </row>
    <row r="656" spans="1:4">
      <c r="A656">
        <v>23108363</v>
      </c>
      <c r="B656" t="s">
        <v>1170</v>
      </c>
      <c r="C656" s="71">
        <v>-31000000</v>
      </c>
      <c r="D656" s="370">
        <f>VLOOKUP($A$1:$A$917,BS!$A$8:$A$2406,1,0)</f>
        <v>23108363</v>
      </c>
    </row>
    <row r="657" spans="1:4">
      <c r="A657">
        <v>23108383</v>
      </c>
      <c r="B657" t="s">
        <v>952</v>
      </c>
      <c r="C657" s="71">
        <v>-61004000</v>
      </c>
      <c r="D657" s="370">
        <f>VLOOKUP($A$1:$A$917,BS!$A$8:$A$2406,1,0)</f>
        <v>23108383</v>
      </c>
    </row>
    <row r="658" spans="1:4">
      <c r="A658">
        <v>23200011</v>
      </c>
      <c r="B658" t="s">
        <v>1657</v>
      </c>
      <c r="C658" s="71">
        <v>-8339124.7599999998</v>
      </c>
      <c r="D658" s="370">
        <f>VLOOKUP($A$1:$A$917,BS!$A$8:$A$2406,1,0)</f>
        <v>23200011</v>
      </c>
    </row>
    <row r="659" spans="1:4">
      <c r="A659">
        <v>23200031</v>
      </c>
      <c r="B659" t="s">
        <v>403</v>
      </c>
      <c r="C659" s="71">
        <v>-25060118.140000001</v>
      </c>
      <c r="D659" s="370">
        <f>VLOOKUP($A$1:$A$917,BS!$A$8:$A$2406,1,0)</f>
        <v>23200031</v>
      </c>
    </row>
    <row r="660" spans="1:4">
      <c r="A660">
        <v>23200033</v>
      </c>
      <c r="B660" t="s">
        <v>407</v>
      </c>
      <c r="C660" s="71">
        <v>-988819</v>
      </c>
      <c r="D660" s="370">
        <f>VLOOKUP($A$1:$A$917,BS!$A$8:$A$2406,1,0)</f>
        <v>23200033</v>
      </c>
    </row>
    <row r="661" spans="1:4">
      <c r="A661">
        <v>23200041</v>
      </c>
      <c r="B661" t="s">
        <v>772</v>
      </c>
      <c r="C661" s="71">
        <v>-8319532</v>
      </c>
      <c r="D661" s="370">
        <f>VLOOKUP($A$1:$A$917,BS!$A$8:$A$2406,1,0)</f>
        <v>23200041</v>
      </c>
    </row>
    <row r="662" spans="1:4">
      <c r="A662">
        <v>23200051</v>
      </c>
      <c r="B662" t="s">
        <v>773</v>
      </c>
      <c r="C662" s="71">
        <v>-11313744.26</v>
      </c>
      <c r="D662" s="370">
        <f>VLOOKUP($A$1:$A$917,BS!$A$8:$A$2406,1,0)</f>
        <v>23200051</v>
      </c>
    </row>
    <row r="663" spans="1:4">
      <c r="A663">
        <v>23200061</v>
      </c>
      <c r="B663" t="s">
        <v>348</v>
      </c>
      <c r="C663" s="71">
        <v>-15957547.33</v>
      </c>
      <c r="D663" s="370">
        <f>VLOOKUP($A$1:$A$917,BS!$A$8:$A$2406,1,0)</f>
        <v>23200061</v>
      </c>
    </row>
    <row r="664" spans="1:4">
      <c r="A664">
        <v>23200071</v>
      </c>
      <c r="B664" t="s">
        <v>1774</v>
      </c>
      <c r="C664" s="71">
        <v>-2193211</v>
      </c>
      <c r="D664" s="370">
        <f>VLOOKUP($A$1:$A$917,BS!$A$8:$A$2406,1,0)</f>
        <v>23200071</v>
      </c>
    </row>
    <row r="665" spans="1:4">
      <c r="A665">
        <v>23200081</v>
      </c>
      <c r="B665" t="s">
        <v>1775</v>
      </c>
      <c r="C665" s="71">
        <v>-4805719.95</v>
      </c>
      <c r="D665" s="370">
        <f>VLOOKUP($A$1:$A$917,BS!$A$8:$A$2406,1,0)</f>
        <v>23200081</v>
      </c>
    </row>
    <row r="666" spans="1:4">
      <c r="A666">
        <v>23200101</v>
      </c>
      <c r="B666" t="s">
        <v>763</v>
      </c>
      <c r="C666" s="71">
        <v>-487703.02</v>
      </c>
      <c r="D666" s="370">
        <f>VLOOKUP($A$1:$A$917,BS!$A$8:$A$2406,1,0)</f>
        <v>23200101</v>
      </c>
    </row>
    <row r="667" spans="1:4">
      <c r="A667">
        <v>23200103</v>
      </c>
      <c r="B667" t="s">
        <v>133</v>
      </c>
      <c r="C667" s="71">
        <v>-98238.98</v>
      </c>
      <c r="D667" s="370">
        <f>VLOOKUP($A$1:$A$917,BS!$A$8:$A$2406,1,0)</f>
        <v>23200103</v>
      </c>
    </row>
    <row r="668" spans="1:4">
      <c r="A668">
        <v>23200111</v>
      </c>
      <c r="B668" t="s">
        <v>1776</v>
      </c>
      <c r="C668" s="71">
        <v>-473439.49</v>
      </c>
      <c r="D668" s="370">
        <f>VLOOKUP($A$1:$A$917,BS!$A$8:$A$2406,1,0)</f>
        <v>23200111</v>
      </c>
    </row>
    <row r="669" spans="1:4">
      <c r="A669">
        <v>23200121</v>
      </c>
      <c r="B669" t="s">
        <v>1527</v>
      </c>
      <c r="C669" s="71">
        <v>-283486.94</v>
      </c>
      <c r="D669" s="370">
        <f>VLOOKUP($A$1:$A$917,BS!$A$8:$A$2406,1,0)</f>
        <v>23200121</v>
      </c>
    </row>
    <row r="670" spans="1:4">
      <c r="A670">
        <v>23200153</v>
      </c>
      <c r="B670" t="s">
        <v>2745</v>
      </c>
      <c r="C670">
        <v>-8.75</v>
      </c>
      <c r="D670" s="370">
        <f>VLOOKUP($A$1:$A$917,BS!$A$8:$A$2406,1,0)</f>
        <v>23200153</v>
      </c>
    </row>
    <row r="671" spans="1:4">
      <c r="A671">
        <v>23200221</v>
      </c>
      <c r="B671" t="s">
        <v>2978</v>
      </c>
      <c r="C671">
        <v>60.48</v>
      </c>
      <c r="D671" s="370">
        <f>VLOOKUP($A$1:$A$917,BS!$A$8:$A$2406,1,0)</f>
        <v>23200221</v>
      </c>
    </row>
    <row r="672" spans="1:4">
      <c r="A672">
        <v>23200222</v>
      </c>
      <c r="B672" t="s">
        <v>257</v>
      </c>
      <c r="C672" s="71">
        <v>-11782137.539999999</v>
      </c>
      <c r="D672" s="370">
        <f>VLOOKUP($A$1:$A$917,BS!$A$8:$A$2406,1,0)</f>
        <v>23200222</v>
      </c>
    </row>
    <row r="673" spans="1:4">
      <c r="A673">
        <v>23200242</v>
      </c>
      <c r="B673" t="s">
        <v>1580</v>
      </c>
      <c r="C673" s="71">
        <v>-30824173.23</v>
      </c>
      <c r="D673" s="370">
        <f>VLOOKUP($A$1:$A$917,BS!$A$8:$A$2406,1,0)</f>
        <v>23200242</v>
      </c>
    </row>
    <row r="674" spans="1:4">
      <c r="A674">
        <v>23200333</v>
      </c>
      <c r="B674" t="s">
        <v>987</v>
      </c>
      <c r="C674" s="71">
        <v>-12774922.029999999</v>
      </c>
      <c r="D674" s="370">
        <f>VLOOKUP($A$1:$A$917,BS!$A$8:$A$2406,1,0)</f>
        <v>23200333</v>
      </c>
    </row>
    <row r="675" spans="1:4">
      <c r="A675">
        <v>23200483</v>
      </c>
      <c r="B675" t="s">
        <v>622</v>
      </c>
      <c r="C675" s="71">
        <v>-15600000</v>
      </c>
      <c r="D675" s="370">
        <f>VLOOKUP($A$1:$A$917,BS!$A$8:$A$2406,1,0)</f>
        <v>23200483</v>
      </c>
    </row>
    <row r="676" spans="1:4">
      <c r="A676">
        <v>23200493</v>
      </c>
      <c r="B676" t="s">
        <v>2795</v>
      </c>
      <c r="C676" s="71">
        <v>-151795.97</v>
      </c>
      <c r="D676" s="370">
        <f>VLOOKUP($A$1:$A$917,BS!$A$8:$A$2406,1,0)</f>
        <v>23200493</v>
      </c>
    </row>
    <row r="677" spans="1:4">
      <c r="A677">
        <v>23200543</v>
      </c>
      <c r="B677" t="s">
        <v>689</v>
      </c>
      <c r="C677" s="71">
        <v>-64340653.609999999</v>
      </c>
      <c r="D677" s="370">
        <f>VLOOKUP($A$1:$A$917,BS!$A$8:$A$2406,1,0)</f>
        <v>23200543</v>
      </c>
    </row>
    <row r="678" spans="1:4">
      <c r="A678">
        <v>23200643</v>
      </c>
      <c r="B678" t="s">
        <v>597</v>
      </c>
      <c r="C678" s="71">
        <v>-7669443.0999999996</v>
      </c>
      <c r="D678" s="370">
        <f>VLOOKUP($A$1:$A$917,BS!$A$8:$A$2406,1,0)</f>
        <v>23200643</v>
      </c>
    </row>
    <row r="679" spans="1:4">
      <c r="A679">
        <v>23200653</v>
      </c>
      <c r="B679" t="s">
        <v>1573</v>
      </c>
      <c r="C679" s="71">
        <v>-2412954.11</v>
      </c>
      <c r="D679" s="370">
        <f>VLOOKUP($A$1:$A$917,BS!$A$8:$A$2406,1,0)</f>
        <v>23200653</v>
      </c>
    </row>
    <row r="680" spans="1:4">
      <c r="A680">
        <v>23200693</v>
      </c>
      <c r="B680" t="s">
        <v>1291</v>
      </c>
      <c r="C680">
        <v>52.04</v>
      </c>
      <c r="D680" s="370">
        <f>VLOOKUP($A$1:$A$917,BS!$A$8:$A$2406,1,0)</f>
        <v>23200693</v>
      </c>
    </row>
    <row r="681" spans="1:4">
      <c r="A681">
        <v>23200733</v>
      </c>
      <c r="B681" t="s">
        <v>230</v>
      </c>
      <c r="C681">
        <v>-757.1</v>
      </c>
      <c r="D681" s="370">
        <f>VLOOKUP($A$1:$A$917,BS!$A$8:$A$2406,1,0)</f>
        <v>23200733</v>
      </c>
    </row>
    <row r="682" spans="1:4">
      <c r="A682">
        <v>23200743</v>
      </c>
      <c r="B682" t="s">
        <v>1821</v>
      </c>
      <c r="C682" s="71">
        <v>14208.73</v>
      </c>
      <c r="D682" s="370">
        <f>VLOOKUP($A$1:$A$917,BS!$A$8:$A$2406,1,0)</f>
        <v>23200743</v>
      </c>
    </row>
    <row r="683" spans="1:4">
      <c r="A683">
        <v>23200753</v>
      </c>
      <c r="B683" t="s">
        <v>1554</v>
      </c>
      <c r="C683" s="71">
        <v>-1824.82</v>
      </c>
      <c r="D683" s="370">
        <f>VLOOKUP($A$1:$A$917,BS!$A$8:$A$2406,1,0)</f>
        <v>23200753</v>
      </c>
    </row>
    <row r="684" spans="1:4">
      <c r="A684">
        <v>23200763</v>
      </c>
      <c r="B684" t="s">
        <v>1820</v>
      </c>
      <c r="C684">
        <v>-620.70000000000005</v>
      </c>
      <c r="D684" s="370">
        <f>VLOOKUP($A$1:$A$917,BS!$A$8:$A$2406,1,0)</f>
        <v>23200763</v>
      </c>
    </row>
    <row r="685" spans="1:4">
      <c r="A685">
        <v>23200773</v>
      </c>
      <c r="B685" t="s">
        <v>1064</v>
      </c>
      <c r="C685" s="71">
        <v>-14159.9</v>
      </c>
      <c r="D685" s="370">
        <f>VLOOKUP($A$1:$A$917,BS!$A$8:$A$2406,1,0)</f>
        <v>23200773</v>
      </c>
    </row>
    <row r="686" spans="1:4">
      <c r="A686">
        <v>23200823</v>
      </c>
      <c r="B686" t="s">
        <v>2886</v>
      </c>
      <c r="C686" s="71">
        <v>-268718.67</v>
      </c>
      <c r="D686" s="370">
        <f>VLOOKUP($A$1:$A$917,BS!$A$8:$A$2406,1,0)</f>
        <v>23200823</v>
      </c>
    </row>
    <row r="687" spans="1:4">
      <c r="A687">
        <v>23200873</v>
      </c>
      <c r="B687" t="s">
        <v>2979</v>
      </c>
      <c r="C687" s="71">
        <v>-992598.56</v>
      </c>
      <c r="D687" s="370">
        <f>VLOOKUP($A$1:$A$917,BS!$A$8:$A$2406,1,0)</f>
        <v>23200873</v>
      </c>
    </row>
    <row r="688" spans="1:4">
      <c r="A688">
        <v>23201003</v>
      </c>
      <c r="B688" t="s">
        <v>737</v>
      </c>
      <c r="C688" s="71">
        <v>-25950883.030000001</v>
      </c>
      <c r="D688" s="370">
        <f>VLOOKUP($A$1:$A$917,BS!$A$8:$A$2406,1,0)</f>
        <v>23201003</v>
      </c>
    </row>
    <row r="689" spans="1:4">
      <c r="A689">
        <v>23201013</v>
      </c>
      <c r="B689" t="s">
        <v>1373</v>
      </c>
      <c r="C689" s="71">
        <v>-21725480.239999998</v>
      </c>
      <c r="D689" s="370">
        <f>VLOOKUP($A$1:$A$917,BS!$A$8:$A$2406,1,0)</f>
        <v>23201013</v>
      </c>
    </row>
    <row r="690" spans="1:4">
      <c r="A690">
        <v>23201033</v>
      </c>
      <c r="B690" t="s">
        <v>1097</v>
      </c>
      <c r="C690" s="71">
        <v>-132749.98000000001</v>
      </c>
      <c r="D690" s="370">
        <f>VLOOKUP($A$1:$A$917,BS!$A$8:$A$2406,1,0)</f>
        <v>23201033</v>
      </c>
    </row>
    <row r="691" spans="1:4">
      <c r="A691">
        <v>23201043</v>
      </c>
      <c r="B691" t="s">
        <v>464</v>
      </c>
      <c r="C691" s="71">
        <v>116517.51</v>
      </c>
      <c r="D691" s="370">
        <f>VLOOKUP($A$1:$A$917,BS!$A$8:$A$2406,1,0)</f>
        <v>23201043</v>
      </c>
    </row>
    <row r="692" spans="1:4">
      <c r="A692">
        <v>23201053</v>
      </c>
      <c r="B692" t="s">
        <v>2434</v>
      </c>
      <c r="C692" s="71">
        <v>-317661.3</v>
      </c>
      <c r="D692" s="370">
        <f>VLOOKUP($A$1:$A$917,BS!$A$8:$A$2406,1,0)</f>
        <v>23201053</v>
      </c>
    </row>
    <row r="693" spans="1:4">
      <c r="A693">
        <v>23201073</v>
      </c>
      <c r="B693" t="s">
        <v>1220</v>
      </c>
      <c r="C693">
        <v>87.15</v>
      </c>
      <c r="D693" s="370">
        <f>VLOOKUP($A$1:$A$917,BS!$A$8:$A$2406,1,0)</f>
        <v>23201073</v>
      </c>
    </row>
    <row r="694" spans="1:4">
      <c r="A694">
        <v>23201113</v>
      </c>
      <c r="B694" t="s">
        <v>539</v>
      </c>
      <c r="C694" s="71">
        <v>7418.64</v>
      </c>
      <c r="D694" s="370">
        <f>VLOOKUP($A$1:$A$917,BS!$A$8:$A$2406,1,0)</f>
        <v>23201113</v>
      </c>
    </row>
    <row r="695" spans="1:4">
      <c r="A695">
        <v>23201153</v>
      </c>
      <c r="B695" t="s">
        <v>2487</v>
      </c>
      <c r="C695" s="71">
        <v>-11230.66</v>
      </c>
      <c r="D695" s="370">
        <f>VLOOKUP($A$1:$A$917,BS!$A$8:$A$2406,1,0)</f>
        <v>23201153</v>
      </c>
    </row>
    <row r="696" spans="1:4">
      <c r="A696">
        <v>23201163</v>
      </c>
      <c r="B696" t="s">
        <v>2488</v>
      </c>
      <c r="C696" s="71">
        <v>-5862.14</v>
      </c>
      <c r="D696" s="370">
        <f>VLOOKUP($A$1:$A$917,BS!$A$8:$A$2406,1,0)</f>
        <v>23201163</v>
      </c>
    </row>
    <row r="697" spans="1:4">
      <c r="A697">
        <v>23201193</v>
      </c>
      <c r="B697" t="s">
        <v>2489</v>
      </c>
      <c r="C697" s="71">
        <v>-19144.59</v>
      </c>
      <c r="D697" s="370">
        <f>VLOOKUP($A$1:$A$917,BS!$A$8:$A$2406,1,0)</f>
        <v>23201193</v>
      </c>
    </row>
    <row r="698" spans="1:4">
      <c r="A698">
        <v>23201203</v>
      </c>
      <c r="B698" t="s">
        <v>2490</v>
      </c>
      <c r="C698" s="71">
        <v>-2232.29</v>
      </c>
      <c r="D698" s="370">
        <f>VLOOKUP($A$1:$A$917,BS!$A$8:$A$2406,1,0)</f>
        <v>23201203</v>
      </c>
    </row>
    <row r="699" spans="1:4">
      <c r="A699">
        <v>23201251</v>
      </c>
      <c r="B699" t="s">
        <v>2440</v>
      </c>
      <c r="C699" s="71">
        <v>-437151</v>
      </c>
      <c r="D699" s="370">
        <f>VLOOKUP($A$1:$A$917,BS!$A$8:$A$2406,1,0)</f>
        <v>23201251</v>
      </c>
    </row>
    <row r="700" spans="1:4">
      <c r="A700">
        <v>23202173</v>
      </c>
      <c r="B700" t="s">
        <v>389</v>
      </c>
      <c r="C700">
        <v>-8.6999999999999993</v>
      </c>
      <c r="D700" s="370">
        <f>VLOOKUP($A$1:$A$917,BS!$A$8:$A$2406,1,0)</f>
        <v>23202173</v>
      </c>
    </row>
    <row r="701" spans="1:4">
      <c r="A701">
        <v>23202183</v>
      </c>
      <c r="B701" t="s">
        <v>1183</v>
      </c>
      <c r="C701">
        <v>-354.34</v>
      </c>
      <c r="D701" s="370">
        <f>VLOOKUP($A$1:$A$917,BS!$A$8:$A$2406,1,0)</f>
        <v>23202183</v>
      </c>
    </row>
    <row r="702" spans="1:4">
      <c r="A702">
        <v>23202233</v>
      </c>
      <c r="B702" t="s">
        <v>2975</v>
      </c>
      <c r="C702" s="71">
        <v>467541.69</v>
      </c>
      <c r="D702" s="370">
        <f>VLOOKUP($A$1:$A$917,BS!$A$8:$A$2406,1,0)</f>
        <v>23202233</v>
      </c>
    </row>
    <row r="703" spans="1:4">
      <c r="A703">
        <v>23202353</v>
      </c>
      <c r="B703" t="s">
        <v>2976</v>
      </c>
      <c r="C703" s="71">
        <v>-10977432.140000001</v>
      </c>
      <c r="D703" s="370">
        <f>VLOOKUP($A$1:$A$917,BS!$A$8:$A$2406,1,0)</f>
        <v>23202353</v>
      </c>
    </row>
    <row r="704" spans="1:4">
      <c r="A704">
        <v>23500003</v>
      </c>
      <c r="B704" t="s">
        <v>2507</v>
      </c>
      <c r="C704" s="71">
        <v>-25314306.75</v>
      </c>
      <c r="D704" s="370">
        <f>VLOOKUP($A$1:$A$917,BS!$A$8:$A$2406,1,0)</f>
        <v>23500003</v>
      </c>
    </row>
    <row r="705" spans="1:4">
      <c r="A705">
        <v>23500011</v>
      </c>
      <c r="B705" t="s">
        <v>935</v>
      </c>
      <c r="C705" s="71">
        <v>-4704243.8099999996</v>
      </c>
      <c r="D705" s="370">
        <f>VLOOKUP($A$1:$A$917,BS!$A$8:$A$2406,1,0)</f>
        <v>23500011</v>
      </c>
    </row>
    <row r="706" spans="1:4">
      <c r="A706">
        <v>23600021</v>
      </c>
      <c r="B706" t="s">
        <v>2281</v>
      </c>
      <c r="C706" s="71">
        <v>-5740315.6399999997</v>
      </c>
      <c r="D706" s="370">
        <f>VLOOKUP($A$1:$A$917,BS!$A$8:$A$2406,1,0)</f>
        <v>23600021</v>
      </c>
    </row>
    <row r="707" spans="1:4">
      <c r="A707">
        <v>23600022</v>
      </c>
      <c r="B707" t="s">
        <v>2282</v>
      </c>
      <c r="C707" s="71">
        <v>-2660780.34</v>
      </c>
      <c r="D707" s="370">
        <f>VLOOKUP($A$1:$A$917,BS!$A$8:$A$2406,1,0)</f>
        <v>23600022</v>
      </c>
    </row>
    <row r="708" spans="1:4">
      <c r="A708">
        <v>23600063</v>
      </c>
      <c r="B708" t="s">
        <v>897</v>
      </c>
      <c r="C708">
        <v>-264.45</v>
      </c>
      <c r="D708" s="370">
        <f>VLOOKUP($A$1:$A$917,BS!$A$8:$A$2406,1,0)</f>
        <v>23600063</v>
      </c>
    </row>
    <row r="709" spans="1:4">
      <c r="A709">
        <v>23600201</v>
      </c>
      <c r="B709" t="s">
        <v>453</v>
      </c>
      <c r="C709" s="71">
        <v>-48285581.899999999</v>
      </c>
      <c r="D709" s="370">
        <f>VLOOKUP($A$1:$A$917,BS!$A$8:$A$2406,1,0)</f>
        <v>23600201</v>
      </c>
    </row>
    <row r="710" spans="1:4">
      <c r="A710">
        <v>23600211</v>
      </c>
      <c r="B710" t="s">
        <v>454</v>
      </c>
      <c r="C710" s="71">
        <v>-5742885.5899999999</v>
      </c>
      <c r="D710" s="370">
        <f>VLOOKUP($A$1:$A$917,BS!$A$8:$A$2406,1,0)</f>
        <v>23600211</v>
      </c>
    </row>
    <row r="711" spans="1:4">
      <c r="A711">
        <v>23600213</v>
      </c>
      <c r="B711" t="s">
        <v>1732</v>
      </c>
      <c r="C711" s="71">
        <v>-44961.599999999999</v>
      </c>
      <c r="D711" s="370">
        <f>VLOOKUP($A$1:$A$917,BS!$A$8:$A$2406,1,0)</f>
        <v>23600213</v>
      </c>
    </row>
    <row r="712" spans="1:4">
      <c r="A712">
        <v>23600221</v>
      </c>
      <c r="B712" t="s">
        <v>670</v>
      </c>
      <c r="C712" s="71">
        <v>290977.39</v>
      </c>
      <c r="D712" s="370">
        <f>VLOOKUP($A$1:$A$917,BS!$A$8:$A$2406,1,0)</f>
        <v>23600221</v>
      </c>
    </row>
    <row r="713" spans="1:4">
      <c r="A713">
        <v>23600232</v>
      </c>
      <c r="B713" t="s">
        <v>455</v>
      </c>
      <c r="C713" s="71">
        <v>-21117975.359999999</v>
      </c>
      <c r="D713" s="370">
        <f>VLOOKUP($A$1:$A$917,BS!$A$8:$A$2406,1,0)</f>
        <v>23600232</v>
      </c>
    </row>
    <row r="714" spans="1:4">
      <c r="A714">
        <v>23600351</v>
      </c>
      <c r="B714" t="s">
        <v>1544</v>
      </c>
      <c r="C714" s="71">
        <v>-11445906.41</v>
      </c>
      <c r="D714" s="370">
        <f>VLOOKUP($A$1:$A$917,BS!$A$8:$A$2406,1,0)</f>
        <v>23600351</v>
      </c>
    </row>
    <row r="715" spans="1:4">
      <c r="A715">
        <v>23600391</v>
      </c>
      <c r="B715" t="s">
        <v>699</v>
      </c>
      <c r="C715" s="71">
        <v>-436488.52</v>
      </c>
      <c r="D715" s="370">
        <f>VLOOKUP($A$1:$A$917,BS!$A$8:$A$2406,1,0)</f>
        <v>23600391</v>
      </c>
    </row>
    <row r="716" spans="1:4">
      <c r="A716">
        <v>23600431</v>
      </c>
      <c r="B716" t="s">
        <v>2822</v>
      </c>
      <c r="C716" s="71">
        <v>1600</v>
      </c>
      <c r="D716" s="370">
        <f>VLOOKUP($A$1:$A$917,BS!$A$8:$A$2406,1,0)</f>
        <v>23600431</v>
      </c>
    </row>
    <row r="717" spans="1:4">
      <c r="A717">
        <v>23600471</v>
      </c>
      <c r="B717" t="s">
        <v>1724</v>
      </c>
      <c r="C717" s="71">
        <v>-8407730.9000000004</v>
      </c>
      <c r="D717" s="370">
        <f>VLOOKUP($A$1:$A$917,BS!$A$8:$A$2406,1,0)</f>
        <v>23600471</v>
      </c>
    </row>
    <row r="718" spans="1:4">
      <c r="A718">
        <v>23600552</v>
      </c>
      <c r="B718" t="s">
        <v>1724</v>
      </c>
      <c r="C718" s="71">
        <v>-4503371.92</v>
      </c>
      <c r="D718" s="370">
        <f>VLOOKUP($A$1:$A$917,BS!$A$8:$A$2406,1,0)</f>
        <v>23600552</v>
      </c>
    </row>
    <row r="719" spans="1:4">
      <c r="A719">
        <v>23600602</v>
      </c>
      <c r="B719" t="s">
        <v>1725</v>
      </c>
      <c r="C719" s="71">
        <v>-6103800.2999999998</v>
      </c>
      <c r="D719" s="370">
        <f>VLOOKUP($A$1:$A$917,BS!$A$8:$A$2406,1,0)</f>
        <v>23600602</v>
      </c>
    </row>
    <row r="720" spans="1:4">
      <c r="A720">
        <v>23601003</v>
      </c>
      <c r="B720" t="s">
        <v>1610</v>
      </c>
      <c r="C720" s="71">
        <v>-182866.48</v>
      </c>
      <c r="D720" s="370">
        <f>VLOOKUP($A$1:$A$917,BS!$A$8:$A$2406,1,0)</f>
        <v>23601003</v>
      </c>
    </row>
    <row r="721" spans="1:4">
      <c r="A721">
        <v>23601013</v>
      </c>
      <c r="B721" t="s">
        <v>2283</v>
      </c>
      <c r="C721" s="71">
        <v>-141234.76999999999</v>
      </c>
      <c r="D721" s="370">
        <f>VLOOKUP($A$1:$A$917,BS!$A$8:$A$2406,1,0)</f>
        <v>23601013</v>
      </c>
    </row>
    <row r="722" spans="1:4">
      <c r="A722">
        <v>23601023</v>
      </c>
      <c r="B722" t="s">
        <v>645</v>
      </c>
      <c r="C722" s="71">
        <v>-35110.61</v>
      </c>
      <c r="D722" s="370">
        <f>VLOOKUP($A$1:$A$917,BS!$A$8:$A$2406,1,0)</f>
        <v>23601023</v>
      </c>
    </row>
    <row r="723" spans="1:4">
      <c r="A723">
        <v>23601043</v>
      </c>
      <c r="B723" t="s">
        <v>1733</v>
      </c>
      <c r="C723" s="71">
        <v>-5118.7299999999996</v>
      </c>
      <c r="D723" s="370">
        <f>VLOOKUP($A$1:$A$917,BS!$A$8:$A$2406,1,0)</f>
        <v>23601043</v>
      </c>
    </row>
    <row r="724" spans="1:4">
      <c r="A724">
        <v>23700363</v>
      </c>
      <c r="B724" t="s">
        <v>1583</v>
      </c>
      <c r="C724" s="71">
        <v>-44687.5</v>
      </c>
      <c r="D724" s="370">
        <f>VLOOKUP($A$1:$A$917,BS!$A$8:$A$2406,1,0)</f>
        <v>23700363</v>
      </c>
    </row>
    <row r="725" spans="1:4">
      <c r="A725">
        <v>23700383</v>
      </c>
      <c r="B725" t="s">
        <v>186</v>
      </c>
      <c r="C725" s="71">
        <v>-6000</v>
      </c>
      <c r="D725" s="370">
        <f>VLOOKUP($A$1:$A$917,BS!$A$8:$A$2406,1,0)</f>
        <v>23700383</v>
      </c>
    </row>
    <row r="726" spans="1:4">
      <c r="A726">
        <v>23700713</v>
      </c>
      <c r="B726" t="s">
        <v>1093</v>
      </c>
      <c r="C726" s="71">
        <v>-14031.69</v>
      </c>
      <c r="D726" s="370">
        <f>VLOOKUP($A$1:$A$917,BS!$A$8:$A$2406,1,0)</f>
        <v>23700713</v>
      </c>
    </row>
    <row r="727" spans="1:4">
      <c r="A727">
        <v>23700813</v>
      </c>
      <c r="B727" t="s">
        <v>375</v>
      </c>
      <c r="C727" s="71">
        <v>-1458333.12</v>
      </c>
      <c r="D727" s="370">
        <f>VLOOKUP($A$1:$A$917,BS!$A$8:$A$2406,1,0)</f>
        <v>23700813</v>
      </c>
    </row>
    <row r="728" spans="1:4">
      <c r="A728">
        <v>23700823</v>
      </c>
      <c r="B728" t="s">
        <v>129</v>
      </c>
      <c r="C728" s="71">
        <v>-3931666.45</v>
      </c>
      <c r="D728" s="370">
        <f>VLOOKUP($A$1:$A$917,BS!$A$8:$A$2406,1,0)</f>
        <v>23700823</v>
      </c>
    </row>
    <row r="729" spans="1:4">
      <c r="A729">
        <v>23700841</v>
      </c>
      <c r="B729" t="s">
        <v>1197</v>
      </c>
      <c r="C729" s="71">
        <v>-415934.82</v>
      </c>
      <c r="D729" s="370">
        <f>VLOOKUP($A$1:$A$917,BS!$A$8:$A$2406,1,0)</f>
        <v>23700841</v>
      </c>
    </row>
    <row r="730" spans="1:4">
      <c r="A730">
        <v>23700873</v>
      </c>
      <c r="B730" t="s">
        <v>1792</v>
      </c>
      <c r="C730" s="71">
        <v>-6142500</v>
      </c>
      <c r="D730" s="370">
        <f>VLOOKUP($A$1:$A$917,BS!$A$8:$A$2406,1,0)</f>
        <v>23700873</v>
      </c>
    </row>
    <row r="731" spans="1:4">
      <c r="A731">
        <v>23700963</v>
      </c>
      <c r="B731" t="s">
        <v>1848</v>
      </c>
      <c r="C731" s="71">
        <v>-1180368.3799999999</v>
      </c>
      <c r="D731" s="370">
        <f>VLOOKUP($A$1:$A$917,BS!$A$8:$A$2406,1,0)</f>
        <v>23700963</v>
      </c>
    </row>
    <row r="732" spans="1:4">
      <c r="A732">
        <v>23701023</v>
      </c>
      <c r="B732" t="s">
        <v>978</v>
      </c>
      <c r="C732" s="71">
        <v>-746471.11</v>
      </c>
      <c r="D732" s="370">
        <f>VLOOKUP($A$1:$A$917,BS!$A$8:$A$2406,1,0)</f>
        <v>23701023</v>
      </c>
    </row>
    <row r="733" spans="1:4">
      <c r="A733">
        <v>23701033</v>
      </c>
      <c r="B733" t="s">
        <v>1769</v>
      </c>
      <c r="C733" s="71">
        <v>-5542033.3300000001</v>
      </c>
      <c r="D733" s="370">
        <f>VLOOKUP($A$1:$A$917,BS!$A$8:$A$2406,1,0)</f>
        <v>23701033</v>
      </c>
    </row>
    <row r="734" spans="1:4">
      <c r="A734">
        <v>23701053</v>
      </c>
      <c r="B734" t="s">
        <v>1818</v>
      </c>
      <c r="C734" s="71">
        <v>-1452916.83</v>
      </c>
      <c r="D734" s="370">
        <f>VLOOKUP($A$1:$A$917,BS!$A$8:$A$2406,1,0)</f>
        <v>23701053</v>
      </c>
    </row>
    <row r="735" spans="1:4">
      <c r="A735">
        <v>23701063</v>
      </c>
      <c r="B735" t="s">
        <v>1856</v>
      </c>
      <c r="C735" s="71">
        <v>-9837.5300000000007</v>
      </c>
      <c r="D735" s="370">
        <f>VLOOKUP($A$1:$A$917,BS!$A$8:$A$2406,1,0)</f>
        <v>23701063</v>
      </c>
    </row>
    <row r="736" spans="1:4">
      <c r="A736">
        <v>23701113</v>
      </c>
      <c r="B736" t="s">
        <v>415</v>
      </c>
      <c r="C736" s="71">
        <v>-5037375</v>
      </c>
      <c r="D736" s="370">
        <f>VLOOKUP($A$1:$A$917,BS!$A$8:$A$2406,1,0)</f>
        <v>23701113</v>
      </c>
    </row>
    <row r="737" spans="1:4">
      <c r="A737">
        <v>23701123</v>
      </c>
      <c r="B737" t="s">
        <v>1956</v>
      </c>
      <c r="C737" s="71">
        <v>-5597809.1600000001</v>
      </c>
      <c r="D737" s="370">
        <f>VLOOKUP($A$1:$A$917,BS!$A$8:$A$2406,1,0)</f>
        <v>23701123</v>
      </c>
    </row>
    <row r="738" spans="1:4">
      <c r="A738">
        <v>23701133</v>
      </c>
      <c r="B738" t="s">
        <v>1951</v>
      </c>
      <c r="C738" s="71">
        <v>-6644610.8799999999</v>
      </c>
      <c r="D738" s="370">
        <f>VLOOKUP($A$1:$A$917,BS!$A$8:$A$2406,1,0)</f>
        <v>23701133</v>
      </c>
    </row>
    <row r="739" spans="1:4">
      <c r="A739">
        <v>23701143</v>
      </c>
      <c r="B739" t="s">
        <v>2058</v>
      </c>
      <c r="C739" s="71">
        <v>-3617716.66</v>
      </c>
      <c r="D739" s="370">
        <f>VLOOKUP($A$1:$A$917,BS!$A$8:$A$2406,1,0)</f>
        <v>23701143</v>
      </c>
    </row>
    <row r="740" spans="1:4">
      <c r="A740">
        <v>23701153</v>
      </c>
      <c r="B740" t="s">
        <v>2199</v>
      </c>
      <c r="C740" s="71">
        <v>-1416416.67</v>
      </c>
      <c r="D740" s="370">
        <f>VLOOKUP($A$1:$A$917,BS!$A$8:$A$2406,1,0)</f>
        <v>23701153</v>
      </c>
    </row>
    <row r="741" spans="1:4">
      <c r="A741">
        <v>23701163</v>
      </c>
      <c r="B741" t="s">
        <v>2200</v>
      </c>
      <c r="C741" s="71">
        <v>-270250</v>
      </c>
      <c r="D741" s="370">
        <f>VLOOKUP($A$1:$A$917,BS!$A$8:$A$2406,1,0)</f>
        <v>23701163</v>
      </c>
    </row>
    <row r="742" spans="1:4">
      <c r="A742">
        <v>23701173</v>
      </c>
      <c r="B742" t="s">
        <v>2515</v>
      </c>
      <c r="C742" s="71">
        <v>-32021.18</v>
      </c>
      <c r="D742" s="370">
        <f>VLOOKUP($A$1:$A$917,BS!$A$8:$A$2406,1,0)</f>
        <v>23701173</v>
      </c>
    </row>
    <row r="743" spans="1:4">
      <c r="A743">
        <v>23701183</v>
      </c>
      <c r="B743" t="s">
        <v>2557</v>
      </c>
      <c r="C743" s="71">
        <v>-1814979.83</v>
      </c>
      <c r="D743" s="370">
        <f>VLOOKUP($A$1:$A$917,BS!$A$8:$A$2406,1,0)</f>
        <v>23701183</v>
      </c>
    </row>
    <row r="744" spans="1:4">
      <c r="A744">
        <v>23701193</v>
      </c>
      <c r="B744" t="s">
        <v>2561</v>
      </c>
      <c r="C744" s="71">
        <v>-314600</v>
      </c>
      <c r="D744" s="370">
        <f>VLOOKUP($A$1:$A$917,BS!$A$8:$A$2406,1,0)</f>
        <v>23701193</v>
      </c>
    </row>
    <row r="745" spans="1:4">
      <c r="A745">
        <v>23701203</v>
      </c>
      <c r="B745" t="s">
        <v>2930</v>
      </c>
      <c r="C745" s="71">
        <v>-2081319.46</v>
      </c>
      <c r="D745" s="372" t="e">
        <f>VLOOKUP($A$1:$A$917,BS!$A$8:$A$2406,1,0)</f>
        <v>#N/A</v>
      </c>
    </row>
    <row r="746" spans="1:4">
      <c r="A746">
        <v>24100063</v>
      </c>
      <c r="B746" t="s">
        <v>1793</v>
      </c>
      <c r="C746" s="71">
        <v>2701.61</v>
      </c>
      <c r="D746" s="370">
        <f>VLOOKUP($A$1:$A$917,BS!$A$8:$A$2406,1,0)</f>
        <v>24100063</v>
      </c>
    </row>
    <row r="747" spans="1:4">
      <c r="A747">
        <v>24100173</v>
      </c>
      <c r="B747" t="s">
        <v>1793</v>
      </c>
      <c r="C747" s="71">
        <v>66306.679999999993</v>
      </c>
      <c r="D747" s="370">
        <f>VLOOKUP($A$1:$A$917,BS!$A$8:$A$2406,1,0)</f>
        <v>24100173</v>
      </c>
    </row>
    <row r="748" spans="1:4">
      <c r="A748">
        <v>24100212</v>
      </c>
      <c r="B748" t="s">
        <v>1135</v>
      </c>
      <c r="C748" s="71">
        <v>-945554.63</v>
      </c>
      <c r="D748" s="370">
        <f>VLOOKUP($A$1:$A$917,BS!$A$8:$A$2406,1,0)</f>
        <v>24100212</v>
      </c>
    </row>
    <row r="749" spans="1:4">
      <c r="A749">
        <v>24200011</v>
      </c>
      <c r="B749" t="s">
        <v>2243</v>
      </c>
      <c r="C749" s="71">
        <v>-60549.9</v>
      </c>
      <c r="D749" s="370">
        <f>VLOOKUP($A$1:$A$917,BS!$A$8:$A$2406,1,0)</f>
        <v>24200011</v>
      </c>
    </row>
    <row r="750" spans="1:4">
      <c r="A750">
        <v>24200041</v>
      </c>
      <c r="B750" t="s">
        <v>1150</v>
      </c>
      <c r="C750" s="71">
        <v>-166120</v>
      </c>
      <c r="D750" s="370">
        <f>VLOOKUP($A$1:$A$917,BS!$A$8:$A$2406,1,0)</f>
        <v>24200041</v>
      </c>
    </row>
    <row r="751" spans="1:4">
      <c r="A751">
        <v>24200061</v>
      </c>
      <c r="B751" t="s">
        <v>2492</v>
      </c>
      <c r="C751" s="71">
        <v>-1001093.75</v>
      </c>
      <c r="D751" s="370">
        <f>VLOOKUP($A$1:$A$917,BS!$A$8:$A$2406,1,0)</f>
        <v>24200061</v>
      </c>
    </row>
    <row r="752" spans="1:4">
      <c r="A752">
        <v>24200103</v>
      </c>
      <c r="B752" t="s">
        <v>2398</v>
      </c>
      <c r="C752" s="71">
        <v>-25000</v>
      </c>
      <c r="D752" s="370">
        <f>VLOOKUP($A$1:$A$917,BS!$A$8:$A$2406,1,0)</f>
        <v>24200103</v>
      </c>
    </row>
    <row r="753" spans="1:4">
      <c r="A753">
        <v>24200451</v>
      </c>
      <c r="B753" t="s">
        <v>2038</v>
      </c>
      <c r="C753" s="71">
        <v>-250782.17</v>
      </c>
      <c r="D753" s="370">
        <f>VLOOKUP($A$1:$A$917,BS!$A$8:$A$2406,1,0)</f>
        <v>24200451</v>
      </c>
    </row>
    <row r="754" spans="1:4">
      <c r="A754">
        <v>24200461</v>
      </c>
      <c r="B754" t="s">
        <v>2422</v>
      </c>
      <c r="C754" s="71">
        <v>-1697751.7</v>
      </c>
      <c r="D754" s="370">
        <f>VLOOKUP($A$1:$A$917,BS!$A$8:$A$2406,1,0)</f>
        <v>24200461</v>
      </c>
    </row>
    <row r="755" spans="1:4">
      <c r="A755">
        <v>24200511</v>
      </c>
      <c r="B755" t="s">
        <v>1020</v>
      </c>
      <c r="C755" s="71">
        <v>-4222911</v>
      </c>
      <c r="D755" s="370">
        <f>VLOOKUP($A$1:$A$917,BS!$A$8:$A$2406,1,0)</f>
        <v>24200511</v>
      </c>
    </row>
    <row r="756" spans="1:4">
      <c r="A756">
        <v>24200521</v>
      </c>
      <c r="B756" t="s">
        <v>2639</v>
      </c>
      <c r="C756" s="71">
        <v>-247308.36</v>
      </c>
      <c r="D756" s="370">
        <f>VLOOKUP($A$1:$A$917,BS!$A$8:$A$2406,1,0)</f>
        <v>24200521</v>
      </c>
    </row>
    <row r="757" spans="1:4">
      <c r="A757">
        <v>24200541</v>
      </c>
      <c r="B757" t="s">
        <v>1217</v>
      </c>
      <c r="C757" s="71">
        <v>-98782.1</v>
      </c>
      <c r="D757" s="370">
        <f>VLOOKUP($A$1:$A$917,BS!$A$8:$A$2406,1,0)</f>
        <v>24200541</v>
      </c>
    </row>
    <row r="758" spans="1:4">
      <c r="A758">
        <v>24200551</v>
      </c>
      <c r="B758" t="s">
        <v>48</v>
      </c>
      <c r="C758" s="71">
        <v>-98782.1</v>
      </c>
      <c r="D758" s="370">
        <f>VLOOKUP($A$1:$A$917,BS!$A$8:$A$2406,1,0)</f>
        <v>24200551</v>
      </c>
    </row>
    <row r="759" spans="1:4">
      <c r="A759">
        <v>24200561</v>
      </c>
      <c r="B759" t="s">
        <v>814</v>
      </c>
      <c r="C759" s="71">
        <v>-26127.7</v>
      </c>
      <c r="D759" s="370">
        <f>VLOOKUP($A$1:$A$917,BS!$A$8:$A$2406,1,0)</f>
        <v>24200561</v>
      </c>
    </row>
    <row r="760" spans="1:4">
      <c r="A760">
        <v>24200571</v>
      </c>
      <c r="B760" t="s">
        <v>390</v>
      </c>
      <c r="C760" s="71">
        <v>-26127.7</v>
      </c>
      <c r="D760" s="370">
        <f>VLOOKUP($A$1:$A$917,BS!$A$8:$A$2406,1,0)</f>
        <v>24200571</v>
      </c>
    </row>
    <row r="761" spans="1:4">
      <c r="A761">
        <v>24200611</v>
      </c>
      <c r="B761" t="s">
        <v>2010</v>
      </c>
      <c r="C761" s="71">
        <v>-167240.25</v>
      </c>
      <c r="D761" s="370">
        <f>VLOOKUP($A$1:$A$917,BS!$A$8:$A$2406,1,0)</f>
        <v>24200611</v>
      </c>
    </row>
    <row r="762" spans="1:4">
      <c r="A762">
        <v>24200622</v>
      </c>
      <c r="B762" t="s">
        <v>736</v>
      </c>
      <c r="C762" s="71">
        <v>-1915057</v>
      </c>
      <c r="D762" s="370">
        <f>VLOOKUP($A$1:$A$917,BS!$A$8:$A$2406,1,0)</f>
        <v>24200622</v>
      </c>
    </row>
    <row r="763" spans="1:4">
      <c r="A763">
        <v>24200632</v>
      </c>
      <c r="B763" t="s">
        <v>1739</v>
      </c>
      <c r="C763" s="71">
        <v>-353894.99</v>
      </c>
      <c r="D763" s="370">
        <f>VLOOKUP($A$1:$A$917,BS!$A$8:$A$2406,1,0)</f>
        <v>24200632</v>
      </c>
    </row>
    <row r="764" spans="1:4">
      <c r="A764">
        <v>24200633</v>
      </c>
      <c r="B764" t="s">
        <v>2743</v>
      </c>
      <c r="C764" s="71">
        <v>-2550080.67</v>
      </c>
      <c r="D764" s="370">
        <f>VLOOKUP($A$1:$A$917,BS!$A$8:$A$2406,1,0)</f>
        <v>24200633</v>
      </c>
    </row>
    <row r="765" spans="1:4">
      <c r="A765">
        <v>24200641</v>
      </c>
      <c r="B765" t="s">
        <v>1570</v>
      </c>
      <c r="C765" s="71">
        <v>-491261.01</v>
      </c>
      <c r="D765" s="370">
        <f>VLOOKUP($A$1:$A$917,BS!$A$8:$A$2406,1,0)</f>
        <v>24200641</v>
      </c>
    </row>
    <row r="766" spans="1:4">
      <c r="A766">
        <v>24200651</v>
      </c>
      <c r="B766" t="s">
        <v>1337</v>
      </c>
      <c r="C766" s="71">
        <v>-32500</v>
      </c>
      <c r="D766" s="370">
        <f>VLOOKUP($A$1:$A$917,BS!$A$8:$A$2406,1,0)</f>
        <v>24200651</v>
      </c>
    </row>
    <row r="767" spans="1:4">
      <c r="A767">
        <v>24200653</v>
      </c>
      <c r="B767" t="s">
        <v>1593</v>
      </c>
      <c r="C767" s="71">
        <v>-914195.8</v>
      </c>
      <c r="D767" s="370">
        <f>VLOOKUP($A$1:$A$917,BS!$A$8:$A$2406,1,0)</f>
        <v>24200653</v>
      </c>
    </row>
    <row r="768" spans="1:4">
      <c r="A768">
        <v>24200661</v>
      </c>
      <c r="B768" t="s">
        <v>1338</v>
      </c>
      <c r="C768" s="71">
        <v>-320796.18</v>
      </c>
      <c r="D768" s="370">
        <f>VLOOKUP($A$1:$A$917,BS!$A$8:$A$2406,1,0)</f>
        <v>24200661</v>
      </c>
    </row>
    <row r="769" spans="1:4">
      <c r="A769">
        <v>24200671</v>
      </c>
      <c r="B769" t="s">
        <v>1339</v>
      </c>
      <c r="C769" s="71">
        <v>-95007.78</v>
      </c>
      <c r="D769" s="370">
        <f>VLOOKUP($A$1:$A$917,BS!$A$8:$A$2406,1,0)</f>
        <v>24200671</v>
      </c>
    </row>
    <row r="770" spans="1:4">
      <c r="A770">
        <v>24200681</v>
      </c>
      <c r="B770" t="s">
        <v>1340</v>
      </c>
      <c r="C770" s="71">
        <v>-95007.78</v>
      </c>
      <c r="D770" s="370">
        <f>VLOOKUP($A$1:$A$917,BS!$A$8:$A$2406,1,0)</f>
        <v>24200681</v>
      </c>
    </row>
    <row r="771" spans="1:4">
      <c r="A771">
        <v>24200811</v>
      </c>
      <c r="B771" t="s">
        <v>1032</v>
      </c>
      <c r="C771" s="71">
        <v>-173136.64000000001</v>
      </c>
      <c r="D771" s="370">
        <f>VLOOKUP($A$1:$A$917,BS!$A$8:$A$2406,1,0)</f>
        <v>24200811</v>
      </c>
    </row>
    <row r="772" spans="1:4">
      <c r="A772">
        <v>24200821</v>
      </c>
      <c r="B772" t="s">
        <v>1033</v>
      </c>
      <c r="C772" s="71">
        <v>-173104.63</v>
      </c>
      <c r="D772" s="370">
        <f>VLOOKUP($A$1:$A$917,BS!$A$8:$A$2406,1,0)</f>
        <v>24200821</v>
      </c>
    </row>
    <row r="773" spans="1:4">
      <c r="A773">
        <v>24200831</v>
      </c>
      <c r="B773" t="s">
        <v>1034</v>
      </c>
      <c r="C773" s="71">
        <v>-86706.65</v>
      </c>
      <c r="D773" s="370">
        <f>VLOOKUP($A$1:$A$917,BS!$A$8:$A$2406,1,0)</f>
        <v>24200831</v>
      </c>
    </row>
    <row r="774" spans="1:4">
      <c r="A774">
        <v>24200841</v>
      </c>
      <c r="B774" t="s">
        <v>1941</v>
      </c>
      <c r="C774" s="71">
        <v>-322434.17</v>
      </c>
      <c r="D774" s="370">
        <f>VLOOKUP($A$1:$A$917,BS!$A$8:$A$2406,1,0)</f>
        <v>24200841</v>
      </c>
    </row>
    <row r="775" spans="1:4">
      <c r="A775">
        <v>24200851</v>
      </c>
      <c r="B775" t="s">
        <v>1394</v>
      </c>
      <c r="C775" s="71">
        <v>-75897.23</v>
      </c>
      <c r="D775" s="370">
        <f>VLOOKUP($A$1:$A$917,BS!$A$8:$A$2406,1,0)</f>
        <v>24200851</v>
      </c>
    </row>
    <row r="776" spans="1:4">
      <c r="A776">
        <v>24200871</v>
      </c>
      <c r="B776" t="s">
        <v>2056</v>
      </c>
      <c r="C776" s="71">
        <v>-94691.64</v>
      </c>
      <c r="D776" s="370">
        <f>VLOOKUP($A$1:$A$917,BS!$A$8:$A$2406,1,0)</f>
        <v>24200871</v>
      </c>
    </row>
    <row r="777" spans="1:4">
      <c r="A777">
        <v>24200881</v>
      </c>
      <c r="B777" t="s">
        <v>2359</v>
      </c>
      <c r="C777" s="71">
        <v>-262654.58</v>
      </c>
      <c r="D777" s="370">
        <f>VLOOKUP($A$1:$A$917,BS!$A$8:$A$2406,1,0)</f>
        <v>24200881</v>
      </c>
    </row>
    <row r="778" spans="1:4">
      <c r="A778">
        <v>24200891</v>
      </c>
      <c r="B778" t="s">
        <v>2018</v>
      </c>
      <c r="C778" s="71">
        <v>-67388.98</v>
      </c>
      <c r="D778" s="370">
        <f>VLOOKUP($A$1:$A$917,BS!$A$8:$A$2406,1,0)</f>
        <v>24200891</v>
      </c>
    </row>
    <row r="779" spans="1:4">
      <c r="A779">
        <v>24200901</v>
      </c>
      <c r="B779" t="s">
        <v>2186</v>
      </c>
      <c r="C779" s="71">
        <v>-163595.71</v>
      </c>
      <c r="D779" s="370">
        <f>VLOOKUP($A$1:$A$917,BS!$A$8:$A$2406,1,0)</f>
        <v>24200901</v>
      </c>
    </row>
    <row r="780" spans="1:4">
      <c r="A780">
        <v>24200911</v>
      </c>
      <c r="B780" t="s">
        <v>2019</v>
      </c>
      <c r="C780" s="71">
        <v>-16928.46</v>
      </c>
      <c r="D780" s="370">
        <f>VLOOKUP($A$1:$A$917,BS!$A$8:$A$2406,1,0)</f>
        <v>24200911</v>
      </c>
    </row>
    <row r="781" spans="1:4">
      <c r="A781">
        <v>24200921</v>
      </c>
      <c r="B781" t="s">
        <v>1031</v>
      </c>
      <c r="C781" s="71">
        <v>-2232333.2200000002</v>
      </c>
      <c r="D781" s="370">
        <f>VLOOKUP($A$1:$A$917,BS!$A$8:$A$2406,1,0)</f>
        <v>24200921</v>
      </c>
    </row>
    <row r="782" spans="1:4">
      <c r="A782">
        <v>24200931</v>
      </c>
      <c r="B782" t="s">
        <v>1035</v>
      </c>
      <c r="C782" s="71">
        <v>-280230.01</v>
      </c>
      <c r="D782" s="370">
        <f>VLOOKUP($A$1:$A$917,BS!$A$8:$A$2406,1,0)</f>
        <v>24200931</v>
      </c>
    </row>
    <row r="783" spans="1:4">
      <c r="A783">
        <v>24200941</v>
      </c>
      <c r="B783" t="s">
        <v>2385</v>
      </c>
      <c r="C783" s="71">
        <v>-67999.600000000006</v>
      </c>
      <c r="D783" s="370">
        <f>VLOOKUP($A$1:$A$917,BS!$A$8:$A$2406,1,0)</f>
        <v>24200941</v>
      </c>
    </row>
    <row r="784" spans="1:4">
      <c r="A784">
        <v>24200951</v>
      </c>
      <c r="B784" t="s">
        <v>2190</v>
      </c>
      <c r="C784" s="71">
        <v>-204389.16</v>
      </c>
      <c r="D784" s="370">
        <f>VLOOKUP($A$1:$A$917,BS!$A$8:$A$2406,1,0)</f>
        <v>24200951</v>
      </c>
    </row>
    <row r="785" spans="1:4">
      <c r="A785">
        <v>24200961</v>
      </c>
      <c r="B785" t="s">
        <v>2187</v>
      </c>
      <c r="C785" s="71">
        <v>-1255744.27</v>
      </c>
      <c r="D785" s="370">
        <f>VLOOKUP($A$1:$A$917,BS!$A$8:$A$2406,1,0)</f>
        <v>24200961</v>
      </c>
    </row>
    <row r="786" spans="1:4">
      <c r="A786">
        <v>24200971</v>
      </c>
      <c r="B786" t="s">
        <v>1036</v>
      </c>
      <c r="C786" s="71">
        <v>-117878.28</v>
      </c>
      <c r="D786" s="370">
        <f>VLOOKUP($A$1:$A$917,BS!$A$8:$A$2406,1,0)</f>
        <v>24200971</v>
      </c>
    </row>
    <row r="787" spans="1:4">
      <c r="A787">
        <v>24200991</v>
      </c>
      <c r="B787" t="s">
        <v>2247</v>
      </c>
      <c r="C787" s="71">
        <v>-1267.27</v>
      </c>
      <c r="D787" s="370">
        <f>VLOOKUP($A$1:$A$917,BS!$A$8:$A$2406,1,0)</f>
        <v>24200991</v>
      </c>
    </row>
    <row r="788" spans="1:4">
      <c r="A788">
        <v>24201031</v>
      </c>
      <c r="B788" t="s">
        <v>2360</v>
      </c>
      <c r="C788" s="71">
        <v>-96365.82</v>
      </c>
      <c r="D788" s="370">
        <f>VLOOKUP($A$1:$A$917,BS!$A$8:$A$2406,1,0)</f>
        <v>24201031</v>
      </c>
    </row>
    <row r="789" spans="1:4">
      <c r="A789">
        <v>24201041</v>
      </c>
      <c r="B789" t="s">
        <v>2361</v>
      </c>
      <c r="C789" s="71">
        <v>-22338.47</v>
      </c>
      <c r="D789" s="370">
        <f>VLOOKUP($A$1:$A$917,BS!$A$8:$A$2406,1,0)</f>
        <v>24201041</v>
      </c>
    </row>
    <row r="790" spans="1:4">
      <c r="A790">
        <v>24300013</v>
      </c>
      <c r="B790" t="s">
        <v>2097</v>
      </c>
      <c r="C790" s="71">
        <v>-378230.87</v>
      </c>
      <c r="D790" s="370">
        <f>VLOOKUP($A$1:$A$917,BS!$A$8:$A$2406,1,0)</f>
        <v>24300013</v>
      </c>
    </row>
    <row r="791" spans="1:4">
      <c r="A791">
        <v>24400001</v>
      </c>
      <c r="B791" t="s">
        <v>2372</v>
      </c>
      <c r="C791" s="71">
        <v>-81453449.269999996</v>
      </c>
      <c r="D791" s="370">
        <f>VLOOKUP($A$1:$A$917,BS!$A$8:$A$2406,1,0)</f>
        <v>24400001</v>
      </c>
    </row>
    <row r="792" spans="1:4">
      <c r="A792">
        <v>24400002</v>
      </c>
      <c r="B792" t="s">
        <v>2373</v>
      </c>
      <c r="C792" s="71">
        <v>-49966864.789999999</v>
      </c>
      <c r="D792" s="370">
        <f>VLOOKUP($A$1:$A$917,BS!$A$8:$A$2406,1,0)</f>
        <v>24400002</v>
      </c>
    </row>
    <row r="793" spans="1:4">
      <c r="A793">
        <v>24400011</v>
      </c>
      <c r="B793" t="s">
        <v>2374</v>
      </c>
      <c r="C793" s="71">
        <v>-30652366.300000001</v>
      </c>
      <c r="D793" s="370">
        <f>VLOOKUP($A$1:$A$917,BS!$A$8:$A$2406,1,0)</f>
        <v>24400011</v>
      </c>
    </row>
    <row r="794" spans="1:4">
      <c r="A794">
        <v>24400012</v>
      </c>
      <c r="B794" t="s">
        <v>2375</v>
      </c>
      <c r="C794" s="71">
        <v>-17123292.219999999</v>
      </c>
      <c r="D794" s="370">
        <f>VLOOKUP($A$1:$A$917,BS!$A$8:$A$2406,1,0)</f>
        <v>24400012</v>
      </c>
    </row>
    <row r="795" spans="1:4">
      <c r="A795">
        <v>25200152</v>
      </c>
      <c r="B795" t="s">
        <v>1198</v>
      </c>
      <c r="C795" s="71">
        <v>-15660.38</v>
      </c>
      <c r="D795" s="370">
        <f>VLOOKUP($A$1:$A$917,BS!$A$8:$A$2406,1,0)</f>
        <v>25200152</v>
      </c>
    </row>
    <row r="796" spans="1:4">
      <c r="A796">
        <v>25200161</v>
      </c>
      <c r="B796" t="s">
        <v>55</v>
      </c>
      <c r="C796" s="71">
        <v>-5891810.0499999998</v>
      </c>
      <c r="D796" s="370">
        <f>VLOOKUP($A$1:$A$917,BS!$A$8:$A$2406,1,0)</f>
        <v>25200161</v>
      </c>
    </row>
    <row r="797" spans="1:4">
      <c r="A797">
        <v>25200171</v>
      </c>
      <c r="B797" t="s">
        <v>56</v>
      </c>
      <c r="C797" s="71">
        <v>-13888513.93</v>
      </c>
      <c r="D797" s="370">
        <f>VLOOKUP($A$1:$A$917,BS!$A$8:$A$2406,1,0)</f>
        <v>25200171</v>
      </c>
    </row>
    <row r="798" spans="1:4">
      <c r="A798">
        <v>25200181</v>
      </c>
      <c r="B798" t="s">
        <v>1204</v>
      </c>
      <c r="C798" s="71">
        <v>-31030159.25</v>
      </c>
      <c r="D798" s="370">
        <f>VLOOKUP($A$1:$A$917,BS!$A$8:$A$2406,1,0)</f>
        <v>25200181</v>
      </c>
    </row>
    <row r="799" spans="1:4">
      <c r="A799">
        <v>25200202</v>
      </c>
      <c r="B799" t="s">
        <v>1298</v>
      </c>
      <c r="C799" s="71">
        <v>-18083738.289999999</v>
      </c>
      <c r="D799" s="370">
        <f>VLOOKUP($A$1:$A$917,BS!$A$8:$A$2406,1,0)</f>
        <v>25200202</v>
      </c>
    </row>
    <row r="800" spans="1:4">
      <c r="A800">
        <v>25200222</v>
      </c>
      <c r="B800" t="s">
        <v>1299</v>
      </c>
      <c r="C800" s="71">
        <v>-1294568</v>
      </c>
      <c r="D800" s="370">
        <f>VLOOKUP($A$1:$A$917,BS!$A$8:$A$2406,1,0)</f>
        <v>25200222</v>
      </c>
    </row>
    <row r="801" spans="1:4">
      <c r="A801">
        <v>25300001</v>
      </c>
      <c r="B801" t="s">
        <v>558</v>
      </c>
      <c r="C801" s="71">
        <v>-107583.23</v>
      </c>
      <c r="D801" s="370">
        <f>VLOOKUP($A$1:$A$917,BS!$A$8:$A$2406,1,0)</f>
        <v>25300001</v>
      </c>
    </row>
    <row r="802" spans="1:4">
      <c r="A802">
        <v>25300011</v>
      </c>
      <c r="B802" t="s">
        <v>1002</v>
      </c>
      <c r="C802" s="71">
        <v>-5000</v>
      </c>
      <c r="D802" s="370">
        <f>VLOOKUP($A$1:$A$917,BS!$A$8:$A$2406,1,0)</f>
        <v>25300011</v>
      </c>
    </row>
    <row r="803" spans="1:4">
      <c r="A803">
        <v>25300033</v>
      </c>
      <c r="B803" t="s">
        <v>314</v>
      </c>
      <c r="C803" s="71">
        <v>-8792412.3000000007</v>
      </c>
      <c r="D803" s="370">
        <f>VLOOKUP($A$1:$A$917,BS!$A$8:$A$2406,1,0)</f>
        <v>25300033</v>
      </c>
    </row>
    <row r="804" spans="1:4">
      <c r="A804">
        <v>25300071</v>
      </c>
      <c r="B804" t="s">
        <v>1995</v>
      </c>
      <c r="C804" s="71">
        <v>-177321272</v>
      </c>
      <c r="D804" s="370">
        <f>VLOOKUP($A$1:$A$917,BS!$A$8:$A$2406,1,0)</f>
        <v>25300071</v>
      </c>
    </row>
    <row r="805" spans="1:4">
      <c r="A805">
        <v>25300081</v>
      </c>
      <c r="B805" t="s">
        <v>2585</v>
      </c>
      <c r="C805" s="71">
        <v>-1000</v>
      </c>
      <c r="D805" s="370">
        <f>VLOOKUP($A$1:$A$917,BS!$A$8:$A$2406,1,0)</f>
        <v>25300081</v>
      </c>
    </row>
    <row r="806" spans="1:4">
      <c r="A806">
        <v>25300091</v>
      </c>
      <c r="B806" t="s">
        <v>2547</v>
      </c>
      <c r="C806" s="71">
        <v>-2467368.19</v>
      </c>
      <c r="D806" s="370">
        <f>VLOOKUP($A$1:$A$917,BS!$A$8:$A$2406,1,0)</f>
        <v>25300091</v>
      </c>
    </row>
    <row r="807" spans="1:4">
      <c r="A807">
        <v>25300121</v>
      </c>
      <c r="B807" t="s">
        <v>2606</v>
      </c>
      <c r="C807" s="71">
        <v>-620401.77</v>
      </c>
      <c r="D807" s="370">
        <f>VLOOKUP($A$1:$A$917,BS!$A$8:$A$2406,1,0)</f>
        <v>25300121</v>
      </c>
    </row>
    <row r="808" spans="1:4">
      <c r="A808">
        <v>25300141</v>
      </c>
      <c r="B808" t="s">
        <v>728</v>
      </c>
      <c r="C808" s="71">
        <v>-2836727.1</v>
      </c>
      <c r="D808" s="370">
        <f>VLOOKUP($A$1:$A$917,BS!$A$8:$A$2406,1,0)</f>
        <v>25300141</v>
      </c>
    </row>
    <row r="809" spans="1:4">
      <c r="A809">
        <v>25300151</v>
      </c>
      <c r="B809" t="s">
        <v>1185</v>
      </c>
      <c r="C809" s="71">
        <v>-9826754.6899999995</v>
      </c>
      <c r="D809" s="370">
        <f>VLOOKUP($A$1:$A$917,BS!$A$8:$A$2406,1,0)</f>
        <v>25300151</v>
      </c>
    </row>
    <row r="810" spans="1:4">
      <c r="A810">
        <v>25300153</v>
      </c>
      <c r="B810" t="s">
        <v>2399</v>
      </c>
      <c r="C810" s="71">
        <v>-100000</v>
      </c>
      <c r="D810" s="370">
        <f>VLOOKUP($A$1:$A$917,BS!$A$8:$A$2406,1,0)</f>
        <v>25300153</v>
      </c>
    </row>
    <row r="811" spans="1:4">
      <c r="A811">
        <v>25300161</v>
      </c>
      <c r="B811" t="s">
        <v>359</v>
      </c>
      <c r="C811" s="71">
        <v>-520435.51</v>
      </c>
      <c r="D811" s="370">
        <f>VLOOKUP($A$1:$A$917,BS!$A$8:$A$2406,1,0)</f>
        <v>25300161</v>
      </c>
    </row>
    <row r="812" spans="1:4">
      <c r="A812">
        <v>25300181</v>
      </c>
      <c r="B812" t="s">
        <v>1988</v>
      </c>
      <c r="C812" s="71">
        <v>-4335667.74</v>
      </c>
      <c r="D812" s="370">
        <f>VLOOKUP($A$1:$A$917,BS!$A$8:$A$2406,1,0)</f>
        <v>25300181</v>
      </c>
    </row>
    <row r="813" spans="1:4">
      <c r="A813">
        <v>25300201</v>
      </c>
      <c r="B813" t="s">
        <v>1989</v>
      </c>
      <c r="C813" s="71">
        <v>-5902337</v>
      </c>
      <c r="D813" s="370">
        <f>VLOOKUP($A$1:$A$917,BS!$A$8:$A$2406,1,0)</f>
        <v>25300201</v>
      </c>
    </row>
    <row r="814" spans="1:4">
      <c r="A814">
        <v>25300212</v>
      </c>
      <c r="B814" t="s">
        <v>924</v>
      </c>
      <c r="C814" s="71">
        <v>-98956.95</v>
      </c>
      <c r="D814" s="370">
        <f>VLOOKUP($A$1:$A$917,BS!$A$8:$A$2406,1,0)</f>
        <v>25300212</v>
      </c>
    </row>
    <row r="815" spans="1:4">
      <c r="A815">
        <v>25300271</v>
      </c>
      <c r="B815" t="s">
        <v>2255</v>
      </c>
      <c r="C815" s="71">
        <v>-534515.22</v>
      </c>
      <c r="D815" s="370">
        <f>VLOOKUP($A$1:$A$917,BS!$A$8:$A$2406,1,0)</f>
        <v>25300271</v>
      </c>
    </row>
    <row r="816" spans="1:4">
      <c r="A816">
        <v>25300281</v>
      </c>
      <c r="B816" t="s">
        <v>2343</v>
      </c>
      <c r="C816" s="71">
        <v>-506260</v>
      </c>
      <c r="D816" s="370">
        <f>VLOOKUP($A$1:$A$917,BS!$A$8:$A$2406,1,0)</f>
        <v>25300281</v>
      </c>
    </row>
    <row r="817" spans="1:4">
      <c r="A817">
        <v>25300293</v>
      </c>
      <c r="B817" t="s">
        <v>1469</v>
      </c>
      <c r="C817" s="71">
        <v>-8537308</v>
      </c>
      <c r="D817" s="370">
        <f>VLOOKUP($A$1:$A$917,BS!$A$8:$A$2406,1,0)</f>
        <v>25300293</v>
      </c>
    </row>
    <row r="818" spans="1:4">
      <c r="A818">
        <v>25300303</v>
      </c>
      <c r="B818" t="s">
        <v>1731</v>
      </c>
      <c r="C818">
        <v>-0.01</v>
      </c>
      <c r="D818" s="370">
        <f>VLOOKUP($A$1:$A$917,BS!$A$8:$A$2406,1,0)</f>
        <v>25300303</v>
      </c>
    </row>
    <row r="819" spans="1:4">
      <c r="A819">
        <v>25300323</v>
      </c>
      <c r="B819" t="s">
        <v>1261</v>
      </c>
      <c r="C819" s="71">
        <v>-54372.32</v>
      </c>
      <c r="D819" s="370">
        <f>VLOOKUP($A$1:$A$917,BS!$A$8:$A$2406,1,0)</f>
        <v>25300323</v>
      </c>
    </row>
    <row r="820" spans="1:4">
      <c r="A820">
        <v>25300343</v>
      </c>
      <c r="B820" t="s">
        <v>2641</v>
      </c>
      <c r="C820" s="71">
        <v>-3180708.68</v>
      </c>
      <c r="D820" s="370">
        <f>VLOOKUP($A$1:$A$917,BS!$A$8:$A$2406,1,0)</f>
        <v>25300343</v>
      </c>
    </row>
    <row r="821" spans="1:4">
      <c r="A821">
        <v>25300353</v>
      </c>
      <c r="B821" t="s">
        <v>1734</v>
      </c>
      <c r="C821" s="71">
        <v>-6079700.5999999996</v>
      </c>
      <c r="D821" s="370">
        <f>VLOOKUP($A$1:$A$917,BS!$A$8:$A$2406,1,0)</f>
        <v>25300353</v>
      </c>
    </row>
    <row r="822" spans="1:4">
      <c r="A822">
        <v>25300363</v>
      </c>
      <c r="B822" t="s">
        <v>1632</v>
      </c>
      <c r="C822" s="71">
        <v>-1679349.99</v>
      </c>
      <c r="D822" s="370">
        <f>VLOOKUP($A$1:$A$917,BS!$A$8:$A$2406,1,0)</f>
        <v>25300363</v>
      </c>
    </row>
    <row r="823" spans="1:4">
      <c r="A823">
        <v>25300413</v>
      </c>
      <c r="B823" t="s">
        <v>880</v>
      </c>
      <c r="C823" s="71">
        <v>-628187</v>
      </c>
      <c r="D823" s="370">
        <f>VLOOKUP($A$1:$A$917,BS!$A$8:$A$2406,1,0)</f>
        <v>25300413</v>
      </c>
    </row>
    <row r="824" spans="1:4">
      <c r="A824">
        <v>25300443</v>
      </c>
      <c r="B824" t="s">
        <v>2051</v>
      </c>
      <c r="C824" s="71">
        <v>-757547.22</v>
      </c>
      <c r="D824" s="370">
        <f>VLOOKUP($A$1:$A$917,BS!$A$8:$A$2406,1,0)</f>
        <v>25300443</v>
      </c>
    </row>
    <row r="825" spans="1:4">
      <c r="A825">
        <v>25300503</v>
      </c>
      <c r="B825" t="s">
        <v>401</v>
      </c>
      <c r="C825" s="71">
        <v>-1915.18</v>
      </c>
      <c r="D825" s="370">
        <f>VLOOKUP($A$1:$A$917,BS!$A$8:$A$2406,1,0)</f>
        <v>25300503</v>
      </c>
    </row>
    <row r="826" spans="1:4">
      <c r="A826">
        <v>25300541</v>
      </c>
      <c r="B826" t="s">
        <v>859</v>
      </c>
      <c r="C826" s="71">
        <v>-5453799.6500000004</v>
      </c>
      <c r="D826" s="370">
        <f>VLOOKUP($A$1:$A$917,BS!$A$8:$A$2406,1,0)</f>
        <v>25300541</v>
      </c>
    </row>
    <row r="827" spans="1:4">
      <c r="A827">
        <v>25300553</v>
      </c>
      <c r="B827" t="s">
        <v>2640</v>
      </c>
      <c r="C827" s="71">
        <v>-3513.77</v>
      </c>
      <c r="D827" s="370">
        <f>VLOOKUP($A$1:$A$917,BS!$A$8:$A$2406,1,0)</f>
        <v>25300553</v>
      </c>
    </row>
    <row r="828" spans="1:4">
      <c r="A828">
        <v>25300561</v>
      </c>
      <c r="B828" t="s">
        <v>1824</v>
      </c>
      <c r="C828" s="71">
        <v>-7979899</v>
      </c>
      <c r="D828" s="370">
        <f>VLOOKUP($A$1:$A$917,BS!$A$8:$A$2406,1,0)</f>
        <v>25300561</v>
      </c>
    </row>
    <row r="829" spans="1:4">
      <c r="A829">
        <v>25300581</v>
      </c>
      <c r="B829" t="s">
        <v>683</v>
      </c>
      <c r="C829" s="71">
        <v>-5174706.6399999997</v>
      </c>
      <c r="D829" s="370">
        <f>VLOOKUP($A$1:$A$917,BS!$A$8:$A$2406,1,0)</f>
        <v>25300581</v>
      </c>
    </row>
    <row r="830" spans="1:4">
      <c r="A830">
        <v>25300582</v>
      </c>
      <c r="B830" t="s">
        <v>683</v>
      </c>
      <c r="C830" s="71">
        <v>-2209620.63</v>
      </c>
      <c r="D830" s="370">
        <f>VLOOKUP($A$1:$A$917,BS!$A$8:$A$2406,1,0)</f>
        <v>25300582</v>
      </c>
    </row>
    <row r="831" spans="1:4">
      <c r="A831">
        <v>25300591</v>
      </c>
      <c r="B831" t="s">
        <v>684</v>
      </c>
      <c r="C831" s="71">
        <v>5174706.6399999997</v>
      </c>
      <c r="D831" s="370">
        <f>VLOOKUP($A$1:$A$917,BS!$A$8:$A$2406,1,0)</f>
        <v>25300591</v>
      </c>
    </row>
    <row r="832" spans="1:4">
      <c r="A832">
        <v>25300592</v>
      </c>
      <c r="B832" t="s">
        <v>684</v>
      </c>
      <c r="C832" s="71">
        <v>2209620.63</v>
      </c>
      <c r="D832" s="370">
        <f>VLOOKUP($A$1:$A$917,BS!$A$8:$A$2406,1,0)</f>
        <v>25300592</v>
      </c>
    </row>
    <row r="833" spans="1:4">
      <c r="A833">
        <v>25300611</v>
      </c>
      <c r="B833" t="s">
        <v>1341</v>
      </c>
      <c r="C833" s="71">
        <v>-63393508.810000002</v>
      </c>
      <c r="D833" s="370">
        <f>VLOOKUP($A$1:$A$917,BS!$A$8:$A$2406,1,0)</f>
        <v>25300611</v>
      </c>
    </row>
    <row r="834" spans="1:4">
      <c r="A834">
        <v>25300621</v>
      </c>
      <c r="B834" t="s">
        <v>1360</v>
      </c>
      <c r="C834" s="71">
        <v>-8200883.5199999996</v>
      </c>
      <c r="D834" s="370">
        <f>VLOOKUP($A$1:$A$917,BS!$A$8:$A$2406,1,0)</f>
        <v>25300621</v>
      </c>
    </row>
    <row r="835" spans="1:4">
      <c r="A835">
        <v>25300641</v>
      </c>
      <c r="B835" t="s">
        <v>2114</v>
      </c>
      <c r="C835" s="71">
        <v>-193877.08</v>
      </c>
      <c r="D835" s="370">
        <f>VLOOKUP($A$1:$A$917,BS!$A$8:$A$2406,1,0)</f>
        <v>25300641</v>
      </c>
    </row>
    <row r="836" spans="1:4">
      <c r="A836">
        <v>25300642</v>
      </c>
      <c r="B836" t="s">
        <v>2114</v>
      </c>
      <c r="C836" s="71">
        <v>-95122.9</v>
      </c>
      <c r="D836" s="370">
        <f>VLOOKUP($A$1:$A$917,BS!$A$8:$A$2406,1,0)</f>
        <v>25300642</v>
      </c>
    </row>
    <row r="837" spans="1:4">
      <c r="A837">
        <v>25300663</v>
      </c>
      <c r="B837" t="s">
        <v>2356</v>
      </c>
      <c r="C837" s="71">
        <v>-84751.4</v>
      </c>
      <c r="D837" s="370">
        <f>VLOOKUP($A$1:$A$917,BS!$A$8:$A$2406,1,0)</f>
        <v>25300663</v>
      </c>
    </row>
    <row r="838" spans="1:4">
      <c r="A838">
        <v>25300731</v>
      </c>
      <c r="B838" t="s">
        <v>2868</v>
      </c>
      <c r="C838" s="71">
        <v>-15154.75</v>
      </c>
      <c r="D838" s="370">
        <f>VLOOKUP($A$1:$A$917,BS!$A$8:$A$2406,1,0)</f>
        <v>25300731</v>
      </c>
    </row>
    <row r="839" spans="1:4">
      <c r="A839">
        <v>25300733</v>
      </c>
      <c r="B839" t="s">
        <v>2869</v>
      </c>
      <c r="C839" s="71">
        <v>-50468.17</v>
      </c>
      <c r="D839" s="370">
        <f>VLOOKUP($A$1:$A$917,BS!$A$8:$A$2406,1,0)</f>
        <v>25300733</v>
      </c>
    </row>
    <row r="840" spans="1:4">
      <c r="A840">
        <v>25300742</v>
      </c>
      <c r="B840" t="s">
        <v>2916</v>
      </c>
      <c r="C840" s="71">
        <v>-9979828</v>
      </c>
      <c r="D840" s="370">
        <f>VLOOKUP($A$1:$A$917,BS!$A$8:$A$2406,1,0)</f>
        <v>25300742</v>
      </c>
    </row>
    <row r="841" spans="1:4">
      <c r="A841">
        <v>25300761</v>
      </c>
      <c r="B841" t="s">
        <v>355</v>
      </c>
      <c r="C841" s="71">
        <v>-183049.73</v>
      </c>
      <c r="D841" s="370">
        <f>VLOOKUP($A$1:$A$917,BS!$A$8:$A$2406,1,0)</f>
        <v>25300761</v>
      </c>
    </row>
    <row r="842" spans="1:4">
      <c r="A842">
        <v>25300771</v>
      </c>
      <c r="B842" t="s">
        <v>223</v>
      </c>
      <c r="C842" s="71">
        <v>-4587305.4400000004</v>
      </c>
      <c r="D842" s="370">
        <f>VLOOKUP($A$1:$A$917,BS!$A$8:$A$2406,1,0)</f>
        <v>25300771</v>
      </c>
    </row>
    <row r="843" spans="1:4">
      <c r="A843">
        <v>25301151</v>
      </c>
      <c r="B843" t="s">
        <v>2404</v>
      </c>
      <c r="C843" s="71">
        <v>-2074996.63</v>
      </c>
      <c r="D843" s="370">
        <f>VLOOKUP($A$1:$A$917,BS!$A$8:$A$2406,1,0)</f>
        <v>25301151</v>
      </c>
    </row>
    <row r="844" spans="1:4">
      <c r="A844">
        <v>25301203</v>
      </c>
      <c r="B844" t="s">
        <v>1009</v>
      </c>
      <c r="C844" s="71">
        <v>-176774.49</v>
      </c>
      <c r="D844" s="370">
        <f>VLOOKUP($A$1:$A$917,BS!$A$8:$A$2406,1,0)</f>
        <v>25301203</v>
      </c>
    </row>
    <row r="845" spans="1:4">
      <c r="A845">
        <v>25301213</v>
      </c>
      <c r="B845" t="s">
        <v>2874</v>
      </c>
      <c r="C845" s="71">
        <v>-675825</v>
      </c>
      <c r="D845" s="370">
        <f>VLOOKUP($A$1:$A$917,BS!$A$8:$A$2406,1,0)</f>
        <v>25301213</v>
      </c>
    </row>
    <row r="846" spans="1:4">
      <c r="A846">
        <v>25302221</v>
      </c>
      <c r="B846" t="s">
        <v>1697</v>
      </c>
      <c r="C846" s="71">
        <v>-2438070.2999999998</v>
      </c>
      <c r="D846" s="370">
        <f>VLOOKUP($A$1:$A$917,BS!$A$8:$A$2406,1,0)</f>
        <v>25302221</v>
      </c>
    </row>
    <row r="847" spans="1:4">
      <c r="A847">
        <v>25302222</v>
      </c>
      <c r="B847" t="s">
        <v>1214</v>
      </c>
      <c r="C847" s="71">
        <v>-4746203.17</v>
      </c>
      <c r="D847" s="370">
        <f>VLOOKUP($A$1:$A$917,BS!$A$8:$A$2406,1,0)</f>
        <v>25302222</v>
      </c>
    </row>
    <row r="848" spans="1:4">
      <c r="A848">
        <v>25302223</v>
      </c>
      <c r="B848" t="s">
        <v>2859</v>
      </c>
      <c r="C848" s="71">
        <v>-6803607</v>
      </c>
      <c r="D848" s="370">
        <f>VLOOKUP($A$1:$A$917,BS!$A$8:$A$2406,1,0)</f>
        <v>25302223</v>
      </c>
    </row>
    <row r="849" spans="1:4">
      <c r="A849">
        <v>25400101</v>
      </c>
      <c r="B849" t="s">
        <v>1248</v>
      </c>
      <c r="C849" s="71">
        <v>-33631.07</v>
      </c>
      <c r="D849" s="370">
        <f>VLOOKUP($A$1:$A$917,BS!$A$8:$A$2406,1,0)</f>
        <v>25400101</v>
      </c>
    </row>
    <row r="850" spans="1:4">
      <c r="A850">
        <v>25400111</v>
      </c>
      <c r="B850" t="s">
        <v>1249</v>
      </c>
      <c r="C850" s="71">
        <v>-7533.05</v>
      </c>
      <c r="D850" s="370">
        <f>VLOOKUP($A$1:$A$917,BS!$A$8:$A$2406,1,0)</f>
        <v>25400111</v>
      </c>
    </row>
    <row r="851" spans="1:4">
      <c r="A851">
        <v>25400181</v>
      </c>
      <c r="B851" t="s">
        <v>1668</v>
      </c>
      <c r="C851" s="71">
        <v>-4959576</v>
      </c>
      <c r="D851" s="370">
        <f>VLOOKUP($A$1:$A$917,BS!$A$8:$A$2406,1,0)</f>
        <v>25400181</v>
      </c>
    </row>
    <row r="852" spans="1:4">
      <c r="A852">
        <v>25400182</v>
      </c>
      <c r="B852" t="s">
        <v>1669</v>
      </c>
      <c r="C852" s="71">
        <v>-2652924</v>
      </c>
      <c r="D852" s="370">
        <f>VLOOKUP($A$1:$A$917,BS!$A$8:$A$2406,1,0)</f>
        <v>25400182</v>
      </c>
    </row>
    <row r="853" spans="1:4">
      <c r="A853">
        <v>25400191</v>
      </c>
      <c r="B853" t="s">
        <v>1927</v>
      </c>
      <c r="C853" s="71">
        <v>-1523274.58</v>
      </c>
      <c r="D853" s="370">
        <f>VLOOKUP($A$1:$A$917,BS!$A$8:$A$2406,1,0)</f>
        <v>25400191</v>
      </c>
    </row>
    <row r="854" spans="1:4">
      <c r="A854">
        <v>25400201</v>
      </c>
      <c r="B854" t="s">
        <v>1928</v>
      </c>
      <c r="C854" s="71">
        <v>-1111147.74</v>
      </c>
      <c r="D854" s="370">
        <f>VLOOKUP($A$1:$A$917,BS!$A$8:$A$2406,1,0)</f>
        <v>25400201</v>
      </c>
    </row>
    <row r="855" spans="1:4">
      <c r="A855">
        <v>25400221</v>
      </c>
      <c r="B855" t="s">
        <v>2009</v>
      </c>
      <c r="C855" s="71">
        <v>-801100.66</v>
      </c>
      <c r="D855" s="370">
        <f>VLOOKUP($A$1:$A$917,BS!$A$8:$A$2406,1,0)</f>
        <v>25400221</v>
      </c>
    </row>
    <row r="856" spans="1:4">
      <c r="A856">
        <v>25400261</v>
      </c>
      <c r="B856" t="s">
        <v>2022</v>
      </c>
      <c r="C856" s="71">
        <v>-93615823</v>
      </c>
      <c r="D856" s="370">
        <f>VLOOKUP($A$1:$A$917,BS!$A$8:$A$2406,1,0)</f>
        <v>25400261</v>
      </c>
    </row>
    <row r="857" spans="1:4">
      <c r="A857">
        <v>25400291</v>
      </c>
      <c r="B857" t="s">
        <v>2317</v>
      </c>
      <c r="C857" s="71">
        <v>-140927.70000000001</v>
      </c>
      <c r="D857" s="370">
        <f>VLOOKUP($A$1:$A$917,BS!$A$8:$A$2406,1,0)</f>
        <v>25400291</v>
      </c>
    </row>
    <row r="858" spans="1:4">
      <c r="A858">
        <v>25400301</v>
      </c>
      <c r="B858" t="s">
        <v>2318</v>
      </c>
      <c r="C858" s="71">
        <v>19749.93</v>
      </c>
      <c r="D858" s="370">
        <f>VLOOKUP($A$1:$A$917,BS!$A$8:$A$2406,1,0)</f>
        <v>25400301</v>
      </c>
    </row>
    <row r="859" spans="1:4">
      <c r="A859">
        <v>25400311</v>
      </c>
      <c r="B859" t="s">
        <v>2320</v>
      </c>
      <c r="C859" s="71">
        <v>-42889.68</v>
      </c>
      <c r="D859" s="370">
        <f>VLOOKUP($A$1:$A$917,BS!$A$8:$A$2406,1,0)</f>
        <v>25400311</v>
      </c>
    </row>
    <row r="860" spans="1:4">
      <c r="A860">
        <v>25400321</v>
      </c>
      <c r="B860" t="s">
        <v>2419</v>
      </c>
      <c r="C860" s="71">
        <v>-151461.54999999999</v>
      </c>
      <c r="D860" s="370">
        <f>VLOOKUP($A$1:$A$917,BS!$A$8:$A$2406,1,0)</f>
        <v>25400321</v>
      </c>
    </row>
    <row r="861" spans="1:4">
      <c r="A861">
        <v>25400331</v>
      </c>
      <c r="B861" t="s">
        <v>2420</v>
      </c>
      <c r="C861" s="71">
        <v>-1728477.79</v>
      </c>
      <c r="D861" s="370">
        <f>VLOOKUP($A$1:$A$917,BS!$A$8:$A$2406,1,0)</f>
        <v>25400331</v>
      </c>
    </row>
    <row r="862" spans="1:4">
      <c r="A862">
        <v>25400392</v>
      </c>
      <c r="B862" t="s">
        <v>2904</v>
      </c>
      <c r="C862" s="71">
        <v>-9224636</v>
      </c>
      <c r="D862" s="370">
        <f>VLOOKUP($A$1:$A$917,BS!$A$8:$A$2406,1,0)</f>
        <v>25400392</v>
      </c>
    </row>
    <row r="863" spans="1:4">
      <c r="A863">
        <v>25400431</v>
      </c>
      <c r="B863" t="s">
        <v>2672</v>
      </c>
      <c r="C863" s="71">
        <v>-554658.26</v>
      </c>
      <c r="D863" s="370">
        <f>VLOOKUP($A$1:$A$917,BS!$A$8:$A$2406,1,0)</f>
        <v>25400431</v>
      </c>
    </row>
    <row r="864" spans="1:4">
      <c r="A864">
        <v>25400441</v>
      </c>
      <c r="B864" t="s">
        <v>2677</v>
      </c>
      <c r="C864" s="71">
        <v>80710.03</v>
      </c>
      <c r="D864" s="370">
        <f>VLOOKUP($A$1:$A$917,BS!$A$8:$A$2406,1,0)</f>
        <v>25400441</v>
      </c>
    </row>
    <row r="865" spans="1:4">
      <c r="A865">
        <v>25400481</v>
      </c>
      <c r="B865" t="s">
        <v>2777</v>
      </c>
      <c r="C865" s="71">
        <v>1074.28</v>
      </c>
      <c r="D865" s="370">
        <f>VLOOKUP($A$1:$A$917,BS!$A$8:$A$2406,1,0)</f>
        <v>25400481</v>
      </c>
    </row>
    <row r="866" spans="1:4">
      <c r="A866">
        <v>25400491</v>
      </c>
      <c r="B866" t="s">
        <v>2793</v>
      </c>
      <c r="C866" s="71">
        <v>-4698296</v>
      </c>
      <c r="D866" s="370">
        <f>VLOOKUP($A$1:$A$917,BS!$A$8:$A$2406,1,0)</f>
        <v>25400491</v>
      </c>
    </row>
    <row r="867" spans="1:4">
      <c r="A867">
        <v>25400501</v>
      </c>
      <c r="B867" t="s">
        <v>2794</v>
      </c>
      <c r="C867" s="71">
        <v>-1360077</v>
      </c>
      <c r="D867" s="370">
        <f>VLOOKUP($A$1:$A$917,BS!$A$8:$A$2406,1,0)</f>
        <v>25400501</v>
      </c>
    </row>
    <row r="868" spans="1:4">
      <c r="A868">
        <v>25400521</v>
      </c>
      <c r="B868" t="s">
        <v>2855</v>
      </c>
      <c r="C868" s="71">
        <v>-16259199</v>
      </c>
      <c r="D868" s="372" t="e">
        <f>VLOOKUP($A$1:$A$917,BS!$A$8:$A$2406,1,0)</f>
        <v>#N/A</v>
      </c>
    </row>
    <row r="869" spans="1:4">
      <c r="A869">
        <v>25500002</v>
      </c>
      <c r="B869" t="s">
        <v>1604</v>
      </c>
      <c r="C869" s="71">
        <v>-8165809</v>
      </c>
      <c r="D869" s="370">
        <f>VLOOKUP($A$1:$A$917,BS!$A$8:$A$2406,1,0)</f>
        <v>25500002</v>
      </c>
    </row>
    <row r="870" spans="1:4">
      <c r="A870">
        <v>25500022</v>
      </c>
      <c r="B870" t="s">
        <v>1604</v>
      </c>
      <c r="C870" s="71">
        <v>8165809</v>
      </c>
      <c r="D870" s="370">
        <f>VLOOKUP($A$1:$A$917,BS!$A$8:$A$2406,1,0)</f>
        <v>25500022</v>
      </c>
    </row>
    <row r="871" spans="1:4">
      <c r="A871">
        <v>25600072</v>
      </c>
      <c r="B871" t="s">
        <v>2069</v>
      </c>
      <c r="C871" s="71">
        <v>-82626.36</v>
      </c>
      <c r="D871" s="370">
        <f>VLOOKUP($A$1:$A$917,BS!$A$8:$A$2406,1,0)</f>
        <v>25600072</v>
      </c>
    </row>
    <row r="872" spans="1:4">
      <c r="A872">
        <v>25600081</v>
      </c>
      <c r="B872" t="s">
        <v>1929</v>
      </c>
      <c r="C872" s="71">
        <v>-3854368.67</v>
      </c>
      <c r="D872" s="370">
        <f>VLOOKUP($A$1:$A$917,BS!$A$8:$A$2406,1,0)</f>
        <v>25600081</v>
      </c>
    </row>
    <row r="873" spans="1:4">
      <c r="A873">
        <v>25600102</v>
      </c>
      <c r="B873" t="s">
        <v>2312</v>
      </c>
      <c r="C873" s="71">
        <v>46281.78</v>
      </c>
      <c r="D873" s="370">
        <f>VLOOKUP($A$1:$A$917,BS!$A$8:$A$2406,1,0)</f>
        <v>25600102</v>
      </c>
    </row>
    <row r="874" spans="1:4">
      <c r="A874">
        <v>25600111</v>
      </c>
      <c r="B874" t="s">
        <v>2313</v>
      </c>
      <c r="C874" s="71">
        <v>469991.75</v>
      </c>
      <c r="D874" s="370">
        <f>VLOOKUP($A$1:$A$917,BS!$A$8:$A$2406,1,0)</f>
        <v>25600111</v>
      </c>
    </row>
    <row r="875" spans="1:4">
      <c r="A875">
        <v>28200002</v>
      </c>
      <c r="B875" t="s">
        <v>3001</v>
      </c>
      <c r="C875" s="71">
        <v>-501487589.61000001</v>
      </c>
      <c r="D875" s="370">
        <f>VLOOKUP($A$1:$A$917,BS!$A$8:$A$2406,1,0)</f>
        <v>28200002</v>
      </c>
    </row>
    <row r="876" spans="1:4">
      <c r="A876">
        <v>28200013</v>
      </c>
      <c r="B876" t="s">
        <v>3002</v>
      </c>
      <c r="C876" s="71">
        <v>-43557015.049999997</v>
      </c>
      <c r="D876" s="370">
        <f>VLOOKUP($A$1:$A$917,BS!$A$8:$A$2406,1,0)</f>
        <v>28200013</v>
      </c>
    </row>
    <row r="877" spans="1:4">
      <c r="A877">
        <v>28200121</v>
      </c>
      <c r="B877" t="s">
        <v>3003</v>
      </c>
      <c r="C877" s="71">
        <v>-1252477095.8399999</v>
      </c>
      <c r="D877" s="370">
        <f>VLOOKUP($A$1:$A$917,BS!$A$8:$A$2406,1,0)</f>
        <v>28200121</v>
      </c>
    </row>
    <row r="878" spans="1:4">
      <c r="A878">
        <v>28300031</v>
      </c>
      <c r="B878" t="s">
        <v>1376</v>
      </c>
      <c r="C878" s="71">
        <v>-6667841.0199999996</v>
      </c>
      <c r="D878" s="370">
        <f>VLOOKUP($A$1:$A$917,BS!$A$8:$A$2406,1,0)</f>
        <v>28300031</v>
      </c>
    </row>
    <row r="879" spans="1:4">
      <c r="A879">
        <v>28300033</v>
      </c>
      <c r="B879" t="s">
        <v>261</v>
      </c>
      <c r="C879" s="71">
        <v>-67962285.239999995</v>
      </c>
      <c r="D879" s="370">
        <f>VLOOKUP($A$1:$A$917,BS!$A$8:$A$2406,1,0)</f>
        <v>28300033</v>
      </c>
    </row>
    <row r="880" spans="1:4">
      <c r="A880">
        <v>28300041</v>
      </c>
      <c r="B880" t="s">
        <v>882</v>
      </c>
      <c r="C880" s="71">
        <v>-1537211.69</v>
      </c>
      <c r="D880" s="370">
        <f>VLOOKUP($A$1:$A$917,BS!$A$8:$A$2406,1,0)</f>
        <v>28300041</v>
      </c>
    </row>
    <row r="881" spans="1:4">
      <c r="A881">
        <v>28300043</v>
      </c>
      <c r="B881" t="s">
        <v>262</v>
      </c>
      <c r="C881" s="71">
        <v>-15719601.91</v>
      </c>
      <c r="D881" s="370">
        <f>VLOOKUP($A$1:$A$917,BS!$A$8:$A$2406,1,0)</f>
        <v>28300043</v>
      </c>
    </row>
    <row r="882" spans="1:4">
      <c r="A882">
        <v>28300081</v>
      </c>
      <c r="B882" t="s">
        <v>2329</v>
      </c>
      <c r="C882" s="71">
        <v>-5160485.4000000004</v>
      </c>
      <c r="D882" s="370">
        <f>VLOOKUP($A$1:$A$917,BS!$A$8:$A$2406,1,0)</f>
        <v>28300081</v>
      </c>
    </row>
    <row r="883" spans="1:4">
      <c r="A883">
        <v>28300091</v>
      </c>
      <c r="B883" t="s">
        <v>2552</v>
      </c>
      <c r="C883" s="71">
        <v>-2622087.2000000002</v>
      </c>
      <c r="D883" s="370">
        <f>VLOOKUP($A$1:$A$917,BS!$A$8:$A$2406,1,0)</f>
        <v>28300091</v>
      </c>
    </row>
    <row r="884" spans="1:4">
      <c r="A884">
        <v>28300152</v>
      </c>
      <c r="B884" t="s">
        <v>946</v>
      </c>
      <c r="C884" s="71">
        <v>-1878569.28</v>
      </c>
      <c r="D884" s="370">
        <f>VLOOKUP($A$1:$A$917,BS!$A$8:$A$2406,1,0)</f>
        <v>28300152</v>
      </c>
    </row>
    <row r="885" spans="1:4">
      <c r="A885">
        <v>28300162</v>
      </c>
      <c r="B885" t="s">
        <v>749</v>
      </c>
      <c r="C885" s="71">
        <v>-291704.28999999998</v>
      </c>
      <c r="D885" s="370">
        <f>VLOOKUP($A$1:$A$917,BS!$A$8:$A$2406,1,0)</f>
        <v>28300162</v>
      </c>
    </row>
    <row r="886" spans="1:4">
      <c r="A886">
        <v>28300211</v>
      </c>
      <c r="B886" t="s">
        <v>2887</v>
      </c>
      <c r="C886" s="71">
        <v>-29880637.829999998</v>
      </c>
      <c r="D886" s="370">
        <f>VLOOKUP($A$1:$A$917,BS!$A$8:$A$2406,1,0)</f>
        <v>28300211</v>
      </c>
    </row>
    <row r="887" spans="1:4">
      <c r="A887">
        <v>28300221</v>
      </c>
      <c r="B887" t="s">
        <v>2888</v>
      </c>
      <c r="C887" s="71">
        <v>-6364985.4299999997</v>
      </c>
      <c r="D887" s="370">
        <f>VLOOKUP($A$1:$A$917,BS!$A$8:$A$2406,1,0)</f>
        <v>28300221</v>
      </c>
    </row>
    <row r="888" spans="1:4">
      <c r="A888">
        <v>28300232</v>
      </c>
      <c r="B888" t="s">
        <v>921</v>
      </c>
      <c r="C888" s="71">
        <v>-21311281.379999999</v>
      </c>
      <c r="D888" s="370">
        <f>VLOOKUP($A$1:$A$917,BS!$A$8:$A$2406,1,0)</f>
        <v>28300232</v>
      </c>
    </row>
    <row r="889" spans="1:4">
      <c r="A889">
        <v>28300252</v>
      </c>
      <c r="B889" t="s">
        <v>2206</v>
      </c>
      <c r="C889" s="71">
        <v>-7120875.9400000004</v>
      </c>
      <c r="D889" s="370">
        <f>VLOOKUP($A$1:$A$917,BS!$A$8:$A$2406,1,0)</f>
        <v>28300252</v>
      </c>
    </row>
    <row r="890" spans="1:4">
      <c r="A890">
        <v>28300262</v>
      </c>
      <c r="B890" t="s">
        <v>2207</v>
      </c>
      <c r="C890" s="71">
        <v>-2815350.4</v>
      </c>
      <c r="D890" s="370">
        <f>VLOOKUP($A$1:$A$917,BS!$A$8:$A$2406,1,0)</f>
        <v>28300262</v>
      </c>
    </row>
    <row r="891" spans="1:4">
      <c r="A891">
        <v>28300311</v>
      </c>
      <c r="B891" t="s">
        <v>2990</v>
      </c>
      <c r="C891" s="71">
        <v>-7776194.04</v>
      </c>
      <c r="D891" s="370">
        <f>VLOOKUP($A$1:$A$917,BS!$A$8:$A$2406,1,0)</f>
        <v>28300311</v>
      </c>
    </row>
    <row r="892" spans="1:4">
      <c r="A892">
        <v>28300361</v>
      </c>
      <c r="B892" t="s">
        <v>160</v>
      </c>
      <c r="C892" s="71">
        <v>-71485314.980000004</v>
      </c>
      <c r="D892" s="370">
        <f>VLOOKUP($A$1:$A$917,BS!$A$8:$A$2406,1,0)</f>
        <v>28300361</v>
      </c>
    </row>
    <row r="893" spans="1:4">
      <c r="A893">
        <v>28300362</v>
      </c>
      <c r="B893" t="s">
        <v>161</v>
      </c>
      <c r="C893" s="71">
        <v>-1208409.3600000001</v>
      </c>
      <c r="D893" s="370">
        <f>VLOOKUP($A$1:$A$917,BS!$A$8:$A$2406,1,0)</f>
        <v>28300362</v>
      </c>
    </row>
    <row r="894" spans="1:4">
      <c r="A894">
        <v>28300431</v>
      </c>
      <c r="B894" t="s">
        <v>516</v>
      </c>
      <c r="C894" s="71">
        <v>-1689520.85</v>
      </c>
      <c r="D894" s="370">
        <f>VLOOKUP($A$1:$A$917,BS!$A$8:$A$2406,1,0)</f>
        <v>28300431</v>
      </c>
    </row>
    <row r="895" spans="1:4">
      <c r="A895">
        <v>28300501</v>
      </c>
      <c r="B895" t="s">
        <v>1973</v>
      </c>
      <c r="C895" s="71">
        <v>1444299.75</v>
      </c>
      <c r="D895" s="370">
        <f>VLOOKUP($A$1:$A$917,BS!$A$8:$A$2406,1,0)</f>
        <v>28300501</v>
      </c>
    </row>
    <row r="896" spans="1:4">
      <c r="A896">
        <v>28300503</v>
      </c>
      <c r="B896" t="s">
        <v>1545</v>
      </c>
      <c r="C896" s="71">
        <v>-5099180.49</v>
      </c>
      <c r="D896" s="370">
        <f>VLOOKUP($A$1:$A$917,BS!$A$8:$A$2406,1,0)</f>
        <v>28300503</v>
      </c>
    </row>
    <row r="897" spans="1:4">
      <c r="A897">
        <v>28300511</v>
      </c>
      <c r="B897" t="s">
        <v>1572</v>
      </c>
      <c r="C897" s="71">
        <v>-1350431.6</v>
      </c>
      <c r="D897" s="370">
        <f>VLOOKUP($A$1:$A$917,BS!$A$8:$A$2406,1,0)</f>
        <v>28300511</v>
      </c>
    </row>
    <row r="898" spans="1:4">
      <c r="A898">
        <v>28300561</v>
      </c>
      <c r="B898" t="s">
        <v>879</v>
      </c>
      <c r="C898" s="71">
        <v>-14619086.619999999</v>
      </c>
      <c r="D898" s="370">
        <f>VLOOKUP($A$1:$A$917,BS!$A$8:$A$2406,1,0)</f>
        <v>28300561</v>
      </c>
    </row>
    <row r="899" spans="1:4">
      <c r="A899">
        <v>28300581</v>
      </c>
      <c r="B899" t="s">
        <v>1350</v>
      </c>
      <c r="C899" s="71">
        <v>-9156888.7400000002</v>
      </c>
      <c r="D899" s="370">
        <f>VLOOKUP($A$1:$A$917,BS!$A$8:$A$2406,1,0)</f>
        <v>28300581</v>
      </c>
    </row>
    <row r="900" spans="1:4">
      <c r="A900">
        <v>28300651</v>
      </c>
      <c r="B900" t="s">
        <v>1038</v>
      </c>
      <c r="C900" s="71">
        <v>-8068876.6399999997</v>
      </c>
      <c r="D900" s="370">
        <f>VLOOKUP($A$1:$A$917,BS!$A$8:$A$2406,1,0)</f>
        <v>28300651</v>
      </c>
    </row>
    <row r="901" spans="1:4">
      <c r="A901">
        <v>28300661</v>
      </c>
      <c r="B901" t="s">
        <v>1934</v>
      </c>
      <c r="C901" s="71">
        <v>-9282171.8499999996</v>
      </c>
      <c r="D901" s="370">
        <f>VLOOKUP($A$1:$A$917,BS!$A$8:$A$2406,1,0)</f>
        <v>28300661</v>
      </c>
    </row>
    <row r="902" spans="1:4">
      <c r="A902">
        <v>28300721</v>
      </c>
      <c r="B902" t="s">
        <v>2263</v>
      </c>
      <c r="C902" s="71">
        <v>-524953.31999999995</v>
      </c>
      <c r="D902" s="370">
        <f>VLOOKUP($A$1:$A$917,BS!$A$8:$A$2406,1,0)</f>
        <v>28300721</v>
      </c>
    </row>
    <row r="903" spans="1:4">
      <c r="A903">
        <v>28300731</v>
      </c>
      <c r="B903" t="s">
        <v>2405</v>
      </c>
      <c r="C903" s="71">
        <v>-6064900.0199999996</v>
      </c>
      <c r="D903" s="370">
        <f>VLOOKUP($A$1:$A$917,BS!$A$8:$A$2406,1,0)</f>
        <v>28300731</v>
      </c>
    </row>
    <row r="904" spans="1:4">
      <c r="A904">
        <v>28300741</v>
      </c>
      <c r="B904" t="s">
        <v>2611</v>
      </c>
      <c r="C904" s="71">
        <v>-667738.72</v>
      </c>
      <c r="D904" s="370">
        <f>VLOOKUP($A$1:$A$917,BS!$A$8:$A$2406,1,0)</f>
        <v>28300741</v>
      </c>
    </row>
    <row r="905" spans="1:4">
      <c r="A905">
        <v>28300761</v>
      </c>
      <c r="B905" t="s">
        <v>2911</v>
      </c>
      <c r="C905" s="71">
        <v>-2381262.4500000002</v>
      </c>
      <c r="D905" s="370">
        <f>VLOOKUP($A$1:$A$917,BS!$A$8:$A$2406,1,0)</f>
        <v>28300761</v>
      </c>
    </row>
    <row r="906" spans="1:4">
      <c r="A906">
        <v>28302001</v>
      </c>
      <c r="B906" t="s">
        <v>2620</v>
      </c>
      <c r="C906" s="71">
        <v>-6649419.2199999997</v>
      </c>
      <c r="D906" s="370">
        <f>VLOOKUP($A$1:$A$917,BS!$A$8:$A$2406,1,0)</f>
        <v>28302001</v>
      </c>
    </row>
    <row r="907" spans="1:4">
      <c r="A907">
        <v>28302002</v>
      </c>
      <c r="B907" t="s">
        <v>2621</v>
      </c>
      <c r="C907" s="71">
        <v>-20812411.649999999</v>
      </c>
      <c r="D907" s="370">
        <f>VLOOKUP($A$1:$A$917,BS!$A$8:$A$2406,1,0)</f>
        <v>28302002</v>
      </c>
    </row>
    <row r="908" spans="1:4">
      <c r="A908">
        <v>28302011</v>
      </c>
      <c r="B908" t="s">
        <v>2622</v>
      </c>
      <c r="C908" s="71">
        <v>-3076073.3</v>
      </c>
      <c r="D908" s="370">
        <f>VLOOKUP($A$1:$A$917,BS!$A$8:$A$2406,1,0)</f>
        <v>28302011</v>
      </c>
    </row>
    <row r="909" spans="1:4">
      <c r="A909">
        <v>28302012</v>
      </c>
      <c r="B909" t="s">
        <v>2623</v>
      </c>
      <c r="C909" s="71">
        <v>-4872530.3</v>
      </c>
      <c r="D909" s="370">
        <f>VLOOKUP($A$1:$A$917,BS!$A$8:$A$2406,1,0)</f>
        <v>28302012</v>
      </c>
    </row>
    <row r="910" spans="1:4">
      <c r="A910">
        <v>28302021</v>
      </c>
      <c r="B910" t="s">
        <v>2624</v>
      </c>
      <c r="C910" s="71">
        <v>-10456400.18</v>
      </c>
      <c r="D910" s="370">
        <f>VLOOKUP($A$1:$A$917,BS!$A$8:$A$2406,1,0)</f>
        <v>28302021</v>
      </c>
    </row>
    <row r="911" spans="1:4">
      <c r="A911">
        <v>28302022</v>
      </c>
      <c r="B911" t="s">
        <v>2625</v>
      </c>
      <c r="C911" s="71">
        <v>-3667066.61</v>
      </c>
      <c r="D911" s="370">
        <f>VLOOKUP($A$1:$A$917,BS!$A$8:$A$2406,1,0)</f>
        <v>28302022</v>
      </c>
    </row>
    <row r="912" spans="1:4">
      <c r="A912">
        <v>28302031</v>
      </c>
      <c r="B912" t="s">
        <v>2727</v>
      </c>
      <c r="C912" s="71">
        <v>-1042303.25</v>
      </c>
      <c r="D912" s="370">
        <f>VLOOKUP($A$1:$A$917,BS!$A$8:$A$2406,1,0)</f>
        <v>28302031</v>
      </c>
    </row>
    <row r="913" spans="1:4">
      <c r="A913">
        <v>28302041</v>
      </c>
      <c r="B913" t="s">
        <v>2755</v>
      </c>
      <c r="C913" s="71">
        <v>-6225566.1699999999</v>
      </c>
      <c r="D913" s="370">
        <f>VLOOKUP($A$1:$A$917,BS!$A$8:$A$2406,1,0)</f>
        <v>28302041</v>
      </c>
    </row>
    <row r="914" spans="1:4">
      <c r="A914">
        <v>28302051</v>
      </c>
      <c r="B914" t="s">
        <v>2850</v>
      </c>
      <c r="C914" s="71">
        <v>-2064079.31</v>
      </c>
      <c r="D914" s="370">
        <f>VLOOKUP($A$1:$A$917,BS!$A$8:$A$2406,1,0)</f>
        <v>28302051</v>
      </c>
    </row>
    <row r="915" spans="1:4">
      <c r="A915">
        <v>28302061</v>
      </c>
      <c r="B915" t="s">
        <v>2863</v>
      </c>
      <c r="C915" s="71">
        <v>-3699257.74</v>
      </c>
      <c r="D915" s="370">
        <f>VLOOKUP($A$1:$A$917,BS!$A$8:$A$2406,1,0)</f>
        <v>28302061</v>
      </c>
    </row>
    <row r="916" spans="1:4">
      <c r="A916">
        <v>43800003</v>
      </c>
      <c r="B916" t="s">
        <v>1651</v>
      </c>
      <c r="C916" s="71">
        <v>270233278.77999997</v>
      </c>
      <c r="D916" s="370">
        <f>VLOOKUP($A$1:$A$917,BS!$A$8:$A$2406,1,0)</f>
        <v>43800003</v>
      </c>
    </row>
    <row r="917" spans="1:4">
      <c r="A917">
        <v>43900003</v>
      </c>
      <c r="B917" t="s">
        <v>1247</v>
      </c>
      <c r="C917" s="71">
        <v>5848610</v>
      </c>
      <c r="D917" s="370">
        <f>VLOOKUP($A$1:$A$917,BS!$A$8:$A$2406,1,0)</f>
        <v>43900003</v>
      </c>
    </row>
    <row r="918" spans="1:4">
      <c r="A918" t="s">
        <v>391</v>
      </c>
      <c r="B918"/>
      <c r="C918" s="71">
        <v>-304188835.74000001</v>
      </c>
      <c r="D918" s="370" t="str">
        <f>VLOOKUP($A$1:$A$918,BS!$A$8:$A$2406,1,0)</f>
        <v>Total Profit/Loss Current Year</v>
      </c>
    </row>
    <row r="964" spans="1:1">
      <c r="A964" s="370" t="s">
        <v>2889</v>
      </c>
    </row>
    <row r="967" spans="1:1">
      <c r="A967" s="370" t="s">
        <v>2890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111"/>
  <sheetViews>
    <sheetView workbookViewId="0">
      <selection activeCell="D1" sqref="D1"/>
    </sheetView>
  </sheetViews>
  <sheetFormatPr defaultColWidth="9.109375" defaultRowHeight="14.4"/>
  <cols>
    <col min="1" max="1" width="44" style="363" bestFit="1" customWidth="1"/>
    <col min="2" max="2" width="41.6640625" style="363" bestFit="1" customWidth="1"/>
    <col min="3" max="3" width="17.33203125" style="363" bestFit="1" customWidth="1"/>
    <col min="4" max="4" width="16.88671875" style="363" customWidth="1"/>
    <col min="5" max="11" width="9.109375" style="363"/>
    <col min="12" max="12" width="13.88671875" style="363" bestFit="1" customWidth="1"/>
    <col min="13" max="16384" width="9.109375" style="363"/>
  </cols>
  <sheetData>
    <row r="1" spans="1:12">
      <c r="A1" s="363">
        <v>10100501</v>
      </c>
      <c r="B1" s="363" t="s">
        <v>831</v>
      </c>
      <c r="C1" s="364">
        <v>9084392089.1399994</v>
      </c>
      <c r="D1" s="363">
        <f>VLOOKUP($A$1:$A$1020,BS!$A$8:$A$2407,1,0)</f>
        <v>10100501</v>
      </c>
      <c r="E1" s="364"/>
      <c r="F1" s="310" t="s">
        <v>3016</v>
      </c>
      <c r="G1" s="364"/>
      <c r="L1" s="364">
        <v>392738.52</v>
      </c>
    </row>
    <row r="2" spans="1:12">
      <c r="A2" s="363">
        <v>10100502</v>
      </c>
      <c r="B2" s="363" t="s">
        <v>832</v>
      </c>
      <c r="C2" s="364">
        <v>3309214126.1799998</v>
      </c>
      <c r="D2" s="363">
        <f>VLOOKUP($A$1:$A$1020,BS!$A$8:$A$2407,1,0)</f>
        <v>10100502</v>
      </c>
      <c r="E2" s="364"/>
      <c r="F2" s="310" t="s">
        <v>3017</v>
      </c>
      <c r="G2" s="364"/>
      <c r="L2" s="364">
        <v>3866</v>
      </c>
    </row>
    <row r="3" spans="1:12">
      <c r="A3" s="363">
        <v>10100503</v>
      </c>
      <c r="B3" s="363" t="s">
        <v>833</v>
      </c>
      <c r="C3" s="364">
        <v>466152813.31999999</v>
      </c>
      <c r="D3" s="363">
        <f>VLOOKUP($A$1:$A$1020,BS!$A$8:$A$2407,1,0)</f>
        <v>10100503</v>
      </c>
      <c r="E3" s="364"/>
      <c r="G3" s="364"/>
    </row>
    <row r="4" spans="1:12">
      <c r="A4" s="363">
        <v>10100602</v>
      </c>
      <c r="B4" s="363" t="s">
        <v>2666</v>
      </c>
      <c r="C4" s="363">
        <v>0</v>
      </c>
      <c r="D4" s="363">
        <f>VLOOKUP($A$1:$A$1020,BS!$A$8:$A$2407,1,0)</f>
        <v>10100602</v>
      </c>
      <c r="E4" s="364"/>
      <c r="F4" s="363">
        <v>15100291</v>
      </c>
      <c r="G4" s="364" t="s">
        <v>3083</v>
      </c>
      <c r="L4" s="365">
        <v>11106563287</v>
      </c>
    </row>
    <row r="5" spans="1:12">
      <c r="A5" s="363">
        <v>10110013</v>
      </c>
      <c r="B5" s="363" t="s">
        <v>2100</v>
      </c>
      <c r="C5" s="364">
        <v>504307.82</v>
      </c>
      <c r="D5" s="363">
        <f>VLOOKUP($A$1:$A$1020,BS!$A$8:$A$2407,1,0)</f>
        <v>10110013</v>
      </c>
      <c r="E5" s="364"/>
      <c r="G5" s="364"/>
    </row>
    <row r="6" spans="1:12">
      <c r="A6" s="363">
        <v>10500501</v>
      </c>
      <c r="B6" s="363" t="s">
        <v>834</v>
      </c>
      <c r="C6" s="364">
        <v>49893215.060000002</v>
      </c>
      <c r="D6" s="363">
        <f>VLOOKUP($A$1:$A$1020,BS!$A$8:$A$2407,1,0)</f>
        <v>10500501</v>
      </c>
      <c r="E6" s="364"/>
      <c r="G6" s="364"/>
    </row>
    <row r="7" spans="1:12">
      <c r="A7" s="363">
        <v>10500502</v>
      </c>
      <c r="B7" s="363" t="s">
        <v>835</v>
      </c>
      <c r="C7" s="364">
        <v>6138742.2699999996</v>
      </c>
      <c r="D7" s="363">
        <f>VLOOKUP($A$1:$A$1020,BS!$A$8:$A$2407,1,0)</f>
        <v>10500502</v>
      </c>
      <c r="E7" s="364"/>
      <c r="G7" s="364"/>
    </row>
    <row r="8" spans="1:12">
      <c r="A8" s="363">
        <v>10600501</v>
      </c>
      <c r="B8" s="363" t="s">
        <v>836</v>
      </c>
      <c r="C8" s="364">
        <v>21854732.800000001</v>
      </c>
      <c r="D8" s="363">
        <f>VLOOKUP($A$1:$A$1020,BS!$A$8:$A$2407,1,0)</f>
        <v>10600501</v>
      </c>
      <c r="E8" s="364"/>
      <c r="G8" s="364"/>
    </row>
    <row r="9" spans="1:12">
      <c r="A9" s="363">
        <v>10600502</v>
      </c>
      <c r="B9" s="363" t="s">
        <v>837</v>
      </c>
      <c r="C9" s="364">
        <v>23939605.359999999</v>
      </c>
      <c r="D9" s="363">
        <f>VLOOKUP($A$1:$A$1020,BS!$A$8:$A$2407,1,0)</f>
        <v>10600502</v>
      </c>
      <c r="E9" s="364"/>
      <c r="G9" s="364"/>
    </row>
    <row r="10" spans="1:12">
      <c r="A10" s="363">
        <v>10600503</v>
      </c>
      <c r="B10" s="363" t="s">
        <v>2029</v>
      </c>
      <c r="C10" s="364">
        <v>3735.28</v>
      </c>
      <c r="D10" s="363">
        <f>VLOOKUP($A$1:$A$1020,BS!$A$8:$A$2407,1,0)</f>
        <v>10600503</v>
      </c>
      <c r="E10" s="364"/>
      <c r="G10" s="364"/>
    </row>
    <row r="11" spans="1:12">
      <c r="A11" s="363">
        <v>10700013</v>
      </c>
      <c r="B11" s="363" t="s">
        <v>1577</v>
      </c>
      <c r="C11" s="364">
        <v>1126032.0900000001</v>
      </c>
      <c r="D11" s="363">
        <f>VLOOKUP($A$1:$A$1020,BS!$A$8:$A$2407,1,0)</f>
        <v>10700013</v>
      </c>
      <c r="E11" s="364"/>
    </row>
    <row r="12" spans="1:12">
      <c r="A12" s="363">
        <v>10700023</v>
      </c>
      <c r="B12" s="363" t="s">
        <v>2028</v>
      </c>
      <c r="C12" s="364">
        <v>-393750</v>
      </c>
      <c r="D12" s="363">
        <f>VLOOKUP($A$1:$A$1020,BS!$A$8:$A$2407,1,0)</f>
        <v>10700023</v>
      </c>
      <c r="E12" s="364"/>
    </row>
    <row r="13" spans="1:12">
      <c r="A13" s="363">
        <v>10700031</v>
      </c>
      <c r="B13" s="363" t="s">
        <v>2280</v>
      </c>
      <c r="C13" s="363">
        <v>0</v>
      </c>
      <c r="D13" s="363">
        <f>VLOOKUP($A$1:$A$1020,BS!$A$8:$A$2407,1,0)</f>
        <v>10700031</v>
      </c>
      <c r="E13" s="364"/>
    </row>
    <row r="14" spans="1:12">
      <c r="A14" s="363">
        <v>10700501</v>
      </c>
      <c r="B14" s="363" t="s">
        <v>397</v>
      </c>
      <c r="C14" s="364">
        <v>230892475.13</v>
      </c>
      <c r="D14" s="363">
        <f>VLOOKUP($A$1:$A$1020,BS!$A$8:$A$2407,1,0)</f>
        <v>10700501</v>
      </c>
      <c r="E14" s="364"/>
    </row>
    <row r="15" spans="1:12">
      <c r="A15" s="363">
        <v>10700502</v>
      </c>
      <c r="B15" s="363" t="s">
        <v>838</v>
      </c>
      <c r="C15" s="364">
        <v>74962481.879999995</v>
      </c>
      <c r="D15" s="363">
        <f>VLOOKUP($A$1:$A$1020,BS!$A$8:$A$2407,1,0)</f>
        <v>10700502</v>
      </c>
      <c r="E15" s="364"/>
    </row>
    <row r="16" spans="1:12">
      <c r="A16" s="363">
        <v>10700503</v>
      </c>
      <c r="B16" s="363" t="s">
        <v>1727</v>
      </c>
      <c r="C16" s="364">
        <v>67828148.489999995</v>
      </c>
      <c r="D16" s="363">
        <f>VLOOKUP($A$1:$A$1020,BS!$A$8:$A$2407,1,0)</f>
        <v>10700503</v>
      </c>
      <c r="E16" s="364"/>
    </row>
    <row r="17" spans="1:7">
      <c r="A17" s="363">
        <v>10700601</v>
      </c>
      <c r="B17" s="363" t="s">
        <v>2644</v>
      </c>
      <c r="C17" s="364">
        <v>241645.69</v>
      </c>
      <c r="D17" s="363">
        <f>VLOOKUP($A$1:$A$1020,BS!$A$8:$A$2407,1,0)</f>
        <v>10700601</v>
      </c>
      <c r="E17" s="364"/>
    </row>
    <row r="18" spans="1:7">
      <c r="A18" s="363">
        <v>10700602</v>
      </c>
      <c r="B18" s="363" t="s">
        <v>2645</v>
      </c>
      <c r="C18" s="364">
        <v>278208</v>
      </c>
      <c r="D18" s="363">
        <f>VLOOKUP($A$1:$A$1020,BS!$A$8:$A$2407,1,0)</f>
        <v>10700602</v>
      </c>
      <c r="E18" s="364"/>
      <c r="G18" s="364"/>
    </row>
    <row r="19" spans="1:7">
      <c r="A19" s="363">
        <v>10700603</v>
      </c>
      <c r="B19" s="363" t="s">
        <v>2857</v>
      </c>
      <c r="C19" s="363">
        <v>0</v>
      </c>
      <c r="D19" s="363">
        <f>VLOOKUP($A$1:$A$1020,BS!$A$8:$A$2407,1,0)</f>
        <v>10700603</v>
      </c>
      <c r="E19" s="364"/>
      <c r="G19" s="364"/>
    </row>
    <row r="20" spans="1:7">
      <c r="A20" s="363">
        <v>10800061</v>
      </c>
      <c r="B20" s="363" t="s">
        <v>854</v>
      </c>
      <c r="C20" s="364">
        <v>-77934546</v>
      </c>
      <c r="D20" s="363">
        <f>VLOOKUP($A$1:$A$1020,BS!$A$8:$A$2407,1,0)</f>
        <v>10800061</v>
      </c>
      <c r="E20" s="364"/>
      <c r="G20" s="364"/>
    </row>
    <row r="21" spans="1:7">
      <c r="A21" s="363">
        <v>10800062</v>
      </c>
      <c r="B21" s="363" t="s">
        <v>854</v>
      </c>
      <c r="C21" s="364">
        <v>-258436519</v>
      </c>
      <c r="D21" s="363">
        <f>VLOOKUP($A$1:$A$1020,BS!$A$8:$A$2407,1,0)</f>
        <v>10800062</v>
      </c>
      <c r="E21" s="364"/>
      <c r="G21" s="364"/>
    </row>
    <row r="22" spans="1:7">
      <c r="A22" s="363">
        <v>10800071</v>
      </c>
      <c r="B22" s="363" t="s">
        <v>855</v>
      </c>
      <c r="C22" s="364">
        <v>77934546</v>
      </c>
      <c r="D22" s="363">
        <f>VLOOKUP($A$1:$A$1020,BS!$A$8:$A$2407,1,0)</f>
        <v>10800071</v>
      </c>
    </row>
    <row r="23" spans="1:7">
      <c r="A23" s="363">
        <v>10800072</v>
      </c>
      <c r="B23" s="363" t="s">
        <v>855</v>
      </c>
      <c r="C23" s="364">
        <v>258436519</v>
      </c>
      <c r="D23" s="363">
        <f>VLOOKUP($A$1:$A$1020,BS!$A$8:$A$2407,1,0)</f>
        <v>10800072</v>
      </c>
    </row>
    <row r="24" spans="1:7">
      <c r="A24" s="363">
        <v>10800501</v>
      </c>
      <c r="B24" s="363" t="s">
        <v>527</v>
      </c>
      <c r="C24" s="364">
        <v>-3419124740.4400001</v>
      </c>
      <c r="D24" s="363">
        <f>VLOOKUP($A$1:$A$1020,BS!$A$8:$A$2407,1,0)</f>
        <v>10800501</v>
      </c>
      <c r="E24" s="364"/>
      <c r="G24" s="364"/>
    </row>
    <row r="25" spans="1:7">
      <c r="A25" s="363">
        <v>10800502</v>
      </c>
      <c r="B25" s="363" t="s">
        <v>528</v>
      </c>
      <c r="C25" s="364">
        <v>-1268552527.8099999</v>
      </c>
      <c r="D25" s="363">
        <f>VLOOKUP($A$1:$A$1020,BS!$A$8:$A$2407,1,0)</f>
        <v>10800502</v>
      </c>
      <c r="E25" s="364"/>
      <c r="G25" s="364"/>
    </row>
    <row r="26" spans="1:7">
      <c r="A26" s="363">
        <v>10800503</v>
      </c>
      <c r="B26" s="363" t="s">
        <v>1011</v>
      </c>
      <c r="C26" s="364">
        <v>-100565337.55</v>
      </c>
      <c r="D26" s="363">
        <f>VLOOKUP($A$1:$A$1020,BS!$A$8:$A$2407,1,0)</f>
        <v>10800503</v>
      </c>
      <c r="E26" s="364"/>
      <c r="G26" s="364"/>
    </row>
    <row r="27" spans="1:7">
      <c r="A27" s="363">
        <v>10800541</v>
      </c>
      <c r="B27" s="363" t="s">
        <v>95</v>
      </c>
      <c r="C27" s="364">
        <v>8583513.8599999994</v>
      </c>
      <c r="D27" s="363">
        <f>VLOOKUP($A$1:$A$1020,BS!$A$8:$A$2407,1,0)</f>
        <v>10800541</v>
      </c>
      <c r="E27" s="364"/>
      <c r="G27" s="364"/>
    </row>
    <row r="28" spans="1:7">
      <c r="A28" s="363">
        <v>10800543</v>
      </c>
      <c r="B28" s="363" t="s">
        <v>96</v>
      </c>
      <c r="C28" s="364">
        <v>174752.75</v>
      </c>
      <c r="D28" s="363">
        <f>VLOOKUP($A$1:$A$1020,BS!$A$8:$A$2407,1,0)</f>
        <v>10800543</v>
      </c>
      <c r="E28" s="364"/>
      <c r="G28" s="364"/>
    </row>
    <row r="29" spans="1:7">
      <c r="A29" s="363">
        <v>10800552</v>
      </c>
      <c r="B29" s="363" t="s">
        <v>1012</v>
      </c>
      <c r="C29" s="364">
        <v>3454758.04</v>
      </c>
      <c r="D29" s="363">
        <f>VLOOKUP($A$1:$A$1020,BS!$A$8:$A$2407,1,0)</f>
        <v>10800552</v>
      </c>
      <c r="E29" s="364"/>
      <c r="G29" s="364"/>
    </row>
    <row r="30" spans="1:7">
      <c r="A30" s="363">
        <v>10800602</v>
      </c>
      <c r="B30" s="363" t="s">
        <v>2667</v>
      </c>
      <c r="C30" s="363">
        <v>0</v>
      </c>
      <c r="D30" s="363">
        <f>VLOOKUP($A$1:$A$1020,BS!$A$8:$A$2407,1,0)</f>
        <v>10800602</v>
      </c>
      <c r="E30" s="364"/>
      <c r="G30" s="364"/>
    </row>
    <row r="31" spans="1:7">
      <c r="A31" s="363">
        <v>11100501</v>
      </c>
      <c r="B31" s="363" t="s">
        <v>701</v>
      </c>
      <c r="C31" s="364">
        <v>-29141846.27</v>
      </c>
      <c r="D31" s="363">
        <f>VLOOKUP($A$1:$A$1020,BS!$A$8:$A$2407,1,0)</f>
        <v>11100501</v>
      </c>
      <c r="E31" s="364"/>
      <c r="G31" s="364"/>
    </row>
    <row r="32" spans="1:7">
      <c r="A32" s="363">
        <v>11100502</v>
      </c>
      <c r="B32" s="363" t="s">
        <v>702</v>
      </c>
      <c r="C32" s="364">
        <v>-5526311.2699999996</v>
      </c>
      <c r="D32" s="363">
        <f>VLOOKUP($A$1:$A$1020,BS!$A$8:$A$2407,1,0)</f>
        <v>11100502</v>
      </c>
      <c r="E32" s="364"/>
      <c r="G32" s="364"/>
    </row>
    <row r="33" spans="1:7">
      <c r="A33" s="363">
        <v>11100503</v>
      </c>
      <c r="B33" s="363" t="s">
        <v>703</v>
      </c>
      <c r="C33" s="364">
        <v>-86561186.120000005</v>
      </c>
      <c r="D33" s="363">
        <f>VLOOKUP($A$1:$A$1020,BS!$A$8:$A$2407,1,0)</f>
        <v>11100503</v>
      </c>
      <c r="E33" s="364"/>
      <c r="G33" s="364"/>
    </row>
    <row r="34" spans="1:7">
      <c r="A34" s="363">
        <v>11400001</v>
      </c>
      <c r="B34" s="363" t="s">
        <v>220</v>
      </c>
      <c r="C34" s="364">
        <v>946172.25</v>
      </c>
      <c r="D34" s="363">
        <f>VLOOKUP($A$1:$A$1020,BS!$A$8:$A$2407,1,0)</f>
        <v>11400001</v>
      </c>
      <c r="E34" s="364"/>
    </row>
    <row r="35" spans="1:7">
      <c r="A35" s="363">
        <v>11400011</v>
      </c>
      <c r="B35" s="363" t="s">
        <v>1755</v>
      </c>
      <c r="C35" s="364">
        <v>302358.01</v>
      </c>
      <c r="D35" s="363">
        <f>VLOOKUP($A$1:$A$1020,BS!$A$8:$A$2407,1,0)</f>
        <v>11400011</v>
      </c>
      <c r="E35" s="364"/>
    </row>
    <row r="36" spans="1:7">
      <c r="A36" s="363">
        <v>11400031</v>
      </c>
      <c r="B36" s="363" t="s">
        <v>1442</v>
      </c>
      <c r="C36" s="364">
        <v>76622596.840000004</v>
      </c>
      <c r="D36" s="363">
        <f>VLOOKUP($A$1:$A$1020,BS!$A$8:$A$2407,1,0)</f>
        <v>11400031</v>
      </c>
      <c r="E36" s="364"/>
      <c r="G36" s="364"/>
    </row>
    <row r="37" spans="1:7">
      <c r="A37" s="363">
        <v>11400061</v>
      </c>
      <c r="B37" s="363" t="s">
        <v>1355</v>
      </c>
      <c r="C37" s="364">
        <v>156960790.84</v>
      </c>
      <c r="D37" s="363">
        <f>VLOOKUP($A$1:$A$1020,BS!$A$8:$A$2407,1,0)</f>
        <v>11400061</v>
      </c>
    </row>
    <row r="38" spans="1:7">
      <c r="A38" s="363">
        <v>11400071</v>
      </c>
      <c r="B38" s="363" t="s">
        <v>1850</v>
      </c>
      <c r="C38" s="364">
        <v>16950332.899999999</v>
      </c>
      <c r="D38" s="363">
        <f>VLOOKUP($A$1:$A$1020,BS!$A$8:$A$2407,1,0)</f>
        <v>11400071</v>
      </c>
    </row>
    <row r="39" spans="1:7">
      <c r="A39" s="363">
        <v>11400091</v>
      </c>
      <c r="B39" s="363" t="s">
        <v>2394</v>
      </c>
      <c r="C39" s="364">
        <v>31009424.030000001</v>
      </c>
      <c r="D39" s="363">
        <f>VLOOKUP($A$1:$A$1020,BS!$A$8:$A$2407,1,0)</f>
        <v>11400091</v>
      </c>
      <c r="E39" s="364"/>
      <c r="G39" s="364"/>
    </row>
    <row r="40" spans="1:7">
      <c r="A40" s="363">
        <v>11500001</v>
      </c>
      <c r="B40" s="363" t="s">
        <v>898</v>
      </c>
      <c r="C40" s="364">
        <v>-871639</v>
      </c>
      <c r="D40" s="363">
        <f>VLOOKUP($A$1:$A$1020,BS!$A$8:$A$2407,1,0)</f>
        <v>11500001</v>
      </c>
      <c r="E40" s="364"/>
      <c r="G40" s="364"/>
    </row>
    <row r="41" spans="1:7">
      <c r="A41" s="363">
        <v>11500011</v>
      </c>
      <c r="B41" s="363" t="s">
        <v>609</v>
      </c>
      <c r="C41" s="364">
        <v>-302358.01</v>
      </c>
      <c r="D41" s="363">
        <f>VLOOKUP($A$1:$A$1020,BS!$A$8:$A$2407,1,0)</f>
        <v>11500011</v>
      </c>
      <c r="E41" s="364"/>
      <c r="G41" s="364"/>
    </row>
    <row r="42" spans="1:7">
      <c r="A42" s="363">
        <v>11500031</v>
      </c>
      <c r="B42" s="363" t="s">
        <v>1280</v>
      </c>
      <c r="C42" s="364">
        <v>-58273363.659999996</v>
      </c>
      <c r="D42" s="363">
        <f>VLOOKUP($A$1:$A$1020,BS!$A$8:$A$2407,1,0)</f>
        <v>11500031</v>
      </c>
      <c r="E42" s="364"/>
      <c r="G42" s="364"/>
    </row>
    <row r="43" spans="1:7">
      <c r="A43" s="363">
        <v>11500041</v>
      </c>
      <c r="B43" s="363" t="s">
        <v>1343</v>
      </c>
      <c r="C43" s="364">
        <v>-32182431.52</v>
      </c>
      <c r="D43" s="363">
        <f>VLOOKUP($A$1:$A$1020,BS!$A$8:$A$2407,1,0)</f>
        <v>11500041</v>
      </c>
      <c r="E43" s="364"/>
      <c r="G43" s="364"/>
    </row>
    <row r="44" spans="1:7">
      <c r="A44" s="363">
        <v>11500051</v>
      </c>
      <c r="B44" s="363" t="s">
        <v>1851</v>
      </c>
      <c r="C44" s="364">
        <v>-15603289.15</v>
      </c>
      <c r="D44" s="363">
        <f>VLOOKUP($A$1:$A$1020,BS!$A$8:$A$2407,1,0)</f>
        <v>11500051</v>
      </c>
      <c r="E44" s="364"/>
      <c r="G44" s="364"/>
    </row>
    <row r="45" spans="1:7">
      <c r="A45" s="363">
        <v>11500061</v>
      </c>
      <c r="B45" s="363" t="s">
        <v>2396</v>
      </c>
      <c r="C45" s="364">
        <v>-3481864.42</v>
      </c>
      <c r="D45" s="363">
        <f>VLOOKUP($A$1:$A$1020,BS!$A$8:$A$2407,1,0)</f>
        <v>11500061</v>
      </c>
      <c r="E45" s="364"/>
      <c r="G45" s="364"/>
    </row>
    <row r="46" spans="1:7">
      <c r="A46" s="363">
        <v>11730002</v>
      </c>
      <c r="B46" s="363" t="s">
        <v>610</v>
      </c>
      <c r="C46" s="364">
        <v>8654564.4700000007</v>
      </c>
      <c r="D46" s="363">
        <f>VLOOKUP($A$1:$A$1020,BS!$A$8:$A$2407,1,0)</f>
        <v>11730002</v>
      </c>
      <c r="E46" s="364"/>
    </row>
    <row r="47" spans="1:7">
      <c r="A47" s="363">
        <v>12100503</v>
      </c>
      <c r="B47" s="363" t="s">
        <v>704</v>
      </c>
      <c r="C47" s="364">
        <v>214028.94</v>
      </c>
      <c r="D47" s="363">
        <f>VLOOKUP($A$1:$A$1020,BS!$A$8:$A$2407,1,0)</f>
        <v>12100503</v>
      </c>
      <c r="E47" s="364"/>
      <c r="G47" s="364"/>
    </row>
    <row r="48" spans="1:7">
      <c r="A48" s="363">
        <v>12100513</v>
      </c>
      <c r="B48" s="363" t="s">
        <v>705</v>
      </c>
      <c r="C48" s="364">
        <v>3739500.31</v>
      </c>
      <c r="D48" s="363">
        <f>VLOOKUP($A$1:$A$1020,BS!$A$8:$A$2407,1,0)</f>
        <v>12100513</v>
      </c>
      <c r="E48" s="364"/>
      <c r="G48" s="364"/>
    </row>
    <row r="49" spans="1:7">
      <c r="A49" s="363">
        <v>12200503</v>
      </c>
      <c r="B49" s="363" t="s">
        <v>706</v>
      </c>
      <c r="C49" s="364">
        <v>398835.72</v>
      </c>
      <c r="D49" s="363">
        <f>VLOOKUP($A$1:$A$1020,BS!$A$8:$A$2407,1,0)</f>
        <v>12200503</v>
      </c>
      <c r="E49" s="364"/>
      <c r="G49" s="364"/>
    </row>
    <row r="50" spans="1:7">
      <c r="A50" s="363">
        <v>12310000</v>
      </c>
      <c r="B50" s="363" t="s">
        <v>798</v>
      </c>
      <c r="C50" s="364">
        <v>29594520</v>
      </c>
      <c r="D50" s="363">
        <f>VLOOKUP($A$1:$A$1020,BS!$A$8:$A$2407,1,0)</f>
        <v>12310000</v>
      </c>
      <c r="E50" s="364"/>
      <c r="G50" s="364"/>
    </row>
    <row r="51" spans="1:7">
      <c r="A51" s="363">
        <v>12400043</v>
      </c>
      <c r="B51" s="363" t="s">
        <v>1088</v>
      </c>
      <c r="C51" s="364">
        <v>48384574.240000002</v>
      </c>
      <c r="D51" s="363">
        <f>VLOOKUP($A$1:$A$1020,BS!$A$8:$A$2407,1,0)</f>
        <v>12400043</v>
      </c>
    </row>
    <row r="52" spans="1:7">
      <c r="A52" s="363">
        <v>12400503</v>
      </c>
      <c r="B52" s="363" t="s">
        <v>351</v>
      </c>
      <c r="C52" s="364">
        <v>543283.56999999995</v>
      </c>
      <c r="D52" s="363">
        <f>VLOOKUP($A$1:$A$1020,BS!$A$8:$A$2407,1,0)</f>
        <v>12400503</v>
      </c>
    </row>
    <row r="53" spans="1:7">
      <c r="A53" s="363">
        <v>12400542</v>
      </c>
      <c r="B53" s="363" t="s">
        <v>2994</v>
      </c>
      <c r="C53" s="364">
        <v>-7277400</v>
      </c>
      <c r="D53" s="363">
        <f>VLOOKUP($A$1:$A$1020,BS!$A$8:$A$2407,1,0)</f>
        <v>12400542</v>
      </c>
      <c r="E53" s="364"/>
      <c r="G53" s="364"/>
    </row>
    <row r="54" spans="1:7">
      <c r="A54" s="363">
        <v>12400552</v>
      </c>
      <c r="B54" s="363" t="s">
        <v>2995</v>
      </c>
      <c r="C54" s="364">
        <v>7277400</v>
      </c>
      <c r="D54" s="363">
        <f>VLOOKUP($A$1:$A$1020,BS!$A$8:$A$2407,1,0)</f>
        <v>12400552</v>
      </c>
      <c r="E54" s="364"/>
      <c r="G54" s="364"/>
    </row>
    <row r="55" spans="1:7">
      <c r="A55" s="363">
        <v>12400553</v>
      </c>
      <c r="B55" s="363" t="s">
        <v>1591</v>
      </c>
      <c r="C55" s="364">
        <v>1309956.4099999999</v>
      </c>
      <c r="D55" s="363">
        <f>VLOOKUP($A$1:$A$1020,BS!$A$8:$A$2407,1,0)</f>
        <v>12400553</v>
      </c>
      <c r="E55" s="364"/>
      <c r="G55" s="364"/>
    </row>
    <row r="56" spans="1:7">
      <c r="A56" s="363">
        <v>12400723</v>
      </c>
      <c r="B56" s="363" t="s">
        <v>2072</v>
      </c>
      <c r="C56" s="364">
        <v>42156</v>
      </c>
      <c r="D56" s="363">
        <f>VLOOKUP($A$1:$A$1020,BS!$A$8:$A$2407,1,0)</f>
        <v>12400723</v>
      </c>
      <c r="E56" s="364"/>
      <c r="G56" s="364"/>
    </row>
    <row r="57" spans="1:7">
      <c r="A57" s="363">
        <v>12400743</v>
      </c>
      <c r="B57" s="363" t="s">
        <v>2693</v>
      </c>
      <c r="C57" s="363">
        <v>0</v>
      </c>
      <c r="D57" s="363">
        <f>VLOOKUP($A$1:$A$1020,BS!$A$8:$A$2407,1,0)</f>
        <v>12400743</v>
      </c>
      <c r="E57" s="364"/>
      <c r="G57" s="364"/>
    </row>
    <row r="58" spans="1:7">
      <c r="A58" s="363">
        <v>12800001</v>
      </c>
      <c r="B58" s="363" t="s">
        <v>2192</v>
      </c>
      <c r="C58" s="364">
        <v>18500000</v>
      </c>
      <c r="D58" s="363">
        <f>VLOOKUP($A$1:$A$1020,BS!$A$8:$A$2407,1,0)</f>
        <v>12800001</v>
      </c>
      <c r="E58" s="364"/>
      <c r="G58" s="364"/>
    </row>
    <row r="59" spans="1:7">
      <c r="A59" s="363">
        <v>12800003</v>
      </c>
      <c r="B59" s="363" t="s">
        <v>2877</v>
      </c>
      <c r="C59" s="363">
        <v>0</v>
      </c>
      <c r="D59" s="363">
        <f>VLOOKUP($A$1:$A$1020,BS!$A$8:$A$2407,1,0)</f>
        <v>12800003</v>
      </c>
      <c r="E59" s="364"/>
      <c r="G59" s="364"/>
    </row>
    <row r="60" spans="1:7">
      <c r="A60" s="363">
        <v>12800011</v>
      </c>
      <c r="B60" s="363" t="s">
        <v>2384</v>
      </c>
      <c r="C60" s="364">
        <v>1661926.61</v>
      </c>
      <c r="D60" s="363">
        <f>VLOOKUP($A$1:$A$1020,BS!$A$8:$A$2407,1,0)</f>
        <v>12800011</v>
      </c>
      <c r="E60" s="364"/>
      <c r="G60" s="364"/>
    </row>
    <row r="61" spans="1:7">
      <c r="A61" s="363">
        <v>13100543</v>
      </c>
      <c r="B61" s="363" t="s">
        <v>1438</v>
      </c>
      <c r="C61" s="364">
        <v>108111.67999999999</v>
      </c>
      <c r="D61" s="363">
        <f>VLOOKUP($A$1:$A$1020,BS!$A$8:$A$2407,1,0)</f>
        <v>13100543</v>
      </c>
      <c r="E61" s="364"/>
      <c r="G61" s="364"/>
    </row>
    <row r="62" spans="1:7">
      <c r="A62" s="363">
        <v>13100563</v>
      </c>
      <c r="B62" s="363" t="s">
        <v>2483</v>
      </c>
      <c r="C62" s="364">
        <v>426208.72</v>
      </c>
      <c r="D62" s="363">
        <f>VLOOKUP($A$1:$A$1020,BS!$A$8:$A$2407,1,0)</f>
        <v>13100563</v>
      </c>
      <c r="E62" s="364"/>
      <c r="G62" s="364"/>
    </row>
    <row r="63" spans="1:7">
      <c r="A63" s="363">
        <v>13100573</v>
      </c>
      <c r="B63" s="363" t="s">
        <v>538</v>
      </c>
      <c r="C63" s="364">
        <v>15150.87</v>
      </c>
      <c r="D63" s="363">
        <f>VLOOKUP($A$1:$A$1020,BS!$A$8:$A$2407,1,0)</f>
        <v>13100573</v>
      </c>
      <c r="E63" s="364"/>
      <c r="G63" s="364"/>
    </row>
    <row r="64" spans="1:7">
      <c r="A64" s="363">
        <v>13101003</v>
      </c>
      <c r="B64" s="363" t="s">
        <v>2484</v>
      </c>
      <c r="C64" s="364">
        <v>9989261.3399999999</v>
      </c>
      <c r="D64" s="363">
        <f>VLOOKUP($A$1:$A$1020,BS!$A$8:$A$2407,1,0)</f>
        <v>13101003</v>
      </c>
      <c r="E64" s="364"/>
      <c r="G64" s="364"/>
    </row>
    <row r="65" spans="1:7">
      <c r="A65" s="363">
        <v>13101013</v>
      </c>
      <c r="B65" s="363" t="s">
        <v>2485</v>
      </c>
      <c r="C65" s="363">
        <v>0</v>
      </c>
      <c r="D65" s="363">
        <f>VLOOKUP($A$1:$A$1020,BS!$A$8:$A$2407,1,0)</f>
        <v>13101013</v>
      </c>
      <c r="E65" s="364"/>
      <c r="G65" s="364"/>
    </row>
    <row r="66" spans="1:7">
      <c r="A66" s="363">
        <v>13101023</v>
      </c>
      <c r="B66" s="363" t="s">
        <v>1559</v>
      </c>
      <c r="C66" s="364">
        <v>23166717.18</v>
      </c>
      <c r="D66" s="363">
        <f>VLOOKUP($A$1:$A$1020,BS!$A$8:$A$2407,1,0)</f>
        <v>13101023</v>
      </c>
      <c r="E66" s="364"/>
      <c r="G66" s="364"/>
    </row>
    <row r="67" spans="1:7">
      <c r="A67" s="363">
        <v>13101033</v>
      </c>
      <c r="B67" s="363" t="s">
        <v>2486</v>
      </c>
      <c r="C67" s="364">
        <v>434305.31</v>
      </c>
      <c r="D67" s="363">
        <f>VLOOKUP($A$1:$A$1020,BS!$A$8:$A$2407,1,0)</f>
        <v>13101033</v>
      </c>
      <c r="E67" s="364"/>
      <c r="G67" s="364"/>
    </row>
    <row r="68" spans="1:7">
      <c r="A68" s="363">
        <v>13101113</v>
      </c>
      <c r="B68" s="363" t="s">
        <v>272</v>
      </c>
      <c r="C68" s="364">
        <v>-10361872.16</v>
      </c>
      <c r="D68" s="363">
        <f>VLOOKUP($A$1:$A$1020,BS!$A$8:$A$2407,1,0)</f>
        <v>13101113</v>
      </c>
      <c r="E68" s="364"/>
      <c r="G68" s="364"/>
    </row>
    <row r="69" spans="1:7">
      <c r="A69" s="363">
        <v>13101123</v>
      </c>
      <c r="B69" s="363" t="s">
        <v>188</v>
      </c>
      <c r="C69" s="364">
        <v>-1724276.44</v>
      </c>
      <c r="D69" s="363">
        <f>VLOOKUP($A$1:$A$1020,BS!$A$8:$A$2407,1,0)</f>
        <v>13101123</v>
      </c>
      <c r="E69" s="364"/>
      <c r="G69" s="364"/>
    </row>
    <row r="70" spans="1:7">
      <c r="A70" s="363">
        <v>13101133</v>
      </c>
      <c r="B70" s="363" t="s">
        <v>2531</v>
      </c>
      <c r="C70" s="363">
        <v>559.39</v>
      </c>
      <c r="D70" s="363">
        <f>VLOOKUP($A$1:$A$1020,BS!$A$8:$A$2407,1,0)</f>
        <v>13101133</v>
      </c>
      <c r="E70" s="364"/>
    </row>
    <row r="71" spans="1:7">
      <c r="A71" s="363">
        <v>13101163</v>
      </c>
      <c r="B71" s="363" t="s">
        <v>408</v>
      </c>
      <c r="C71" s="364">
        <v>113144.24</v>
      </c>
      <c r="D71" s="363">
        <f>VLOOKUP($A$1:$A$1020,BS!$A$8:$A$2407,1,0)</f>
        <v>13101163</v>
      </c>
      <c r="E71" s="364"/>
      <c r="G71" s="364"/>
    </row>
    <row r="72" spans="1:7">
      <c r="A72" s="363">
        <v>13101183</v>
      </c>
      <c r="B72" s="363" t="s">
        <v>1484</v>
      </c>
      <c r="C72" s="364">
        <v>1397061.22</v>
      </c>
      <c r="D72" s="363">
        <f>VLOOKUP($A$1:$A$1020,BS!$A$8:$A$2407,1,0)</f>
        <v>13101183</v>
      </c>
      <c r="E72" s="364"/>
      <c r="G72" s="364"/>
    </row>
    <row r="73" spans="1:7">
      <c r="A73" s="363">
        <v>13101193</v>
      </c>
      <c r="B73" s="363" t="s">
        <v>2091</v>
      </c>
      <c r="C73" s="364">
        <v>21788.35</v>
      </c>
      <c r="D73" s="363">
        <f>VLOOKUP($A$1:$A$1020,BS!$A$8:$A$2407,1,0)</f>
        <v>13101193</v>
      </c>
      <c r="E73" s="364"/>
      <c r="G73" s="364"/>
    </row>
    <row r="74" spans="1:7">
      <c r="A74" s="363">
        <v>13101253</v>
      </c>
      <c r="B74" s="363" t="s">
        <v>1878</v>
      </c>
      <c r="C74" s="364">
        <v>7984.87</v>
      </c>
      <c r="D74" s="363">
        <f>VLOOKUP($A$1:$A$1020,BS!$A$8:$A$2407,1,0)</f>
        <v>13101253</v>
      </c>
      <c r="E74" s="364"/>
      <c r="G74" s="364"/>
    </row>
    <row r="75" spans="1:7">
      <c r="A75" s="363">
        <v>13109003</v>
      </c>
      <c r="B75" s="363" t="s">
        <v>2532</v>
      </c>
      <c r="C75" s="364">
        <v>71941.67</v>
      </c>
      <c r="D75" s="363">
        <f>VLOOKUP($A$1:$A$1020,BS!$A$8:$A$2407,1,0)</f>
        <v>13109003</v>
      </c>
      <c r="E75" s="364"/>
      <c r="G75" s="364"/>
    </row>
    <row r="76" spans="1:7">
      <c r="A76" s="363">
        <v>13109013</v>
      </c>
      <c r="B76" s="363" t="s">
        <v>2533</v>
      </c>
      <c r="C76" s="364">
        <v>3866</v>
      </c>
      <c r="D76" s="363">
        <f>VLOOKUP($A$1:$A$1020,BS!$A$8:$A$2407,1,0)</f>
        <v>13109013</v>
      </c>
      <c r="E76" s="364"/>
      <c r="G76" s="364"/>
    </row>
    <row r="77" spans="1:7">
      <c r="A77" s="363">
        <v>13400021</v>
      </c>
      <c r="B77" s="363" t="s">
        <v>1209</v>
      </c>
      <c r="C77" s="364">
        <v>9861609.4000000004</v>
      </c>
      <c r="D77" s="363">
        <f>VLOOKUP($A$1:$A$1020,BS!$A$8:$A$2407,1,0)</f>
        <v>13400021</v>
      </c>
    </row>
    <row r="78" spans="1:7">
      <c r="A78" s="363">
        <v>13400031</v>
      </c>
      <c r="B78" s="363" t="s">
        <v>1210</v>
      </c>
      <c r="C78" s="364">
        <v>-9861609.4000000004</v>
      </c>
      <c r="D78" s="363">
        <f>VLOOKUP($A$1:$A$1020,BS!$A$8:$A$2407,1,0)</f>
        <v>13400031</v>
      </c>
      <c r="E78" s="364"/>
      <c r="G78" s="364"/>
    </row>
    <row r="79" spans="1:7">
      <c r="A79" s="363">
        <v>13400073</v>
      </c>
      <c r="B79" s="363" t="s">
        <v>988</v>
      </c>
      <c r="C79" s="364">
        <v>1157625.3600000001</v>
      </c>
      <c r="D79" s="363">
        <f>VLOOKUP($A$1:$A$1020,BS!$A$8:$A$2407,1,0)</f>
        <v>13400073</v>
      </c>
    </row>
    <row r="80" spans="1:7">
      <c r="A80" s="363">
        <v>13400111</v>
      </c>
      <c r="B80" s="363" t="s">
        <v>1005</v>
      </c>
      <c r="C80" s="364">
        <v>145714</v>
      </c>
      <c r="D80" s="363">
        <f>VLOOKUP($A$1:$A$1020,BS!$A$8:$A$2407,1,0)</f>
        <v>13400111</v>
      </c>
    </row>
    <row r="81" spans="1:7">
      <c r="A81" s="363">
        <v>13400123</v>
      </c>
      <c r="B81" s="363" t="s">
        <v>2015</v>
      </c>
      <c r="C81" s="364">
        <v>413812.9</v>
      </c>
      <c r="D81" s="363">
        <f>VLOOKUP($A$1:$A$1020,BS!$A$8:$A$2407,1,0)</f>
        <v>13400123</v>
      </c>
    </row>
    <row r="82" spans="1:7">
      <c r="A82" s="363">
        <v>13400201</v>
      </c>
      <c r="B82" s="363" t="s">
        <v>3018</v>
      </c>
      <c r="C82" s="363">
        <v>0</v>
      </c>
      <c r="D82" s="363">
        <f>VLOOKUP($A$1:$A$1020,BS!$A$8:$A$2407,1,0)</f>
        <v>13400201</v>
      </c>
      <c r="E82" s="364"/>
    </row>
    <row r="83" spans="1:7">
      <c r="A83" s="363">
        <v>13400211</v>
      </c>
      <c r="B83" s="363" t="s">
        <v>2092</v>
      </c>
      <c r="C83" s="364">
        <v>52300</v>
      </c>
      <c r="D83" s="363">
        <f>VLOOKUP($A$1:$A$1020,BS!$A$8:$A$2407,1,0)</f>
        <v>13400211</v>
      </c>
      <c r="E83" s="364"/>
      <c r="G83" s="364"/>
    </row>
    <row r="84" spans="1:7">
      <c r="A84" s="363">
        <v>13400241</v>
      </c>
      <c r="B84" s="363" t="s">
        <v>2741</v>
      </c>
      <c r="C84" s="364">
        <v>449616</v>
      </c>
      <c r="D84" s="363">
        <f>VLOOKUP($A$1:$A$1020,BS!$A$8:$A$2407,1,0)</f>
        <v>13400241</v>
      </c>
      <c r="E84" s="364"/>
      <c r="G84" s="364"/>
    </row>
    <row r="85" spans="1:7">
      <c r="A85" s="363">
        <v>13400251</v>
      </c>
      <c r="B85" s="363" t="s">
        <v>3019</v>
      </c>
      <c r="C85" s="363">
        <v>0</v>
      </c>
      <c r="D85" s="363">
        <f>VLOOKUP($A$1:$A$1020,BS!$A$8:$A$2407,1,0)</f>
        <v>13400251</v>
      </c>
      <c r="E85" s="364"/>
      <c r="G85" s="364"/>
    </row>
    <row r="86" spans="1:7">
      <c r="A86" s="363">
        <v>13400261</v>
      </c>
      <c r="B86" s="363" t="s">
        <v>2828</v>
      </c>
      <c r="C86" s="364">
        <v>78717</v>
      </c>
      <c r="D86" s="363">
        <f>VLOOKUP($A$1:$A$1020,BS!$A$8:$A$2407,1,0)</f>
        <v>13400261</v>
      </c>
    </row>
    <row r="87" spans="1:7">
      <c r="A87" s="363">
        <v>13400271</v>
      </c>
      <c r="B87" s="363" t="s">
        <v>2185</v>
      </c>
      <c r="C87" s="364">
        <v>169784.71</v>
      </c>
      <c r="D87" s="363">
        <f>VLOOKUP($A$1:$A$1020,BS!$A$8:$A$2407,1,0)</f>
        <v>13400271</v>
      </c>
    </row>
    <row r="88" spans="1:7">
      <c r="A88" s="363">
        <v>13400281</v>
      </c>
      <c r="B88" s="363" t="s">
        <v>2148</v>
      </c>
      <c r="C88" s="364">
        <v>92631.12</v>
      </c>
      <c r="D88" s="363">
        <f>VLOOKUP($A$1:$A$1020,BS!$A$8:$A$2407,1,0)</f>
        <v>13400281</v>
      </c>
      <c r="E88" s="364"/>
      <c r="G88" s="364"/>
    </row>
    <row r="89" spans="1:7">
      <c r="A89" s="363">
        <v>13400311</v>
      </c>
      <c r="B89" s="363" t="s">
        <v>2565</v>
      </c>
      <c r="C89" s="364">
        <v>194700</v>
      </c>
      <c r="D89" s="363">
        <f>VLOOKUP($A$1:$A$1020,BS!$A$8:$A$2407,1,0)</f>
        <v>13400311</v>
      </c>
      <c r="E89" s="364"/>
      <c r="G89" s="364"/>
    </row>
    <row r="90" spans="1:7">
      <c r="A90" s="363">
        <v>13400321</v>
      </c>
      <c r="B90" s="363" t="s">
        <v>2969</v>
      </c>
      <c r="C90" s="364">
        <v>44370</v>
      </c>
      <c r="D90" s="363">
        <f>VLOOKUP($A$1:$A$1020,BS!$A$8:$A$2407,1,0)</f>
        <v>13400321</v>
      </c>
      <c r="E90" s="364"/>
      <c r="G90" s="364"/>
    </row>
    <row r="91" spans="1:7">
      <c r="A91" s="363">
        <v>13400332</v>
      </c>
      <c r="B91" s="363" t="s">
        <v>2895</v>
      </c>
      <c r="C91" s="364">
        <v>820172.72</v>
      </c>
      <c r="D91" s="363">
        <f>VLOOKUP($A$1:$A$1020,BS!$A$8:$A$2407,1,0)</f>
        <v>13400332</v>
      </c>
      <c r="E91" s="364"/>
      <c r="G91" s="364"/>
    </row>
    <row r="92" spans="1:7">
      <c r="A92" s="363">
        <v>13500003</v>
      </c>
      <c r="B92" s="363" t="s">
        <v>1272</v>
      </c>
      <c r="C92" s="364">
        <v>17165.009999999998</v>
      </c>
      <c r="D92" s="363">
        <f>VLOOKUP($A$1:$A$1020,BS!$A$8:$A$2407,1,0)</f>
        <v>13500003</v>
      </c>
      <c r="E92" s="364"/>
      <c r="G92" s="364"/>
    </row>
    <row r="93" spans="1:7">
      <c r="A93" s="363">
        <v>13500041</v>
      </c>
      <c r="B93" s="363" t="s">
        <v>888</v>
      </c>
      <c r="C93" s="363">
        <v>0</v>
      </c>
      <c r="D93" s="363">
        <f>VLOOKUP($A$1:$A$1020,BS!$A$8:$A$2407,1,0)</f>
        <v>13500041</v>
      </c>
      <c r="E93" s="364"/>
      <c r="G93" s="364"/>
    </row>
    <row r="94" spans="1:7">
      <c r="A94" s="363">
        <v>13500051</v>
      </c>
      <c r="B94" s="363" t="s">
        <v>309</v>
      </c>
      <c r="C94" s="364">
        <v>73353</v>
      </c>
      <c r="D94" s="363">
        <f>VLOOKUP($A$1:$A$1020,BS!$A$8:$A$2407,1,0)</f>
        <v>13500051</v>
      </c>
      <c r="E94" s="364"/>
      <c r="G94" s="364"/>
    </row>
    <row r="95" spans="1:7">
      <c r="A95" s="363">
        <v>13500061</v>
      </c>
      <c r="B95" s="363" t="s">
        <v>1200</v>
      </c>
      <c r="C95" s="364">
        <v>1938403</v>
      </c>
      <c r="D95" s="363">
        <f>VLOOKUP($A$1:$A$1020,BS!$A$8:$A$2407,1,0)</f>
        <v>13500061</v>
      </c>
      <c r="E95" s="364"/>
      <c r="G95" s="364"/>
    </row>
    <row r="96" spans="1:7">
      <c r="A96" s="363">
        <v>13500071</v>
      </c>
      <c r="B96" s="363" t="s">
        <v>1201</v>
      </c>
      <c r="C96" s="364">
        <v>1073505</v>
      </c>
      <c r="D96" s="363">
        <f>VLOOKUP($A$1:$A$1020,BS!$A$8:$A$2407,1,0)</f>
        <v>13500071</v>
      </c>
      <c r="E96" s="364"/>
      <c r="G96" s="364"/>
    </row>
    <row r="97" spans="1:7">
      <c r="A97" s="363">
        <v>13500183</v>
      </c>
      <c r="B97" s="363" t="s">
        <v>2043</v>
      </c>
      <c r="C97" s="364">
        <v>100000</v>
      </c>
      <c r="D97" s="363">
        <f>VLOOKUP($A$1:$A$1020,BS!$A$8:$A$2407,1,0)</f>
        <v>13500183</v>
      </c>
      <c r="G97" s="364"/>
    </row>
    <row r="98" spans="1:7">
      <c r="A98" s="363">
        <v>13500192</v>
      </c>
      <c r="B98" s="363" t="s">
        <v>2212</v>
      </c>
      <c r="C98" s="364">
        <v>6000</v>
      </c>
      <c r="D98" s="363">
        <f>VLOOKUP($A$1:$A$1020,BS!$A$8:$A$2407,1,0)</f>
        <v>13500192</v>
      </c>
      <c r="G98" s="364"/>
    </row>
    <row r="99" spans="1:7">
      <c r="A99" s="363">
        <v>13500201</v>
      </c>
      <c r="B99" s="363" t="s">
        <v>2386</v>
      </c>
      <c r="C99" s="364">
        <v>506560.06</v>
      </c>
      <c r="D99" s="363">
        <f>VLOOKUP($A$1:$A$1020,BS!$A$8:$A$2407,1,0)</f>
        <v>13500201</v>
      </c>
      <c r="E99" s="364"/>
      <c r="G99" s="364"/>
    </row>
    <row r="100" spans="1:7">
      <c r="A100" s="363">
        <v>14100311</v>
      </c>
      <c r="B100" s="363" t="s">
        <v>136</v>
      </c>
      <c r="C100" s="364">
        <v>3312955.02</v>
      </c>
      <c r="D100" s="363">
        <f>VLOOKUP($A$1:$A$1020,BS!$A$8:$A$2407,1,0)</f>
        <v>14100311</v>
      </c>
      <c r="E100" s="364"/>
      <c r="G100" s="364"/>
    </row>
    <row r="101" spans="1:7">
      <c r="A101" s="363">
        <v>14200003</v>
      </c>
      <c r="B101" s="363" t="s">
        <v>300</v>
      </c>
      <c r="C101" s="363">
        <v>0</v>
      </c>
      <c r="D101" s="363">
        <f>VLOOKUP($A$1:$A$1020,BS!$A$8:$A$2407,1,0)</f>
        <v>14200003</v>
      </c>
      <c r="E101" s="364"/>
      <c r="G101" s="364"/>
    </row>
    <row r="102" spans="1:7">
      <c r="A102" s="363">
        <v>14200201</v>
      </c>
      <c r="B102" s="363" t="s">
        <v>2494</v>
      </c>
      <c r="C102" s="364">
        <v>149815430.97999999</v>
      </c>
      <c r="D102" s="363">
        <f>VLOOKUP($A$1:$A$1020,BS!$A$8:$A$2407,1,0)</f>
        <v>14200201</v>
      </c>
      <c r="E102" s="364"/>
      <c r="G102" s="364"/>
    </row>
    <row r="103" spans="1:7">
      <c r="A103" s="363">
        <v>14200202</v>
      </c>
      <c r="B103" s="363" t="s">
        <v>2495</v>
      </c>
      <c r="C103" s="364">
        <v>61400055.880000003</v>
      </c>
      <c r="D103" s="363">
        <f>VLOOKUP($A$1:$A$1020,BS!$A$8:$A$2407,1,0)</f>
        <v>14200202</v>
      </c>
      <c r="E103" s="364"/>
      <c r="G103" s="364"/>
    </row>
    <row r="104" spans="1:7">
      <c r="A104" s="363">
        <v>14200203</v>
      </c>
      <c r="B104" s="363" t="s">
        <v>2496</v>
      </c>
      <c r="C104" s="364">
        <v>-6793447.4500000002</v>
      </c>
      <c r="D104" s="363">
        <f>VLOOKUP($A$1:$A$1020,BS!$A$8:$A$2407,1,0)</f>
        <v>14200203</v>
      </c>
    </row>
    <row r="105" spans="1:7">
      <c r="A105" s="363">
        <v>14200213</v>
      </c>
      <c r="B105" s="363" t="s">
        <v>2513</v>
      </c>
      <c r="C105" s="364">
        <v>-14145.14</v>
      </c>
      <c r="D105" s="363">
        <f>VLOOKUP($A$1:$A$1020,BS!$A$8:$A$2407,1,0)</f>
        <v>14200213</v>
      </c>
      <c r="E105" s="364"/>
      <c r="G105" s="364"/>
    </row>
    <row r="106" spans="1:7">
      <c r="A106" s="363">
        <v>14200223</v>
      </c>
      <c r="B106" s="363" t="s">
        <v>2514</v>
      </c>
      <c r="C106" s="364">
        <v>21838.79</v>
      </c>
      <c r="D106" s="363">
        <f>VLOOKUP($A$1:$A$1020,BS!$A$8:$A$2407,1,0)</f>
        <v>14200223</v>
      </c>
    </row>
    <row r="107" spans="1:7">
      <c r="A107" s="363">
        <v>14200252</v>
      </c>
      <c r="B107" s="363" t="s">
        <v>3020</v>
      </c>
      <c r="C107" s="364">
        <v>-1535593.1</v>
      </c>
      <c r="D107" s="363">
        <f>VLOOKUP($A$1:$A$1020,BS!$A$8:$A$2407,1,0)</f>
        <v>14200252</v>
      </c>
    </row>
    <row r="108" spans="1:7">
      <c r="A108" s="363">
        <v>14200253</v>
      </c>
      <c r="B108" s="363" t="s">
        <v>2497</v>
      </c>
      <c r="C108" s="364">
        <v>-285839.28999999998</v>
      </c>
      <c r="D108" s="363">
        <f>VLOOKUP($A$1:$A$1020,BS!$A$8:$A$2407,1,0)</f>
        <v>14200253</v>
      </c>
    </row>
    <row r="109" spans="1:7">
      <c r="A109" s="363">
        <v>14300062</v>
      </c>
      <c r="B109" s="363" t="s">
        <v>2277</v>
      </c>
      <c r="C109" s="364">
        <v>7578944.9800000004</v>
      </c>
      <c r="D109" s="363">
        <f>VLOOKUP($A$1:$A$1020,BS!$A$8:$A$2407,1,0)</f>
        <v>14300062</v>
      </c>
      <c r="E109" s="364"/>
      <c r="G109" s="364"/>
    </row>
    <row r="110" spans="1:7">
      <c r="A110" s="363">
        <v>14300072</v>
      </c>
      <c r="B110" s="363" t="s">
        <v>1633</v>
      </c>
      <c r="C110" s="364">
        <v>170443.34</v>
      </c>
      <c r="D110" s="363">
        <f>VLOOKUP($A$1:$A$1020,BS!$A$8:$A$2407,1,0)</f>
        <v>14300072</v>
      </c>
      <c r="E110" s="364"/>
      <c r="G110" s="364"/>
    </row>
    <row r="111" spans="1:7">
      <c r="A111" s="363">
        <v>14300081</v>
      </c>
      <c r="B111" s="363" t="s">
        <v>443</v>
      </c>
      <c r="C111" s="364">
        <v>207891.66</v>
      </c>
      <c r="D111" s="363">
        <f>VLOOKUP($A$1:$A$1020,BS!$A$8:$A$2407,1,0)</f>
        <v>14300081</v>
      </c>
      <c r="E111" s="364"/>
      <c r="G111" s="364"/>
    </row>
    <row r="112" spans="1:7">
      <c r="A112" s="363">
        <v>14300082</v>
      </c>
      <c r="B112" s="363" t="s">
        <v>2843</v>
      </c>
      <c r="C112" s="364">
        <v>170443.26</v>
      </c>
      <c r="D112" s="363">
        <f>VLOOKUP($A$1:$A$1020,BS!$A$8:$A$2407,1,0)</f>
        <v>14300082</v>
      </c>
      <c r="E112" s="364"/>
      <c r="G112" s="364"/>
    </row>
    <row r="113" spans="1:7">
      <c r="A113" s="363">
        <v>14300141</v>
      </c>
      <c r="B113" s="363" t="s">
        <v>1530</v>
      </c>
      <c r="C113" s="364">
        <v>12325254.74</v>
      </c>
      <c r="D113" s="363">
        <f>VLOOKUP($A$1:$A$1020,BS!$A$8:$A$2407,1,0)</f>
        <v>14300141</v>
      </c>
      <c r="E113" s="364"/>
      <c r="G113" s="364"/>
    </row>
    <row r="114" spans="1:7">
      <c r="A114" s="363">
        <v>14300151</v>
      </c>
      <c r="B114" s="363" t="s">
        <v>1531</v>
      </c>
      <c r="C114" s="364">
        <v>1407591.7</v>
      </c>
      <c r="D114" s="363">
        <f>VLOOKUP($A$1:$A$1020,BS!$A$8:$A$2407,1,0)</f>
        <v>14300151</v>
      </c>
      <c r="E114" s="364"/>
      <c r="G114" s="364"/>
    </row>
    <row r="115" spans="1:7">
      <c r="A115" s="363">
        <v>14300171</v>
      </c>
      <c r="B115" s="363" t="s">
        <v>678</v>
      </c>
      <c r="C115" s="364">
        <v>10122832.09</v>
      </c>
      <c r="D115" s="363">
        <f>VLOOKUP($A$1:$A$1020,BS!$A$8:$A$2407,1,0)</f>
        <v>14300171</v>
      </c>
      <c r="E115" s="364"/>
      <c r="G115" s="364"/>
    </row>
    <row r="116" spans="1:7">
      <c r="A116" s="363">
        <v>14300241</v>
      </c>
      <c r="B116" s="363" t="s">
        <v>2613</v>
      </c>
      <c r="C116" s="364">
        <v>60750</v>
      </c>
      <c r="D116" s="363">
        <f>VLOOKUP($A$1:$A$1020,BS!$A$8:$A$2407,1,0)</f>
        <v>14300241</v>
      </c>
      <c r="E116" s="364"/>
      <c r="G116" s="364"/>
    </row>
    <row r="117" spans="1:7">
      <c r="A117" s="363">
        <v>14300261</v>
      </c>
      <c r="B117" s="363" t="s">
        <v>416</v>
      </c>
      <c r="C117" s="364">
        <v>4347556.8600000003</v>
      </c>
      <c r="D117" s="363">
        <f>VLOOKUP($A$1:$A$1020,BS!$A$8:$A$2407,1,0)</f>
        <v>14300261</v>
      </c>
      <c r="E117" s="364"/>
      <c r="G117" s="364"/>
    </row>
    <row r="118" spans="1:7">
      <c r="A118" s="363">
        <v>14300333</v>
      </c>
      <c r="B118" s="363" t="s">
        <v>865</v>
      </c>
      <c r="C118" s="364">
        <v>46269.58</v>
      </c>
      <c r="D118" s="363">
        <f>VLOOKUP($A$1:$A$1020,BS!$A$8:$A$2407,1,0)</f>
        <v>14300333</v>
      </c>
    </row>
    <row r="119" spans="1:7">
      <c r="A119" s="363">
        <v>14300341</v>
      </c>
      <c r="B119" s="363" t="s">
        <v>2542</v>
      </c>
      <c r="C119" s="364">
        <v>2665.35</v>
      </c>
      <c r="D119" s="363">
        <f>VLOOKUP($A$1:$A$1020,BS!$A$8:$A$2407,1,0)</f>
        <v>14300341</v>
      </c>
      <c r="E119" s="364"/>
      <c r="G119" s="364"/>
    </row>
    <row r="120" spans="1:7">
      <c r="A120" s="363">
        <v>14300703</v>
      </c>
      <c r="B120" s="363" t="s">
        <v>2498</v>
      </c>
      <c r="C120" s="364">
        <v>13509832.699999999</v>
      </c>
      <c r="D120" s="363">
        <f>VLOOKUP($A$1:$A$1020,BS!$A$8:$A$2407,1,0)</f>
        <v>14300703</v>
      </c>
      <c r="E120" s="364"/>
      <c r="G120" s="364"/>
    </row>
    <row r="121" spans="1:7">
      <c r="A121" s="363">
        <v>14300713</v>
      </c>
      <c r="B121" s="363" t="s">
        <v>2499</v>
      </c>
      <c r="C121" s="364">
        <v>33274.01</v>
      </c>
      <c r="D121" s="363">
        <f>VLOOKUP($A$1:$A$1020,BS!$A$8:$A$2407,1,0)</f>
        <v>14300713</v>
      </c>
      <c r="E121" s="364"/>
      <c r="G121" s="364"/>
    </row>
    <row r="122" spans="1:7">
      <c r="A122" s="363">
        <v>14300733</v>
      </c>
      <c r="B122" s="363" t="s">
        <v>2500</v>
      </c>
      <c r="C122" s="364">
        <v>16826686.199999999</v>
      </c>
      <c r="D122" s="363">
        <f>VLOOKUP($A$1:$A$1020,BS!$A$8:$A$2407,1,0)</f>
        <v>14300733</v>
      </c>
      <c r="E122" s="364"/>
      <c r="G122" s="364"/>
    </row>
    <row r="123" spans="1:7">
      <c r="A123" s="363">
        <v>14300743</v>
      </c>
      <c r="B123" s="363" t="s">
        <v>2501</v>
      </c>
      <c r="C123" s="364">
        <v>618186.57999999996</v>
      </c>
      <c r="D123" s="363">
        <f>VLOOKUP($A$1:$A$1020,BS!$A$8:$A$2407,1,0)</f>
        <v>14300743</v>
      </c>
      <c r="E123" s="364"/>
      <c r="G123" s="364"/>
    </row>
    <row r="124" spans="1:7">
      <c r="A124" s="363">
        <v>14300763</v>
      </c>
      <c r="B124" s="363" t="s">
        <v>2466</v>
      </c>
      <c r="C124" s="364">
        <v>439422.39</v>
      </c>
      <c r="D124" s="363">
        <f>VLOOKUP($A$1:$A$1020,BS!$A$8:$A$2407,1,0)</f>
        <v>14300763</v>
      </c>
      <c r="G124" s="364"/>
    </row>
    <row r="125" spans="1:7">
      <c r="A125" s="363">
        <v>14300921</v>
      </c>
      <c r="B125" s="363" t="s">
        <v>839</v>
      </c>
      <c r="C125" s="364">
        <v>667342.82999999996</v>
      </c>
      <c r="D125" s="363">
        <f>VLOOKUP($A$1:$A$1020,BS!$A$8:$A$2407,1,0)</f>
        <v>14300921</v>
      </c>
      <c r="E125" s="364"/>
      <c r="G125" s="364"/>
    </row>
    <row r="126" spans="1:7">
      <c r="A126" s="363">
        <v>14301022</v>
      </c>
      <c r="B126" s="363" t="s">
        <v>331</v>
      </c>
      <c r="C126" s="364">
        <v>4240294.37</v>
      </c>
      <c r="D126" s="363">
        <f>VLOOKUP($A$1:$A$1020,BS!$A$8:$A$2407,1,0)</f>
        <v>14301022</v>
      </c>
      <c r="E126" s="364"/>
      <c r="G126" s="364"/>
    </row>
    <row r="127" spans="1:7">
      <c r="A127" s="363">
        <v>14301033</v>
      </c>
      <c r="B127" s="363" t="s">
        <v>2642</v>
      </c>
      <c r="C127" s="364">
        <v>3676.41</v>
      </c>
      <c r="D127" s="363">
        <f>VLOOKUP($A$1:$A$1020,BS!$A$8:$A$2407,1,0)</f>
        <v>14301033</v>
      </c>
      <c r="E127" s="364"/>
      <c r="G127" s="364"/>
    </row>
    <row r="128" spans="1:7">
      <c r="A128" s="363">
        <v>14301041</v>
      </c>
      <c r="B128" s="363" t="s">
        <v>2688</v>
      </c>
      <c r="C128" s="364">
        <v>6951.6</v>
      </c>
      <c r="D128" s="363">
        <f>VLOOKUP($A$1:$A$1020,BS!$A$8:$A$2407,1,0)</f>
        <v>14301041</v>
      </c>
      <c r="E128" s="364"/>
      <c r="G128" s="364"/>
    </row>
    <row r="129" spans="1:7">
      <c r="A129" s="363">
        <v>14301043</v>
      </c>
      <c r="B129" s="363" t="s">
        <v>2985</v>
      </c>
      <c r="C129" s="364">
        <v>1118555.44</v>
      </c>
      <c r="D129" s="363">
        <f>VLOOKUP($A$1:$A$1020,BS!$A$8:$A$2407,1,0)</f>
        <v>14301043</v>
      </c>
      <c r="E129" s="364"/>
    </row>
    <row r="130" spans="1:7">
      <c r="A130" s="363">
        <v>14400311</v>
      </c>
      <c r="B130" s="363" t="s">
        <v>2502</v>
      </c>
      <c r="C130" s="364">
        <v>-6490510.7300000004</v>
      </c>
      <c r="D130" s="363">
        <f>VLOOKUP($A$1:$A$1020,BS!$A$8:$A$2407,1,0)</f>
        <v>14400311</v>
      </c>
      <c r="E130" s="364"/>
    </row>
    <row r="131" spans="1:7">
      <c r="A131" s="363">
        <v>14400312</v>
      </c>
      <c r="B131" s="363" t="s">
        <v>2503</v>
      </c>
      <c r="C131" s="364">
        <v>-1934562.06</v>
      </c>
      <c r="D131" s="363">
        <f>VLOOKUP($A$1:$A$1020,BS!$A$8:$A$2407,1,0)</f>
        <v>14400312</v>
      </c>
      <c r="E131" s="364"/>
      <c r="G131" s="364"/>
    </row>
    <row r="132" spans="1:7">
      <c r="A132" s="363">
        <v>14400313</v>
      </c>
      <c r="B132" s="363" t="s">
        <v>2534</v>
      </c>
      <c r="C132" s="364">
        <v>-1876045.07</v>
      </c>
      <c r="D132" s="363">
        <f>VLOOKUP($A$1:$A$1020,BS!$A$8:$A$2407,1,0)</f>
        <v>14400313</v>
      </c>
      <c r="E132" s="364"/>
    </row>
    <row r="133" spans="1:7">
      <c r="A133" s="363">
        <v>14400323</v>
      </c>
      <c r="B133" s="363" t="s">
        <v>2535</v>
      </c>
      <c r="C133" s="363">
        <v>0</v>
      </c>
      <c r="D133" s="363">
        <f>VLOOKUP($A$1:$A$1020,BS!$A$8:$A$2407,1,0)</f>
        <v>14400323</v>
      </c>
      <c r="E133" s="364"/>
    </row>
    <row r="134" spans="1:7">
      <c r="A134" s="363">
        <v>14400343</v>
      </c>
      <c r="B134" s="363" t="s">
        <v>1364</v>
      </c>
      <c r="C134" s="364">
        <v>-1739294.32</v>
      </c>
      <c r="D134" s="363">
        <f>VLOOKUP($A$1:$A$1020,BS!$A$8:$A$2407,1,0)</f>
        <v>14400343</v>
      </c>
      <c r="E134" s="364"/>
      <c r="G134" s="364"/>
    </row>
    <row r="135" spans="1:7">
      <c r="A135" s="363">
        <v>14400353</v>
      </c>
      <c r="B135" s="363" t="s">
        <v>2504</v>
      </c>
      <c r="C135" s="364">
        <v>-618186.57999999996</v>
      </c>
      <c r="D135" s="363">
        <f>VLOOKUP($A$1:$A$1020,BS!$A$8:$A$2407,1,0)</f>
        <v>14400353</v>
      </c>
      <c r="E135" s="364"/>
      <c r="G135" s="364"/>
    </row>
    <row r="136" spans="1:7">
      <c r="A136" s="363">
        <v>14600000</v>
      </c>
      <c r="B136" s="363" t="s">
        <v>205</v>
      </c>
      <c r="C136" s="364">
        <v>570029.32999999996</v>
      </c>
      <c r="D136" s="363">
        <f>VLOOKUP($A$1:$A$1020,BS!$A$8:$A$2407,1,0)</f>
        <v>14600000</v>
      </c>
      <c r="E136" s="364"/>
      <c r="G136" s="364"/>
    </row>
    <row r="137" spans="1:7">
      <c r="A137" s="363">
        <v>15100021</v>
      </c>
      <c r="B137" s="363" t="s">
        <v>242</v>
      </c>
      <c r="C137" s="364">
        <v>2761524.18</v>
      </c>
      <c r="D137" s="363">
        <f>VLOOKUP($A$1:$A$1020,BS!$A$8:$A$2407,1,0)</f>
        <v>15100021</v>
      </c>
      <c r="E137" s="364"/>
      <c r="G137" s="364"/>
    </row>
    <row r="138" spans="1:7">
      <c r="A138" s="363">
        <v>15100031</v>
      </c>
      <c r="B138" s="363" t="s">
        <v>42</v>
      </c>
      <c r="C138" s="364">
        <v>2983015.68</v>
      </c>
      <c r="D138" s="363">
        <f>VLOOKUP($A$1:$A$1020,BS!$A$8:$A$2407,1,0)</f>
        <v>15100031</v>
      </c>
      <c r="E138" s="364"/>
    </row>
    <row r="139" spans="1:7">
      <c r="A139" s="363">
        <v>15100041</v>
      </c>
      <c r="B139" s="363" t="s">
        <v>1120</v>
      </c>
      <c r="C139" s="364">
        <v>284058.93</v>
      </c>
      <c r="D139" s="363">
        <f>VLOOKUP($A$1:$A$1020,BS!$A$8:$A$2407,1,0)</f>
        <v>15100041</v>
      </c>
      <c r="G139" s="364"/>
    </row>
    <row r="140" spans="1:7">
      <c r="A140" s="363">
        <v>15100061</v>
      </c>
      <c r="B140" s="363" t="s">
        <v>866</v>
      </c>
      <c r="C140" s="364">
        <v>36020.51</v>
      </c>
      <c r="D140" s="363">
        <f>VLOOKUP($A$1:$A$1020,BS!$A$8:$A$2407,1,0)</f>
        <v>15100061</v>
      </c>
      <c r="G140" s="364"/>
    </row>
    <row r="141" spans="1:7">
      <c r="A141" s="363">
        <v>15100081</v>
      </c>
      <c r="B141" s="363" t="s">
        <v>1121</v>
      </c>
      <c r="C141" s="364">
        <v>1590744.55</v>
      </c>
      <c r="D141" s="363">
        <f>VLOOKUP($A$1:$A$1020,BS!$A$8:$A$2407,1,0)</f>
        <v>15100081</v>
      </c>
      <c r="E141" s="364"/>
      <c r="G141" s="364"/>
    </row>
    <row r="142" spans="1:7">
      <c r="A142" s="363">
        <v>15100091</v>
      </c>
      <c r="B142" s="363" t="s">
        <v>2011</v>
      </c>
      <c r="C142" s="364">
        <v>1780053.06</v>
      </c>
      <c r="D142" s="363">
        <f>VLOOKUP($A$1:$A$1020,BS!$A$8:$A$2407,1,0)</f>
        <v>15100091</v>
      </c>
      <c r="E142" s="364"/>
      <c r="G142" s="364"/>
    </row>
    <row r="143" spans="1:7">
      <c r="A143" s="363">
        <v>15100101</v>
      </c>
      <c r="B143" s="363" t="s">
        <v>192</v>
      </c>
      <c r="C143" s="364">
        <v>4504183.8600000003</v>
      </c>
      <c r="D143" s="363">
        <f>VLOOKUP($A$1:$A$1020,BS!$A$8:$A$2407,1,0)</f>
        <v>15100101</v>
      </c>
      <c r="E143" s="364"/>
      <c r="G143" s="364"/>
    </row>
    <row r="144" spans="1:7">
      <c r="A144" s="363">
        <v>15100122</v>
      </c>
      <c r="B144" s="363" t="s">
        <v>430</v>
      </c>
      <c r="C144" s="364">
        <v>296599.96000000002</v>
      </c>
      <c r="D144" s="363">
        <f>VLOOKUP($A$1:$A$1020,BS!$A$8:$A$2407,1,0)</f>
        <v>15100122</v>
      </c>
      <c r="E144" s="364"/>
    </row>
    <row r="145" spans="1:7">
      <c r="A145" s="363">
        <v>15100181</v>
      </c>
      <c r="B145" s="363" t="s">
        <v>1374</v>
      </c>
      <c r="C145" s="364">
        <v>71616.11</v>
      </c>
      <c r="D145" s="363">
        <f>VLOOKUP($A$1:$A$1020,BS!$A$8:$A$2407,1,0)</f>
        <v>15100181</v>
      </c>
      <c r="E145" s="364"/>
      <c r="G145" s="364"/>
    </row>
    <row r="146" spans="1:7">
      <c r="A146" s="363">
        <v>15100211</v>
      </c>
      <c r="B146" s="363" t="s">
        <v>150</v>
      </c>
      <c r="C146" s="364">
        <v>-324324.84999999998</v>
      </c>
      <c r="D146" s="363">
        <f>VLOOKUP($A$1:$A$1020,BS!$A$8:$A$2407,1,0)</f>
        <v>15100211</v>
      </c>
      <c r="E146" s="364"/>
      <c r="G146" s="364"/>
    </row>
    <row r="147" spans="1:7">
      <c r="A147" s="363">
        <v>15100221</v>
      </c>
      <c r="B147" s="363" t="s">
        <v>1356</v>
      </c>
      <c r="C147" s="364">
        <v>859664.08</v>
      </c>
      <c r="D147" s="363">
        <f>VLOOKUP($A$1:$A$1020,BS!$A$8:$A$2407,1,0)</f>
        <v>15100221</v>
      </c>
      <c r="E147" s="364"/>
    </row>
    <row r="148" spans="1:7">
      <c r="A148" s="363">
        <v>15100231</v>
      </c>
      <c r="B148" s="363" t="s">
        <v>1357</v>
      </c>
      <c r="C148" s="363">
        <v>0</v>
      </c>
      <c r="D148" s="363">
        <f>VLOOKUP($A$1:$A$1020,BS!$A$8:$A$2407,1,0)</f>
        <v>15100231</v>
      </c>
      <c r="E148" s="364"/>
    </row>
    <row r="149" spans="1:7">
      <c r="A149" s="363">
        <v>15100271</v>
      </c>
      <c r="B149" s="363" t="s">
        <v>2435</v>
      </c>
      <c r="C149" s="364">
        <v>2809420.71</v>
      </c>
      <c r="D149" s="363">
        <f>VLOOKUP($A$1:$A$1020,BS!$A$8:$A$2407,1,0)</f>
        <v>15100271</v>
      </c>
      <c r="E149" s="364"/>
      <c r="G149" s="364"/>
    </row>
    <row r="150" spans="1:7">
      <c r="A150" s="363">
        <v>15100291</v>
      </c>
      <c r="B150" s="363" t="s">
        <v>3021</v>
      </c>
      <c r="C150" s="364">
        <v>392738.52</v>
      </c>
      <c r="D150" s="363">
        <f>VLOOKUP($A$1:$A$1020,BS!$A$8:$A$2407,1,0)</f>
        <v>15100291</v>
      </c>
      <c r="E150" s="364"/>
      <c r="G150" s="364"/>
    </row>
    <row r="151" spans="1:7">
      <c r="A151" s="363">
        <v>15111001</v>
      </c>
      <c r="B151" s="363" t="s">
        <v>1281</v>
      </c>
      <c r="C151" s="364">
        <v>246685.56</v>
      </c>
      <c r="D151" s="363">
        <f>VLOOKUP($A$1:$A$1020,BS!$A$8:$A$2407,1,0)</f>
        <v>15111001</v>
      </c>
      <c r="E151" s="364"/>
      <c r="G151" s="364"/>
    </row>
    <row r="152" spans="1:7">
      <c r="A152" s="363">
        <v>15400023</v>
      </c>
      <c r="B152" s="363" t="s">
        <v>1541</v>
      </c>
      <c r="C152" s="364">
        <v>10449816.41</v>
      </c>
      <c r="D152" s="363">
        <f>VLOOKUP($A$1:$A$1020,BS!$A$8:$A$2407,1,0)</f>
        <v>15400023</v>
      </c>
    </row>
    <row r="153" spans="1:7">
      <c r="A153" s="363">
        <v>15400031</v>
      </c>
      <c r="B153" s="363" t="s">
        <v>1113</v>
      </c>
      <c r="C153" s="364">
        <v>5694373.54</v>
      </c>
      <c r="D153" s="363">
        <f>VLOOKUP($A$1:$A$1020,BS!$A$8:$A$2407,1,0)</f>
        <v>15400031</v>
      </c>
      <c r="E153" s="364"/>
      <c r="G153" s="364"/>
    </row>
    <row r="154" spans="1:7">
      <c r="A154" s="363">
        <v>15400033</v>
      </c>
      <c r="B154" s="363" t="s">
        <v>1163</v>
      </c>
      <c r="C154" s="364">
        <v>-10449816.41</v>
      </c>
      <c r="D154" s="363">
        <f>VLOOKUP($A$1:$A$1020,BS!$A$8:$A$2407,1,0)</f>
        <v>15400033</v>
      </c>
      <c r="E154" s="364"/>
      <c r="G154" s="364"/>
    </row>
    <row r="155" spans="1:7">
      <c r="A155" s="363">
        <v>15400041</v>
      </c>
      <c r="B155" s="363" t="s">
        <v>885</v>
      </c>
      <c r="C155" s="364">
        <v>4270800.03</v>
      </c>
      <c r="D155" s="363">
        <f>VLOOKUP($A$1:$A$1020,BS!$A$8:$A$2407,1,0)</f>
        <v>15400041</v>
      </c>
      <c r="E155" s="364"/>
      <c r="G155" s="364"/>
    </row>
    <row r="156" spans="1:7">
      <c r="A156" s="363">
        <v>15400061</v>
      </c>
      <c r="B156" s="363" t="s">
        <v>1173</v>
      </c>
      <c r="C156" s="364">
        <v>18148135.329999998</v>
      </c>
      <c r="D156" s="363">
        <f>VLOOKUP($A$1:$A$1020,BS!$A$8:$A$2407,1,0)</f>
        <v>15400061</v>
      </c>
      <c r="E156" s="364"/>
      <c r="G156" s="364"/>
    </row>
    <row r="157" spans="1:7">
      <c r="A157" s="363">
        <v>15400101</v>
      </c>
      <c r="B157" s="363" t="s">
        <v>553</v>
      </c>
      <c r="C157" s="364">
        <v>35474218.899999999</v>
      </c>
      <c r="D157" s="363">
        <f>VLOOKUP($A$1:$A$1020,BS!$A$8:$A$2407,1,0)</f>
        <v>15400101</v>
      </c>
      <c r="E157" s="364"/>
      <c r="G157" s="364"/>
    </row>
    <row r="158" spans="1:7">
      <c r="A158" s="363">
        <v>15400102</v>
      </c>
      <c r="B158" s="363" t="s">
        <v>554</v>
      </c>
      <c r="C158" s="364">
        <v>6173634.5999999996</v>
      </c>
      <c r="D158" s="363">
        <f>VLOOKUP($A$1:$A$1020,BS!$A$8:$A$2407,1,0)</f>
        <v>15400102</v>
      </c>
      <c r="E158" s="364"/>
      <c r="G158" s="364"/>
    </row>
    <row r="159" spans="1:7">
      <c r="A159" s="363">
        <v>15400103</v>
      </c>
      <c r="B159" s="363" t="s">
        <v>1177</v>
      </c>
      <c r="C159" s="364">
        <v>5343192.9400000004</v>
      </c>
      <c r="D159" s="363">
        <f>VLOOKUP($A$1:$A$1020,BS!$A$8:$A$2407,1,0)</f>
        <v>15400103</v>
      </c>
      <c r="E159" s="364"/>
      <c r="G159" s="364"/>
    </row>
    <row r="160" spans="1:7">
      <c r="A160" s="363">
        <v>15400181</v>
      </c>
      <c r="B160" s="363" t="s">
        <v>2391</v>
      </c>
      <c r="C160" s="364">
        <v>2832063.57</v>
      </c>
      <c r="D160" s="363">
        <f>VLOOKUP($A$1:$A$1020,BS!$A$8:$A$2407,1,0)</f>
        <v>15400181</v>
      </c>
      <c r="E160" s="364"/>
    </row>
    <row r="161" spans="1:7">
      <c r="A161" s="363">
        <v>15600003</v>
      </c>
      <c r="B161" s="363" t="s">
        <v>2695</v>
      </c>
      <c r="C161" s="364">
        <v>92631.05</v>
      </c>
      <c r="D161" s="363">
        <f>VLOOKUP($A$1:$A$1020,BS!$A$8:$A$2407,1,0)</f>
        <v>15600003</v>
      </c>
      <c r="G161" s="364"/>
    </row>
    <row r="162" spans="1:7">
      <c r="A162" s="363">
        <v>15810001</v>
      </c>
      <c r="B162" s="363" t="s">
        <v>2854</v>
      </c>
      <c r="C162" s="364">
        <v>34267.199999999997</v>
      </c>
      <c r="D162" s="363">
        <f>VLOOKUP($A$1:$A$1020,BS!$A$8:$A$2407,1,0)</f>
        <v>15810001</v>
      </c>
      <c r="E162" s="364"/>
      <c r="G162" s="364"/>
    </row>
    <row r="163" spans="1:7">
      <c r="A163" s="363">
        <v>16300023</v>
      </c>
      <c r="B163" s="363" t="s">
        <v>1221</v>
      </c>
      <c r="C163" s="364">
        <v>4066293.98</v>
      </c>
      <c r="D163" s="363">
        <f>VLOOKUP($A$1:$A$1020,BS!$A$8:$A$2407,1,0)</f>
        <v>16300023</v>
      </c>
      <c r="E163" s="364"/>
      <c r="G163" s="364"/>
    </row>
    <row r="164" spans="1:7">
      <c r="A164" s="363">
        <v>16300063</v>
      </c>
      <c r="B164" s="363" t="s">
        <v>1222</v>
      </c>
      <c r="C164" s="364">
        <v>746015.73</v>
      </c>
      <c r="D164" s="363">
        <f>VLOOKUP($A$1:$A$1020,BS!$A$8:$A$2407,1,0)</f>
        <v>16300063</v>
      </c>
      <c r="E164" s="364"/>
      <c r="G164" s="364"/>
    </row>
    <row r="165" spans="1:7">
      <c r="A165" s="363">
        <v>16300093</v>
      </c>
      <c r="B165" s="363" t="s">
        <v>3022</v>
      </c>
      <c r="C165" s="363">
        <v>0</v>
      </c>
      <c r="D165" s="363">
        <f>VLOOKUP($A$1:$A$1020,BS!$A$8:$A$2407,1,0)</f>
        <v>16300093</v>
      </c>
      <c r="E165" s="364"/>
      <c r="G165" s="364"/>
    </row>
    <row r="166" spans="1:7">
      <c r="A166" s="363">
        <v>16410002</v>
      </c>
      <c r="B166" s="363" t="s">
        <v>1258</v>
      </c>
      <c r="C166" s="364">
        <v>20216315.98</v>
      </c>
      <c r="D166" s="363">
        <f>VLOOKUP($A$1:$A$1020,BS!$A$8:$A$2407,1,0)</f>
        <v>16410002</v>
      </c>
      <c r="E166" s="364"/>
      <c r="G166" s="364"/>
    </row>
    <row r="167" spans="1:7">
      <c r="A167" s="363">
        <v>16410012</v>
      </c>
      <c r="B167" s="363" t="s">
        <v>752</v>
      </c>
      <c r="C167" s="364">
        <v>3324767.07</v>
      </c>
      <c r="D167" s="363">
        <f>VLOOKUP($A$1:$A$1020,BS!$A$8:$A$2407,1,0)</f>
        <v>16410012</v>
      </c>
      <c r="E167" s="364"/>
      <c r="G167" s="364"/>
    </row>
    <row r="168" spans="1:7">
      <c r="A168" s="363">
        <v>16410022</v>
      </c>
      <c r="B168" s="363" t="s">
        <v>293</v>
      </c>
      <c r="C168" s="364">
        <v>19547007.789999999</v>
      </c>
      <c r="D168" s="363">
        <f>VLOOKUP($A$1:$A$1020,BS!$A$8:$A$2407,1,0)</f>
        <v>16410022</v>
      </c>
      <c r="E168" s="364"/>
      <c r="G168" s="364"/>
    </row>
    <row r="169" spans="1:7">
      <c r="A169" s="363">
        <v>16420002</v>
      </c>
      <c r="B169" s="363" t="s">
        <v>564</v>
      </c>
      <c r="C169" s="363">
        <v>0</v>
      </c>
      <c r="D169" s="363">
        <f>VLOOKUP($A$1:$A$1020,BS!$A$8:$A$2407,1,0)</f>
        <v>16420002</v>
      </c>
      <c r="E169" s="364"/>
      <c r="G169" s="364"/>
    </row>
    <row r="170" spans="1:7">
      <c r="A170" s="363">
        <v>16420012</v>
      </c>
      <c r="B170" s="363" t="s">
        <v>110</v>
      </c>
      <c r="C170" s="364">
        <v>49530.63</v>
      </c>
      <c r="D170" s="363">
        <f>VLOOKUP($A$1:$A$1020,BS!$A$8:$A$2407,1,0)</f>
        <v>16420012</v>
      </c>
      <c r="E170" s="364"/>
      <c r="G170" s="364"/>
    </row>
    <row r="171" spans="1:7">
      <c r="A171" s="363">
        <v>16500013</v>
      </c>
      <c r="B171" s="363" t="s">
        <v>3023</v>
      </c>
      <c r="C171" s="363">
        <v>0</v>
      </c>
      <c r="D171" s="363">
        <f>VLOOKUP($A$1:$A$1020,BS!$A$8:$A$2407,1,0)</f>
        <v>16500013</v>
      </c>
      <c r="E171" s="364"/>
      <c r="G171" s="364"/>
    </row>
    <row r="172" spans="1:7">
      <c r="A172" s="363">
        <v>16500063</v>
      </c>
      <c r="B172" s="363" t="s">
        <v>3024</v>
      </c>
      <c r="C172" s="363">
        <v>0</v>
      </c>
      <c r="D172" s="363">
        <f>VLOOKUP($A$1:$A$1020,BS!$A$8:$A$2407,1,0)</f>
        <v>16500063</v>
      </c>
      <c r="E172" s="364"/>
      <c r="G172" s="364"/>
    </row>
    <row r="173" spans="1:7">
      <c r="A173" s="363">
        <v>16500071</v>
      </c>
      <c r="B173" s="363" t="s">
        <v>2338</v>
      </c>
      <c r="C173" s="364">
        <v>119813.71</v>
      </c>
      <c r="D173" s="363">
        <f>VLOOKUP($A$1:$A$1020,BS!$A$8:$A$2407,1,0)</f>
        <v>16500071</v>
      </c>
      <c r="E173" s="364"/>
      <c r="G173" s="364"/>
    </row>
    <row r="174" spans="1:7">
      <c r="A174" s="363">
        <v>16500083</v>
      </c>
      <c r="B174" s="363" t="s">
        <v>3025</v>
      </c>
      <c r="C174" s="364">
        <v>1223210</v>
      </c>
      <c r="D174" s="363">
        <f>VLOOKUP($A$1:$A$1020,BS!$A$8:$A$2407,1,0)</f>
        <v>16500083</v>
      </c>
      <c r="E174" s="364"/>
      <c r="G174" s="364"/>
    </row>
    <row r="175" spans="1:7">
      <c r="A175" s="363">
        <v>16500103</v>
      </c>
      <c r="B175" s="363" t="s">
        <v>3026</v>
      </c>
      <c r="C175" s="364">
        <v>20000</v>
      </c>
      <c r="D175" s="363">
        <f>VLOOKUP($A$1:$A$1020,BS!$A$8:$A$2407,1,0)</f>
        <v>16500103</v>
      </c>
      <c r="E175" s="364"/>
      <c r="G175" s="364"/>
    </row>
    <row r="176" spans="1:7">
      <c r="A176" s="363">
        <v>16500123</v>
      </c>
      <c r="B176" s="363" t="s">
        <v>3027</v>
      </c>
      <c r="C176" s="364">
        <v>191983.87</v>
      </c>
      <c r="D176" s="363">
        <f>VLOOKUP($A$1:$A$1020,BS!$A$8:$A$2407,1,0)</f>
        <v>16500123</v>
      </c>
      <c r="E176" s="364"/>
      <c r="G176" s="364"/>
    </row>
    <row r="177" spans="1:7">
      <c r="A177" s="363">
        <v>16500143</v>
      </c>
      <c r="B177" s="363" t="s">
        <v>2286</v>
      </c>
      <c r="C177" s="364">
        <v>243735.88</v>
      </c>
      <c r="D177" s="363">
        <f>VLOOKUP($A$1:$A$1020,BS!$A$8:$A$2407,1,0)</f>
        <v>16500143</v>
      </c>
      <c r="E177" s="364"/>
      <c r="G177" s="364"/>
    </row>
    <row r="178" spans="1:7">
      <c r="A178" s="363">
        <v>16500153</v>
      </c>
      <c r="B178" s="363" t="s">
        <v>3028</v>
      </c>
      <c r="C178" s="363">
        <v>0</v>
      </c>
      <c r="D178" s="363">
        <f>VLOOKUP($A$1:$A$1020,BS!$A$8:$A$2407,1,0)</f>
        <v>16500153</v>
      </c>
      <c r="E178" s="364"/>
      <c r="G178" s="364"/>
    </row>
    <row r="179" spans="1:7">
      <c r="A179" s="363">
        <v>16500173</v>
      </c>
      <c r="B179" s="363" t="s">
        <v>3029</v>
      </c>
      <c r="C179" s="364">
        <v>23397.95</v>
      </c>
      <c r="D179" s="363">
        <f>VLOOKUP($A$1:$A$1020,BS!$A$8:$A$2407,1,0)</f>
        <v>16500173</v>
      </c>
      <c r="E179" s="364"/>
      <c r="G179" s="364"/>
    </row>
    <row r="180" spans="1:7">
      <c r="A180" s="363">
        <v>16500183</v>
      </c>
      <c r="B180" s="363" t="s">
        <v>3030</v>
      </c>
      <c r="C180" s="364">
        <v>117332.52</v>
      </c>
      <c r="D180" s="363">
        <f>VLOOKUP($A$1:$A$1020,BS!$A$8:$A$2407,1,0)</f>
        <v>16500183</v>
      </c>
      <c r="E180" s="364"/>
    </row>
    <row r="181" spans="1:7">
      <c r="A181" s="363">
        <v>16500251</v>
      </c>
      <c r="B181" s="363" t="s">
        <v>3031</v>
      </c>
      <c r="C181" s="364">
        <v>39850.57</v>
      </c>
      <c r="D181" s="363">
        <f>VLOOKUP($A$1:$A$1020,BS!$A$8:$A$2407,1,0)</f>
        <v>16500251</v>
      </c>
      <c r="E181" s="364"/>
      <c r="G181" s="364"/>
    </row>
    <row r="182" spans="1:7">
      <c r="A182" s="363">
        <v>16500283</v>
      </c>
      <c r="B182" s="363" t="s">
        <v>3032</v>
      </c>
      <c r="C182" s="364">
        <v>246922.87</v>
      </c>
      <c r="D182" s="363">
        <f>VLOOKUP($A$1:$A$1020,BS!$A$8:$A$2407,1,0)</f>
        <v>16500283</v>
      </c>
      <c r="E182" s="364"/>
      <c r="G182" s="364"/>
    </row>
    <row r="183" spans="1:7">
      <c r="A183" s="363">
        <v>16500333</v>
      </c>
      <c r="B183" s="363" t="s">
        <v>3033</v>
      </c>
      <c r="C183" s="364">
        <v>1240</v>
      </c>
      <c r="D183" s="363">
        <f>VLOOKUP($A$1:$A$1020,BS!$A$8:$A$2407,1,0)</f>
        <v>16500333</v>
      </c>
      <c r="E183" s="364"/>
      <c r="G183" s="364"/>
    </row>
    <row r="184" spans="1:7">
      <c r="A184" s="363">
        <v>16500373</v>
      </c>
      <c r="B184" s="363" t="s">
        <v>3034</v>
      </c>
      <c r="C184" s="364">
        <v>4266.93</v>
      </c>
      <c r="D184" s="363">
        <f>VLOOKUP($A$1:$A$1020,BS!$A$8:$A$2407,1,0)</f>
        <v>16500373</v>
      </c>
      <c r="G184" s="364"/>
    </row>
    <row r="185" spans="1:7">
      <c r="A185" s="363">
        <v>16500383</v>
      </c>
      <c r="B185" s="363" t="s">
        <v>3035</v>
      </c>
      <c r="C185" s="364">
        <v>980192.68</v>
      </c>
      <c r="D185" s="363">
        <f>VLOOKUP($A$1:$A$1020,BS!$A$8:$A$2407,1,0)</f>
        <v>16500383</v>
      </c>
      <c r="E185" s="364"/>
      <c r="G185" s="364"/>
    </row>
    <row r="186" spans="1:7">
      <c r="A186" s="363">
        <v>16500413</v>
      </c>
      <c r="B186" s="363" t="s">
        <v>3036</v>
      </c>
      <c r="C186" s="364">
        <v>37178.17</v>
      </c>
      <c r="D186" s="363">
        <f>VLOOKUP($A$1:$A$1020,BS!$A$8:$A$2407,1,0)</f>
        <v>16500413</v>
      </c>
      <c r="E186" s="364"/>
      <c r="G186" s="364"/>
    </row>
    <row r="187" spans="1:7">
      <c r="A187" s="363">
        <v>16500433</v>
      </c>
      <c r="B187" s="363" t="s">
        <v>3037</v>
      </c>
      <c r="C187" s="364">
        <v>374534.44</v>
      </c>
      <c r="D187" s="363">
        <f>VLOOKUP($A$1:$A$1020,BS!$A$8:$A$2407,1,0)</f>
        <v>16500433</v>
      </c>
      <c r="E187" s="364"/>
      <c r="G187" s="364"/>
    </row>
    <row r="188" spans="1:7">
      <c r="A188" s="363">
        <v>16500443</v>
      </c>
      <c r="B188" s="363" t="s">
        <v>3038</v>
      </c>
      <c r="C188" s="364">
        <v>26259.82</v>
      </c>
      <c r="D188" s="363">
        <f>VLOOKUP($A$1:$A$1020,BS!$A$8:$A$2407,1,0)</f>
        <v>16500443</v>
      </c>
      <c r="E188" s="364"/>
      <c r="G188" s="364"/>
    </row>
    <row r="189" spans="1:7">
      <c r="A189" s="363">
        <v>16500532</v>
      </c>
      <c r="B189" s="363" t="s">
        <v>3039</v>
      </c>
      <c r="C189" s="364">
        <v>2635943.75</v>
      </c>
      <c r="D189" s="363">
        <f>VLOOKUP($A$1:$A$1020,BS!$A$8:$A$2407,1,0)</f>
        <v>16500532</v>
      </c>
      <c r="E189" s="364"/>
      <c r="G189" s="364"/>
    </row>
    <row r="190" spans="1:7">
      <c r="A190" s="363">
        <v>16500553</v>
      </c>
      <c r="B190" s="363" t="s">
        <v>3040</v>
      </c>
      <c r="C190" s="363">
        <v>0</v>
      </c>
      <c r="D190" s="363">
        <f>VLOOKUP($A$1:$A$1020,BS!$A$8:$A$2407,1,0)</f>
        <v>16500553</v>
      </c>
      <c r="E190" s="364"/>
      <c r="G190" s="364"/>
    </row>
    <row r="191" spans="1:7">
      <c r="A191" s="363">
        <v>16500563</v>
      </c>
      <c r="B191" s="363" t="s">
        <v>3041</v>
      </c>
      <c r="C191" s="364">
        <v>12169.66</v>
      </c>
      <c r="D191" s="363">
        <f>VLOOKUP($A$1:$A$1020,BS!$A$8:$A$2407,1,0)</f>
        <v>16500563</v>
      </c>
    </row>
    <row r="192" spans="1:7">
      <c r="A192" s="363">
        <v>16500583</v>
      </c>
      <c r="B192" s="363" t="s">
        <v>1006</v>
      </c>
      <c r="C192" s="364">
        <v>20437.919999999998</v>
      </c>
      <c r="D192" s="363">
        <f>VLOOKUP($A$1:$A$1020,BS!$A$8:$A$2407,1,0)</f>
        <v>16500583</v>
      </c>
    </row>
    <row r="193" spans="1:7">
      <c r="A193" s="363">
        <v>16500591</v>
      </c>
      <c r="B193" s="363" t="s">
        <v>3042</v>
      </c>
      <c r="C193" s="364">
        <v>283987.14</v>
      </c>
      <c r="D193" s="363">
        <f>VLOOKUP($A$1:$A$1020,BS!$A$8:$A$2407,1,0)</f>
        <v>16500591</v>
      </c>
      <c r="E193" s="364"/>
      <c r="G193" s="364"/>
    </row>
    <row r="194" spans="1:7">
      <c r="A194" s="363">
        <v>16500601</v>
      </c>
      <c r="B194" s="363" t="s">
        <v>3043</v>
      </c>
      <c r="C194" s="364">
        <v>1212816.53</v>
      </c>
      <c r="D194" s="363">
        <f>VLOOKUP($A$1:$A$1020,BS!$A$8:$A$2407,1,0)</f>
        <v>16500601</v>
      </c>
      <c r="E194" s="364"/>
      <c r="G194" s="364"/>
    </row>
    <row r="195" spans="1:7">
      <c r="A195" s="363">
        <v>16500611</v>
      </c>
      <c r="B195" s="363" t="s">
        <v>3044</v>
      </c>
      <c r="C195" s="364">
        <v>59777.49</v>
      </c>
      <c r="D195" s="363">
        <f>VLOOKUP($A$1:$A$1020,BS!$A$8:$A$2407,1,0)</f>
        <v>16500611</v>
      </c>
      <c r="E195" s="364"/>
      <c r="G195" s="364"/>
    </row>
    <row r="196" spans="1:7">
      <c r="A196" s="363">
        <v>16500612</v>
      </c>
      <c r="B196" s="363" t="s">
        <v>3045</v>
      </c>
      <c r="C196" s="364">
        <v>37488.26</v>
      </c>
      <c r="D196" s="363">
        <f>VLOOKUP($A$1:$A$1020,BS!$A$8:$A$2407,1,0)</f>
        <v>16500612</v>
      </c>
      <c r="E196" s="364"/>
      <c r="G196" s="364"/>
    </row>
    <row r="197" spans="1:7">
      <c r="A197" s="363">
        <v>16500622</v>
      </c>
      <c r="B197" s="363" t="s">
        <v>3046</v>
      </c>
      <c r="C197" s="364">
        <v>7321.13</v>
      </c>
      <c r="D197" s="363">
        <f>VLOOKUP($A$1:$A$1020,BS!$A$8:$A$2407,1,0)</f>
        <v>16500622</v>
      </c>
    </row>
    <row r="198" spans="1:7">
      <c r="A198" s="363">
        <v>16500623</v>
      </c>
      <c r="B198" s="363" t="s">
        <v>497</v>
      </c>
      <c r="C198" s="364">
        <v>22295.85</v>
      </c>
      <c r="D198" s="363">
        <f>VLOOKUP($A$1:$A$1020,BS!$A$8:$A$2407,1,0)</f>
        <v>16500623</v>
      </c>
    </row>
    <row r="199" spans="1:7">
      <c r="A199" s="363">
        <v>16500633</v>
      </c>
      <c r="B199" s="363" t="s">
        <v>1965</v>
      </c>
      <c r="C199" s="364">
        <v>84173.78</v>
      </c>
      <c r="D199" s="363">
        <f>VLOOKUP($A$1:$A$1020,BS!$A$8:$A$2407,1,0)</f>
        <v>16500633</v>
      </c>
      <c r="E199" s="364"/>
      <c r="G199" s="364"/>
    </row>
    <row r="200" spans="1:7">
      <c r="A200" s="363">
        <v>16500643</v>
      </c>
      <c r="B200" s="363" t="s">
        <v>2830</v>
      </c>
      <c r="C200" s="364">
        <v>87600</v>
      </c>
      <c r="D200" s="363">
        <f>VLOOKUP($A$1:$A$1020,BS!$A$8:$A$2407,1,0)</f>
        <v>16500643</v>
      </c>
      <c r="E200" s="364"/>
      <c r="G200" s="364"/>
    </row>
    <row r="201" spans="1:7">
      <c r="A201" s="363">
        <v>16500651</v>
      </c>
      <c r="B201" s="363" t="s">
        <v>445</v>
      </c>
      <c r="C201" s="364">
        <v>1074277.32</v>
      </c>
      <c r="D201" s="363">
        <f>VLOOKUP($A$1:$A$1020,BS!$A$8:$A$2407,1,0)</f>
        <v>16500651</v>
      </c>
      <c r="G201" s="364"/>
    </row>
    <row r="202" spans="1:7">
      <c r="A202" s="363">
        <v>16500661</v>
      </c>
      <c r="B202" s="363" t="s">
        <v>446</v>
      </c>
      <c r="C202" s="364">
        <v>2324129.75</v>
      </c>
      <c r="D202" s="363">
        <f>VLOOKUP($A$1:$A$1020,BS!$A$8:$A$2407,1,0)</f>
        <v>16500661</v>
      </c>
      <c r="E202" s="364"/>
      <c r="G202" s="364"/>
    </row>
    <row r="203" spans="1:7">
      <c r="A203" s="363">
        <v>16500671</v>
      </c>
      <c r="B203" s="363" t="s">
        <v>447</v>
      </c>
      <c r="C203" s="364">
        <v>2205962.08</v>
      </c>
      <c r="D203" s="363">
        <f>VLOOKUP($A$1:$A$1020,BS!$A$8:$A$2407,1,0)</f>
        <v>16500671</v>
      </c>
      <c r="E203" s="364"/>
      <c r="G203" s="364"/>
    </row>
    <row r="204" spans="1:7">
      <c r="A204" s="363">
        <v>16500673</v>
      </c>
      <c r="B204" s="363" t="s">
        <v>3047</v>
      </c>
      <c r="C204" s="364">
        <v>18797.27</v>
      </c>
      <c r="D204" s="363">
        <f>VLOOKUP($A$1:$A$1020,BS!$A$8:$A$2407,1,0)</f>
        <v>16500673</v>
      </c>
      <c r="E204" s="364"/>
      <c r="G204" s="364"/>
    </row>
    <row r="205" spans="1:7">
      <c r="A205" s="363">
        <v>16500681</v>
      </c>
      <c r="B205" s="363" t="s">
        <v>3048</v>
      </c>
      <c r="C205" s="364">
        <v>63904.85</v>
      </c>
      <c r="D205" s="363">
        <f>VLOOKUP($A$1:$A$1020,BS!$A$8:$A$2407,1,0)</f>
        <v>16500681</v>
      </c>
      <c r="E205" s="364"/>
      <c r="G205" s="364"/>
    </row>
    <row r="206" spans="1:7">
      <c r="A206" s="363">
        <v>16500683</v>
      </c>
      <c r="B206" s="363" t="s">
        <v>3049</v>
      </c>
      <c r="C206" s="364">
        <v>15330</v>
      </c>
      <c r="D206" s="363">
        <f>VLOOKUP($A$1:$A$1020,BS!$A$8:$A$2407,1,0)</f>
        <v>16500683</v>
      </c>
      <c r="E206" s="364"/>
      <c r="G206" s="364"/>
    </row>
    <row r="207" spans="1:7">
      <c r="A207" s="363">
        <v>16500693</v>
      </c>
      <c r="B207" s="363" t="s">
        <v>3050</v>
      </c>
      <c r="C207" s="364">
        <v>24282.639999999999</v>
      </c>
      <c r="D207" s="363">
        <f>VLOOKUP($A$1:$A$1020,BS!$A$8:$A$2407,1,0)</f>
        <v>16500693</v>
      </c>
    </row>
    <row r="208" spans="1:7">
      <c r="A208" s="363">
        <v>16500703</v>
      </c>
      <c r="B208" s="363" t="s">
        <v>3051</v>
      </c>
      <c r="C208" s="364">
        <v>18933.12</v>
      </c>
      <c r="D208" s="363">
        <f>VLOOKUP($A$1:$A$1020,BS!$A$8:$A$2407,1,0)</f>
        <v>16500703</v>
      </c>
    </row>
    <row r="209" spans="1:7">
      <c r="A209" s="363">
        <v>16500731</v>
      </c>
      <c r="B209" s="363" t="s">
        <v>3052</v>
      </c>
      <c r="C209" s="364">
        <v>482909.6</v>
      </c>
      <c r="D209" s="363">
        <f>VLOOKUP($A$1:$A$1020,BS!$A$8:$A$2407,1,0)</f>
        <v>16500731</v>
      </c>
      <c r="E209" s="364"/>
      <c r="G209" s="364"/>
    </row>
    <row r="210" spans="1:7">
      <c r="A210" s="363">
        <v>16500741</v>
      </c>
      <c r="B210" s="363" t="s">
        <v>3053</v>
      </c>
      <c r="C210" s="364">
        <v>541444.1</v>
      </c>
      <c r="D210" s="363">
        <f>VLOOKUP($A$1:$A$1020,BS!$A$8:$A$2407,1,0)</f>
        <v>16500741</v>
      </c>
      <c r="E210" s="364"/>
      <c r="G210" s="364"/>
    </row>
    <row r="211" spans="1:7">
      <c r="A211" s="363">
        <v>16500743</v>
      </c>
      <c r="B211" s="363" t="s">
        <v>3054</v>
      </c>
      <c r="C211" s="364">
        <v>84046.24</v>
      </c>
      <c r="D211" s="363">
        <f>VLOOKUP($A$1:$A$1020,BS!$A$8:$A$2407,1,0)</f>
        <v>16500743</v>
      </c>
      <c r="E211" s="364"/>
      <c r="G211" s="364"/>
    </row>
    <row r="212" spans="1:7">
      <c r="A212" s="363">
        <v>16500753</v>
      </c>
      <c r="B212" s="363" t="s">
        <v>2077</v>
      </c>
      <c r="C212" s="364">
        <v>396370.6</v>
      </c>
      <c r="D212" s="363">
        <f>VLOOKUP($A$1:$A$1020,BS!$A$8:$A$2407,1,0)</f>
        <v>16500753</v>
      </c>
    </row>
    <row r="213" spans="1:7">
      <c r="A213" s="363">
        <v>16500763</v>
      </c>
      <c r="B213" s="363" t="s">
        <v>2629</v>
      </c>
      <c r="C213" s="364">
        <v>76165.789999999994</v>
      </c>
      <c r="D213" s="363">
        <f>VLOOKUP($A$1:$A$1020,BS!$A$8:$A$2407,1,0)</f>
        <v>16500763</v>
      </c>
      <c r="E213" s="364"/>
      <c r="G213" s="364"/>
    </row>
    <row r="214" spans="1:7">
      <c r="A214" s="363">
        <v>16500783</v>
      </c>
      <c r="B214" s="363" t="s">
        <v>3055</v>
      </c>
      <c r="C214" s="364">
        <v>67714.8</v>
      </c>
      <c r="D214" s="363">
        <f>VLOOKUP($A$1:$A$1020,BS!$A$8:$A$2407,1,0)</f>
        <v>16500783</v>
      </c>
      <c r="E214" s="364"/>
      <c r="G214" s="364"/>
    </row>
    <row r="215" spans="1:7">
      <c r="A215" s="363">
        <v>16500881</v>
      </c>
      <c r="B215" s="363" t="s">
        <v>3056</v>
      </c>
      <c r="C215" s="364">
        <v>62500</v>
      </c>
      <c r="D215" s="363">
        <f>VLOOKUP($A$1:$A$1020,BS!$A$8:$A$2407,1,0)</f>
        <v>16500881</v>
      </c>
      <c r="E215" s="364"/>
      <c r="G215" s="364"/>
    </row>
    <row r="216" spans="1:7">
      <c r="A216" s="363">
        <v>16500893</v>
      </c>
      <c r="B216" s="363" t="s">
        <v>3057</v>
      </c>
      <c r="C216" s="364">
        <v>206430.65</v>
      </c>
      <c r="D216" s="363">
        <f>VLOOKUP($A$1:$A$1020,BS!$A$8:$A$2407,1,0)</f>
        <v>16500893</v>
      </c>
      <c r="E216" s="364"/>
      <c r="G216" s="364"/>
    </row>
    <row r="217" spans="1:7">
      <c r="A217" s="363">
        <v>16500901</v>
      </c>
      <c r="B217" s="363" t="s">
        <v>2242</v>
      </c>
      <c r="C217" s="364">
        <v>249664.75</v>
      </c>
      <c r="D217" s="363">
        <f>VLOOKUP($A$1:$A$1020,BS!$A$8:$A$2407,1,0)</f>
        <v>16500901</v>
      </c>
    </row>
    <row r="218" spans="1:7">
      <c r="A218" s="363">
        <v>16500911</v>
      </c>
      <c r="B218" s="363" t="s">
        <v>2415</v>
      </c>
      <c r="C218" s="364">
        <v>231631.5</v>
      </c>
      <c r="D218" s="363">
        <f>VLOOKUP($A$1:$A$1020,BS!$A$8:$A$2407,1,0)</f>
        <v>16500911</v>
      </c>
    </row>
    <row r="219" spans="1:7">
      <c r="A219" s="363">
        <v>16500953</v>
      </c>
      <c r="B219" s="363" t="s">
        <v>3058</v>
      </c>
      <c r="C219" s="364">
        <v>66032.08</v>
      </c>
      <c r="D219" s="363">
        <f>VLOOKUP($A$1:$A$1020,BS!$A$8:$A$2407,1,0)</f>
        <v>16500953</v>
      </c>
      <c r="E219" s="364"/>
      <c r="G219" s="364"/>
    </row>
    <row r="220" spans="1:7">
      <c r="A220" s="363">
        <v>16501003</v>
      </c>
      <c r="B220" s="363" t="s">
        <v>3059</v>
      </c>
      <c r="C220" s="364">
        <v>40070</v>
      </c>
      <c r="D220" s="363">
        <f>VLOOKUP($A$1:$A$1020,BS!$A$8:$A$2407,1,0)</f>
        <v>16501003</v>
      </c>
      <c r="E220" s="364"/>
      <c r="G220" s="364"/>
    </row>
    <row r="221" spans="1:7">
      <c r="A221" s="363">
        <v>16501013</v>
      </c>
      <c r="B221" s="363" t="s">
        <v>1746</v>
      </c>
      <c r="C221" s="364">
        <v>745012.42</v>
      </c>
      <c r="D221" s="363">
        <f>VLOOKUP($A$1:$A$1020,BS!$A$8:$A$2407,1,0)</f>
        <v>16501013</v>
      </c>
      <c r="E221" s="364"/>
      <c r="G221" s="364"/>
    </row>
    <row r="222" spans="1:7">
      <c r="A222" s="363">
        <v>16501051</v>
      </c>
      <c r="B222" s="363" t="s">
        <v>3060</v>
      </c>
      <c r="C222" s="364">
        <v>24501.42</v>
      </c>
      <c r="D222" s="363">
        <f>VLOOKUP($A$1:$A$1020,BS!$A$8:$A$2407,1,0)</f>
        <v>16501051</v>
      </c>
      <c r="E222" s="364"/>
      <c r="G222" s="364"/>
    </row>
    <row r="223" spans="1:7">
      <c r="A223" s="363">
        <v>16501083</v>
      </c>
      <c r="B223" s="363" t="s">
        <v>3061</v>
      </c>
      <c r="C223" s="364">
        <v>21601.17</v>
      </c>
      <c r="D223" s="363">
        <f>VLOOKUP($A$1:$A$1020,BS!$A$8:$A$2407,1,0)</f>
        <v>16501083</v>
      </c>
      <c r="E223" s="364"/>
      <c r="G223" s="364"/>
    </row>
    <row r="224" spans="1:7">
      <c r="A224" s="363">
        <v>16501103</v>
      </c>
      <c r="B224" s="363" t="s">
        <v>3062</v>
      </c>
      <c r="C224" s="364">
        <v>98891.21</v>
      </c>
      <c r="D224" s="363">
        <f>VLOOKUP($A$1:$A$1020,BS!$A$8:$A$2407,1,0)</f>
        <v>16501103</v>
      </c>
      <c r="E224" s="364"/>
      <c r="G224" s="364"/>
    </row>
    <row r="225" spans="1:7">
      <c r="A225" s="363">
        <v>16502001</v>
      </c>
      <c r="B225" s="363" t="s">
        <v>3063</v>
      </c>
      <c r="C225" s="364">
        <v>35144</v>
      </c>
      <c r="D225" s="363">
        <f>VLOOKUP($A$1:$A$1020,BS!$A$8:$A$2407,1,0)</f>
        <v>16502001</v>
      </c>
      <c r="E225" s="364"/>
      <c r="G225" s="364"/>
    </row>
    <row r="226" spans="1:7">
      <c r="A226" s="363">
        <v>16502003</v>
      </c>
      <c r="B226" s="363" t="s">
        <v>3064</v>
      </c>
      <c r="C226" s="364">
        <v>11983.67</v>
      </c>
      <c r="D226" s="363">
        <f>VLOOKUP($A$1:$A$1020,BS!$A$8:$A$2407,1,0)</f>
        <v>16502003</v>
      </c>
      <c r="E226" s="364"/>
      <c r="G226" s="364"/>
    </row>
    <row r="227" spans="1:7">
      <c r="A227" s="363">
        <v>16502011</v>
      </c>
      <c r="B227" s="363" t="s">
        <v>3065</v>
      </c>
      <c r="C227" s="364">
        <v>9606.93</v>
      </c>
      <c r="D227" s="363">
        <f>VLOOKUP($A$1:$A$1020,BS!$A$8:$A$2407,1,0)</f>
        <v>16502011</v>
      </c>
      <c r="E227" s="364"/>
      <c r="G227" s="364"/>
    </row>
    <row r="228" spans="1:7">
      <c r="A228" s="363">
        <v>16502013</v>
      </c>
      <c r="B228" s="363" t="s">
        <v>3066</v>
      </c>
      <c r="C228" s="364">
        <v>97870.74</v>
      </c>
      <c r="D228" s="363">
        <f>VLOOKUP($A$1:$A$1020,BS!$A$8:$A$2407,1,0)</f>
        <v>16502013</v>
      </c>
      <c r="E228" s="364"/>
      <c r="G228" s="364"/>
    </row>
    <row r="229" spans="1:7">
      <c r="A229" s="363">
        <v>16502021</v>
      </c>
      <c r="B229" s="363" t="s">
        <v>3067</v>
      </c>
      <c r="C229" s="364">
        <v>54130</v>
      </c>
      <c r="D229" s="363">
        <f>VLOOKUP($A$1:$A$1020,BS!$A$8:$A$2407,1,0)</f>
        <v>16502021</v>
      </c>
      <c r="E229" s="364"/>
    </row>
    <row r="230" spans="1:7">
      <c r="A230" s="363">
        <v>16502023</v>
      </c>
      <c r="B230" s="363" t="s">
        <v>3068</v>
      </c>
      <c r="C230" s="364">
        <v>114692.06</v>
      </c>
      <c r="D230" s="363">
        <f>VLOOKUP($A$1:$A$1020,BS!$A$8:$A$2407,1,0)</f>
        <v>16502023</v>
      </c>
      <c r="E230" s="364"/>
    </row>
    <row r="231" spans="1:7">
      <c r="A231" s="363">
        <v>16502033</v>
      </c>
      <c r="B231" s="363" t="s">
        <v>3069</v>
      </c>
      <c r="C231" s="364">
        <v>60000</v>
      </c>
      <c r="D231" s="363">
        <f>VLOOKUP($A$1:$A$1020,BS!$A$8:$A$2407,1,0)</f>
        <v>16502033</v>
      </c>
      <c r="E231" s="364"/>
      <c r="G231" s="364"/>
    </row>
    <row r="232" spans="1:7">
      <c r="A232" s="363">
        <v>16502053</v>
      </c>
      <c r="B232" s="363" t="s">
        <v>3070</v>
      </c>
      <c r="C232" s="364">
        <v>8415.23</v>
      </c>
      <c r="D232" s="363">
        <f>VLOOKUP($A$1:$A$1020,BS!$A$8:$A$2407,1,0)</f>
        <v>16502053</v>
      </c>
      <c r="E232" s="364"/>
      <c r="G232" s="364"/>
    </row>
    <row r="233" spans="1:7">
      <c r="A233" s="363">
        <v>16502063</v>
      </c>
      <c r="B233" s="363" t="s">
        <v>3071</v>
      </c>
      <c r="C233" s="364">
        <v>14383.05</v>
      </c>
      <c r="D233" s="363">
        <f>VLOOKUP($A$1:$A$1020,BS!$A$8:$A$2407,1,0)</f>
        <v>16502063</v>
      </c>
      <c r="E233" s="364"/>
      <c r="G233" s="364"/>
    </row>
    <row r="234" spans="1:7">
      <c r="A234" s="363">
        <v>16502083</v>
      </c>
      <c r="B234" s="363" t="s">
        <v>2756</v>
      </c>
      <c r="C234" s="364">
        <v>43894.879999999997</v>
      </c>
      <c r="D234" s="363">
        <f>VLOOKUP($A$1:$A$1020,BS!$A$8:$A$2407,1,0)</f>
        <v>16502083</v>
      </c>
      <c r="E234" s="364"/>
      <c r="G234" s="364"/>
    </row>
    <row r="235" spans="1:7">
      <c r="A235" s="363">
        <v>16502093</v>
      </c>
      <c r="B235" s="363" t="s">
        <v>3072</v>
      </c>
      <c r="C235" s="363">
        <v>0</v>
      </c>
      <c r="D235" s="363">
        <f>VLOOKUP($A$1:$A$1020,BS!$A$8:$A$2407,1,0)</f>
        <v>16502093</v>
      </c>
      <c r="E235" s="364"/>
      <c r="G235" s="364"/>
    </row>
    <row r="236" spans="1:7">
      <c r="A236" s="363">
        <v>16502103</v>
      </c>
      <c r="B236" s="363" t="s">
        <v>2799</v>
      </c>
      <c r="C236" s="364">
        <v>83644</v>
      </c>
      <c r="D236" s="363">
        <f>VLOOKUP($A$1:$A$1020,BS!$A$8:$A$2407,1,0)</f>
        <v>16502103</v>
      </c>
    </row>
    <row r="237" spans="1:7">
      <c r="A237" s="363">
        <v>16502113</v>
      </c>
      <c r="B237" s="363" t="s">
        <v>2815</v>
      </c>
      <c r="C237" s="364">
        <v>67068.77</v>
      </c>
      <c r="D237" s="363">
        <f>VLOOKUP($A$1:$A$1020,BS!$A$8:$A$2407,1,0)</f>
        <v>16502113</v>
      </c>
    </row>
    <row r="238" spans="1:7">
      <c r="A238" s="363">
        <v>16502123</v>
      </c>
      <c r="B238" s="363" t="s">
        <v>3073</v>
      </c>
      <c r="C238" s="364">
        <v>6570.39</v>
      </c>
      <c r="D238" s="363">
        <f>VLOOKUP($A$1:$A$1020,BS!$A$8:$A$2407,1,0)</f>
        <v>16502123</v>
      </c>
      <c r="E238" s="364"/>
      <c r="G238" s="364"/>
    </row>
    <row r="239" spans="1:7">
      <c r="A239" s="363">
        <v>16502133</v>
      </c>
      <c r="B239" s="363" t="s">
        <v>3074</v>
      </c>
      <c r="C239" s="364">
        <v>226270.8</v>
      </c>
      <c r="D239" s="363">
        <f>VLOOKUP($A$1:$A$1020,BS!$A$8:$A$2407,1,0)</f>
        <v>16502133</v>
      </c>
      <c r="E239" s="364"/>
      <c r="G239" s="364"/>
    </row>
    <row r="240" spans="1:7">
      <c r="A240" s="363">
        <v>16502143</v>
      </c>
      <c r="B240" s="363" t="s">
        <v>3075</v>
      </c>
      <c r="C240" s="364">
        <v>99653.16</v>
      </c>
      <c r="D240" s="363">
        <f>VLOOKUP($A$1:$A$1020,BS!$A$8:$A$2407,1,0)</f>
        <v>16502143</v>
      </c>
      <c r="E240" s="364"/>
      <c r="G240" s="364"/>
    </row>
    <row r="241" spans="1:7">
      <c r="A241" s="363">
        <v>16502153</v>
      </c>
      <c r="B241" s="363" t="s">
        <v>3076</v>
      </c>
      <c r="C241" s="364">
        <v>170337.48</v>
      </c>
      <c r="D241" s="363">
        <f>VLOOKUP($A$1:$A$1020,BS!$A$8:$A$2407,1,0)</f>
        <v>16502153</v>
      </c>
      <c r="E241" s="364"/>
      <c r="G241" s="364"/>
    </row>
    <row r="242" spans="1:7">
      <c r="A242" s="357" t="s">
        <v>3014</v>
      </c>
      <c r="B242" s="363" t="s">
        <v>3077</v>
      </c>
      <c r="C242" s="364">
        <v>67473.899999999994</v>
      </c>
      <c r="D242" s="363" t="str">
        <f>VLOOKUP($A$1:$A$1020,BS!$A$8:$A$2407,1,0)</f>
        <v>16502163</v>
      </c>
      <c r="E242" s="364"/>
      <c r="G242" s="364"/>
    </row>
    <row r="243" spans="1:7">
      <c r="A243" s="363">
        <v>16504003</v>
      </c>
      <c r="B243" s="363" t="s">
        <v>3078</v>
      </c>
      <c r="C243" s="364">
        <v>28105</v>
      </c>
      <c r="D243" s="363">
        <f>VLOOKUP($A$1:$A$1020,BS!$A$8:$A$2407,1,0)</f>
        <v>16504003</v>
      </c>
      <c r="E243" s="364"/>
      <c r="G243" s="364"/>
    </row>
    <row r="244" spans="1:7">
      <c r="A244" s="363">
        <v>16504013</v>
      </c>
      <c r="B244" s="363" t="s">
        <v>3079</v>
      </c>
      <c r="C244" s="363">
        <v>0</v>
      </c>
      <c r="D244" s="363">
        <f>VLOOKUP($A$1:$A$1020,BS!$A$8:$A$2407,1,0)</f>
        <v>16504013</v>
      </c>
      <c r="E244" s="364"/>
      <c r="G244" s="364"/>
    </row>
    <row r="245" spans="1:7">
      <c r="A245" s="363">
        <v>16504033</v>
      </c>
      <c r="B245" s="363" t="s">
        <v>3069</v>
      </c>
      <c r="C245" s="364">
        <v>100000</v>
      </c>
      <c r="D245" s="363">
        <f>VLOOKUP($A$1:$A$1020,BS!$A$8:$A$2407,1,0)</f>
        <v>16504033</v>
      </c>
      <c r="E245" s="364"/>
    </row>
    <row r="246" spans="1:7">
      <c r="A246" s="363">
        <v>16504043</v>
      </c>
      <c r="B246" s="363" t="s">
        <v>2830</v>
      </c>
      <c r="C246" s="364">
        <v>73000</v>
      </c>
      <c r="D246" s="363">
        <f>VLOOKUP($A$1:$A$1020,BS!$A$8:$A$2407,1,0)</f>
        <v>16504043</v>
      </c>
      <c r="E246" s="364"/>
      <c r="G246" s="364"/>
    </row>
    <row r="247" spans="1:7">
      <c r="A247" s="363">
        <v>16504053</v>
      </c>
      <c r="B247" s="363" t="s">
        <v>3075</v>
      </c>
      <c r="C247" s="364">
        <v>340481.61</v>
      </c>
      <c r="D247" s="363">
        <f>VLOOKUP($A$1:$A$1020,BS!$A$8:$A$2407,1,0)</f>
        <v>16504053</v>
      </c>
      <c r="E247" s="364"/>
      <c r="G247" s="364"/>
    </row>
    <row r="248" spans="1:7">
      <c r="A248" s="363">
        <v>17300001</v>
      </c>
      <c r="B248" s="363" t="s">
        <v>2278</v>
      </c>
      <c r="C248" s="364">
        <v>142104771.40000001</v>
      </c>
      <c r="D248" s="363">
        <f>VLOOKUP($A$1:$A$1020,BS!$A$8:$A$2407,1,0)</f>
        <v>17300001</v>
      </c>
      <c r="E248" s="364"/>
      <c r="G248" s="364"/>
    </row>
    <row r="249" spans="1:7">
      <c r="A249" s="363">
        <v>17300002</v>
      </c>
      <c r="B249" s="363" t="s">
        <v>1607</v>
      </c>
      <c r="C249" s="364">
        <v>61348127.350000001</v>
      </c>
      <c r="D249" s="363">
        <f>VLOOKUP($A$1:$A$1020,BS!$A$8:$A$2407,1,0)</f>
        <v>17300002</v>
      </c>
      <c r="E249" s="364"/>
      <c r="G249" s="364"/>
    </row>
    <row r="250" spans="1:7">
      <c r="A250" s="363">
        <v>17400001</v>
      </c>
      <c r="B250" s="363" t="s">
        <v>1608</v>
      </c>
      <c r="C250" s="364">
        <v>12239505.779999999</v>
      </c>
      <c r="D250" s="363">
        <f>VLOOKUP($A$1:$A$1020,BS!$A$8:$A$2407,1,0)</f>
        <v>17400001</v>
      </c>
      <c r="E250" s="364"/>
      <c r="G250" s="364"/>
    </row>
    <row r="251" spans="1:7">
      <c r="A251" s="363">
        <v>17500001</v>
      </c>
      <c r="B251" s="363" t="s">
        <v>2365</v>
      </c>
      <c r="C251" s="364">
        <v>17560217.710000001</v>
      </c>
      <c r="D251" s="363">
        <f>VLOOKUP($A$1:$A$1020,BS!$A$8:$A$2407,1,0)</f>
        <v>17500001</v>
      </c>
      <c r="G251" s="364"/>
    </row>
    <row r="252" spans="1:7">
      <c r="A252" s="363">
        <v>17500002</v>
      </c>
      <c r="B252" s="363" t="s">
        <v>2366</v>
      </c>
      <c r="C252" s="364">
        <v>6185169.7300000004</v>
      </c>
      <c r="D252" s="363">
        <f>VLOOKUP($A$1:$A$1020,BS!$A$8:$A$2407,1,0)</f>
        <v>17500002</v>
      </c>
      <c r="E252" s="364"/>
      <c r="G252" s="364"/>
    </row>
    <row r="253" spans="1:7">
      <c r="A253" s="363">
        <v>17500011</v>
      </c>
      <c r="B253" s="363" t="s">
        <v>2367</v>
      </c>
      <c r="C253" s="364">
        <v>3723680.14</v>
      </c>
      <c r="D253" s="363">
        <f>VLOOKUP($A$1:$A$1020,BS!$A$8:$A$2407,1,0)</f>
        <v>17500011</v>
      </c>
      <c r="E253" s="364"/>
      <c r="G253" s="364"/>
    </row>
    <row r="254" spans="1:7">
      <c r="A254" s="363">
        <v>17500012</v>
      </c>
      <c r="B254" s="363" t="s">
        <v>2368</v>
      </c>
      <c r="C254" s="364">
        <v>780232.38</v>
      </c>
      <c r="D254" s="363">
        <f>VLOOKUP($A$1:$A$1020,BS!$A$8:$A$2407,1,0)</f>
        <v>17500012</v>
      </c>
      <c r="E254" s="364"/>
      <c r="G254" s="364"/>
    </row>
    <row r="255" spans="1:7">
      <c r="A255" s="363">
        <v>18100003</v>
      </c>
      <c r="B255" s="363" t="s">
        <v>939</v>
      </c>
      <c r="C255" s="364">
        <v>256527.72</v>
      </c>
      <c r="D255" s="363">
        <f>VLOOKUP($A$1:$A$1020,BS!$A$8:$A$2407,1,0)</f>
        <v>18100003</v>
      </c>
      <c r="E255" s="364"/>
      <c r="G255" s="364"/>
    </row>
    <row r="256" spans="1:7">
      <c r="A256" s="363">
        <v>18100093</v>
      </c>
      <c r="B256" s="363" t="s">
        <v>226</v>
      </c>
      <c r="C256" s="364">
        <v>44661.01</v>
      </c>
      <c r="D256" s="363">
        <f>VLOOKUP($A$1:$A$1020,BS!$A$8:$A$2407,1,0)</f>
        <v>18100093</v>
      </c>
      <c r="E256" s="364"/>
      <c r="G256" s="364"/>
    </row>
    <row r="257" spans="1:7">
      <c r="A257" s="363">
        <v>18100203</v>
      </c>
      <c r="B257" s="363" t="s">
        <v>1794</v>
      </c>
      <c r="C257" s="364">
        <v>1599330.05</v>
      </c>
      <c r="D257" s="363">
        <f>VLOOKUP($A$1:$A$1020,BS!$A$8:$A$2407,1,0)</f>
        <v>18100203</v>
      </c>
      <c r="E257" s="364"/>
      <c r="G257" s="364"/>
    </row>
    <row r="258" spans="1:7">
      <c r="A258" s="363">
        <v>18100213</v>
      </c>
      <c r="B258" s="363" t="s">
        <v>2920</v>
      </c>
      <c r="C258" s="364">
        <v>4455767.3499999996</v>
      </c>
      <c r="D258" s="363">
        <f>VLOOKUP($A$1:$A$1020,BS!$A$8:$A$2407,1,0)</f>
        <v>18100213</v>
      </c>
      <c r="E258" s="364"/>
      <c r="G258" s="364"/>
    </row>
    <row r="259" spans="1:7">
      <c r="A259" s="363">
        <v>18100223</v>
      </c>
      <c r="B259" s="363" t="s">
        <v>2557</v>
      </c>
      <c r="C259" s="364">
        <v>1261535.8</v>
      </c>
      <c r="D259" s="363">
        <f>VLOOKUP($A$1:$A$1020,BS!$A$8:$A$2407,1,0)</f>
        <v>18100223</v>
      </c>
      <c r="E259" s="364"/>
      <c r="G259" s="364"/>
    </row>
    <row r="260" spans="1:7">
      <c r="A260" s="363">
        <v>18100233</v>
      </c>
      <c r="B260" s="363" t="s">
        <v>2561</v>
      </c>
      <c r="C260" s="364">
        <v>213192.26</v>
      </c>
      <c r="D260" s="363">
        <f>VLOOKUP($A$1:$A$1020,BS!$A$8:$A$2407,1,0)</f>
        <v>18100233</v>
      </c>
      <c r="E260" s="364"/>
      <c r="G260" s="364"/>
    </row>
    <row r="261" spans="1:7">
      <c r="A261" s="363">
        <v>18100473</v>
      </c>
      <c r="B261" s="363" t="s">
        <v>1215</v>
      </c>
      <c r="C261" s="364">
        <v>1214109.1200000001</v>
      </c>
      <c r="D261" s="363">
        <f>VLOOKUP($A$1:$A$1020,BS!$A$8:$A$2407,1,0)</f>
        <v>18100473</v>
      </c>
      <c r="E261" s="364"/>
      <c r="G261" s="364"/>
    </row>
    <row r="262" spans="1:7">
      <c r="A262" s="363">
        <v>18100493</v>
      </c>
      <c r="B262" s="363" t="s">
        <v>669</v>
      </c>
      <c r="C262" s="364">
        <v>422602.64</v>
      </c>
      <c r="D262" s="363">
        <f>VLOOKUP($A$1:$A$1020,BS!$A$8:$A$2407,1,0)</f>
        <v>18100493</v>
      </c>
      <c r="E262" s="364"/>
      <c r="G262" s="364"/>
    </row>
    <row r="263" spans="1:7">
      <c r="A263" s="363">
        <v>18100663</v>
      </c>
      <c r="B263" s="363" t="s">
        <v>2456</v>
      </c>
      <c r="C263" s="364">
        <v>848131.85</v>
      </c>
      <c r="D263" s="363">
        <f>VLOOKUP($A$1:$A$1020,BS!$A$8:$A$2407,1,0)</f>
        <v>18100663</v>
      </c>
      <c r="E263" s="364"/>
      <c r="G263" s="364"/>
    </row>
    <row r="264" spans="1:7">
      <c r="A264" s="363">
        <v>18100673</v>
      </c>
      <c r="B264" s="363" t="s">
        <v>2459</v>
      </c>
      <c r="C264" s="364">
        <v>1516554.54</v>
      </c>
      <c r="D264" s="363">
        <f>VLOOKUP($A$1:$A$1020,BS!$A$8:$A$2407,1,0)</f>
        <v>18100673</v>
      </c>
    </row>
    <row r="265" spans="1:7">
      <c r="A265" s="363">
        <v>18100923</v>
      </c>
      <c r="B265" s="363" t="s">
        <v>2199</v>
      </c>
      <c r="C265" s="364">
        <v>2247874.4500000002</v>
      </c>
      <c r="D265" s="363">
        <f>VLOOKUP($A$1:$A$1020,BS!$A$8:$A$2407,1,0)</f>
        <v>18100923</v>
      </c>
    </row>
    <row r="266" spans="1:7">
      <c r="A266" s="363">
        <v>18100933</v>
      </c>
      <c r="B266" s="363" t="s">
        <v>2200</v>
      </c>
      <c r="C266" s="364">
        <v>459858.42</v>
      </c>
      <c r="D266" s="363">
        <f>VLOOKUP($A$1:$A$1020,BS!$A$8:$A$2407,1,0)</f>
        <v>18100933</v>
      </c>
    </row>
    <row r="267" spans="1:7">
      <c r="A267" s="363">
        <v>18100973</v>
      </c>
      <c r="B267" s="363" t="s">
        <v>179</v>
      </c>
      <c r="C267" s="363">
        <v>0</v>
      </c>
      <c r="D267" s="363">
        <f>VLOOKUP($A$1:$A$1020,BS!$A$8:$A$2407,1,0)</f>
        <v>18100973</v>
      </c>
      <c r="E267" s="364"/>
      <c r="G267" s="364"/>
    </row>
    <row r="268" spans="1:7">
      <c r="A268" s="363">
        <v>18100993</v>
      </c>
      <c r="B268" s="363" t="s">
        <v>1705</v>
      </c>
      <c r="C268" s="363">
        <v>0</v>
      </c>
      <c r="D268" s="363">
        <f>VLOOKUP($A$1:$A$1020,BS!$A$8:$A$2407,1,0)</f>
        <v>18100993</v>
      </c>
      <c r="E268" s="364"/>
      <c r="G268" s="364"/>
    </row>
    <row r="269" spans="1:7">
      <c r="A269" s="363">
        <v>18101023</v>
      </c>
      <c r="B269" s="363" t="s">
        <v>1046</v>
      </c>
      <c r="C269" s="364">
        <v>1739351.48</v>
      </c>
      <c r="D269" s="363">
        <f>VLOOKUP($A$1:$A$1020,BS!$A$8:$A$2407,1,0)</f>
        <v>18101023</v>
      </c>
      <c r="E269" s="364"/>
      <c r="G269" s="364"/>
    </row>
    <row r="270" spans="1:7">
      <c r="A270" s="363">
        <v>18101033</v>
      </c>
      <c r="B270" s="363" t="s">
        <v>1211</v>
      </c>
      <c r="C270" s="364">
        <v>2038745.79</v>
      </c>
      <c r="D270" s="363">
        <f>VLOOKUP($A$1:$A$1020,BS!$A$8:$A$2407,1,0)</f>
        <v>18101033</v>
      </c>
      <c r="E270" s="364"/>
      <c r="G270" s="364"/>
    </row>
    <row r="271" spans="1:7">
      <c r="A271" s="363">
        <v>18101053</v>
      </c>
      <c r="B271" s="363" t="s">
        <v>1818</v>
      </c>
      <c r="C271" s="364">
        <v>639805.37</v>
      </c>
      <c r="D271" s="363">
        <f>VLOOKUP($A$1:$A$1020,BS!$A$8:$A$2407,1,0)</f>
        <v>18101053</v>
      </c>
      <c r="E271" s="364"/>
      <c r="G271" s="364"/>
    </row>
    <row r="272" spans="1:7">
      <c r="A272" s="363">
        <v>18101083</v>
      </c>
      <c r="B272" s="363" t="s">
        <v>949</v>
      </c>
      <c r="C272" s="364">
        <v>580930.77</v>
      </c>
      <c r="D272" s="363">
        <f>VLOOKUP($A$1:$A$1020,BS!$A$8:$A$2407,1,0)</f>
        <v>18101083</v>
      </c>
    </row>
    <row r="273" spans="1:7">
      <c r="A273" s="363">
        <v>18101093</v>
      </c>
      <c r="B273" s="363" t="s">
        <v>950</v>
      </c>
      <c r="C273" s="364">
        <v>447569.28</v>
      </c>
      <c r="D273" s="363">
        <f>VLOOKUP($A$1:$A$1020,BS!$A$8:$A$2407,1,0)</f>
        <v>18101093</v>
      </c>
    </row>
    <row r="274" spans="1:7">
      <c r="A274" s="363">
        <v>18101113</v>
      </c>
      <c r="B274" s="363" t="s">
        <v>1523</v>
      </c>
      <c r="C274" s="364">
        <v>2819649.01</v>
      </c>
      <c r="D274" s="363">
        <f>VLOOKUP($A$1:$A$1020,BS!$A$8:$A$2407,1,0)</f>
        <v>18101113</v>
      </c>
      <c r="E274" s="364"/>
      <c r="G274" s="364"/>
    </row>
    <row r="275" spans="1:7">
      <c r="A275" s="363">
        <v>18101123</v>
      </c>
      <c r="B275" s="363" t="s">
        <v>1954</v>
      </c>
      <c r="C275" s="364">
        <v>2736361.11</v>
      </c>
      <c r="D275" s="363">
        <f>VLOOKUP($A$1:$A$1020,BS!$A$8:$A$2407,1,0)</f>
        <v>18101123</v>
      </c>
      <c r="E275" s="364"/>
      <c r="G275" s="364"/>
    </row>
    <row r="276" spans="1:7">
      <c r="A276" s="363">
        <v>18101133</v>
      </c>
      <c r="B276" s="363" t="s">
        <v>1955</v>
      </c>
      <c r="C276" s="364">
        <v>2120401.96</v>
      </c>
      <c r="D276" s="363">
        <f>VLOOKUP($A$1:$A$1020,BS!$A$8:$A$2407,1,0)</f>
        <v>18101133</v>
      </c>
      <c r="E276" s="364"/>
      <c r="G276" s="364"/>
    </row>
    <row r="277" spans="1:7">
      <c r="A277" s="363">
        <v>18101143</v>
      </c>
      <c r="B277" s="363" t="s">
        <v>2057</v>
      </c>
      <c r="C277" s="364">
        <v>2600096.14</v>
      </c>
      <c r="D277" s="363">
        <f>VLOOKUP($A$1:$A$1020,BS!$A$8:$A$2407,1,0)</f>
        <v>18101143</v>
      </c>
      <c r="E277" s="364"/>
      <c r="G277" s="364"/>
    </row>
    <row r="278" spans="1:7">
      <c r="A278" s="363">
        <v>18210231</v>
      </c>
      <c r="B278" s="363" t="s">
        <v>1670</v>
      </c>
      <c r="C278" s="364">
        <v>23214771</v>
      </c>
      <c r="D278" s="363">
        <f>VLOOKUP($A$1:$A$1020,BS!$A$8:$A$2407,1,0)</f>
        <v>18210231</v>
      </c>
      <c r="E278" s="364"/>
      <c r="G278" s="364"/>
    </row>
    <row r="279" spans="1:7">
      <c r="A279" s="363">
        <v>18210261</v>
      </c>
      <c r="B279" s="363" t="s">
        <v>2024</v>
      </c>
      <c r="C279" s="364">
        <v>50185.88</v>
      </c>
      <c r="D279" s="363">
        <f>VLOOKUP($A$1:$A$1020,BS!$A$8:$A$2407,1,0)</f>
        <v>18210261</v>
      </c>
      <c r="E279" s="364"/>
      <c r="G279" s="364"/>
    </row>
    <row r="280" spans="1:7">
      <c r="A280" s="363">
        <v>18210281</v>
      </c>
      <c r="B280" s="363" t="s">
        <v>2239</v>
      </c>
      <c r="C280" s="364">
        <v>60295490.299999997</v>
      </c>
      <c r="D280" s="363">
        <f>VLOOKUP($A$1:$A$1020,BS!$A$8:$A$2407,1,0)</f>
        <v>18210281</v>
      </c>
      <c r="E280" s="364"/>
      <c r="G280" s="364"/>
    </row>
    <row r="281" spans="1:7">
      <c r="A281" s="363">
        <v>18210291</v>
      </c>
      <c r="B281" s="363" t="s">
        <v>2305</v>
      </c>
      <c r="C281" s="364">
        <v>3102586.77</v>
      </c>
      <c r="D281" s="363">
        <f>VLOOKUP($A$1:$A$1020,BS!$A$8:$A$2407,1,0)</f>
        <v>18210291</v>
      </c>
      <c r="E281" s="364"/>
      <c r="G281" s="364"/>
    </row>
    <row r="282" spans="1:7">
      <c r="A282" s="363">
        <v>18210301</v>
      </c>
      <c r="B282" s="363" t="s">
        <v>2832</v>
      </c>
      <c r="C282" s="364">
        <v>18185120.510000002</v>
      </c>
      <c r="D282" s="363">
        <f>VLOOKUP($A$1:$A$1020,BS!$A$8:$A$2407,1,0)</f>
        <v>18210301</v>
      </c>
      <c r="E282" s="364"/>
      <c r="G282" s="364"/>
    </row>
    <row r="283" spans="1:7">
      <c r="A283" s="363">
        <v>18210311</v>
      </c>
      <c r="B283" s="363" t="s">
        <v>2989</v>
      </c>
      <c r="C283" s="364">
        <v>16414332.439999999</v>
      </c>
      <c r="D283" s="363">
        <f>VLOOKUP($A$1:$A$1020,BS!$A$8:$A$2407,1,0)</f>
        <v>18210311</v>
      </c>
      <c r="E283" s="364"/>
      <c r="G283" s="364"/>
    </row>
    <row r="284" spans="1:7">
      <c r="A284" s="363">
        <v>18220011</v>
      </c>
      <c r="B284" s="363" t="s">
        <v>457</v>
      </c>
      <c r="C284" s="364">
        <v>65708856.939999998</v>
      </c>
      <c r="D284" s="363">
        <f>VLOOKUP($A$1:$A$1020,BS!$A$8:$A$2407,1,0)</f>
        <v>18220011</v>
      </c>
      <c r="E284" s="364"/>
      <c r="G284" s="364"/>
    </row>
    <row r="285" spans="1:7">
      <c r="A285" s="363">
        <v>18220021</v>
      </c>
      <c r="B285" s="363" t="s">
        <v>1085</v>
      </c>
      <c r="C285" s="364">
        <v>743111.53</v>
      </c>
      <c r="D285" s="363">
        <f>VLOOKUP($A$1:$A$1020,BS!$A$8:$A$2407,1,0)</f>
        <v>18220021</v>
      </c>
      <c r="E285" s="364"/>
      <c r="G285" s="364"/>
    </row>
    <row r="286" spans="1:7">
      <c r="A286" s="363">
        <v>18220031</v>
      </c>
      <c r="B286" s="363" t="s">
        <v>243</v>
      </c>
      <c r="C286" s="364">
        <v>-18818583.699999999</v>
      </c>
      <c r="D286" s="363">
        <f>VLOOKUP($A$1:$A$1020,BS!$A$8:$A$2407,1,0)</f>
        <v>18220031</v>
      </c>
      <c r="E286" s="364"/>
      <c r="G286" s="364"/>
    </row>
    <row r="287" spans="1:7">
      <c r="A287" s="363">
        <v>18220041</v>
      </c>
      <c r="B287" s="363" t="s">
        <v>1257</v>
      </c>
      <c r="C287" s="364">
        <v>-17749586.239999998</v>
      </c>
      <c r="D287" s="363">
        <f>VLOOKUP($A$1:$A$1020,BS!$A$8:$A$2407,1,0)</f>
        <v>18220041</v>
      </c>
      <c r="E287" s="364"/>
      <c r="G287" s="364"/>
    </row>
    <row r="288" spans="1:7">
      <c r="A288" s="363">
        <v>18220061</v>
      </c>
      <c r="B288" s="363" t="s">
        <v>1415</v>
      </c>
      <c r="C288" s="364">
        <v>-30211680.609999999</v>
      </c>
      <c r="D288" s="363">
        <f>VLOOKUP($A$1:$A$1020,BS!$A$8:$A$2407,1,0)</f>
        <v>18220061</v>
      </c>
    </row>
    <row r="289" spans="1:7">
      <c r="A289" s="363">
        <v>18220091</v>
      </c>
      <c r="B289" s="363" t="s">
        <v>2231</v>
      </c>
      <c r="C289" s="364">
        <v>261373.55</v>
      </c>
      <c r="D289" s="363">
        <f>VLOOKUP($A$1:$A$1020,BS!$A$8:$A$2407,1,0)</f>
        <v>18220091</v>
      </c>
    </row>
    <row r="290" spans="1:7">
      <c r="A290" s="363">
        <v>18220101</v>
      </c>
      <c r="B290" s="363" t="s">
        <v>2845</v>
      </c>
      <c r="C290" s="364">
        <v>10851932.84</v>
      </c>
      <c r="D290" s="363">
        <f>VLOOKUP($A$1:$A$1020,BS!$A$8:$A$2407,1,0)</f>
        <v>18220101</v>
      </c>
      <c r="E290" s="364"/>
      <c r="G290" s="364"/>
    </row>
    <row r="291" spans="1:7">
      <c r="A291" s="363">
        <v>18230002</v>
      </c>
      <c r="B291" s="363" t="s">
        <v>2</v>
      </c>
      <c r="C291" s="364">
        <v>505607.05</v>
      </c>
      <c r="D291" s="363">
        <f>VLOOKUP($A$1:$A$1020,BS!$A$8:$A$2407,1,0)</f>
        <v>18230002</v>
      </c>
      <c r="E291" s="364"/>
      <c r="G291" s="364"/>
    </row>
    <row r="292" spans="1:7">
      <c r="A292" s="363">
        <v>18230021</v>
      </c>
      <c r="B292" s="363" t="s">
        <v>575</v>
      </c>
      <c r="C292" s="364">
        <v>81823834.959999993</v>
      </c>
      <c r="D292" s="363">
        <f>VLOOKUP($A$1:$A$1020,BS!$A$8:$A$2407,1,0)</f>
        <v>18230021</v>
      </c>
      <c r="E292" s="364"/>
      <c r="G292" s="364"/>
    </row>
    <row r="293" spans="1:7">
      <c r="A293" s="363">
        <v>18230031</v>
      </c>
      <c r="B293" s="363" t="s">
        <v>1260</v>
      </c>
      <c r="C293" s="364">
        <v>51474366.340000004</v>
      </c>
      <c r="D293" s="363">
        <f>VLOOKUP($A$1:$A$1020,BS!$A$8:$A$2407,1,0)</f>
        <v>18230031</v>
      </c>
      <c r="G293" s="364"/>
    </row>
    <row r="294" spans="1:7">
      <c r="A294" s="363">
        <v>18230032</v>
      </c>
      <c r="B294" s="363" t="s">
        <v>829</v>
      </c>
      <c r="C294" s="364">
        <v>10849367.41</v>
      </c>
      <c r="D294" s="363">
        <f>VLOOKUP($A$1:$A$1020,BS!$A$8:$A$2407,1,0)</f>
        <v>18230032</v>
      </c>
      <c r="E294" s="364"/>
      <c r="G294" s="364"/>
    </row>
    <row r="295" spans="1:7">
      <c r="A295" s="363">
        <v>18230041</v>
      </c>
      <c r="B295" s="363" t="s">
        <v>720</v>
      </c>
      <c r="C295" s="364">
        <v>21589277</v>
      </c>
      <c r="D295" s="363">
        <f>VLOOKUP($A$1:$A$1020,BS!$A$8:$A$2407,1,0)</f>
        <v>18230041</v>
      </c>
      <c r="E295" s="364"/>
      <c r="G295" s="364"/>
    </row>
    <row r="296" spans="1:7">
      <c r="A296" s="363">
        <v>18230042</v>
      </c>
      <c r="B296" s="363" t="s">
        <v>1566</v>
      </c>
      <c r="C296" s="364">
        <v>-2964287.11</v>
      </c>
      <c r="D296" s="363">
        <f>VLOOKUP($A$1:$A$1020,BS!$A$8:$A$2407,1,0)</f>
        <v>18230042</v>
      </c>
      <c r="E296" s="364"/>
      <c r="G296" s="364"/>
    </row>
    <row r="297" spans="1:7">
      <c r="A297" s="363">
        <v>18230051</v>
      </c>
      <c r="B297" s="363" t="s">
        <v>721</v>
      </c>
      <c r="C297" s="364">
        <v>-16669991.140000001</v>
      </c>
      <c r="D297" s="363">
        <f>VLOOKUP($A$1:$A$1020,BS!$A$8:$A$2407,1,0)</f>
        <v>18230051</v>
      </c>
      <c r="E297" s="364"/>
      <c r="G297" s="364"/>
    </row>
    <row r="298" spans="1:7">
      <c r="A298" s="363">
        <v>18230061</v>
      </c>
      <c r="B298" s="363" t="s">
        <v>631</v>
      </c>
      <c r="C298" s="364">
        <v>1189212</v>
      </c>
      <c r="D298" s="363">
        <f>VLOOKUP($A$1:$A$1020,BS!$A$8:$A$2407,1,0)</f>
        <v>18230061</v>
      </c>
      <c r="E298" s="364"/>
      <c r="G298" s="364"/>
    </row>
    <row r="299" spans="1:7">
      <c r="A299" s="363">
        <v>18230071</v>
      </c>
      <c r="B299" s="363" t="s">
        <v>970</v>
      </c>
      <c r="C299" s="364">
        <v>113632921</v>
      </c>
      <c r="D299" s="363">
        <f>VLOOKUP($A$1:$A$1020,BS!$A$8:$A$2407,1,0)</f>
        <v>18230071</v>
      </c>
      <c r="E299" s="364"/>
      <c r="G299" s="364"/>
    </row>
    <row r="300" spans="1:7">
      <c r="A300" s="363">
        <v>18230081</v>
      </c>
      <c r="B300" s="363" t="s">
        <v>932</v>
      </c>
      <c r="C300" s="364">
        <v>-108049197.98999999</v>
      </c>
      <c r="D300" s="363">
        <f>VLOOKUP($A$1:$A$1020,BS!$A$8:$A$2407,1,0)</f>
        <v>18230081</v>
      </c>
      <c r="G300" s="364"/>
    </row>
    <row r="301" spans="1:7">
      <c r="A301" s="363">
        <v>18230281</v>
      </c>
      <c r="B301" s="363" t="s">
        <v>149</v>
      </c>
      <c r="C301" s="363">
        <v>0</v>
      </c>
      <c r="D301" s="363">
        <f>VLOOKUP($A$1:$A$1020,BS!$A$8:$A$2407,1,0)</f>
        <v>18230281</v>
      </c>
      <c r="E301" s="364"/>
    </row>
    <row r="302" spans="1:7">
      <c r="A302" s="363">
        <v>18230291</v>
      </c>
      <c r="B302" s="363" t="s">
        <v>1458</v>
      </c>
      <c r="C302" s="363">
        <v>0</v>
      </c>
      <c r="D302" s="363">
        <f>VLOOKUP($A$1:$A$1020,BS!$A$8:$A$2407,1,0)</f>
        <v>18230291</v>
      </c>
      <c r="E302" s="364"/>
      <c r="G302" s="364"/>
    </row>
    <row r="303" spans="1:7">
      <c r="A303" s="363">
        <v>18230311</v>
      </c>
      <c r="B303" s="363" t="s">
        <v>1489</v>
      </c>
      <c r="C303" s="364">
        <v>30000</v>
      </c>
      <c r="D303" s="363">
        <f>VLOOKUP($A$1:$A$1020,BS!$A$8:$A$2407,1,0)</f>
        <v>18230311</v>
      </c>
      <c r="E303" s="364"/>
      <c r="G303" s="364"/>
    </row>
    <row r="304" spans="1:7">
      <c r="A304" s="363">
        <v>18230351</v>
      </c>
      <c r="B304" s="363" t="s">
        <v>221</v>
      </c>
      <c r="C304" s="364">
        <v>112818377.98</v>
      </c>
      <c r="D304" s="363">
        <f>VLOOKUP($A$1:$A$1020,BS!$A$8:$A$2407,1,0)</f>
        <v>18230351</v>
      </c>
      <c r="E304" s="364"/>
      <c r="G304" s="364"/>
    </row>
    <row r="305" spans="1:7">
      <c r="A305" s="363">
        <v>18230401</v>
      </c>
      <c r="B305" s="363" t="s">
        <v>2250</v>
      </c>
      <c r="C305" s="364">
        <v>13262.01</v>
      </c>
      <c r="D305" s="363">
        <f>VLOOKUP($A$1:$A$1020,BS!$A$8:$A$2407,1,0)</f>
        <v>18230401</v>
      </c>
      <c r="G305" s="364"/>
    </row>
    <row r="306" spans="1:7">
      <c r="A306" s="363">
        <v>18230621</v>
      </c>
      <c r="B306" s="363" t="s">
        <v>1277</v>
      </c>
      <c r="C306" s="364">
        <v>-56395918.210000001</v>
      </c>
      <c r="D306" s="363">
        <f>VLOOKUP($A$1:$A$1020,BS!$A$8:$A$2407,1,0)</f>
        <v>18230621</v>
      </c>
      <c r="E306" s="364"/>
      <c r="G306" s="364"/>
    </row>
    <row r="307" spans="1:7">
      <c r="A307" s="363">
        <v>18230631</v>
      </c>
      <c r="B307" s="363" t="s">
        <v>1795</v>
      </c>
      <c r="C307" s="364">
        <v>71909595.430000007</v>
      </c>
      <c r="D307" s="363">
        <f>VLOOKUP($A$1:$A$1020,BS!$A$8:$A$2407,1,0)</f>
        <v>18230631</v>
      </c>
      <c r="E307" s="364"/>
      <c r="G307" s="364"/>
    </row>
    <row r="308" spans="1:7">
      <c r="A308" s="363">
        <v>18230691</v>
      </c>
      <c r="B308" s="363" t="s">
        <v>1290</v>
      </c>
      <c r="C308" s="364">
        <v>-474402.14</v>
      </c>
      <c r="D308" s="363">
        <f>VLOOKUP($A$1:$A$1020,BS!$A$8:$A$2407,1,0)</f>
        <v>18230691</v>
      </c>
    </row>
    <row r="309" spans="1:7">
      <c r="A309" s="363">
        <v>18230711</v>
      </c>
      <c r="B309" s="363" t="s">
        <v>979</v>
      </c>
      <c r="C309" s="363">
        <v>0</v>
      </c>
      <c r="D309" s="363">
        <f>VLOOKUP($A$1:$A$1020,BS!$A$8:$A$2407,1,0)</f>
        <v>18230711</v>
      </c>
      <c r="E309" s="364"/>
      <c r="G309" s="364"/>
    </row>
    <row r="310" spans="1:7">
      <c r="A310" s="363">
        <v>18230721</v>
      </c>
      <c r="B310" s="363" t="s">
        <v>980</v>
      </c>
      <c r="C310" s="363">
        <v>0</v>
      </c>
      <c r="D310" s="363">
        <f>VLOOKUP($A$1:$A$1020,BS!$A$8:$A$2407,1,0)</f>
        <v>18230721</v>
      </c>
      <c r="G310" s="364"/>
    </row>
    <row r="311" spans="1:7">
      <c r="A311" s="363">
        <v>18230731</v>
      </c>
      <c r="B311" s="363" t="s">
        <v>1719</v>
      </c>
      <c r="C311" s="363">
        <v>0</v>
      </c>
      <c r="D311" s="363">
        <f>VLOOKUP($A$1:$A$1020,BS!$A$8:$A$2407,1,0)</f>
        <v>18230731</v>
      </c>
      <c r="G311" s="364"/>
    </row>
    <row r="312" spans="1:7">
      <c r="A312" s="363">
        <v>18230741</v>
      </c>
      <c r="B312" s="363" t="s">
        <v>236</v>
      </c>
      <c r="C312" s="363">
        <v>0</v>
      </c>
      <c r="D312" s="363">
        <f>VLOOKUP($A$1:$A$1020,BS!$A$8:$A$2407,1,0)</f>
        <v>18230741</v>
      </c>
      <c r="G312" s="364"/>
    </row>
    <row r="313" spans="1:7">
      <c r="A313" s="363">
        <v>18230751</v>
      </c>
      <c r="B313" s="363" t="s">
        <v>278</v>
      </c>
      <c r="C313" s="363">
        <v>0</v>
      </c>
      <c r="D313" s="363">
        <f>VLOOKUP($A$1:$A$1020,BS!$A$8:$A$2407,1,0)</f>
        <v>18230751</v>
      </c>
      <c r="G313" s="364"/>
    </row>
    <row r="314" spans="1:7">
      <c r="A314" s="363">
        <v>18230761</v>
      </c>
      <c r="B314" s="363" t="s">
        <v>279</v>
      </c>
      <c r="C314" s="363">
        <v>0</v>
      </c>
      <c r="D314" s="363">
        <f>VLOOKUP($A$1:$A$1020,BS!$A$8:$A$2407,1,0)</f>
        <v>18230761</v>
      </c>
      <c r="E314" s="364"/>
      <c r="G314" s="364"/>
    </row>
    <row r="315" spans="1:7">
      <c r="A315" s="363">
        <v>18230771</v>
      </c>
      <c r="B315" s="363" t="s">
        <v>873</v>
      </c>
      <c r="C315" s="364">
        <v>14842949</v>
      </c>
      <c r="D315" s="363">
        <f>VLOOKUP($A$1:$A$1020,BS!$A$8:$A$2407,1,0)</f>
        <v>18230771</v>
      </c>
      <c r="E315" s="364"/>
      <c r="G315" s="364"/>
    </row>
    <row r="316" spans="1:7">
      <c r="A316" s="363">
        <v>18230781</v>
      </c>
      <c r="B316" s="363" t="s">
        <v>788</v>
      </c>
      <c r="C316" s="364">
        <v>-14842949</v>
      </c>
      <c r="D316" s="363">
        <f>VLOOKUP($A$1:$A$1020,BS!$A$8:$A$2407,1,0)</f>
        <v>18230781</v>
      </c>
      <c r="E316" s="364"/>
    </row>
    <row r="317" spans="1:7">
      <c r="A317" s="363">
        <v>18230791</v>
      </c>
      <c r="B317" s="363" t="s">
        <v>379</v>
      </c>
      <c r="C317" s="364">
        <v>3858376</v>
      </c>
      <c r="D317" s="363">
        <f>VLOOKUP($A$1:$A$1020,BS!$A$8:$A$2407,1,0)</f>
        <v>18230791</v>
      </c>
      <c r="E317" s="364"/>
      <c r="G317" s="364"/>
    </row>
    <row r="318" spans="1:7">
      <c r="A318" s="363">
        <v>18230811</v>
      </c>
      <c r="B318" s="363" t="s">
        <v>1551</v>
      </c>
      <c r="C318" s="363">
        <v>0</v>
      </c>
      <c r="D318" s="363">
        <f>VLOOKUP($A$1:$A$1020,BS!$A$8:$A$2407,1,0)</f>
        <v>18230811</v>
      </c>
      <c r="E318" s="364"/>
      <c r="G318" s="364"/>
    </row>
    <row r="319" spans="1:7">
      <c r="A319" s="363">
        <v>18230821</v>
      </c>
      <c r="B319" s="363" t="s">
        <v>1552</v>
      </c>
      <c r="C319" s="363">
        <v>0</v>
      </c>
      <c r="D319" s="363">
        <f>VLOOKUP($A$1:$A$1020,BS!$A$8:$A$2407,1,0)</f>
        <v>18230821</v>
      </c>
      <c r="E319" s="364"/>
      <c r="G319" s="364"/>
    </row>
    <row r="320" spans="1:7">
      <c r="A320" s="363">
        <v>18230831</v>
      </c>
      <c r="B320" s="363" t="s">
        <v>1435</v>
      </c>
      <c r="C320" s="363">
        <v>0</v>
      </c>
      <c r="D320" s="363">
        <f>VLOOKUP($A$1:$A$1020,BS!$A$8:$A$2407,1,0)</f>
        <v>18230831</v>
      </c>
      <c r="G320" s="364"/>
    </row>
    <row r="321" spans="1:7">
      <c r="A321" s="363">
        <v>18230841</v>
      </c>
      <c r="B321" s="363" t="s">
        <v>707</v>
      </c>
      <c r="C321" s="363">
        <v>0</v>
      </c>
      <c r="D321" s="363">
        <f>VLOOKUP($A$1:$A$1020,BS!$A$8:$A$2407,1,0)</f>
        <v>18230841</v>
      </c>
      <c r="E321" s="364"/>
    </row>
    <row r="322" spans="1:7">
      <c r="A322" s="363">
        <v>18230851</v>
      </c>
      <c r="B322" s="363" t="s">
        <v>1138</v>
      </c>
      <c r="C322" s="363">
        <v>0</v>
      </c>
      <c r="D322" s="363">
        <f>VLOOKUP($A$1:$A$1020,BS!$A$8:$A$2407,1,0)</f>
        <v>18230851</v>
      </c>
      <c r="E322" s="364"/>
      <c r="G322" s="364"/>
    </row>
    <row r="323" spans="1:7">
      <c r="A323" s="363">
        <v>18230861</v>
      </c>
      <c r="B323" s="363" t="s">
        <v>1139</v>
      </c>
      <c r="C323" s="363">
        <v>0</v>
      </c>
      <c r="D323" s="363">
        <f>VLOOKUP($A$1:$A$1020,BS!$A$8:$A$2407,1,0)</f>
        <v>18230861</v>
      </c>
      <c r="E323" s="364"/>
    </row>
    <row r="324" spans="1:7">
      <c r="A324" s="363">
        <v>18230871</v>
      </c>
      <c r="B324" s="363" t="s">
        <v>180</v>
      </c>
      <c r="C324" s="363">
        <v>0</v>
      </c>
      <c r="D324" s="363">
        <f>VLOOKUP($A$1:$A$1020,BS!$A$8:$A$2407,1,0)</f>
        <v>18230871</v>
      </c>
      <c r="E324" s="364"/>
      <c r="G324" s="364"/>
    </row>
    <row r="325" spans="1:7">
      <c r="A325" s="363">
        <v>18230881</v>
      </c>
      <c r="B325" s="363" t="s">
        <v>181</v>
      </c>
      <c r="C325" s="363">
        <v>0</v>
      </c>
      <c r="D325" s="363">
        <f>VLOOKUP($A$1:$A$1020,BS!$A$8:$A$2407,1,0)</f>
        <v>18230881</v>
      </c>
      <c r="E325" s="364"/>
      <c r="G325" s="364"/>
    </row>
    <row r="326" spans="1:7">
      <c r="A326" s="363">
        <v>18230891</v>
      </c>
      <c r="B326" s="363" t="s">
        <v>915</v>
      </c>
      <c r="C326" s="363">
        <v>0</v>
      </c>
      <c r="D326" s="363">
        <f>VLOOKUP($A$1:$A$1020,BS!$A$8:$A$2407,1,0)</f>
        <v>18230891</v>
      </c>
      <c r="E326" s="364"/>
      <c r="G326" s="364"/>
    </row>
    <row r="327" spans="1:7">
      <c r="A327" s="363">
        <v>18230971</v>
      </c>
      <c r="B327" s="363" t="s">
        <v>1383</v>
      </c>
      <c r="C327" s="364">
        <v>2749643.08</v>
      </c>
      <c r="D327" s="363">
        <f>VLOOKUP($A$1:$A$1020,BS!$A$8:$A$2407,1,0)</f>
        <v>18230971</v>
      </c>
      <c r="E327" s="364"/>
      <c r="G327" s="364"/>
    </row>
    <row r="328" spans="1:7">
      <c r="A328" s="363">
        <v>18230981</v>
      </c>
      <c r="B328" s="363" t="s">
        <v>918</v>
      </c>
      <c r="C328" s="363">
        <v>0</v>
      </c>
      <c r="D328" s="363">
        <f>VLOOKUP($A$1:$A$1020,BS!$A$8:$A$2407,1,0)</f>
        <v>18230981</v>
      </c>
      <c r="E328" s="364"/>
      <c r="G328" s="364"/>
    </row>
    <row r="329" spans="1:7">
      <c r="A329" s="363">
        <v>18231051</v>
      </c>
      <c r="B329" s="363" t="s">
        <v>2039</v>
      </c>
      <c r="C329" s="364">
        <v>-34827817</v>
      </c>
      <c r="D329" s="363">
        <f>VLOOKUP($A$1:$A$1020,BS!$A$8:$A$2407,1,0)</f>
        <v>18231051</v>
      </c>
      <c r="E329" s="364"/>
      <c r="G329" s="364"/>
    </row>
    <row r="330" spans="1:7">
      <c r="A330" s="363">
        <v>18231061</v>
      </c>
      <c r="B330" s="363" t="s">
        <v>2040</v>
      </c>
      <c r="C330" s="364">
        <v>34827817</v>
      </c>
      <c r="D330" s="363">
        <f>VLOOKUP($A$1:$A$1020,BS!$A$8:$A$2407,1,0)</f>
        <v>18231061</v>
      </c>
      <c r="E330" s="364"/>
      <c r="G330" s="364"/>
    </row>
    <row r="331" spans="1:7">
      <c r="A331" s="363">
        <v>18231081</v>
      </c>
      <c r="B331" s="363" t="s">
        <v>2237</v>
      </c>
      <c r="C331" s="364">
        <v>-25644564</v>
      </c>
      <c r="D331" s="363">
        <f>VLOOKUP($A$1:$A$1020,BS!$A$8:$A$2407,1,0)</f>
        <v>18231081</v>
      </c>
      <c r="E331" s="364"/>
      <c r="G331" s="364"/>
    </row>
    <row r="332" spans="1:7">
      <c r="A332" s="363">
        <v>18231091</v>
      </c>
      <c r="B332" s="363" t="s">
        <v>2238</v>
      </c>
      <c r="C332" s="364">
        <v>25644564</v>
      </c>
      <c r="D332" s="363">
        <f>VLOOKUP($A$1:$A$1020,BS!$A$8:$A$2407,1,0)</f>
        <v>18231091</v>
      </c>
      <c r="E332" s="364"/>
      <c r="G332" s="364"/>
    </row>
    <row r="333" spans="1:7">
      <c r="A333" s="363">
        <v>18231141</v>
      </c>
      <c r="B333" s="363" t="s">
        <v>2461</v>
      </c>
      <c r="C333" s="364">
        <v>-37811937</v>
      </c>
      <c r="D333" s="363">
        <f>VLOOKUP($A$1:$A$1020,BS!$A$8:$A$2407,1,0)</f>
        <v>18231141</v>
      </c>
      <c r="E333" s="364"/>
      <c r="G333" s="364"/>
    </row>
    <row r="334" spans="1:7">
      <c r="A334" s="363">
        <v>18231151</v>
      </c>
      <c r="B334" s="363" t="s">
        <v>2462</v>
      </c>
      <c r="C334" s="364">
        <v>37811937</v>
      </c>
      <c r="D334" s="363">
        <f>VLOOKUP($A$1:$A$1020,BS!$A$8:$A$2407,1,0)</f>
        <v>18231151</v>
      </c>
      <c r="G334" s="364"/>
    </row>
    <row r="335" spans="1:7">
      <c r="A335" s="363">
        <v>18231161</v>
      </c>
      <c r="B335" s="363" t="s">
        <v>2724</v>
      </c>
      <c r="C335" s="364">
        <v>40127111</v>
      </c>
      <c r="D335" s="363">
        <f>VLOOKUP($A$1:$A$1020,BS!$A$8:$A$2407,1,0)</f>
        <v>18231161</v>
      </c>
      <c r="E335" s="364"/>
    </row>
    <row r="336" spans="1:7">
      <c r="A336" s="363">
        <v>18231171</v>
      </c>
      <c r="B336" s="363" t="s">
        <v>2725</v>
      </c>
      <c r="C336" s="364">
        <v>-40127111</v>
      </c>
      <c r="D336" s="363">
        <f>VLOOKUP($A$1:$A$1020,BS!$A$8:$A$2407,1,0)</f>
        <v>18231171</v>
      </c>
      <c r="G336" s="364"/>
    </row>
    <row r="337" spans="1:7">
      <c r="A337" s="363">
        <v>18231181</v>
      </c>
      <c r="B337" s="363" t="s">
        <v>2878</v>
      </c>
      <c r="C337" s="364">
        <v>14111843</v>
      </c>
      <c r="D337" s="363">
        <f>VLOOKUP($A$1:$A$1020,BS!$A$8:$A$2407,1,0)</f>
        <v>18231181</v>
      </c>
      <c r="E337" s="364"/>
    </row>
    <row r="338" spans="1:7">
      <c r="A338" s="363">
        <v>18231191</v>
      </c>
      <c r="B338" s="363" t="s">
        <v>2879</v>
      </c>
      <c r="C338" s="364">
        <v>-14111843</v>
      </c>
      <c r="D338" s="363">
        <f>VLOOKUP($A$1:$A$1020,BS!$A$8:$A$2407,1,0)</f>
        <v>18231191</v>
      </c>
      <c r="G338" s="364"/>
    </row>
    <row r="339" spans="1:7">
      <c r="A339" s="363">
        <v>18232221</v>
      </c>
      <c r="B339" s="363" t="s">
        <v>1490</v>
      </c>
      <c r="C339" s="364">
        <v>198375.75</v>
      </c>
      <c r="D339" s="363">
        <f>VLOOKUP($A$1:$A$1020,BS!$A$8:$A$2407,1,0)</f>
        <v>18232221</v>
      </c>
      <c r="E339" s="364"/>
      <c r="G339" s="364"/>
    </row>
    <row r="340" spans="1:7">
      <c r="A340" s="363">
        <v>18232251</v>
      </c>
      <c r="B340" s="363" t="s">
        <v>1491</v>
      </c>
      <c r="C340" s="364">
        <v>2142305.36</v>
      </c>
      <c r="D340" s="363">
        <f>VLOOKUP($A$1:$A$1020,BS!$A$8:$A$2407,1,0)</f>
        <v>18232251</v>
      </c>
      <c r="E340" s="364"/>
    </row>
    <row r="341" spans="1:7">
      <c r="A341" s="363">
        <v>18232261</v>
      </c>
      <c r="B341" s="363" t="s">
        <v>1524</v>
      </c>
      <c r="C341" s="364">
        <v>102002.61</v>
      </c>
      <c r="D341" s="363">
        <f>VLOOKUP($A$1:$A$1020,BS!$A$8:$A$2407,1,0)</f>
        <v>18232261</v>
      </c>
      <c r="G341" s="364"/>
    </row>
    <row r="342" spans="1:7">
      <c r="A342" s="363">
        <v>18232271</v>
      </c>
      <c r="B342" s="363" t="s">
        <v>1492</v>
      </c>
      <c r="C342" s="364">
        <v>307742.2</v>
      </c>
      <c r="D342" s="363">
        <f>VLOOKUP($A$1:$A$1020,BS!$A$8:$A$2407,1,0)</f>
        <v>18232271</v>
      </c>
      <c r="G342" s="364"/>
    </row>
    <row r="343" spans="1:7">
      <c r="A343" s="363">
        <v>18232301</v>
      </c>
      <c r="B343" s="363" t="s">
        <v>2306</v>
      </c>
      <c r="C343" s="364">
        <v>70063325.370000005</v>
      </c>
      <c r="D343" s="363">
        <f>VLOOKUP($A$1:$A$1020,BS!$A$8:$A$2407,1,0)</f>
        <v>18232301</v>
      </c>
      <c r="E343" s="364"/>
      <c r="G343" s="364"/>
    </row>
    <row r="344" spans="1:7">
      <c r="A344" s="363">
        <v>18232311</v>
      </c>
      <c r="B344" s="363" t="s">
        <v>2307</v>
      </c>
      <c r="C344" s="364">
        <v>14801529</v>
      </c>
      <c r="D344" s="363">
        <f>VLOOKUP($A$1:$A$1020,BS!$A$8:$A$2407,1,0)</f>
        <v>18232311</v>
      </c>
      <c r="E344" s="364"/>
      <c r="G344" s="364"/>
    </row>
    <row r="345" spans="1:7">
      <c r="A345" s="363">
        <v>18232321</v>
      </c>
      <c r="B345" s="363" t="s">
        <v>2308</v>
      </c>
      <c r="C345" s="364">
        <v>2041666.46</v>
      </c>
      <c r="D345" s="363">
        <f>VLOOKUP($A$1:$A$1020,BS!$A$8:$A$2407,1,0)</f>
        <v>18232321</v>
      </c>
      <c r="E345" s="364"/>
      <c r="G345" s="364"/>
    </row>
    <row r="346" spans="1:7">
      <c r="A346" s="363">
        <v>18232331</v>
      </c>
      <c r="B346" s="363" t="s">
        <v>2319</v>
      </c>
      <c r="C346" s="364">
        <v>1874836.62</v>
      </c>
      <c r="D346" s="363">
        <f>VLOOKUP($A$1:$A$1020,BS!$A$8:$A$2407,1,0)</f>
        <v>18232331</v>
      </c>
      <c r="E346" s="364"/>
      <c r="G346" s="364"/>
    </row>
    <row r="347" spans="1:7">
      <c r="A347" s="363">
        <v>18233061</v>
      </c>
      <c r="B347" s="363" t="s">
        <v>1493</v>
      </c>
      <c r="C347" s="364">
        <v>20000</v>
      </c>
      <c r="D347" s="363">
        <f>VLOOKUP($A$1:$A$1020,BS!$A$8:$A$2407,1,0)</f>
        <v>18233061</v>
      </c>
      <c r="G347" s="364"/>
    </row>
    <row r="348" spans="1:7">
      <c r="A348" s="363">
        <v>18233091</v>
      </c>
      <c r="B348" s="363" t="s">
        <v>1494</v>
      </c>
      <c r="C348" s="364">
        <v>198092.16</v>
      </c>
      <c r="D348" s="363">
        <f>VLOOKUP($A$1:$A$1020,BS!$A$8:$A$2407,1,0)</f>
        <v>18233091</v>
      </c>
      <c r="G348" s="364"/>
    </row>
    <row r="349" spans="1:7">
      <c r="A349" s="363">
        <v>18235521</v>
      </c>
      <c r="B349" s="363" t="s">
        <v>1926</v>
      </c>
      <c r="C349" s="364">
        <v>26760911.879999999</v>
      </c>
      <c r="D349" s="363">
        <f>VLOOKUP($A$1:$A$1020,BS!$A$8:$A$2407,1,0)</f>
        <v>18235521</v>
      </c>
      <c r="G349" s="364"/>
    </row>
    <row r="350" spans="1:7">
      <c r="A350" s="363">
        <v>18236021</v>
      </c>
      <c r="B350" s="363" t="s">
        <v>44</v>
      </c>
      <c r="C350" s="364">
        <v>15256064.07</v>
      </c>
      <c r="D350" s="363">
        <f>VLOOKUP($A$1:$A$1020,BS!$A$8:$A$2407,1,0)</f>
        <v>18236021</v>
      </c>
      <c r="G350" s="364"/>
    </row>
    <row r="351" spans="1:7">
      <c r="A351" s="363">
        <v>18236031</v>
      </c>
      <c r="B351" s="363" t="s">
        <v>45</v>
      </c>
      <c r="C351" s="364">
        <v>2873005.76</v>
      </c>
      <c r="D351" s="363">
        <f>VLOOKUP($A$1:$A$1020,BS!$A$8:$A$2407,1,0)</f>
        <v>18236031</v>
      </c>
      <c r="G351" s="364"/>
    </row>
    <row r="352" spans="1:7">
      <c r="A352" s="363">
        <v>18236041</v>
      </c>
      <c r="B352" s="363" t="s">
        <v>46</v>
      </c>
      <c r="C352" s="364">
        <v>-228709.77</v>
      </c>
      <c r="D352" s="363">
        <f>VLOOKUP($A$1:$A$1020,BS!$A$8:$A$2407,1,0)</f>
        <v>18236041</v>
      </c>
      <c r="E352" s="364"/>
      <c r="G352" s="364"/>
    </row>
    <row r="353" spans="1:7">
      <c r="A353" s="363">
        <v>18236051</v>
      </c>
      <c r="B353" s="363" t="s">
        <v>1212</v>
      </c>
      <c r="C353" s="364">
        <v>107024.51</v>
      </c>
      <c r="D353" s="363">
        <f>VLOOKUP($A$1:$A$1020,BS!$A$8:$A$2407,1,0)</f>
        <v>18236051</v>
      </c>
      <c r="G353" s="364"/>
    </row>
    <row r="354" spans="1:7">
      <c r="A354" s="363">
        <v>18236061</v>
      </c>
      <c r="B354" s="363" t="s">
        <v>322</v>
      </c>
      <c r="C354" s="364">
        <v>1031542.85</v>
      </c>
      <c r="D354" s="363">
        <f>VLOOKUP($A$1:$A$1020,BS!$A$8:$A$2407,1,0)</f>
        <v>18236061</v>
      </c>
      <c r="G354" s="364"/>
    </row>
    <row r="355" spans="1:7">
      <c r="A355" s="363">
        <v>18236071</v>
      </c>
      <c r="B355" s="363" t="s">
        <v>323</v>
      </c>
      <c r="C355" s="364">
        <v>671052.84</v>
      </c>
      <c r="D355" s="363">
        <f>VLOOKUP($A$1:$A$1020,BS!$A$8:$A$2407,1,0)</f>
        <v>18236071</v>
      </c>
      <c r="E355" s="364"/>
      <c r="G355" s="364"/>
    </row>
    <row r="356" spans="1:7">
      <c r="A356" s="363">
        <v>18236091</v>
      </c>
      <c r="B356" s="363" t="s">
        <v>1384</v>
      </c>
      <c r="C356" s="364">
        <v>-100555.3</v>
      </c>
      <c r="D356" s="363">
        <f>VLOOKUP($A$1:$A$1020,BS!$A$8:$A$2407,1,0)</f>
        <v>18236091</v>
      </c>
      <c r="E356" s="364"/>
      <c r="G356" s="364"/>
    </row>
    <row r="357" spans="1:7">
      <c r="A357" s="363">
        <v>18236101</v>
      </c>
      <c r="B357" s="363" t="s">
        <v>1417</v>
      </c>
      <c r="C357" s="364">
        <v>3769772.47</v>
      </c>
      <c r="D357" s="363">
        <f>VLOOKUP($A$1:$A$1020,BS!$A$8:$A$2407,1,0)</f>
        <v>18236101</v>
      </c>
      <c r="E357" s="364"/>
      <c r="G357" s="364"/>
    </row>
    <row r="358" spans="1:7">
      <c r="A358" s="363">
        <v>18236111</v>
      </c>
      <c r="B358" s="363" t="s">
        <v>2747</v>
      </c>
      <c r="C358" s="364">
        <v>-1805748.64</v>
      </c>
      <c r="D358" s="363">
        <f>VLOOKUP($A$1:$A$1020,BS!$A$8:$A$2407,1,0)</f>
        <v>18236111</v>
      </c>
    </row>
    <row r="359" spans="1:7">
      <c r="A359" s="363">
        <v>18237112</v>
      </c>
      <c r="B359" s="363" t="s">
        <v>633</v>
      </c>
      <c r="C359" s="364">
        <v>279321.2</v>
      </c>
      <c r="D359" s="363">
        <f>VLOOKUP($A$1:$A$1020,BS!$A$8:$A$2407,1,0)</f>
        <v>18237112</v>
      </c>
      <c r="E359" s="364"/>
      <c r="G359" s="364"/>
    </row>
    <row r="360" spans="1:7">
      <c r="A360" s="363">
        <v>18237122</v>
      </c>
      <c r="B360" s="363" t="s">
        <v>961</v>
      </c>
      <c r="C360" s="364">
        <v>169602.13</v>
      </c>
      <c r="D360" s="363">
        <f>VLOOKUP($A$1:$A$1020,BS!$A$8:$A$2407,1,0)</f>
        <v>18237122</v>
      </c>
    </row>
    <row r="361" spans="1:7">
      <c r="A361" s="363">
        <v>18237132</v>
      </c>
      <c r="B361" s="363" t="s">
        <v>58</v>
      </c>
      <c r="C361" s="364">
        <v>133750.43</v>
      </c>
      <c r="D361" s="363">
        <f>VLOOKUP($A$1:$A$1020,BS!$A$8:$A$2407,1,0)</f>
        <v>18237132</v>
      </c>
    </row>
    <row r="362" spans="1:7">
      <c r="A362" s="363">
        <v>18237142</v>
      </c>
      <c r="B362" s="363" t="s">
        <v>59</v>
      </c>
      <c r="C362" s="364">
        <v>53995.63</v>
      </c>
      <c r="D362" s="363">
        <f>VLOOKUP($A$1:$A$1020,BS!$A$8:$A$2407,1,0)</f>
        <v>18237142</v>
      </c>
    </row>
    <row r="363" spans="1:7">
      <c r="A363" s="363">
        <v>18237152</v>
      </c>
      <c r="B363" s="363" t="s">
        <v>318</v>
      </c>
      <c r="C363" s="364">
        <v>67987.45</v>
      </c>
      <c r="D363" s="363">
        <f>VLOOKUP($A$1:$A$1020,BS!$A$8:$A$2407,1,0)</f>
        <v>18237152</v>
      </c>
      <c r="E363" s="364"/>
      <c r="G363" s="364"/>
    </row>
    <row r="364" spans="1:7">
      <c r="A364" s="363">
        <v>18238031</v>
      </c>
      <c r="B364" s="363" t="s">
        <v>2603</v>
      </c>
      <c r="C364" s="364">
        <v>7284471.8300000001</v>
      </c>
      <c r="D364" s="363">
        <f>VLOOKUP($A$1:$A$1020,BS!$A$8:$A$2407,1,0)</f>
        <v>18238031</v>
      </c>
      <c r="E364" s="364"/>
      <c r="G364" s="364"/>
    </row>
    <row r="365" spans="1:7">
      <c r="A365" s="363">
        <v>18238032</v>
      </c>
      <c r="B365" s="363" t="s">
        <v>2603</v>
      </c>
      <c r="C365" s="364">
        <v>2735659.81</v>
      </c>
      <c r="D365" s="363">
        <f>VLOOKUP($A$1:$A$1020,BS!$A$8:$A$2407,1,0)</f>
        <v>18238032</v>
      </c>
      <c r="E365" s="364"/>
      <c r="G365" s="364"/>
    </row>
    <row r="366" spans="1:7">
      <c r="A366" s="363">
        <v>18238041</v>
      </c>
      <c r="B366" s="363" t="s">
        <v>2604</v>
      </c>
      <c r="C366" s="364">
        <v>23812722</v>
      </c>
      <c r="D366" s="363">
        <f>VLOOKUP($A$1:$A$1020,BS!$A$8:$A$2407,1,0)</f>
        <v>18238041</v>
      </c>
      <c r="E366" s="364"/>
      <c r="G366" s="364"/>
    </row>
    <row r="367" spans="1:7">
      <c r="A367" s="363">
        <v>18238042</v>
      </c>
      <c r="B367" s="363" t="s">
        <v>2605</v>
      </c>
      <c r="C367" s="364">
        <v>9090395</v>
      </c>
      <c r="D367" s="363">
        <f>VLOOKUP($A$1:$A$1020,BS!$A$8:$A$2407,1,0)</f>
        <v>18238042</v>
      </c>
    </row>
    <row r="368" spans="1:7">
      <c r="A368" s="363">
        <v>18238141</v>
      </c>
      <c r="B368" s="363" t="s">
        <v>2783</v>
      </c>
      <c r="C368" s="364">
        <v>17092873.890000001</v>
      </c>
      <c r="D368" s="363">
        <f>VLOOKUP($A$1:$A$1020,BS!$A$8:$A$2407,1,0)</f>
        <v>18238141</v>
      </c>
    </row>
    <row r="369" spans="1:7">
      <c r="A369" s="363">
        <v>18238142</v>
      </c>
      <c r="B369" s="363" t="s">
        <v>2782</v>
      </c>
      <c r="C369" s="364">
        <v>49386298.509999998</v>
      </c>
      <c r="D369" s="363">
        <f>VLOOKUP($A$1:$A$1020,BS!$A$8:$A$2407,1,0)</f>
        <v>18238142</v>
      </c>
    </row>
    <row r="370" spans="1:7">
      <c r="A370" s="363">
        <v>18238151</v>
      </c>
      <c r="B370" s="363" t="s">
        <v>2674</v>
      </c>
      <c r="C370" s="364">
        <v>5545750.9100000001</v>
      </c>
      <c r="D370" s="363">
        <f>VLOOKUP($A$1:$A$1020,BS!$A$8:$A$2407,1,0)</f>
        <v>18238151</v>
      </c>
      <c r="E370" s="364"/>
      <c r="G370" s="364"/>
    </row>
    <row r="371" spans="1:7">
      <c r="A371" s="363">
        <v>18238152</v>
      </c>
      <c r="B371" s="363" t="s">
        <v>2618</v>
      </c>
      <c r="C371" s="364">
        <v>11122489.310000001</v>
      </c>
      <c r="D371" s="363">
        <f>VLOOKUP($A$1:$A$1020,BS!$A$8:$A$2407,1,0)</f>
        <v>18238152</v>
      </c>
      <c r="E371" s="364"/>
      <c r="G371" s="364"/>
    </row>
    <row r="372" spans="1:7">
      <c r="A372" s="363">
        <v>18238161</v>
      </c>
      <c r="B372" s="363" t="s">
        <v>2602</v>
      </c>
      <c r="C372" s="364">
        <v>696454.15</v>
      </c>
      <c r="D372" s="363">
        <f>VLOOKUP($A$1:$A$1020,BS!$A$8:$A$2407,1,0)</f>
        <v>18238161</v>
      </c>
      <c r="E372" s="364"/>
      <c r="G372" s="364"/>
    </row>
    <row r="373" spans="1:7">
      <c r="A373" s="363">
        <v>18238162</v>
      </c>
      <c r="B373" s="363" t="s">
        <v>2849</v>
      </c>
      <c r="C373" s="364">
        <v>1366541.71</v>
      </c>
      <c r="D373" s="363">
        <f>VLOOKUP($A$1:$A$1020,BS!$A$8:$A$2407,1,0)</f>
        <v>18238162</v>
      </c>
      <c r="E373" s="364"/>
      <c r="G373" s="364"/>
    </row>
    <row r="374" spans="1:7">
      <c r="A374" s="363">
        <v>18238171</v>
      </c>
      <c r="B374" s="363" t="s">
        <v>2766</v>
      </c>
      <c r="C374" s="364">
        <v>289986.68</v>
      </c>
      <c r="D374" s="363">
        <f>VLOOKUP($A$1:$A$1020,BS!$A$8:$A$2407,1,0)</f>
        <v>18238171</v>
      </c>
    </row>
    <row r="375" spans="1:7">
      <c r="A375" s="363">
        <v>18238172</v>
      </c>
      <c r="B375" s="363" t="s">
        <v>2619</v>
      </c>
      <c r="C375" s="364">
        <v>359823.21</v>
      </c>
      <c r="D375" s="363">
        <f>VLOOKUP($A$1:$A$1020,BS!$A$8:$A$2407,1,0)</f>
        <v>18238172</v>
      </c>
      <c r="E375" s="364"/>
      <c r="G375" s="364"/>
    </row>
    <row r="376" spans="1:7">
      <c r="A376" s="363">
        <v>18238181</v>
      </c>
      <c r="B376" s="363" t="s">
        <v>2720</v>
      </c>
      <c r="C376" s="364">
        <v>540573.37</v>
      </c>
      <c r="D376" s="363">
        <f>VLOOKUP($A$1:$A$1020,BS!$A$8:$A$2407,1,0)</f>
        <v>18238181</v>
      </c>
      <c r="E376" s="364"/>
      <c r="G376" s="364"/>
    </row>
    <row r="377" spans="1:7">
      <c r="A377" s="363">
        <v>18238191</v>
      </c>
      <c r="B377" s="363" t="s">
        <v>2721</v>
      </c>
      <c r="C377" s="364">
        <v>2118758.34</v>
      </c>
      <c r="D377" s="363">
        <f>VLOOKUP($A$1:$A$1020,BS!$A$8:$A$2407,1,0)</f>
        <v>18238191</v>
      </c>
      <c r="E377" s="364"/>
      <c r="G377" s="364"/>
    </row>
    <row r="378" spans="1:7">
      <c r="A378" s="363">
        <v>18238201</v>
      </c>
      <c r="B378" s="363" t="s">
        <v>2690</v>
      </c>
      <c r="C378" s="363">
        <v>0</v>
      </c>
      <c r="D378" s="363">
        <f>VLOOKUP($A$1:$A$1020,BS!$A$8:$A$2407,1,0)</f>
        <v>18238201</v>
      </c>
      <c r="E378" s="364"/>
      <c r="G378" s="364"/>
    </row>
    <row r="379" spans="1:7">
      <c r="A379" s="363">
        <v>18238202</v>
      </c>
      <c r="B379" s="363" t="s">
        <v>2691</v>
      </c>
      <c r="C379" s="363">
        <v>0</v>
      </c>
      <c r="D379" s="363">
        <f>VLOOKUP($A$1:$A$1020,BS!$A$8:$A$2407,1,0)</f>
        <v>18238202</v>
      </c>
      <c r="E379" s="364"/>
      <c r="G379" s="364"/>
    </row>
    <row r="380" spans="1:7">
      <c r="A380" s="363">
        <v>18238211</v>
      </c>
      <c r="B380" s="363" t="s">
        <v>2712</v>
      </c>
      <c r="C380" s="364">
        <v>29696.57</v>
      </c>
      <c r="D380" s="363">
        <f>VLOOKUP($A$1:$A$1020,BS!$A$8:$A$2407,1,0)</f>
        <v>18238211</v>
      </c>
    </row>
    <row r="381" spans="1:7">
      <c r="A381" s="363">
        <v>18238221</v>
      </c>
      <c r="B381" s="363" t="s">
        <v>2713</v>
      </c>
      <c r="C381" s="364">
        <v>71251.05</v>
      </c>
      <c r="D381" s="363">
        <f>VLOOKUP($A$1:$A$1020,BS!$A$8:$A$2407,1,0)</f>
        <v>18238221</v>
      </c>
    </row>
    <row r="382" spans="1:7">
      <c r="A382" s="363">
        <v>18238232</v>
      </c>
      <c r="B382" s="363" t="s">
        <v>2711</v>
      </c>
      <c r="C382" s="363">
        <v>0</v>
      </c>
      <c r="D382" s="363">
        <f>VLOOKUP($A$1:$A$1020,BS!$A$8:$A$2407,1,0)</f>
        <v>18238232</v>
      </c>
      <c r="E382" s="364"/>
      <c r="G382" s="364"/>
    </row>
    <row r="383" spans="1:7">
      <c r="A383" s="363">
        <v>18238311</v>
      </c>
      <c r="B383" s="363" t="s">
        <v>2675</v>
      </c>
      <c r="C383" s="364">
        <v>17704987.760000002</v>
      </c>
      <c r="D383" s="363">
        <f>VLOOKUP($A$1:$A$1020,BS!$A$8:$A$2407,1,0)</f>
        <v>18238311</v>
      </c>
      <c r="E383" s="364"/>
      <c r="G383" s="364"/>
    </row>
    <row r="384" spans="1:7">
      <c r="A384" s="363">
        <v>18238321</v>
      </c>
      <c r="B384" s="363" t="s">
        <v>2676</v>
      </c>
      <c r="C384" s="364">
        <v>1963937.9</v>
      </c>
      <c r="D384" s="363">
        <f>VLOOKUP($A$1:$A$1020,BS!$A$8:$A$2407,1,0)</f>
        <v>18238321</v>
      </c>
      <c r="E384" s="364"/>
      <c r="G384" s="364"/>
    </row>
    <row r="385" spans="1:7">
      <c r="A385" s="363">
        <v>18238331</v>
      </c>
      <c r="B385" s="363" t="s">
        <v>2680</v>
      </c>
      <c r="C385" s="364">
        <v>7712021.7199999997</v>
      </c>
      <c r="D385" s="363">
        <f>VLOOKUP($A$1:$A$1020,BS!$A$8:$A$2407,1,0)</f>
        <v>18238331</v>
      </c>
      <c r="E385" s="364"/>
      <c r="G385" s="364"/>
    </row>
    <row r="386" spans="1:7">
      <c r="A386" s="363">
        <v>18239001</v>
      </c>
      <c r="B386" s="363" t="s">
        <v>1785</v>
      </c>
      <c r="C386" s="364">
        <v>103380531.2</v>
      </c>
      <c r="D386" s="363">
        <f>VLOOKUP($A$1:$A$1020,BS!$A$8:$A$2407,1,0)</f>
        <v>18239001</v>
      </c>
    </row>
    <row r="387" spans="1:7">
      <c r="A387" s="363">
        <v>18239002</v>
      </c>
      <c r="B387" s="363" t="s">
        <v>1786</v>
      </c>
      <c r="C387" s="364">
        <v>32523290.550000001</v>
      </c>
      <c r="D387" s="363">
        <f>VLOOKUP($A$1:$A$1020,BS!$A$8:$A$2407,1,0)</f>
        <v>18239002</v>
      </c>
      <c r="E387" s="364"/>
      <c r="G387" s="364"/>
    </row>
    <row r="388" spans="1:7">
      <c r="A388" s="363">
        <v>18239011</v>
      </c>
      <c r="B388" s="363" t="s">
        <v>556</v>
      </c>
      <c r="C388" s="364">
        <v>3252500.49</v>
      </c>
      <c r="D388" s="363">
        <f>VLOOKUP($A$1:$A$1020,BS!$A$8:$A$2407,1,0)</f>
        <v>18239011</v>
      </c>
      <c r="E388" s="364"/>
      <c r="G388" s="364"/>
    </row>
    <row r="389" spans="1:7">
      <c r="A389" s="363">
        <v>18239012</v>
      </c>
      <c r="B389" s="363" t="s">
        <v>557</v>
      </c>
      <c r="C389" s="364">
        <v>1277257.73</v>
      </c>
      <c r="D389" s="363">
        <f>VLOOKUP($A$1:$A$1020,BS!$A$8:$A$2407,1,0)</f>
        <v>18239012</v>
      </c>
      <c r="E389" s="364"/>
      <c r="G389" s="364"/>
    </row>
    <row r="390" spans="1:7">
      <c r="A390" s="363">
        <v>18239021</v>
      </c>
      <c r="B390" s="363" t="s">
        <v>1787</v>
      </c>
      <c r="C390" s="364">
        <v>23893683.77</v>
      </c>
      <c r="D390" s="363">
        <f>VLOOKUP($A$1:$A$1020,BS!$A$8:$A$2407,1,0)</f>
        <v>18239021</v>
      </c>
      <c r="E390" s="364"/>
      <c r="G390" s="364"/>
    </row>
    <row r="391" spans="1:7">
      <c r="A391" s="363">
        <v>18239022</v>
      </c>
      <c r="B391" s="363" t="s">
        <v>1788</v>
      </c>
      <c r="C391" s="364">
        <v>9080636.8800000008</v>
      </c>
      <c r="D391" s="363">
        <f>VLOOKUP($A$1:$A$1020,BS!$A$8:$A$2407,1,0)</f>
        <v>18239022</v>
      </c>
    </row>
    <row r="392" spans="1:7">
      <c r="A392" s="363">
        <v>18239031</v>
      </c>
      <c r="B392" s="363" t="s">
        <v>893</v>
      </c>
      <c r="C392" s="364">
        <v>-130526715.45999999</v>
      </c>
      <c r="D392" s="363">
        <f>VLOOKUP($A$1:$A$1020,BS!$A$8:$A$2407,1,0)</f>
        <v>18239031</v>
      </c>
    </row>
    <row r="393" spans="1:7">
      <c r="A393" s="363">
        <v>18239032</v>
      </c>
      <c r="B393" s="363" t="s">
        <v>894</v>
      </c>
      <c r="C393" s="364">
        <v>-42881185.159999996</v>
      </c>
      <c r="D393" s="363">
        <f>VLOOKUP($A$1:$A$1020,BS!$A$8:$A$2407,1,0)</f>
        <v>18239032</v>
      </c>
    </row>
    <row r="394" spans="1:7">
      <c r="A394" s="363">
        <v>18239061</v>
      </c>
      <c r="B394" s="363" t="s">
        <v>1600</v>
      </c>
      <c r="C394" s="364">
        <v>879701</v>
      </c>
      <c r="D394" s="363">
        <f>VLOOKUP($A$1:$A$1020,BS!$A$8:$A$2407,1,0)</f>
        <v>18239061</v>
      </c>
    </row>
    <row r="395" spans="1:7">
      <c r="A395" s="363">
        <v>18239081</v>
      </c>
      <c r="B395" s="363" t="s">
        <v>2921</v>
      </c>
      <c r="C395" s="364">
        <v>3335651.5</v>
      </c>
      <c r="D395" s="363">
        <f>VLOOKUP($A$1:$A$1020,BS!$A$8:$A$2407,1,0)</f>
        <v>18239081</v>
      </c>
    </row>
    <row r="396" spans="1:7">
      <c r="A396" s="363">
        <v>18239082</v>
      </c>
      <c r="B396" s="363" t="s">
        <v>2922</v>
      </c>
      <c r="C396" s="364">
        <v>7991076.8799999999</v>
      </c>
      <c r="D396" s="363">
        <f>VLOOKUP($A$1:$A$1020,BS!$A$8:$A$2407,1,0)</f>
        <v>18239082</v>
      </c>
      <c r="E396" s="364"/>
      <c r="G396" s="364"/>
    </row>
    <row r="397" spans="1:7">
      <c r="A397" s="335" t="s">
        <v>2931</v>
      </c>
      <c r="B397" s="363" t="s">
        <v>2923</v>
      </c>
      <c r="C397" s="364">
        <v>2706546.46</v>
      </c>
      <c r="D397" s="363" t="e">
        <f>VLOOKUP($A$1:$A$1020,BS!$A$8:$A$2407,1,0)</f>
        <v>#N/A</v>
      </c>
      <c r="E397" s="364"/>
      <c r="G397" s="364"/>
    </row>
    <row r="398" spans="1:7">
      <c r="A398" s="363">
        <v>18239092</v>
      </c>
      <c r="B398" s="363" t="s">
        <v>2772</v>
      </c>
      <c r="C398" s="364">
        <v>3770191.95</v>
      </c>
      <c r="D398" s="363">
        <f>VLOOKUP($A$1:$A$1020,BS!$A$8:$A$2407,1,0)</f>
        <v>18239092</v>
      </c>
      <c r="E398" s="364"/>
      <c r="G398" s="364"/>
    </row>
    <row r="399" spans="1:7">
      <c r="A399" s="363">
        <v>18239101</v>
      </c>
      <c r="B399" s="363" t="s">
        <v>2924</v>
      </c>
      <c r="C399" s="364">
        <v>563350.86</v>
      </c>
      <c r="D399" s="363">
        <f>VLOOKUP($A$1:$A$1020,BS!$A$8:$A$2407,1,0)</f>
        <v>18239101</v>
      </c>
      <c r="E399" s="364"/>
      <c r="G399" s="364"/>
    </row>
    <row r="400" spans="1:7">
      <c r="A400" s="363">
        <v>18300131</v>
      </c>
      <c r="B400" s="363" t="s">
        <v>2668</v>
      </c>
      <c r="C400" s="363">
        <v>0</v>
      </c>
      <c r="D400" s="363">
        <f>VLOOKUP($A$1:$A$1020,BS!$A$8:$A$2407,1,0)</f>
        <v>18300131</v>
      </c>
      <c r="E400" s="364"/>
      <c r="G400" s="364"/>
    </row>
    <row r="401" spans="1:7">
      <c r="A401" s="363">
        <v>18400013</v>
      </c>
      <c r="B401" s="363" t="s">
        <v>1622</v>
      </c>
      <c r="C401" s="364">
        <v>-329765.07</v>
      </c>
      <c r="D401" s="363">
        <f>VLOOKUP($A$1:$A$1020,BS!$A$8:$A$2407,1,0)</f>
        <v>18400013</v>
      </c>
    </row>
    <row r="402" spans="1:7">
      <c r="A402" s="363">
        <v>18400123</v>
      </c>
      <c r="B402" s="363" t="s">
        <v>1623</v>
      </c>
      <c r="C402" s="364">
        <v>-411706.98</v>
      </c>
      <c r="D402" s="363">
        <f>VLOOKUP($A$1:$A$1020,BS!$A$8:$A$2407,1,0)</f>
        <v>18400123</v>
      </c>
    </row>
    <row r="403" spans="1:7">
      <c r="A403" s="363">
        <v>18400143</v>
      </c>
      <c r="B403" s="363" t="s">
        <v>1624</v>
      </c>
      <c r="C403" s="364">
        <v>-593980.93999999994</v>
      </c>
      <c r="D403" s="363">
        <f>VLOOKUP($A$1:$A$1020,BS!$A$8:$A$2407,1,0)</f>
        <v>18400143</v>
      </c>
      <c r="E403" s="364"/>
      <c r="G403" s="364"/>
    </row>
    <row r="404" spans="1:7">
      <c r="A404" s="363">
        <v>18400483</v>
      </c>
      <c r="B404" s="363" t="s">
        <v>621</v>
      </c>
      <c r="C404" s="364">
        <v>-704299.01</v>
      </c>
      <c r="D404" s="363">
        <f>VLOOKUP($A$1:$A$1020,BS!$A$8:$A$2407,1,0)</f>
        <v>18400483</v>
      </c>
      <c r="E404" s="364"/>
      <c r="G404" s="364"/>
    </row>
    <row r="405" spans="1:7">
      <c r="A405" s="363">
        <v>18500003</v>
      </c>
      <c r="B405" s="363" t="s">
        <v>660</v>
      </c>
      <c r="C405" s="364">
        <v>-35350.68</v>
      </c>
      <c r="D405" s="363">
        <f>VLOOKUP($A$1:$A$1020,BS!$A$8:$A$2407,1,0)</f>
        <v>18500003</v>
      </c>
      <c r="E405" s="364"/>
      <c r="G405" s="364"/>
    </row>
    <row r="406" spans="1:7">
      <c r="A406" s="363">
        <v>18600011</v>
      </c>
      <c r="B406" s="363" t="s">
        <v>291</v>
      </c>
      <c r="C406" s="363">
        <v>0</v>
      </c>
      <c r="D406" s="363">
        <f>VLOOKUP($A$1:$A$1020,BS!$A$8:$A$2407,1,0)</f>
        <v>18600011</v>
      </c>
      <c r="E406" s="364"/>
      <c r="G406" s="364"/>
    </row>
    <row r="407" spans="1:7">
      <c r="A407" s="363">
        <v>18600013</v>
      </c>
      <c r="B407" s="363" t="s">
        <v>1275</v>
      </c>
      <c r="C407" s="364">
        <v>436214.36</v>
      </c>
      <c r="D407" s="363">
        <f>VLOOKUP($A$1:$A$1020,BS!$A$8:$A$2407,1,0)</f>
        <v>18600013</v>
      </c>
      <c r="E407" s="364"/>
      <c r="G407" s="364"/>
    </row>
    <row r="408" spans="1:7">
      <c r="A408" s="363">
        <v>18600053</v>
      </c>
      <c r="B408" s="363" t="s">
        <v>1276</v>
      </c>
      <c r="C408" s="364">
        <v>3506052.82</v>
      </c>
      <c r="D408" s="363">
        <f>VLOOKUP($A$1:$A$1020,BS!$A$8:$A$2407,1,0)</f>
        <v>18600053</v>
      </c>
      <c r="E408" s="364"/>
      <c r="G408" s="364"/>
    </row>
    <row r="409" spans="1:7">
      <c r="A409" s="363">
        <v>18600091</v>
      </c>
      <c r="B409" s="363" t="s">
        <v>2111</v>
      </c>
      <c r="C409" s="364">
        <v>4437.8500000000004</v>
      </c>
      <c r="D409" s="363">
        <f>VLOOKUP($A$1:$A$1020,BS!$A$8:$A$2407,1,0)</f>
        <v>18600091</v>
      </c>
      <c r="E409" s="364"/>
      <c r="G409" s="364"/>
    </row>
    <row r="410" spans="1:7">
      <c r="A410" s="363">
        <v>18600122</v>
      </c>
      <c r="B410" s="363" t="s">
        <v>1568</v>
      </c>
      <c r="C410" s="364">
        <v>-4294.7700000000004</v>
      </c>
      <c r="D410" s="363">
        <f>VLOOKUP($A$1:$A$1020,BS!$A$8:$A$2407,1,0)</f>
        <v>18600122</v>
      </c>
      <c r="E410" s="364"/>
      <c r="G410" s="364"/>
    </row>
    <row r="411" spans="1:7">
      <c r="A411" s="363">
        <v>18600123</v>
      </c>
      <c r="B411" s="363" t="s">
        <v>238</v>
      </c>
      <c r="C411" s="363">
        <v>717.84</v>
      </c>
      <c r="D411" s="363">
        <f>VLOOKUP($A$1:$A$1020,BS!$A$8:$A$2407,1,0)</f>
        <v>18600123</v>
      </c>
      <c r="E411" s="364"/>
      <c r="G411" s="364"/>
    </row>
    <row r="412" spans="1:7">
      <c r="A412" s="363">
        <v>18600143</v>
      </c>
      <c r="B412" s="363" t="s">
        <v>2853</v>
      </c>
      <c r="C412" s="364">
        <v>10654.4</v>
      </c>
      <c r="D412" s="363">
        <f>VLOOKUP($A$1:$A$1020,BS!$A$8:$A$2407,1,0)</f>
        <v>18600143</v>
      </c>
      <c r="E412" s="364"/>
      <c r="G412" s="364"/>
    </row>
    <row r="413" spans="1:7">
      <c r="A413" s="363">
        <v>18600203</v>
      </c>
      <c r="B413" s="363" t="s">
        <v>2702</v>
      </c>
      <c r="C413" s="363">
        <v>0</v>
      </c>
      <c r="D413" s="363">
        <f>VLOOKUP($A$1:$A$1020,BS!$A$8:$A$2407,1,0)</f>
        <v>18600203</v>
      </c>
      <c r="E413" s="364"/>
    </row>
    <row r="414" spans="1:7">
      <c r="A414" s="363">
        <v>18600291</v>
      </c>
      <c r="B414" s="363" t="s">
        <v>2778</v>
      </c>
      <c r="C414" s="364">
        <v>12399.37</v>
      </c>
      <c r="D414" s="363">
        <f>VLOOKUP($A$1:$A$1020,BS!$A$8:$A$2407,1,0)</f>
        <v>18600291</v>
      </c>
      <c r="E414" s="364"/>
      <c r="G414" s="364"/>
    </row>
    <row r="415" spans="1:7">
      <c r="A415" s="363">
        <v>18600293</v>
      </c>
      <c r="B415" s="363" t="s">
        <v>843</v>
      </c>
      <c r="C415" s="364">
        <v>38823.03</v>
      </c>
      <c r="D415" s="363">
        <f>VLOOKUP($A$1:$A$1020,BS!$A$8:$A$2407,1,0)</f>
        <v>18600293</v>
      </c>
      <c r="E415" s="364"/>
      <c r="G415" s="364"/>
    </row>
    <row r="416" spans="1:7">
      <c r="A416" s="363">
        <v>18600342</v>
      </c>
      <c r="B416" s="363" t="s">
        <v>2700</v>
      </c>
      <c r="C416" s="363">
        <v>0</v>
      </c>
      <c r="D416" s="363">
        <f>VLOOKUP($A$1:$A$1020,BS!$A$8:$A$2407,1,0)</f>
        <v>18600342</v>
      </c>
      <c r="E416" s="364"/>
      <c r="G416" s="364"/>
    </row>
    <row r="417" spans="1:7">
      <c r="A417" s="363">
        <v>18600403</v>
      </c>
      <c r="B417" s="363" t="s">
        <v>2523</v>
      </c>
      <c r="C417" s="364">
        <v>1806145.43</v>
      </c>
      <c r="D417" s="363">
        <f>VLOOKUP($A$1:$A$1020,BS!$A$8:$A$2407,1,0)</f>
        <v>18600403</v>
      </c>
      <c r="E417" s="364"/>
      <c r="G417" s="364"/>
    </row>
    <row r="418" spans="1:7">
      <c r="A418" s="363">
        <v>18600411</v>
      </c>
      <c r="B418" s="363" t="s">
        <v>2701</v>
      </c>
      <c r="C418" s="363">
        <v>0</v>
      </c>
      <c r="D418" s="363">
        <f>VLOOKUP($A$1:$A$1020,BS!$A$8:$A$2407,1,0)</f>
        <v>18600411</v>
      </c>
      <c r="E418" s="364"/>
      <c r="G418" s="364"/>
    </row>
    <row r="419" spans="1:7">
      <c r="A419" s="363">
        <v>18600512</v>
      </c>
      <c r="B419" s="363" t="s">
        <v>2369</v>
      </c>
      <c r="C419" s="364">
        <v>70233066.719999999</v>
      </c>
      <c r="D419" s="363">
        <f>VLOOKUP($A$1:$A$1020,BS!$A$8:$A$2407,1,0)</f>
        <v>18600512</v>
      </c>
      <c r="E419" s="364"/>
      <c r="G419" s="364"/>
    </row>
    <row r="420" spans="1:7">
      <c r="A420" s="363">
        <v>18600551</v>
      </c>
      <c r="B420" s="363" t="s">
        <v>2925</v>
      </c>
      <c r="C420" s="363">
        <v>0</v>
      </c>
      <c r="D420" s="363">
        <f>VLOOKUP($A$1:$A$1020,BS!$A$8:$A$2407,1,0)</f>
        <v>18600551</v>
      </c>
      <c r="E420" s="364"/>
      <c r="G420" s="364"/>
    </row>
    <row r="421" spans="1:7">
      <c r="A421" s="363">
        <v>18600561</v>
      </c>
      <c r="B421" s="363" t="s">
        <v>1086</v>
      </c>
      <c r="C421" s="364">
        <v>8126893</v>
      </c>
      <c r="D421" s="363">
        <f>VLOOKUP($A$1:$A$1020,BS!$A$8:$A$2407,1,0)</f>
        <v>18600561</v>
      </c>
      <c r="E421" s="364"/>
      <c r="G421" s="364"/>
    </row>
    <row r="422" spans="1:7">
      <c r="A422" s="363">
        <v>18600571</v>
      </c>
      <c r="B422" s="363" t="s">
        <v>1359</v>
      </c>
      <c r="C422" s="364">
        <v>60429728.780000001</v>
      </c>
      <c r="D422" s="363">
        <f>VLOOKUP($A$1:$A$1020,BS!$A$8:$A$2407,1,0)</f>
        <v>18600571</v>
      </c>
      <c r="E422" s="364"/>
      <c r="G422" s="364"/>
    </row>
    <row r="423" spans="1:7">
      <c r="A423" s="363">
        <v>18600573</v>
      </c>
      <c r="B423" s="363" t="s">
        <v>2859</v>
      </c>
      <c r="C423" s="364">
        <v>6085105</v>
      </c>
      <c r="D423" s="363">
        <f>VLOOKUP($A$1:$A$1020,BS!$A$8:$A$2407,1,0)</f>
        <v>18600573</v>
      </c>
      <c r="E423" s="364"/>
      <c r="G423" s="364"/>
    </row>
    <row r="424" spans="1:7">
      <c r="A424" s="363">
        <v>18600751</v>
      </c>
      <c r="B424" s="363" t="s">
        <v>2193</v>
      </c>
      <c r="C424" s="364">
        <v>2483219.58</v>
      </c>
      <c r="D424" s="363">
        <f>VLOOKUP($A$1:$A$1020,BS!$A$8:$A$2407,1,0)</f>
        <v>18600751</v>
      </c>
      <c r="E424" s="364"/>
    </row>
    <row r="425" spans="1:7">
      <c r="A425" s="363">
        <v>18600761</v>
      </c>
      <c r="B425" s="363" t="s">
        <v>2194</v>
      </c>
      <c r="C425" s="364">
        <v>1063351.23</v>
      </c>
      <c r="D425" s="363">
        <f>VLOOKUP($A$1:$A$1020,BS!$A$8:$A$2407,1,0)</f>
        <v>18600761</v>
      </c>
      <c r="E425" s="364"/>
    </row>
    <row r="426" spans="1:7">
      <c r="A426" s="363">
        <v>18600771</v>
      </c>
      <c r="B426" s="363" t="s">
        <v>2346</v>
      </c>
      <c r="C426" s="364">
        <v>2563876.5</v>
      </c>
      <c r="D426" s="363">
        <f>VLOOKUP($A$1:$A$1020,BS!$A$8:$A$2407,1,0)</f>
        <v>18600771</v>
      </c>
      <c r="E426" s="364"/>
    </row>
    <row r="427" spans="1:7">
      <c r="A427" s="363">
        <v>18600781</v>
      </c>
      <c r="B427" s="363" t="s">
        <v>2347</v>
      </c>
      <c r="C427" s="364">
        <v>1358266.76</v>
      </c>
      <c r="D427" s="363">
        <f>VLOOKUP($A$1:$A$1020,BS!$A$8:$A$2407,1,0)</f>
        <v>18600781</v>
      </c>
      <c r="E427" s="364"/>
    </row>
    <row r="428" spans="1:7">
      <c r="A428" s="363">
        <v>18600941</v>
      </c>
      <c r="B428" s="363" t="s">
        <v>2805</v>
      </c>
      <c r="C428" s="364">
        <v>36664.639999999999</v>
      </c>
      <c r="D428" s="363">
        <f>VLOOKUP($A$1:$A$1020,BS!$A$8:$A$2407,1,0)</f>
        <v>18600941</v>
      </c>
      <c r="E428" s="364"/>
    </row>
    <row r="429" spans="1:7">
      <c r="A429" s="363">
        <v>18600943</v>
      </c>
      <c r="B429" s="363" t="s">
        <v>2806</v>
      </c>
      <c r="C429" s="364">
        <v>348234.07</v>
      </c>
      <c r="D429" s="363">
        <f>VLOOKUP($A$1:$A$1020,BS!$A$8:$A$2407,1,0)</f>
        <v>18600943</v>
      </c>
      <c r="E429" s="364"/>
    </row>
    <row r="430" spans="1:7">
      <c r="A430" s="363">
        <v>18601013</v>
      </c>
      <c r="B430" s="363" t="s">
        <v>2884</v>
      </c>
      <c r="C430" s="364">
        <v>112637.5</v>
      </c>
      <c r="D430" s="363">
        <f>VLOOKUP($A$1:$A$1020,BS!$A$8:$A$2407,1,0)</f>
        <v>18601013</v>
      </c>
      <c r="E430" s="364"/>
    </row>
    <row r="431" spans="1:7">
      <c r="A431" s="363">
        <v>18601021</v>
      </c>
      <c r="B431" s="363" t="s">
        <v>2571</v>
      </c>
      <c r="C431" s="364">
        <v>317360.43</v>
      </c>
      <c r="D431" s="363">
        <f>VLOOKUP($A$1:$A$1020,BS!$A$8:$A$2407,1,0)</f>
        <v>18601021</v>
      </c>
      <c r="E431" s="364"/>
    </row>
    <row r="432" spans="1:7">
      <c r="A432" s="363">
        <v>18601173</v>
      </c>
      <c r="B432" s="363" t="s">
        <v>2718</v>
      </c>
      <c r="C432" s="364">
        <v>80437.97</v>
      </c>
      <c r="D432" s="363">
        <f>VLOOKUP($A$1:$A$1020,BS!$A$8:$A$2407,1,0)</f>
        <v>18601173</v>
      </c>
      <c r="G432" s="364"/>
    </row>
    <row r="433" spans="1:7">
      <c r="A433" s="363">
        <v>18601502</v>
      </c>
      <c r="B433" s="363" t="s">
        <v>2525</v>
      </c>
      <c r="C433" s="364">
        <v>168292.1</v>
      </c>
      <c r="D433" s="363">
        <f>VLOOKUP($A$1:$A$1020,BS!$A$8:$A$2407,1,0)</f>
        <v>18601502</v>
      </c>
      <c r="G433" s="364"/>
    </row>
    <row r="434" spans="1:7">
      <c r="A434" s="363">
        <v>18603003</v>
      </c>
      <c r="B434" s="363" t="s">
        <v>2804</v>
      </c>
      <c r="C434" s="364">
        <v>1468646.96</v>
      </c>
      <c r="D434" s="363">
        <f>VLOOKUP($A$1:$A$1020,BS!$A$8:$A$2407,1,0)</f>
        <v>18603003</v>
      </c>
      <c r="E434" s="364"/>
      <c r="G434" s="364"/>
    </row>
    <row r="435" spans="1:7">
      <c r="A435" s="363">
        <v>18603011</v>
      </c>
      <c r="B435" s="363" t="s">
        <v>2761</v>
      </c>
      <c r="C435" s="364">
        <v>1916652.53</v>
      </c>
      <c r="D435" s="363">
        <f>VLOOKUP($A$1:$A$1020,BS!$A$8:$A$2407,1,0)</f>
        <v>18603011</v>
      </c>
      <c r="E435" s="364"/>
      <c r="G435" s="364"/>
    </row>
    <row r="436" spans="1:7">
      <c r="A436" s="363">
        <v>18603021</v>
      </c>
      <c r="B436" s="363" t="s">
        <v>2779</v>
      </c>
      <c r="C436" s="364">
        <v>5942956.6299999999</v>
      </c>
      <c r="D436" s="363">
        <f>VLOOKUP($A$1:$A$1020,BS!$A$8:$A$2407,1,0)</f>
        <v>18603021</v>
      </c>
      <c r="E436" s="364"/>
      <c r="G436" s="364"/>
    </row>
    <row r="437" spans="1:7">
      <c r="A437" s="363">
        <v>18603031</v>
      </c>
      <c r="B437" s="363" t="s">
        <v>2754</v>
      </c>
      <c r="C437" s="364">
        <v>1797785.01</v>
      </c>
      <c r="D437" s="363">
        <f>VLOOKUP($A$1:$A$1020,BS!$A$8:$A$2407,1,0)</f>
        <v>18603031</v>
      </c>
    </row>
    <row r="438" spans="1:7">
      <c r="A438" s="363">
        <v>18603041</v>
      </c>
      <c r="B438" s="363" t="s">
        <v>2780</v>
      </c>
      <c r="C438" s="364">
        <v>934642.33</v>
      </c>
      <c r="D438" s="363">
        <f>VLOOKUP($A$1:$A$1020,BS!$A$8:$A$2407,1,0)</f>
        <v>18603041</v>
      </c>
    </row>
    <row r="439" spans="1:7">
      <c r="A439" s="363">
        <v>18603051</v>
      </c>
      <c r="B439" s="363" t="s">
        <v>2784</v>
      </c>
      <c r="C439" s="364">
        <v>527484.29</v>
      </c>
      <c r="D439" s="363">
        <f>VLOOKUP($A$1:$A$1020,BS!$A$8:$A$2407,1,0)</f>
        <v>18603051</v>
      </c>
      <c r="E439" s="364"/>
    </row>
    <row r="440" spans="1:7">
      <c r="A440" s="363">
        <v>18603061</v>
      </c>
      <c r="B440" s="363" t="s">
        <v>2898</v>
      </c>
      <c r="C440" s="364">
        <v>2785211.35</v>
      </c>
      <c r="D440" s="363">
        <f>VLOOKUP($A$1:$A$1020,BS!$A$8:$A$2407,1,0)</f>
        <v>18603061</v>
      </c>
      <c r="E440" s="364"/>
      <c r="G440" s="364"/>
    </row>
    <row r="441" spans="1:7">
      <c r="A441" s="333" t="s">
        <v>2905</v>
      </c>
      <c r="B441" s="363" t="s">
        <v>2899</v>
      </c>
      <c r="C441" s="364">
        <v>1530286.25</v>
      </c>
      <c r="D441" s="363" t="str">
        <f>VLOOKUP($A$1:$A$1020,BS!$A$8:$A$2407,1,0)</f>
        <v>18603072</v>
      </c>
      <c r="E441" s="364"/>
    </row>
    <row r="442" spans="1:7">
      <c r="A442" s="363">
        <v>18603081</v>
      </c>
      <c r="B442" s="363" t="s">
        <v>2908</v>
      </c>
      <c r="C442" s="364">
        <v>10000</v>
      </c>
      <c r="D442" s="363">
        <f>VLOOKUP($A$1:$A$1020,BS!$A$8:$A$2407,1,0)</f>
        <v>18603081</v>
      </c>
      <c r="E442" s="364"/>
      <c r="G442" s="364"/>
    </row>
    <row r="443" spans="1:7">
      <c r="A443" s="363">
        <v>18603091</v>
      </c>
      <c r="B443" s="363" t="s">
        <v>2909</v>
      </c>
      <c r="C443" s="364">
        <v>12500</v>
      </c>
      <c r="D443" s="363">
        <f>VLOOKUP($A$1:$A$1020,BS!$A$8:$A$2407,1,0)</f>
        <v>18603091</v>
      </c>
      <c r="E443" s="364"/>
      <c r="G443" s="364"/>
    </row>
    <row r="444" spans="1:7">
      <c r="A444" s="363">
        <v>18605011</v>
      </c>
      <c r="B444" s="363" t="s">
        <v>2862</v>
      </c>
      <c r="C444" s="364">
        <v>1717429.88</v>
      </c>
      <c r="D444" s="363">
        <f>VLOOKUP($A$1:$A$1020,BS!$A$8:$A$2407,1,0)</f>
        <v>18605011</v>
      </c>
      <c r="E444" s="364"/>
      <c r="G444" s="364"/>
    </row>
    <row r="445" spans="1:7">
      <c r="A445" s="363">
        <v>18605021</v>
      </c>
      <c r="B445" s="363" t="s">
        <v>2910</v>
      </c>
      <c r="C445" s="364">
        <v>4412674.9800000004</v>
      </c>
      <c r="D445" s="363">
        <f>VLOOKUP($A$1:$A$1020,BS!$A$8:$A$2407,1,0)</f>
        <v>18605021</v>
      </c>
      <c r="E445" s="364"/>
      <c r="G445" s="364"/>
    </row>
    <row r="446" spans="1:7">
      <c r="A446" s="363">
        <v>18605031</v>
      </c>
      <c r="B446" s="363" t="s">
        <v>2926</v>
      </c>
      <c r="C446" s="364">
        <v>1277392.2</v>
      </c>
      <c r="D446" s="363">
        <f>VLOOKUP($A$1:$A$1020,BS!$A$8:$A$2407,1,0)</f>
        <v>18605031</v>
      </c>
      <c r="E446" s="364"/>
      <c r="G446" s="364"/>
    </row>
    <row r="447" spans="1:7">
      <c r="A447" s="363">
        <v>18605041</v>
      </c>
      <c r="B447" s="363" t="s">
        <v>2970</v>
      </c>
      <c r="C447" s="364">
        <v>2578405.06</v>
      </c>
      <c r="D447" s="363">
        <f>VLOOKUP($A$1:$A$1020,BS!$A$8:$A$2407,1,0)</f>
        <v>18605041</v>
      </c>
      <c r="E447" s="364"/>
      <c r="G447" s="364"/>
    </row>
    <row r="448" spans="1:7">
      <c r="A448" s="363">
        <v>18608001</v>
      </c>
      <c r="B448" s="363" t="s">
        <v>1495</v>
      </c>
      <c r="C448" s="364">
        <v>415205.63</v>
      </c>
      <c r="D448" s="363">
        <f>VLOOKUP($A$1:$A$1020,BS!$A$8:$A$2407,1,0)</f>
        <v>18608001</v>
      </c>
      <c r="E448" s="364"/>
      <c r="G448" s="364"/>
    </row>
    <row r="449" spans="1:7">
      <c r="A449" s="363">
        <v>18608002</v>
      </c>
      <c r="B449" s="363" t="s">
        <v>2789</v>
      </c>
      <c r="C449" s="364">
        <v>505295.9</v>
      </c>
      <c r="D449" s="363">
        <f>VLOOKUP($A$1:$A$1020,BS!$A$8:$A$2407,1,0)</f>
        <v>18608002</v>
      </c>
      <c r="E449" s="364"/>
      <c r="G449" s="364"/>
    </row>
    <row r="450" spans="1:7">
      <c r="A450" s="363">
        <v>18608011</v>
      </c>
      <c r="B450" s="363" t="s">
        <v>1496</v>
      </c>
      <c r="C450" s="364">
        <v>340622.45</v>
      </c>
      <c r="D450" s="363">
        <f>VLOOKUP($A$1:$A$1020,BS!$A$8:$A$2407,1,0)</f>
        <v>18608011</v>
      </c>
      <c r="E450" s="364"/>
      <c r="G450" s="364"/>
    </row>
    <row r="451" spans="1:7">
      <c r="A451" s="363">
        <v>18608012</v>
      </c>
      <c r="B451" s="363" t="s">
        <v>2786</v>
      </c>
      <c r="C451" s="364">
        <v>212895.87</v>
      </c>
      <c r="D451" s="363">
        <f>VLOOKUP($A$1:$A$1020,BS!$A$8:$A$2407,1,0)</f>
        <v>18608012</v>
      </c>
      <c r="E451" s="364"/>
      <c r="G451" s="364"/>
    </row>
    <row r="452" spans="1:7">
      <c r="A452" s="363">
        <v>18608021</v>
      </c>
      <c r="B452" s="363" t="s">
        <v>1497</v>
      </c>
      <c r="C452" s="364">
        <v>2254508.17</v>
      </c>
      <c r="D452" s="363">
        <f>VLOOKUP($A$1:$A$1020,BS!$A$8:$A$2407,1,0)</f>
        <v>18608021</v>
      </c>
      <c r="G452" s="364"/>
    </row>
    <row r="453" spans="1:7">
      <c r="A453" s="363">
        <v>18608031</v>
      </c>
      <c r="B453" s="363" t="s">
        <v>1498</v>
      </c>
      <c r="C453" s="364">
        <v>50000</v>
      </c>
      <c r="D453" s="363">
        <f>VLOOKUP($A$1:$A$1020,BS!$A$8:$A$2407,1,0)</f>
        <v>18608031</v>
      </c>
      <c r="E453" s="364"/>
      <c r="G453" s="364"/>
    </row>
    <row r="454" spans="1:7">
      <c r="A454" s="363">
        <v>18608041</v>
      </c>
      <c r="B454" s="363" t="s">
        <v>1509</v>
      </c>
      <c r="C454" s="364">
        <v>2118499.5499999998</v>
      </c>
      <c r="D454" s="363">
        <f>VLOOKUP($A$1:$A$1020,BS!$A$8:$A$2407,1,0)</f>
        <v>18608041</v>
      </c>
      <c r="E454" s="364"/>
      <c r="G454" s="364"/>
    </row>
    <row r="455" spans="1:7">
      <c r="A455" s="363">
        <v>18608051</v>
      </c>
      <c r="B455" s="363" t="s">
        <v>1499</v>
      </c>
      <c r="C455" s="364">
        <v>2992681.55</v>
      </c>
      <c r="D455" s="363">
        <f>VLOOKUP($A$1:$A$1020,BS!$A$8:$A$2407,1,0)</f>
        <v>18608051</v>
      </c>
      <c r="E455" s="364"/>
      <c r="G455" s="364"/>
    </row>
    <row r="456" spans="1:7">
      <c r="A456" s="363">
        <v>18608062</v>
      </c>
      <c r="B456" s="363" t="s">
        <v>476</v>
      </c>
      <c r="C456" s="364">
        <v>-50267724.640000001</v>
      </c>
      <c r="D456" s="363">
        <f>VLOOKUP($A$1:$A$1020,BS!$A$8:$A$2407,1,0)</f>
        <v>18608062</v>
      </c>
      <c r="E456" s="364"/>
      <c r="G456" s="364"/>
    </row>
    <row r="457" spans="1:7">
      <c r="A457" s="363">
        <v>18608081</v>
      </c>
      <c r="B457" s="363" t="s">
        <v>1500</v>
      </c>
      <c r="C457" s="364">
        <v>659654.59</v>
      </c>
      <c r="D457" s="363">
        <f>VLOOKUP($A$1:$A$1020,BS!$A$8:$A$2407,1,0)</f>
        <v>18608081</v>
      </c>
      <c r="G457" s="364"/>
    </row>
    <row r="458" spans="1:7">
      <c r="A458" s="363">
        <v>18608111</v>
      </c>
      <c r="B458" s="363" t="s">
        <v>1501</v>
      </c>
      <c r="C458" s="364">
        <v>250000</v>
      </c>
      <c r="D458" s="363">
        <f>VLOOKUP($A$1:$A$1020,BS!$A$8:$A$2407,1,0)</f>
        <v>18608111</v>
      </c>
      <c r="E458" s="364"/>
      <c r="G458" s="364"/>
    </row>
    <row r="459" spans="1:7">
      <c r="A459" s="363">
        <v>18608112</v>
      </c>
      <c r="B459" s="363" t="s">
        <v>1510</v>
      </c>
      <c r="C459" s="364">
        <v>38903734</v>
      </c>
      <c r="D459" s="363">
        <f>VLOOKUP($A$1:$A$1020,BS!$A$8:$A$2407,1,0)</f>
        <v>18608112</v>
      </c>
    </row>
    <row r="460" spans="1:7">
      <c r="A460" s="363">
        <v>18608141</v>
      </c>
      <c r="B460" s="363" t="s">
        <v>1477</v>
      </c>
      <c r="C460" s="364">
        <v>224879.76</v>
      </c>
      <c r="D460" s="363">
        <f>VLOOKUP($A$1:$A$1020,BS!$A$8:$A$2407,1,0)</f>
        <v>18608141</v>
      </c>
      <c r="E460" s="364"/>
      <c r="G460" s="364"/>
    </row>
    <row r="461" spans="1:7">
      <c r="A461" s="363">
        <v>18608151</v>
      </c>
      <c r="B461" s="363" t="s">
        <v>1525</v>
      </c>
      <c r="C461" s="364">
        <v>75000</v>
      </c>
      <c r="D461" s="363">
        <f>VLOOKUP($A$1:$A$1020,BS!$A$8:$A$2407,1,0)</f>
        <v>18608151</v>
      </c>
      <c r="E461" s="364"/>
    </row>
    <row r="462" spans="1:7">
      <c r="A462" s="363">
        <v>18608171</v>
      </c>
      <c r="B462" s="363" t="s">
        <v>2505</v>
      </c>
      <c r="C462" s="364">
        <v>212588.68</v>
      </c>
      <c r="D462" s="363">
        <f>VLOOKUP($A$1:$A$1020,BS!$A$8:$A$2407,1,0)</f>
        <v>18608171</v>
      </c>
      <c r="E462" s="364"/>
    </row>
    <row r="463" spans="1:7">
      <c r="A463" s="363">
        <v>18608181</v>
      </c>
      <c r="B463" s="363" t="s">
        <v>2104</v>
      </c>
      <c r="C463" s="364">
        <v>50000</v>
      </c>
      <c r="D463" s="363">
        <f>VLOOKUP($A$1:$A$1020,BS!$A$8:$A$2407,1,0)</f>
        <v>18608181</v>
      </c>
      <c r="E463" s="364"/>
      <c r="G463" s="364"/>
    </row>
    <row r="464" spans="1:7">
      <c r="A464" s="363">
        <v>18608191</v>
      </c>
      <c r="B464" s="363" t="s">
        <v>2112</v>
      </c>
      <c r="C464" s="364">
        <v>400495.47</v>
      </c>
      <c r="D464" s="363">
        <f>VLOOKUP($A$1:$A$1020,BS!$A$8:$A$2407,1,0)</f>
        <v>18608191</v>
      </c>
      <c r="E464" s="364"/>
      <c r="G464" s="364"/>
    </row>
    <row r="465" spans="1:7">
      <c r="A465" s="363">
        <v>18608211</v>
      </c>
      <c r="B465" s="363" t="s">
        <v>2506</v>
      </c>
      <c r="C465" s="364">
        <v>111880.23</v>
      </c>
      <c r="D465" s="363">
        <f>VLOOKUP($A$1:$A$1020,BS!$A$8:$A$2407,1,0)</f>
        <v>18608211</v>
      </c>
      <c r="G465" s="364"/>
    </row>
    <row r="466" spans="1:7">
      <c r="A466" s="363">
        <v>18608212</v>
      </c>
      <c r="B466" s="363" t="s">
        <v>1511</v>
      </c>
      <c r="C466" s="364">
        <v>1466613.5</v>
      </c>
      <c r="D466" s="363">
        <f>VLOOKUP($A$1:$A$1020,BS!$A$8:$A$2407,1,0)</f>
        <v>18608212</v>
      </c>
      <c r="E466" s="364"/>
      <c r="G466" s="364"/>
    </row>
    <row r="467" spans="1:7">
      <c r="A467" s="363">
        <v>18608221</v>
      </c>
      <c r="B467" s="363" t="s">
        <v>2251</v>
      </c>
      <c r="C467" s="364">
        <v>124919.19</v>
      </c>
      <c r="D467" s="363">
        <f>VLOOKUP($A$1:$A$1020,BS!$A$8:$A$2407,1,0)</f>
        <v>18608221</v>
      </c>
      <c r="E467" s="364"/>
      <c r="G467" s="364"/>
    </row>
    <row r="468" spans="1:7">
      <c r="A468" s="363">
        <v>18608231</v>
      </c>
      <c r="B468" s="363" t="s">
        <v>2351</v>
      </c>
      <c r="C468" s="364">
        <v>278092.42</v>
      </c>
      <c r="D468" s="363">
        <f>VLOOKUP($A$1:$A$1020,BS!$A$8:$A$2407,1,0)</f>
        <v>18608231</v>
      </c>
      <c r="E468" s="364"/>
      <c r="G468" s="364"/>
    </row>
    <row r="469" spans="1:7">
      <c r="A469" s="363">
        <v>18608241</v>
      </c>
      <c r="B469" s="363" t="s">
        <v>2252</v>
      </c>
      <c r="C469" s="364">
        <v>95304.25</v>
      </c>
      <c r="D469" s="363">
        <f>VLOOKUP($A$1:$A$1020,BS!$A$8:$A$2407,1,0)</f>
        <v>18608241</v>
      </c>
    </row>
    <row r="470" spans="1:7">
      <c r="A470" s="363">
        <v>18608251</v>
      </c>
      <c r="B470" s="363" t="s">
        <v>2971</v>
      </c>
      <c r="C470" s="363">
        <v>695.75</v>
      </c>
      <c r="D470" s="363">
        <f>VLOOKUP($A$1:$A$1020,BS!$A$8:$A$2407,1,0)</f>
        <v>18608251</v>
      </c>
      <c r="E470" s="364"/>
      <c r="G470" s="364"/>
    </row>
    <row r="471" spans="1:7">
      <c r="A471" s="363">
        <v>18608312</v>
      </c>
      <c r="B471" s="363" t="s">
        <v>1512</v>
      </c>
      <c r="C471" s="364">
        <v>3956574.68</v>
      </c>
      <c r="D471" s="363">
        <f>VLOOKUP($A$1:$A$1020,BS!$A$8:$A$2407,1,0)</f>
        <v>18608312</v>
      </c>
      <c r="G471" s="364"/>
    </row>
    <row r="472" spans="1:7">
      <c r="A472" s="363">
        <v>18608412</v>
      </c>
      <c r="B472" s="363" t="s">
        <v>2479</v>
      </c>
      <c r="C472" s="364">
        <v>2651381.7400000002</v>
      </c>
      <c r="D472" s="363">
        <f>VLOOKUP($A$1:$A$1020,BS!$A$8:$A$2407,1,0)</f>
        <v>18608412</v>
      </c>
      <c r="E472" s="364"/>
      <c r="G472" s="364"/>
    </row>
    <row r="473" spans="1:7">
      <c r="A473" s="363">
        <v>18608612</v>
      </c>
      <c r="B473" s="363" t="s">
        <v>1513</v>
      </c>
      <c r="C473" s="364">
        <v>776531.8</v>
      </c>
      <c r="D473" s="363">
        <f>VLOOKUP($A$1:$A$1020,BS!$A$8:$A$2407,1,0)</f>
        <v>18608612</v>
      </c>
      <c r="E473" s="364"/>
    </row>
    <row r="474" spans="1:7">
      <c r="A474" s="363">
        <v>18608712</v>
      </c>
      <c r="B474" s="363" t="s">
        <v>1514</v>
      </c>
      <c r="C474" s="364">
        <v>5358200.1500000004</v>
      </c>
      <c r="D474" s="363">
        <f>VLOOKUP($A$1:$A$1020,BS!$A$8:$A$2407,1,0)</f>
        <v>18608712</v>
      </c>
      <c r="E474" s="364"/>
      <c r="G474" s="364"/>
    </row>
    <row r="475" spans="1:7">
      <c r="A475" s="357" t="s">
        <v>3015</v>
      </c>
      <c r="B475" s="363" t="s">
        <v>3012</v>
      </c>
      <c r="C475" s="364">
        <v>7656.25</v>
      </c>
      <c r="D475" s="363" t="str">
        <f>VLOOKUP($A$1:$A$1020,BS!$A$8:$A$2407,1,0)</f>
        <v>18608722</v>
      </c>
      <c r="E475" s="364"/>
      <c r="G475" s="364"/>
    </row>
    <row r="476" spans="1:7">
      <c r="A476" s="363">
        <v>18608752</v>
      </c>
      <c r="B476" s="363" t="s">
        <v>1515</v>
      </c>
      <c r="C476" s="364">
        <v>935530</v>
      </c>
      <c r="D476" s="363">
        <f>VLOOKUP($A$1:$A$1020,BS!$A$8:$A$2407,1,0)</f>
        <v>18608752</v>
      </c>
      <c r="E476" s="364"/>
      <c r="G476" s="364"/>
    </row>
    <row r="477" spans="1:7">
      <c r="A477" s="363">
        <v>18608772</v>
      </c>
      <c r="B477" s="363" t="s">
        <v>2658</v>
      </c>
      <c r="C477" s="364">
        <v>-3488999.1</v>
      </c>
      <c r="D477" s="363">
        <f>VLOOKUP($A$1:$A$1020,BS!$A$8:$A$2407,1,0)</f>
        <v>18608772</v>
      </c>
      <c r="E477" s="364"/>
      <c r="G477" s="364"/>
    </row>
    <row r="478" spans="1:7">
      <c r="A478" s="363">
        <v>18608782</v>
      </c>
      <c r="B478" s="363" t="s">
        <v>2659</v>
      </c>
      <c r="C478" s="364">
        <v>-801550.75</v>
      </c>
      <c r="D478" s="363">
        <f>VLOOKUP($A$1:$A$1020,BS!$A$8:$A$2407,1,0)</f>
        <v>18608782</v>
      </c>
      <c r="E478" s="364"/>
      <c r="G478" s="364"/>
    </row>
    <row r="479" spans="1:7">
      <c r="A479" s="363">
        <v>18608792</v>
      </c>
      <c r="B479" s="363" t="s">
        <v>2660</v>
      </c>
      <c r="C479" s="364">
        <v>-160310.15</v>
      </c>
      <c r="D479" s="363">
        <f>VLOOKUP($A$1:$A$1020,BS!$A$8:$A$2407,1,0)</f>
        <v>18608792</v>
      </c>
      <c r="E479" s="364"/>
      <c r="G479" s="364"/>
    </row>
    <row r="480" spans="1:7">
      <c r="A480" s="363">
        <v>18609312</v>
      </c>
      <c r="B480" s="363" t="s">
        <v>2470</v>
      </c>
      <c r="C480" s="364">
        <v>12405154.710000001</v>
      </c>
      <c r="D480" s="363">
        <f>VLOOKUP($A$1:$A$1020,BS!$A$8:$A$2407,1,0)</f>
        <v>18609312</v>
      </c>
      <c r="E480" s="364"/>
      <c r="G480" s="364"/>
    </row>
    <row r="481" spans="1:7">
      <c r="A481" s="363">
        <v>18609422</v>
      </c>
      <c r="B481" s="363" t="s">
        <v>2268</v>
      </c>
      <c r="C481" s="364">
        <v>21308626.59</v>
      </c>
      <c r="D481" s="363">
        <f>VLOOKUP($A$1:$A$1020,BS!$A$8:$A$2407,1,0)</f>
        <v>18609422</v>
      </c>
      <c r="E481" s="364"/>
      <c r="G481" s="364"/>
    </row>
    <row r="482" spans="1:7">
      <c r="A482" s="363">
        <v>18609432</v>
      </c>
      <c r="B482" s="363" t="s">
        <v>2478</v>
      </c>
      <c r="C482" s="364">
        <v>5871140.1699999999</v>
      </c>
      <c r="D482" s="363">
        <f>VLOOKUP($A$1:$A$1020,BS!$A$8:$A$2407,1,0)</f>
        <v>18609432</v>
      </c>
      <c r="E482" s="364"/>
      <c r="G482" s="364"/>
    </row>
    <row r="483" spans="1:7">
      <c r="A483" s="363">
        <v>18609512</v>
      </c>
      <c r="B483" s="363" t="s">
        <v>2927</v>
      </c>
      <c r="C483" s="364">
        <v>30093.55</v>
      </c>
      <c r="D483" s="363">
        <f>VLOOKUP($A$1:$A$1020,BS!$A$8:$A$2407,1,0)</f>
        <v>18609512</v>
      </c>
      <c r="E483" s="364"/>
      <c r="G483" s="364"/>
    </row>
    <row r="484" spans="1:7">
      <c r="A484" s="363">
        <v>18609532</v>
      </c>
      <c r="B484" s="363" t="s">
        <v>1516</v>
      </c>
      <c r="C484" s="364">
        <v>231369.84</v>
      </c>
      <c r="D484" s="363">
        <f>VLOOKUP($A$1:$A$1020,BS!$A$8:$A$2407,1,0)</f>
        <v>18609532</v>
      </c>
      <c r="E484" s="364"/>
      <c r="G484" s="364"/>
    </row>
    <row r="485" spans="1:7">
      <c r="A485" s="363">
        <v>18609542</v>
      </c>
      <c r="B485" s="363" t="s">
        <v>962</v>
      </c>
      <c r="C485" s="364">
        <v>1258790.6299999999</v>
      </c>
      <c r="D485" s="363">
        <f>VLOOKUP($A$1:$A$1020,BS!$A$8:$A$2407,1,0)</f>
        <v>18609542</v>
      </c>
      <c r="E485" s="364"/>
      <c r="G485" s="364"/>
    </row>
    <row r="486" spans="1:7">
      <c r="A486" s="363">
        <v>18609572</v>
      </c>
      <c r="B486" s="363" t="s">
        <v>2264</v>
      </c>
      <c r="C486" s="364">
        <v>609250</v>
      </c>
      <c r="D486" s="363">
        <f>VLOOKUP($A$1:$A$1020,BS!$A$8:$A$2407,1,0)</f>
        <v>18609572</v>
      </c>
      <c r="E486" s="364"/>
      <c r="G486" s="364"/>
    </row>
    <row r="487" spans="1:7">
      <c r="A487" s="363">
        <v>18609582</v>
      </c>
      <c r="B487" s="363" t="s">
        <v>2265</v>
      </c>
      <c r="C487" s="364">
        <v>628040.44999999995</v>
      </c>
      <c r="D487" s="363">
        <f>VLOOKUP($A$1:$A$1020,BS!$A$8:$A$2407,1,0)</f>
        <v>18609582</v>
      </c>
      <c r="E487" s="364"/>
      <c r="G487" s="364"/>
    </row>
    <row r="488" spans="1:7">
      <c r="A488" s="363">
        <v>18609592</v>
      </c>
      <c r="B488" s="363" t="s">
        <v>2266</v>
      </c>
      <c r="C488" s="364">
        <v>3298077.33</v>
      </c>
      <c r="D488" s="363">
        <f>VLOOKUP($A$1:$A$1020,BS!$A$8:$A$2407,1,0)</f>
        <v>18609592</v>
      </c>
      <c r="E488" s="364"/>
      <c r="G488" s="364"/>
    </row>
    <row r="489" spans="1:7">
      <c r="A489" s="363">
        <v>18609602</v>
      </c>
      <c r="B489" s="363" t="s">
        <v>2267</v>
      </c>
      <c r="C489" s="364">
        <v>229267.22</v>
      </c>
      <c r="D489" s="363">
        <f>VLOOKUP($A$1:$A$1020,BS!$A$8:$A$2407,1,0)</f>
        <v>18609602</v>
      </c>
      <c r="E489" s="364"/>
      <c r="G489" s="364"/>
    </row>
    <row r="490" spans="1:7">
      <c r="A490" s="363">
        <v>18609622</v>
      </c>
      <c r="B490" s="363" t="s">
        <v>2269</v>
      </c>
      <c r="C490" s="364">
        <v>1269906.45</v>
      </c>
      <c r="D490" s="363">
        <f>VLOOKUP($A$1:$A$1020,BS!$A$8:$A$2407,1,0)</f>
        <v>18609622</v>
      </c>
      <c r="E490" s="364"/>
      <c r="G490" s="364"/>
    </row>
    <row r="491" spans="1:7">
      <c r="A491" s="363">
        <v>18609642</v>
      </c>
      <c r="B491" s="363" t="s">
        <v>2271</v>
      </c>
      <c r="C491" s="364">
        <v>2359079.77</v>
      </c>
      <c r="D491" s="363">
        <f>VLOOKUP($A$1:$A$1020,BS!$A$8:$A$2407,1,0)</f>
        <v>18609642</v>
      </c>
      <c r="E491" s="364"/>
      <c r="G491" s="364"/>
    </row>
    <row r="492" spans="1:7">
      <c r="A492" s="363">
        <v>18609652</v>
      </c>
      <c r="B492" s="363" t="s">
        <v>2272</v>
      </c>
      <c r="C492" s="364">
        <v>2050000</v>
      </c>
      <c r="D492" s="363">
        <f>VLOOKUP($A$1:$A$1020,BS!$A$8:$A$2407,1,0)</f>
        <v>18609652</v>
      </c>
      <c r="E492" s="364"/>
      <c r="G492" s="364"/>
    </row>
    <row r="493" spans="1:7">
      <c r="A493" s="363">
        <v>18609662</v>
      </c>
      <c r="B493" s="363" t="s">
        <v>2273</v>
      </c>
      <c r="C493" s="364">
        <v>509729.84</v>
      </c>
      <c r="D493" s="363">
        <f>VLOOKUP($A$1:$A$1020,BS!$A$8:$A$2407,1,0)</f>
        <v>18609662</v>
      </c>
      <c r="E493" s="364"/>
      <c r="G493" s="364"/>
    </row>
    <row r="494" spans="1:7">
      <c r="A494" s="363">
        <v>18609672</v>
      </c>
      <c r="B494" s="363" t="s">
        <v>2274</v>
      </c>
      <c r="C494" s="364">
        <v>200000</v>
      </c>
      <c r="D494" s="363">
        <f>VLOOKUP($A$1:$A$1020,BS!$A$8:$A$2407,1,0)</f>
        <v>18609672</v>
      </c>
      <c r="E494" s="364"/>
      <c r="G494" s="364"/>
    </row>
    <row r="495" spans="1:7">
      <c r="A495" s="363">
        <v>18609682</v>
      </c>
      <c r="B495" s="363" t="s">
        <v>2289</v>
      </c>
      <c r="C495" s="364">
        <v>140000</v>
      </c>
      <c r="D495" s="363">
        <f>VLOOKUP($A$1:$A$1020,BS!$A$8:$A$2407,1,0)</f>
        <v>18609682</v>
      </c>
      <c r="G495" s="364"/>
    </row>
    <row r="496" spans="1:7">
      <c r="A496" s="363">
        <v>18609692</v>
      </c>
      <c r="B496" s="363" t="s">
        <v>2290</v>
      </c>
      <c r="C496" s="364">
        <v>100000</v>
      </c>
      <c r="D496" s="363">
        <f>VLOOKUP($A$1:$A$1020,BS!$A$8:$A$2407,1,0)</f>
        <v>18609692</v>
      </c>
      <c r="G496" s="364"/>
    </row>
    <row r="497" spans="1:7">
      <c r="A497" s="363">
        <v>18609801</v>
      </c>
      <c r="B497" s="363" t="s">
        <v>2186</v>
      </c>
      <c r="C497" s="364">
        <v>163595.71</v>
      </c>
      <c r="D497" s="363">
        <f>VLOOKUP($A$1:$A$1020,BS!$A$8:$A$2407,1,0)</f>
        <v>18609801</v>
      </c>
      <c r="G497" s="364"/>
    </row>
    <row r="498" spans="1:7">
      <c r="A498" s="363">
        <v>18609821</v>
      </c>
      <c r="B498" s="363" t="s">
        <v>1031</v>
      </c>
      <c r="C498" s="364">
        <v>817225.65</v>
      </c>
      <c r="D498" s="363">
        <f>VLOOKUP($A$1:$A$1020,BS!$A$8:$A$2407,1,0)</f>
        <v>18609821</v>
      </c>
      <c r="E498" s="364"/>
      <c r="G498" s="364"/>
    </row>
    <row r="499" spans="1:7">
      <c r="A499" s="363">
        <v>18609841</v>
      </c>
      <c r="B499" s="363" t="s">
        <v>2385</v>
      </c>
      <c r="C499" s="364">
        <v>1449799.6</v>
      </c>
      <c r="D499" s="363">
        <f>VLOOKUP($A$1:$A$1020,BS!$A$8:$A$2407,1,0)</f>
        <v>18609841</v>
      </c>
      <c r="G499" s="364"/>
    </row>
    <row r="500" spans="1:7">
      <c r="A500" s="363">
        <v>18609861</v>
      </c>
      <c r="B500" s="363" t="s">
        <v>2187</v>
      </c>
      <c r="C500" s="364">
        <v>1351558.6</v>
      </c>
      <c r="D500" s="363">
        <f>VLOOKUP($A$1:$A$1020,BS!$A$8:$A$2407,1,0)</f>
        <v>18609861</v>
      </c>
      <c r="E500" s="364"/>
      <c r="G500" s="364"/>
    </row>
    <row r="501" spans="1:7">
      <c r="A501" s="363">
        <v>18630031</v>
      </c>
      <c r="B501" s="363" t="s">
        <v>1819</v>
      </c>
      <c r="C501" s="364">
        <v>578853.15</v>
      </c>
      <c r="D501" s="363">
        <f>VLOOKUP($A$1:$A$1020,BS!$A$8:$A$2407,1,0)</f>
        <v>18630031</v>
      </c>
      <c r="E501" s="364"/>
      <c r="G501" s="364"/>
    </row>
    <row r="502" spans="1:7">
      <c r="A502" s="363">
        <v>18700032</v>
      </c>
      <c r="B502" s="363" t="s">
        <v>2309</v>
      </c>
      <c r="C502" s="364">
        <v>316253.37</v>
      </c>
      <c r="D502" s="363">
        <f>VLOOKUP($A$1:$A$1020,BS!$A$8:$A$2407,1,0)</f>
        <v>18700032</v>
      </c>
      <c r="E502" s="364"/>
      <c r="G502" s="364"/>
    </row>
    <row r="503" spans="1:7">
      <c r="A503" s="363">
        <v>18700041</v>
      </c>
      <c r="B503" s="363" t="s">
        <v>1981</v>
      </c>
      <c r="C503" s="364">
        <v>322270.33</v>
      </c>
      <c r="D503" s="363">
        <f>VLOOKUP($A$1:$A$1020,BS!$A$8:$A$2407,1,0)</f>
        <v>18700041</v>
      </c>
      <c r="G503" s="364"/>
    </row>
    <row r="504" spans="1:7">
      <c r="A504" s="363">
        <v>18700062</v>
      </c>
      <c r="B504" s="363" t="s">
        <v>2310</v>
      </c>
      <c r="C504" s="364">
        <v>-10958.17</v>
      </c>
      <c r="D504" s="363">
        <f>VLOOKUP($A$1:$A$1020,BS!$A$8:$A$2407,1,0)</f>
        <v>18700062</v>
      </c>
      <c r="G504" s="364"/>
    </row>
    <row r="505" spans="1:7">
      <c r="A505" s="363">
        <v>18700071</v>
      </c>
      <c r="B505" s="363" t="s">
        <v>2311</v>
      </c>
      <c r="C505" s="364">
        <v>-76927.25</v>
      </c>
      <c r="D505" s="363">
        <f>VLOOKUP($A$1:$A$1020,BS!$A$8:$A$2407,1,0)</f>
        <v>18700071</v>
      </c>
      <c r="G505" s="364"/>
    </row>
    <row r="506" spans="1:7">
      <c r="A506" s="363">
        <v>18900013</v>
      </c>
      <c r="B506" s="363" t="s">
        <v>627</v>
      </c>
      <c r="C506" s="364">
        <v>17598</v>
      </c>
      <c r="D506" s="363">
        <f>VLOOKUP($A$1:$A$1020,BS!$A$8:$A$2407,1,0)</f>
        <v>18900013</v>
      </c>
      <c r="G506" s="364"/>
    </row>
    <row r="507" spans="1:7">
      <c r="A507" s="363">
        <v>18900173</v>
      </c>
      <c r="B507" s="363" t="s">
        <v>495</v>
      </c>
      <c r="C507" s="364">
        <v>1379187.98</v>
      </c>
      <c r="D507" s="363">
        <f>VLOOKUP($A$1:$A$1020,BS!$A$8:$A$2407,1,0)</f>
        <v>18900173</v>
      </c>
      <c r="G507" s="364"/>
    </row>
    <row r="508" spans="1:7">
      <c r="A508" s="363">
        <v>18900183</v>
      </c>
      <c r="B508" s="363" t="s">
        <v>340</v>
      </c>
      <c r="C508" s="364">
        <v>333187.37</v>
      </c>
      <c r="D508" s="363">
        <f>VLOOKUP($A$1:$A$1020,BS!$A$8:$A$2407,1,0)</f>
        <v>18900183</v>
      </c>
      <c r="G508" s="364"/>
    </row>
    <row r="509" spans="1:7">
      <c r="A509" s="363">
        <v>18900193</v>
      </c>
      <c r="B509" s="363" t="s">
        <v>498</v>
      </c>
      <c r="C509" s="364">
        <v>2642747.56</v>
      </c>
      <c r="D509" s="363">
        <f>VLOOKUP($A$1:$A$1020,BS!$A$8:$A$2407,1,0)</f>
        <v>18900193</v>
      </c>
      <c r="G509" s="364"/>
    </row>
    <row r="510" spans="1:7">
      <c r="A510" s="363">
        <v>18900203</v>
      </c>
      <c r="B510" s="363" t="s">
        <v>2972</v>
      </c>
      <c r="C510" s="364">
        <v>2422469.2200000002</v>
      </c>
      <c r="D510" s="363">
        <f>VLOOKUP($A$1:$A$1020,BS!$A$8:$A$2407,1,0)</f>
        <v>18900203</v>
      </c>
      <c r="G510" s="364"/>
    </row>
    <row r="511" spans="1:7">
      <c r="A511" s="363">
        <v>18900213</v>
      </c>
      <c r="B511" s="363" t="s">
        <v>2973</v>
      </c>
      <c r="C511" s="364">
        <v>9318790.5800000001</v>
      </c>
      <c r="D511" s="363">
        <f>VLOOKUP($A$1:$A$1020,BS!$A$8:$A$2407,1,0)</f>
        <v>18900213</v>
      </c>
      <c r="G511" s="364"/>
    </row>
    <row r="512" spans="1:7">
      <c r="A512" s="363">
        <v>18900243</v>
      </c>
      <c r="B512" s="363" t="s">
        <v>1762</v>
      </c>
      <c r="C512" s="364">
        <v>9038.24</v>
      </c>
      <c r="D512" s="363">
        <f>VLOOKUP($A$1:$A$1020,BS!$A$8:$A$2407,1,0)</f>
        <v>18900243</v>
      </c>
      <c r="E512" s="364"/>
      <c r="G512" s="364"/>
    </row>
    <row r="513" spans="1:7">
      <c r="A513" s="363">
        <v>18900253</v>
      </c>
      <c r="B513" s="363" t="s">
        <v>1757</v>
      </c>
      <c r="C513" s="364">
        <v>693576.75</v>
      </c>
      <c r="D513" s="363">
        <f>VLOOKUP($A$1:$A$1020,BS!$A$8:$A$2407,1,0)</f>
        <v>18900253</v>
      </c>
      <c r="G513" s="364"/>
    </row>
    <row r="514" spans="1:7">
      <c r="A514" s="363">
        <v>18900263</v>
      </c>
      <c r="B514" s="363" t="s">
        <v>1758</v>
      </c>
      <c r="C514" s="364">
        <v>527061.06000000006</v>
      </c>
      <c r="D514" s="363">
        <f>VLOOKUP($A$1:$A$1020,BS!$A$8:$A$2407,1,0)</f>
        <v>18900263</v>
      </c>
      <c r="E514" s="364"/>
      <c r="G514" s="364"/>
    </row>
    <row r="515" spans="1:7">
      <c r="A515" s="363">
        <v>18900273</v>
      </c>
      <c r="B515" s="363" t="s">
        <v>756</v>
      </c>
      <c r="C515" s="364">
        <v>1613837.52</v>
      </c>
      <c r="D515" s="363">
        <f>VLOOKUP($A$1:$A$1020,BS!$A$8:$A$2407,1,0)</f>
        <v>18900273</v>
      </c>
      <c r="E515" s="364"/>
      <c r="G515" s="364"/>
    </row>
    <row r="516" spans="1:7">
      <c r="A516" s="363">
        <v>18900283</v>
      </c>
      <c r="B516" s="363" t="s">
        <v>519</v>
      </c>
      <c r="C516" s="364">
        <v>492542.07</v>
      </c>
      <c r="D516" s="363">
        <f>VLOOKUP($A$1:$A$1020,BS!$A$8:$A$2407,1,0)</f>
        <v>18900283</v>
      </c>
      <c r="E516" s="364"/>
      <c r="G516" s="364"/>
    </row>
    <row r="517" spans="1:7">
      <c r="A517" s="363">
        <v>18900293</v>
      </c>
      <c r="B517" s="363" t="s">
        <v>376</v>
      </c>
      <c r="C517" s="364">
        <v>6941.75</v>
      </c>
      <c r="D517" s="363">
        <f>VLOOKUP($A$1:$A$1020,BS!$A$8:$A$2407,1,0)</f>
        <v>18900293</v>
      </c>
      <c r="E517" s="364"/>
      <c r="G517" s="364"/>
    </row>
    <row r="518" spans="1:7">
      <c r="A518" s="363">
        <v>18900303</v>
      </c>
      <c r="B518" s="363" t="s">
        <v>766</v>
      </c>
      <c r="C518" s="364">
        <v>16196.37</v>
      </c>
      <c r="D518" s="363">
        <f>VLOOKUP($A$1:$A$1020,BS!$A$8:$A$2407,1,0)</f>
        <v>18900303</v>
      </c>
      <c r="G518" s="364"/>
    </row>
    <row r="519" spans="1:7">
      <c r="A519" s="363">
        <v>18900323</v>
      </c>
      <c r="B519" s="363" t="s">
        <v>624</v>
      </c>
      <c r="C519" s="364">
        <v>421778.7</v>
      </c>
      <c r="D519" s="363">
        <f>VLOOKUP($A$1:$A$1020,BS!$A$8:$A$2407,1,0)</f>
        <v>18900323</v>
      </c>
    </row>
    <row r="520" spans="1:7">
      <c r="A520" s="363">
        <v>18900353</v>
      </c>
      <c r="B520" s="363" t="s">
        <v>982</v>
      </c>
      <c r="C520" s="364">
        <v>81697.13</v>
      </c>
      <c r="D520" s="363">
        <f>VLOOKUP($A$1:$A$1020,BS!$A$8:$A$2407,1,0)</f>
        <v>18900353</v>
      </c>
      <c r="E520" s="364"/>
      <c r="G520" s="364"/>
    </row>
    <row r="521" spans="1:7">
      <c r="A521" s="363">
        <v>18900373</v>
      </c>
      <c r="B521" s="363" t="s">
        <v>973</v>
      </c>
      <c r="C521" s="364">
        <v>4055356.41</v>
      </c>
      <c r="D521" s="363">
        <f>VLOOKUP($A$1:$A$1020,BS!$A$8:$A$2407,1,0)</f>
        <v>18900373</v>
      </c>
      <c r="E521" s="364"/>
      <c r="G521" s="364"/>
    </row>
    <row r="522" spans="1:7">
      <c r="A522" s="363">
        <v>18900383</v>
      </c>
      <c r="B522" s="363" t="s">
        <v>963</v>
      </c>
      <c r="C522" s="364">
        <v>286432.28999999998</v>
      </c>
      <c r="D522" s="363">
        <f>VLOOKUP($A$1:$A$1020,BS!$A$8:$A$2407,1,0)</f>
        <v>18900383</v>
      </c>
      <c r="E522" s="364"/>
    </row>
    <row r="523" spans="1:7">
      <c r="A523" s="363">
        <v>18900393</v>
      </c>
      <c r="B523" s="363" t="s">
        <v>2211</v>
      </c>
      <c r="C523" s="364">
        <v>14385302.390000001</v>
      </c>
      <c r="D523" s="363">
        <f>VLOOKUP($A$1:$A$1020,BS!$A$8:$A$2407,1,0)</f>
        <v>18900393</v>
      </c>
      <c r="G523" s="364"/>
    </row>
    <row r="524" spans="1:7">
      <c r="A524" s="363">
        <v>18900403</v>
      </c>
      <c r="B524" s="363" t="s">
        <v>2471</v>
      </c>
      <c r="C524" s="364">
        <v>137154.39000000001</v>
      </c>
      <c r="D524" s="363">
        <f>VLOOKUP($A$1:$A$1020,BS!$A$8:$A$2407,1,0)</f>
        <v>18900403</v>
      </c>
      <c r="E524" s="364"/>
      <c r="G524" s="364"/>
    </row>
    <row r="525" spans="1:7">
      <c r="A525" s="363">
        <v>18900413</v>
      </c>
      <c r="B525" s="363" t="s">
        <v>2475</v>
      </c>
      <c r="C525" s="364">
        <v>180157.56</v>
      </c>
      <c r="D525" s="363">
        <f>VLOOKUP($A$1:$A$1020,BS!$A$8:$A$2407,1,0)</f>
        <v>18900413</v>
      </c>
      <c r="E525" s="364"/>
      <c r="G525" s="364"/>
    </row>
    <row r="526" spans="1:7">
      <c r="A526" s="363">
        <v>18900423</v>
      </c>
      <c r="B526" s="363" t="s">
        <v>2472</v>
      </c>
      <c r="C526" s="364">
        <v>718099.61</v>
      </c>
      <c r="D526" s="363">
        <f>VLOOKUP($A$1:$A$1020,BS!$A$8:$A$2407,1,0)</f>
        <v>18900423</v>
      </c>
      <c r="E526" s="364"/>
      <c r="G526" s="364"/>
    </row>
    <row r="527" spans="1:7">
      <c r="A527" s="363">
        <v>18900433</v>
      </c>
      <c r="B527" s="363" t="s">
        <v>2573</v>
      </c>
      <c r="C527" s="364">
        <v>4561713.91</v>
      </c>
      <c r="D527" s="363">
        <f>VLOOKUP($A$1:$A$1020,BS!$A$8:$A$2407,1,0)</f>
        <v>18900433</v>
      </c>
      <c r="E527" s="364"/>
      <c r="G527" s="364"/>
    </row>
    <row r="528" spans="1:7">
      <c r="A528" s="363">
        <v>18900443</v>
      </c>
      <c r="B528" s="363" t="s">
        <v>2762</v>
      </c>
      <c r="C528" s="364">
        <v>93688.97</v>
      </c>
      <c r="D528" s="363">
        <f>VLOOKUP($A$1:$A$1020,BS!$A$8:$A$2407,1,0)</f>
        <v>18900443</v>
      </c>
      <c r="E528" s="364"/>
      <c r="G528" s="364"/>
    </row>
    <row r="529" spans="1:7">
      <c r="A529" s="363">
        <v>18900451</v>
      </c>
      <c r="B529" s="363" t="s">
        <v>2814</v>
      </c>
      <c r="C529" s="364">
        <v>31774.17</v>
      </c>
      <c r="D529" s="363">
        <f>VLOOKUP($A$1:$A$1020,BS!$A$8:$A$2407,1,0)</f>
        <v>18900451</v>
      </c>
      <c r="E529" s="364"/>
      <c r="G529" s="364"/>
    </row>
    <row r="530" spans="1:7">
      <c r="A530" s="363">
        <v>18900452</v>
      </c>
      <c r="B530" s="363" t="s">
        <v>2814</v>
      </c>
      <c r="C530" s="364">
        <v>19474.46</v>
      </c>
      <c r="D530" s="363">
        <f>VLOOKUP($A$1:$A$1020,BS!$A$8:$A$2407,1,0)</f>
        <v>18900452</v>
      </c>
      <c r="E530" s="364"/>
      <c r="G530" s="364"/>
    </row>
    <row r="531" spans="1:7">
      <c r="A531" s="363">
        <v>18900533</v>
      </c>
      <c r="B531" s="363" t="s">
        <v>2574</v>
      </c>
      <c r="C531" s="364">
        <v>770938.45</v>
      </c>
      <c r="D531" s="363">
        <f>VLOOKUP($A$1:$A$1020,BS!$A$8:$A$2407,1,0)</f>
        <v>18900533</v>
      </c>
      <c r="E531" s="364"/>
      <c r="G531" s="364"/>
    </row>
    <row r="532" spans="1:7">
      <c r="A532" s="363">
        <v>19000003</v>
      </c>
      <c r="B532" s="363" t="s">
        <v>126</v>
      </c>
      <c r="C532" s="364">
        <v>3019854.39</v>
      </c>
      <c r="D532" s="363">
        <f>VLOOKUP($A$1:$A$1020,BS!$A$8:$A$2407,1,0)</f>
        <v>19000003</v>
      </c>
      <c r="E532" s="364"/>
      <c r="G532" s="364"/>
    </row>
    <row r="533" spans="1:7">
      <c r="A533" s="363">
        <v>19000013</v>
      </c>
      <c r="B533" s="363" t="s">
        <v>716</v>
      </c>
      <c r="C533" s="364">
        <v>2903458.35</v>
      </c>
      <c r="D533" s="363">
        <f>VLOOKUP($A$1:$A$1020,BS!$A$8:$A$2407,1,0)</f>
        <v>19000013</v>
      </c>
      <c r="E533" s="364"/>
      <c r="G533" s="364"/>
    </row>
    <row r="534" spans="1:7">
      <c r="A534" s="363">
        <v>19000032</v>
      </c>
      <c r="B534" s="363" t="s">
        <v>1704</v>
      </c>
      <c r="C534" s="364">
        <v>20505364.32</v>
      </c>
      <c r="D534" s="363">
        <f>VLOOKUP($A$1:$A$1020,BS!$A$8:$A$2407,1,0)</f>
        <v>19000032</v>
      </c>
      <c r="E534" s="364"/>
      <c r="G534" s="364"/>
    </row>
    <row r="535" spans="1:7">
      <c r="A535" s="363">
        <v>19000042</v>
      </c>
      <c r="B535" s="363" t="s">
        <v>1740</v>
      </c>
      <c r="C535" s="364">
        <v>6514099.7800000003</v>
      </c>
      <c r="D535" s="363">
        <f>VLOOKUP($A$1:$A$1020,BS!$A$8:$A$2407,1,0)</f>
        <v>19000042</v>
      </c>
      <c r="E535" s="364"/>
      <c r="G535" s="364"/>
    </row>
    <row r="536" spans="1:7">
      <c r="A536" s="363">
        <v>19000043</v>
      </c>
      <c r="B536" s="363" t="s">
        <v>8</v>
      </c>
      <c r="C536" s="364">
        <v>8033090.8399999999</v>
      </c>
      <c r="D536" s="363">
        <f>VLOOKUP($A$1:$A$1020,BS!$A$8:$A$2407,1,0)</f>
        <v>19000043</v>
      </c>
      <c r="E536" s="364"/>
      <c r="G536" s="364"/>
    </row>
    <row r="537" spans="1:7">
      <c r="A537" s="363">
        <v>19000081</v>
      </c>
      <c r="B537" s="363" t="s">
        <v>1625</v>
      </c>
      <c r="C537" s="364">
        <v>31036938.050000001</v>
      </c>
      <c r="D537" s="363">
        <f>VLOOKUP($A$1:$A$1020,BS!$A$8:$A$2407,1,0)</f>
        <v>19000081</v>
      </c>
      <c r="E537" s="364"/>
      <c r="G537" s="364"/>
    </row>
    <row r="538" spans="1:7">
      <c r="A538" s="363">
        <v>19000091</v>
      </c>
      <c r="B538" s="363" t="s">
        <v>658</v>
      </c>
      <c r="C538" s="364">
        <v>11969208.49</v>
      </c>
      <c r="D538" s="363">
        <f>VLOOKUP($A$1:$A$1020,BS!$A$8:$A$2407,1,0)</f>
        <v>19000091</v>
      </c>
      <c r="G538" s="364"/>
    </row>
    <row r="539" spans="1:7">
      <c r="A539" s="363">
        <v>19000093</v>
      </c>
      <c r="B539" s="363" t="s">
        <v>725</v>
      </c>
      <c r="C539" s="364">
        <v>4719955.21</v>
      </c>
      <c r="D539" s="363">
        <f>VLOOKUP($A$1:$A$1020,BS!$A$8:$A$2407,1,0)</f>
        <v>19000093</v>
      </c>
      <c r="E539" s="364"/>
      <c r="G539" s="364"/>
    </row>
    <row r="540" spans="1:7">
      <c r="A540" s="363">
        <v>19000103</v>
      </c>
      <c r="B540" s="363" t="s">
        <v>2719</v>
      </c>
      <c r="C540" s="364">
        <v>1280529.28</v>
      </c>
      <c r="D540" s="363">
        <f>VLOOKUP($A$1:$A$1020,BS!$A$8:$A$2407,1,0)</f>
        <v>19000103</v>
      </c>
      <c r="E540" s="364"/>
    </row>
    <row r="541" spans="1:7">
      <c r="A541" s="363">
        <v>19000111</v>
      </c>
      <c r="B541" s="363" t="s">
        <v>863</v>
      </c>
      <c r="C541" s="364">
        <v>1104925.98</v>
      </c>
      <c r="D541" s="363">
        <f>VLOOKUP($A$1:$A$1020,BS!$A$8:$A$2407,1,0)</f>
        <v>19000111</v>
      </c>
      <c r="E541" s="364"/>
      <c r="G541" s="364"/>
    </row>
    <row r="542" spans="1:7">
      <c r="A542" s="363">
        <v>19000112</v>
      </c>
      <c r="B542" s="363" t="s">
        <v>1914</v>
      </c>
      <c r="C542" s="364">
        <v>35684.61</v>
      </c>
      <c r="D542" s="363">
        <f>VLOOKUP($A$1:$A$1020,BS!$A$8:$A$2407,1,0)</f>
        <v>19000112</v>
      </c>
      <c r="E542" s="364"/>
      <c r="G542" s="364"/>
    </row>
    <row r="543" spans="1:7">
      <c r="A543" s="363">
        <v>19000122</v>
      </c>
      <c r="B543" s="363" t="s">
        <v>2032</v>
      </c>
      <c r="C543" s="364">
        <v>-98225.72</v>
      </c>
      <c r="D543" s="363">
        <f>VLOOKUP($A$1:$A$1020,BS!$A$8:$A$2407,1,0)</f>
        <v>19000122</v>
      </c>
      <c r="E543" s="364"/>
      <c r="G543" s="364"/>
    </row>
    <row r="544" spans="1:7">
      <c r="A544" s="363">
        <v>19000133</v>
      </c>
      <c r="B544" s="363" t="s">
        <v>1001</v>
      </c>
      <c r="C544" s="364">
        <v>13934006.82</v>
      </c>
      <c r="D544" s="363">
        <f>VLOOKUP($A$1:$A$1020,BS!$A$8:$A$2407,1,0)</f>
        <v>19000133</v>
      </c>
      <c r="E544" s="364"/>
      <c r="G544" s="364"/>
    </row>
    <row r="545" spans="1:7">
      <c r="A545" s="363">
        <v>19000151</v>
      </c>
      <c r="B545" s="363" t="s">
        <v>162</v>
      </c>
      <c r="C545" s="364">
        <v>400339.9</v>
      </c>
      <c r="D545" s="363">
        <f>VLOOKUP($A$1:$A$1020,BS!$A$8:$A$2407,1,0)</f>
        <v>19000151</v>
      </c>
      <c r="E545" s="364"/>
      <c r="G545" s="364"/>
    </row>
    <row r="546" spans="1:7">
      <c r="A546" s="363">
        <v>19000181</v>
      </c>
      <c r="B546" s="363" t="s">
        <v>938</v>
      </c>
      <c r="C546" s="364">
        <v>-1193012.23</v>
      </c>
      <c r="D546" s="363">
        <f>VLOOKUP($A$1:$A$1020,BS!$A$8:$A$2407,1,0)</f>
        <v>19000181</v>
      </c>
      <c r="E546" s="364"/>
      <c r="G546" s="364"/>
    </row>
    <row r="547" spans="1:7">
      <c r="A547" s="363">
        <v>19000193</v>
      </c>
      <c r="B547" s="363" t="s">
        <v>2444</v>
      </c>
      <c r="C547" s="364">
        <v>17207.97</v>
      </c>
      <c r="D547" s="363">
        <f>VLOOKUP($A$1:$A$1020,BS!$A$8:$A$2407,1,0)</f>
        <v>19000193</v>
      </c>
      <c r="G547" s="364"/>
    </row>
    <row r="548" spans="1:7">
      <c r="A548" s="363">
        <v>19000251</v>
      </c>
      <c r="B548" s="363" t="s">
        <v>687</v>
      </c>
      <c r="C548" s="364">
        <v>15371.45</v>
      </c>
      <c r="D548" s="363">
        <f>VLOOKUP($A$1:$A$1020,BS!$A$8:$A$2407,1,0)</f>
        <v>19000251</v>
      </c>
      <c r="G548" s="364"/>
    </row>
    <row r="549" spans="1:7">
      <c r="A549" s="363">
        <v>19000283</v>
      </c>
      <c r="B549" s="363" t="s">
        <v>1471</v>
      </c>
      <c r="C549" s="364">
        <v>2659544.0299999998</v>
      </c>
      <c r="D549" s="363">
        <f>VLOOKUP($A$1:$A$1020,BS!$A$8:$A$2407,1,0)</f>
        <v>19000283</v>
      </c>
      <c r="G549" s="364"/>
    </row>
    <row r="550" spans="1:7">
      <c r="A550" s="363">
        <v>19000361</v>
      </c>
      <c r="B550" s="363" t="s">
        <v>1057</v>
      </c>
      <c r="C550" s="364">
        <v>159437</v>
      </c>
      <c r="D550" s="363">
        <f>VLOOKUP($A$1:$A$1020,BS!$A$8:$A$2407,1,0)</f>
        <v>19000361</v>
      </c>
      <c r="E550" s="364"/>
    </row>
    <row r="551" spans="1:7">
      <c r="A551" s="363">
        <v>19000371</v>
      </c>
      <c r="B551" s="363" t="s">
        <v>1058</v>
      </c>
      <c r="C551" s="364">
        <v>36753.85</v>
      </c>
      <c r="D551" s="363">
        <f>VLOOKUP($A$1:$A$1020,BS!$A$8:$A$2407,1,0)</f>
        <v>19000371</v>
      </c>
      <c r="E551" s="364"/>
      <c r="G551" s="364"/>
    </row>
    <row r="552" spans="1:7">
      <c r="A552" s="363">
        <v>19000403</v>
      </c>
      <c r="B552" s="363" t="s">
        <v>264</v>
      </c>
      <c r="C552" s="364">
        <v>155534.65</v>
      </c>
      <c r="D552" s="363">
        <f>VLOOKUP($A$1:$A$1020,BS!$A$8:$A$2407,1,0)</f>
        <v>19000403</v>
      </c>
      <c r="E552" s="364"/>
    </row>
    <row r="553" spans="1:7">
      <c r="A553" s="363">
        <v>19000433</v>
      </c>
      <c r="B553" s="363" t="s">
        <v>2697</v>
      </c>
      <c r="C553" s="363">
        <v>0</v>
      </c>
      <c r="D553" s="363">
        <f>VLOOKUP($A$1:$A$1020,BS!$A$8:$A$2407,1,0)</f>
        <v>19000433</v>
      </c>
      <c r="E553" s="364"/>
      <c r="G553" s="364"/>
    </row>
    <row r="554" spans="1:7">
      <c r="A554" s="363">
        <v>19000441</v>
      </c>
      <c r="B554" s="363" t="s">
        <v>313</v>
      </c>
      <c r="C554" s="364">
        <v>5492078.25</v>
      </c>
      <c r="D554" s="363">
        <f>VLOOKUP($A$1:$A$1020,BS!$A$8:$A$2407,1,0)</f>
        <v>19000441</v>
      </c>
      <c r="E554" s="364"/>
      <c r="G554" s="364"/>
    </row>
    <row r="555" spans="1:7">
      <c r="A555" s="363">
        <v>19000443</v>
      </c>
      <c r="B555" s="363" t="s">
        <v>489</v>
      </c>
      <c r="C555" s="364">
        <v>76436723.040000007</v>
      </c>
      <c r="D555" s="363">
        <f>VLOOKUP($A$1:$A$1020,BS!$A$8:$A$2407,1,0)</f>
        <v>19000443</v>
      </c>
      <c r="E555" s="364"/>
      <c r="G555" s="364"/>
    </row>
    <row r="556" spans="1:7">
      <c r="A556" s="363">
        <v>19000453</v>
      </c>
      <c r="B556" s="363" t="s">
        <v>490</v>
      </c>
      <c r="C556" s="364">
        <v>6080761.2999999998</v>
      </c>
      <c r="D556" s="363">
        <f>VLOOKUP($A$1:$A$1020,BS!$A$8:$A$2407,1,0)</f>
        <v>19000453</v>
      </c>
      <c r="E556" s="364"/>
      <c r="G556" s="364"/>
    </row>
    <row r="557" spans="1:7">
      <c r="A557" s="363">
        <v>19000463</v>
      </c>
      <c r="B557" s="363" t="s">
        <v>491</v>
      </c>
      <c r="C557" s="364">
        <v>-1108158.79</v>
      </c>
      <c r="D557" s="363">
        <f>VLOOKUP($A$1:$A$1020,BS!$A$8:$A$2407,1,0)</f>
        <v>19000463</v>
      </c>
      <c r="E557" s="364"/>
      <c r="G557" s="364"/>
    </row>
    <row r="558" spans="1:7">
      <c r="A558" s="363">
        <v>19000471</v>
      </c>
      <c r="B558" s="363" t="s">
        <v>762</v>
      </c>
      <c r="C558" s="364">
        <v>3676187.53</v>
      </c>
      <c r="D558" s="363">
        <f>VLOOKUP($A$1:$A$1020,BS!$A$8:$A$2407,1,0)</f>
        <v>19000471</v>
      </c>
      <c r="E558" s="364"/>
      <c r="G558" s="364"/>
    </row>
    <row r="559" spans="1:7">
      <c r="A559" s="363">
        <v>19000473</v>
      </c>
      <c r="B559" s="363" t="s">
        <v>1977</v>
      </c>
      <c r="C559" s="364">
        <v>2562568</v>
      </c>
      <c r="D559" s="363">
        <f>VLOOKUP($A$1:$A$1020,BS!$A$8:$A$2407,1,0)</f>
        <v>19000473</v>
      </c>
      <c r="E559" s="364"/>
      <c r="G559" s="364"/>
    </row>
    <row r="560" spans="1:7">
      <c r="A560" s="363">
        <v>19000491</v>
      </c>
      <c r="B560" s="363" t="s">
        <v>2323</v>
      </c>
      <c r="C560" s="364">
        <v>2073887.55</v>
      </c>
      <c r="D560" s="363">
        <f>VLOOKUP($A$1:$A$1020,BS!$A$8:$A$2407,1,0)</f>
        <v>19000491</v>
      </c>
      <c r="E560" s="364"/>
      <c r="G560" s="364"/>
    </row>
    <row r="561" spans="1:7">
      <c r="A561" s="363">
        <v>19000551</v>
      </c>
      <c r="B561" s="363" t="s">
        <v>2821</v>
      </c>
      <c r="C561" s="364">
        <v>1965399</v>
      </c>
      <c r="D561" s="363">
        <f>VLOOKUP($A$1:$A$1020,BS!$A$8:$A$2407,1,0)</f>
        <v>19000551</v>
      </c>
    </row>
    <row r="562" spans="1:7">
      <c r="A562" s="363">
        <v>19000552</v>
      </c>
      <c r="B562" s="363" t="s">
        <v>2304</v>
      </c>
      <c r="C562" s="364">
        <v>677096.72</v>
      </c>
      <c r="D562" s="363">
        <f>VLOOKUP($A$1:$A$1020,BS!$A$8:$A$2407,1,0)</f>
        <v>19000552</v>
      </c>
      <c r="E562" s="364"/>
    </row>
    <row r="563" spans="1:7">
      <c r="A563" s="363">
        <v>19000553</v>
      </c>
      <c r="B563" s="363" t="s">
        <v>100</v>
      </c>
      <c r="C563" s="364">
        <v>226957.95</v>
      </c>
      <c r="D563" s="363">
        <f>VLOOKUP($A$1:$A$1020,BS!$A$8:$A$2407,1,0)</f>
        <v>19000553</v>
      </c>
      <c r="E563" s="364"/>
      <c r="G563" s="364"/>
    </row>
    <row r="564" spans="1:7">
      <c r="A564" s="363">
        <v>19000562</v>
      </c>
      <c r="B564" s="363" t="s">
        <v>717</v>
      </c>
      <c r="C564" s="364">
        <v>1609549.2</v>
      </c>
      <c r="D564" s="363">
        <f>VLOOKUP($A$1:$A$1020,BS!$A$8:$A$2407,1,0)</f>
        <v>19000562</v>
      </c>
      <c r="E564" s="364"/>
      <c r="G564" s="364"/>
    </row>
    <row r="565" spans="1:7">
      <c r="A565" s="363">
        <v>19000563</v>
      </c>
      <c r="B565" s="363" t="s">
        <v>1994</v>
      </c>
      <c r="C565" s="363">
        <v>0.02</v>
      </c>
      <c r="D565" s="363">
        <f>VLOOKUP($A$1:$A$1020,BS!$A$8:$A$2407,1,0)</f>
        <v>19000563</v>
      </c>
      <c r="E565" s="364"/>
      <c r="G565" s="364"/>
    </row>
    <row r="566" spans="1:7">
      <c r="A566" s="363">
        <v>19000571</v>
      </c>
      <c r="B566" s="363" t="s">
        <v>163</v>
      </c>
      <c r="C566" s="363">
        <v>0</v>
      </c>
      <c r="D566" s="363">
        <f>VLOOKUP($A$1:$A$1020,BS!$A$8:$A$2407,1,0)</f>
        <v>19000571</v>
      </c>
      <c r="E566" s="364"/>
      <c r="G566" s="364"/>
    </row>
    <row r="567" spans="1:7">
      <c r="A567" s="363">
        <v>19000572</v>
      </c>
      <c r="B567" s="363" t="s">
        <v>718</v>
      </c>
      <c r="C567" s="364">
        <v>265295.45</v>
      </c>
      <c r="D567" s="363">
        <f>VLOOKUP($A$1:$A$1020,BS!$A$8:$A$2407,1,0)</f>
        <v>19000572</v>
      </c>
      <c r="E567" s="364"/>
    </row>
    <row r="568" spans="1:7">
      <c r="A568" s="363">
        <v>19000573</v>
      </c>
      <c r="B568" s="363" t="s">
        <v>2059</v>
      </c>
      <c r="C568" s="364">
        <v>269158.73</v>
      </c>
      <c r="D568" s="363">
        <f>VLOOKUP($A$1:$A$1020,BS!$A$8:$A$2407,1,0)</f>
        <v>19000573</v>
      </c>
      <c r="E568" s="364"/>
    </row>
    <row r="569" spans="1:7">
      <c r="A569" s="363">
        <v>19000581</v>
      </c>
      <c r="B569" s="363" t="s">
        <v>182</v>
      </c>
      <c r="C569" s="364">
        <v>2896118.81</v>
      </c>
      <c r="D569" s="363">
        <f>VLOOKUP($A$1:$A$1020,BS!$A$8:$A$2407,1,0)</f>
        <v>19000581</v>
      </c>
      <c r="E569" s="364"/>
      <c r="G569" s="364"/>
    </row>
    <row r="570" spans="1:7">
      <c r="A570" s="363">
        <v>19000592</v>
      </c>
      <c r="B570" s="363" t="s">
        <v>548</v>
      </c>
      <c r="C570" s="364">
        <v>3807341.53</v>
      </c>
      <c r="D570" s="363">
        <f>VLOOKUP($A$1:$A$1020,BS!$A$8:$A$2407,1,0)</f>
        <v>19000592</v>
      </c>
      <c r="E570" s="364"/>
      <c r="G570" s="364"/>
    </row>
    <row r="571" spans="1:7">
      <c r="A571" s="363">
        <v>19000601</v>
      </c>
      <c r="B571" s="363" t="s">
        <v>1957</v>
      </c>
      <c r="C571" s="364">
        <v>175119761</v>
      </c>
      <c r="D571" s="363">
        <f>VLOOKUP($A$1:$A$1020,BS!$A$8:$A$2407,1,0)</f>
        <v>19000601</v>
      </c>
      <c r="E571" s="364"/>
      <c r="G571" s="364"/>
    </row>
    <row r="572" spans="1:7">
      <c r="A572" s="363">
        <v>19000621</v>
      </c>
      <c r="B572" s="363" t="s">
        <v>2008</v>
      </c>
      <c r="C572" s="364">
        <v>61529713</v>
      </c>
      <c r="D572" s="363">
        <f>VLOOKUP($A$1:$A$1020,BS!$A$8:$A$2407,1,0)</f>
        <v>19000621</v>
      </c>
      <c r="E572" s="364"/>
    </row>
    <row r="573" spans="1:7">
      <c r="A573" s="363">
        <v>19000641</v>
      </c>
      <c r="B573" s="363" t="s">
        <v>2005</v>
      </c>
      <c r="C573" s="364">
        <v>268498.15000000002</v>
      </c>
      <c r="D573" s="363">
        <f>VLOOKUP($A$1:$A$1020,BS!$A$8:$A$2407,1,0)</f>
        <v>19000641</v>
      </c>
      <c r="E573" s="364"/>
    </row>
    <row r="574" spans="1:7">
      <c r="A574" s="363">
        <v>19000671</v>
      </c>
      <c r="B574" s="363" t="s">
        <v>2025</v>
      </c>
      <c r="C574" s="364">
        <v>32765538.120000001</v>
      </c>
      <c r="D574" s="363">
        <f>VLOOKUP($A$1:$A$1020,BS!$A$8:$A$2407,1,0)</f>
        <v>19000671</v>
      </c>
      <c r="E574" s="364"/>
      <c r="G574" s="364"/>
    </row>
    <row r="575" spans="1:7">
      <c r="A575" s="363">
        <v>19000691</v>
      </c>
      <c r="B575" s="363" t="s">
        <v>2324</v>
      </c>
      <c r="C575" s="364">
        <v>48125</v>
      </c>
      <c r="D575" s="363">
        <f>VLOOKUP($A$1:$A$1020,BS!$A$8:$A$2407,1,0)</f>
        <v>19000691</v>
      </c>
      <c r="E575" s="364"/>
      <c r="G575" s="364"/>
    </row>
    <row r="576" spans="1:7">
      <c r="A576" s="363">
        <v>19000692</v>
      </c>
      <c r="B576" s="363" t="s">
        <v>1146</v>
      </c>
      <c r="C576" s="364">
        <v>13125</v>
      </c>
      <c r="D576" s="363">
        <f>VLOOKUP($A$1:$A$1020,BS!$A$8:$A$2407,1,0)</f>
        <v>19000692</v>
      </c>
      <c r="E576" s="364"/>
    </row>
    <row r="577" spans="1:7">
      <c r="A577" s="363">
        <v>19000711</v>
      </c>
      <c r="B577" s="363" t="s">
        <v>1915</v>
      </c>
      <c r="C577" s="364">
        <v>548826.78</v>
      </c>
      <c r="D577" s="363">
        <f>VLOOKUP($A$1:$A$1020,BS!$A$8:$A$2407,1,0)</f>
        <v>19000711</v>
      </c>
      <c r="E577" s="364"/>
    </row>
    <row r="578" spans="1:7">
      <c r="A578" s="363">
        <v>19000721</v>
      </c>
      <c r="B578" s="363" t="s">
        <v>2033</v>
      </c>
      <c r="C578" s="364">
        <v>10869.86</v>
      </c>
      <c r="D578" s="363">
        <f>VLOOKUP($A$1:$A$1020,BS!$A$8:$A$2407,1,0)</f>
        <v>19000721</v>
      </c>
      <c r="E578" s="364"/>
    </row>
    <row r="579" spans="1:7">
      <c r="A579" s="363">
        <v>19000731</v>
      </c>
      <c r="B579" s="363" t="s">
        <v>2121</v>
      </c>
      <c r="C579" s="364">
        <v>92644.85</v>
      </c>
      <c r="D579" s="363">
        <f>VLOOKUP($A$1:$A$1020,BS!$A$8:$A$2407,1,0)</f>
        <v>19000731</v>
      </c>
      <c r="E579" s="364"/>
    </row>
    <row r="580" spans="1:7">
      <c r="A580" s="363">
        <v>19000732</v>
      </c>
      <c r="B580" s="363" t="s">
        <v>2117</v>
      </c>
      <c r="C580" s="364">
        <v>51059.44</v>
      </c>
      <c r="D580" s="363">
        <f>VLOOKUP($A$1:$A$1020,BS!$A$8:$A$2407,1,0)</f>
        <v>19000732</v>
      </c>
      <c r="E580" s="364"/>
    </row>
    <row r="581" spans="1:7">
      <c r="A581" s="363">
        <v>19000741</v>
      </c>
      <c r="B581" s="363" t="s">
        <v>2183</v>
      </c>
      <c r="C581" s="364">
        <v>212522.49</v>
      </c>
      <c r="D581" s="363">
        <f>VLOOKUP($A$1:$A$1020,BS!$A$8:$A$2407,1,0)</f>
        <v>19000741</v>
      </c>
      <c r="E581" s="364"/>
    </row>
    <row r="582" spans="1:7">
      <c r="A582" s="363">
        <v>19000751</v>
      </c>
      <c r="B582" s="363" t="s">
        <v>2204</v>
      </c>
      <c r="C582" s="364">
        <v>1765779.75</v>
      </c>
      <c r="D582" s="363">
        <f>VLOOKUP($A$1:$A$1020,BS!$A$8:$A$2407,1,0)</f>
        <v>19000751</v>
      </c>
      <c r="E582" s="364"/>
    </row>
    <row r="583" spans="1:7">
      <c r="A583" s="363">
        <v>19000752</v>
      </c>
      <c r="B583" s="363" t="s">
        <v>2205</v>
      </c>
      <c r="C583" s="364">
        <v>944532.75</v>
      </c>
      <c r="D583" s="363">
        <f>VLOOKUP($A$1:$A$1020,BS!$A$8:$A$2407,1,0)</f>
        <v>19000752</v>
      </c>
      <c r="E583" s="364"/>
    </row>
    <row r="584" spans="1:7">
      <c r="A584" s="363">
        <v>19000761</v>
      </c>
      <c r="B584" s="363" t="s">
        <v>2227</v>
      </c>
      <c r="C584" s="363">
        <v>0</v>
      </c>
      <c r="D584" s="363">
        <f>VLOOKUP($A$1:$A$1020,BS!$A$8:$A$2407,1,0)</f>
        <v>19000761</v>
      </c>
      <c r="E584" s="364"/>
      <c r="G584" s="364"/>
    </row>
    <row r="585" spans="1:7">
      <c r="A585" s="363">
        <v>19000771</v>
      </c>
      <c r="B585" s="363" t="s">
        <v>2228</v>
      </c>
      <c r="C585" s="363">
        <v>0</v>
      </c>
      <c r="D585" s="363">
        <f>VLOOKUP($A$1:$A$1020,BS!$A$8:$A$2407,1,0)</f>
        <v>19000771</v>
      </c>
      <c r="E585" s="364"/>
      <c r="G585" s="364"/>
    </row>
    <row r="586" spans="1:7">
      <c r="A586" s="363">
        <v>19000781</v>
      </c>
      <c r="B586" s="363" t="s">
        <v>2325</v>
      </c>
      <c r="C586" s="364">
        <v>3753412.85</v>
      </c>
      <c r="D586" s="363">
        <f>VLOOKUP($A$1:$A$1020,BS!$A$8:$A$2407,1,0)</f>
        <v>19000781</v>
      </c>
      <c r="E586" s="364"/>
    </row>
    <row r="587" spans="1:7">
      <c r="A587" s="363">
        <v>19000791</v>
      </c>
      <c r="B587" s="363" t="s">
        <v>2326</v>
      </c>
      <c r="C587" s="364">
        <v>117789.81</v>
      </c>
      <c r="D587" s="363">
        <f>VLOOKUP($A$1:$A$1020,BS!$A$8:$A$2407,1,0)</f>
        <v>19000791</v>
      </c>
    </row>
    <row r="588" spans="1:7">
      <c r="A588" s="363">
        <v>19000801</v>
      </c>
      <c r="B588" s="363" t="s">
        <v>2327</v>
      </c>
      <c r="C588" s="364">
        <v>-1287.6300000000001</v>
      </c>
      <c r="D588" s="363">
        <f>VLOOKUP($A$1:$A$1020,BS!$A$8:$A$2407,1,0)</f>
        <v>19000801</v>
      </c>
      <c r="E588" s="364"/>
      <c r="G588" s="364"/>
    </row>
    <row r="589" spans="1:7">
      <c r="A589" s="363">
        <v>19000811</v>
      </c>
      <c r="B589" s="363" t="s">
        <v>2328</v>
      </c>
      <c r="C589" s="364">
        <v>13481.38</v>
      </c>
      <c r="D589" s="363">
        <f>VLOOKUP($A$1:$A$1020,BS!$A$8:$A$2407,1,0)</f>
        <v>19000811</v>
      </c>
      <c r="E589" s="364"/>
      <c r="G589" s="364"/>
    </row>
    <row r="590" spans="1:7">
      <c r="A590" s="363">
        <v>19000821</v>
      </c>
      <c r="B590" s="363" t="s">
        <v>2363</v>
      </c>
      <c r="C590" s="364">
        <v>229412.37</v>
      </c>
      <c r="D590" s="363">
        <f>VLOOKUP($A$1:$A$1020,BS!$A$8:$A$2407,1,0)</f>
        <v>19000821</v>
      </c>
    </row>
    <row r="591" spans="1:7">
      <c r="A591" s="363">
        <v>19000831</v>
      </c>
      <c r="B591" s="363" t="s">
        <v>2401</v>
      </c>
      <c r="C591" s="364">
        <v>742036.84</v>
      </c>
      <c r="D591" s="363">
        <f>VLOOKUP($A$1:$A$1020,BS!$A$8:$A$2407,1,0)</f>
        <v>19000831</v>
      </c>
      <c r="E591" s="364"/>
    </row>
    <row r="592" spans="1:7">
      <c r="A592" s="363">
        <v>19000841</v>
      </c>
      <c r="B592" s="363" t="s">
        <v>2445</v>
      </c>
      <c r="C592" s="364">
        <v>-714133.16</v>
      </c>
      <c r="D592" s="363">
        <f>VLOOKUP($A$1:$A$1020,BS!$A$8:$A$2407,1,0)</f>
        <v>19000841</v>
      </c>
      <c r="E592" s="364"/>
    </row>
    <row r="593" spans="1:7">
      <c r="A593" s="363">
        <v>19000851</v>
      </c>
      <c r="B593" s="363" t="s">
        <v>2551</v>
      </c>
      <c r="C593" s="364">
        <v>888978.25</v>
      </c>
      <c r="D593" s="363">
        <f>VLOOKUP($A$1:$A$1020,BS!$A$8:$A$2407,1,0)</f>
        <v>19000851</v>
      </c>
      <c r="E593" s="364"/>
    </row>
    <row r="594" spans="1:7">
      <c r="A594" s="363">
        <v>19000861</v>
      </c>
      <c r="B594" s="363" t="s">
        <v>2610</v>
      </c>
      <c r="C594" s="364">
        <v>223527.11</v>
      </c>
      <c r="D594" s="363">
        <f>VLOOKUP($A$1:$A$1020,BS!$A$8:$A$2407,1,0)</f>
        <v>19000861</v>
      </c>
      <c r="E594" s="364"/>
    </row>
    <row r="595" spans="1:7">
      <c r="A595" s="363">
        <v>19000871</v>
      </c>
      <c r="B595" s="363" t="s">
        <v>2911</v>
      </c>
      <c r="C595" s="364">
        <v>2129786.75</v>
      </c>
      <c r="D595" s="363">
        <f>VLOOKUP($A$1:$A$1020,BS!$A$8:$A$2407,1,0)</f>
        <v>19000871</v>
      </c>
      <c r="E595" s="364"/>
    </row>
    <row r="596" spans="1:7">
      <c r="A596" s="363">
        <v>19002003</v>
      </c>
      <c r="B596" s="363" t="s">
        <v>2705</v>
      </c>
      <c r="C596" s="364">
        <v>90514942.719999999</v>
      </c>
      <c r="D596" s="363">
        <f>VLOOKUP($A$1:$A$1020,BS!$A$8:$A$2407,1,0)</f>
        <v>19002003</v>
      </c>
      <c r="E596" s="364"/>
    </row>
    <row r="597" spans="1:7">
      <c r="A597" s="363">
        <v>19003011</v>
      </c>
      <c r="B597" s="363" t="s">
        <v>2767</v>
      </c>
      <c r="C597" s="364">
        <v>1692768.35</v>
      </c>
      <c r="D597" s="363">
        <f>VLOOKUP($A$1:$A$1020,BS!$A$8:$A$2407,1,0)</f>
        <v>19003011</v>
      </c>
      <c r="E597" s="364"/>
      <c r="G597" s="364"/>
    </row>
    <row r="598" spans="1:7">
      <c r="A598" s="363">
        <v>19003021</v>
      </c>
      <c r="B598" s="363" t="s">
        <v>2781</v>
      </c>
      <c r="C598" s="364">
        <v>490027.65</v>
      </c>
      <c r="D598" s="363">
        <f>VLOOKUP($A$1:$A$1020,BS!$A$8:$A$2407,1,0)</f>
        <v>19003021</v>
      </c>
      <c r="E598" s="364"/>
      <c r="G598" s="364"/>
    </row>
    <row r="599" spans="1:7">
      <c r="A599" s="363">
        <v>19003032</v>
      </c>
      <c r="B599" s="363" t="s">
        <v>2913</v>
      </c>
      <c r="C599" s="364">
        <v>2820455.4</v>
      </c>
      <c r="D599" s="363">
        <f>VLOOKUP($A$1:$A$1020,BS!$A$8:$A$2407,1,0)</f>
        <v>19003032</v>
      </c>
      <c r="E599" s="364"/>
      <c r="G599" s="364"/>
    </row>
    <row r="600" spans="1:7">
      <c r="A600" s="363">
        <v>19003041</v>
      </c>
      <c r="B600" s="363" t="s">
        <v>3000</v>
      </c>
      <c r="C600" s="364">
        <v>3041500</v>
      </c>
      <c r="D600" s="363">
        <f>VLOOKUP($A$1:$A$1020,BS!$A$8:$A$2407,1,0)</f>
        <v>19003041</v>
      </c>
      <c r="E600" s="364"/>
      <c r="G600" s="364"/>
    </row>
    <row r="601" spans="1:7">
      <c r="A601" s="363">
        <v>19003042</v>
      </c>
      <c r="B601" s="363" t="s">
        <v>2974</v>
      </c>
      <c r="C601" s="364">
        <v>3139500</v>
      </c>
      <c r="D601" s="363">
        <f>VLOOKUP($A$1:$A$1020,BS!$A$8:$A$2407,1,0)</f>
        <v>19003042</v>
      </c>
      <c r="E601" s="364"/>
      <c r="G601" s="364"/>
    </row>
    <row r="602" spans="1:7">
      <c r="A602" s="363">
        <v>19100012</v>
      </c>
      <c r="B602" s="363" t="s">
        <v>944</v>
      </c>
      <c r="C602" s="364">
        <v>15794015.01</v>
      </c>
      <c r="D602" s="363">
        <f>VLOOKUP($A$1:$A$1020,BS!$A$8:$A$2407,1,0)</f>
        <v>19100012</v>
      </c>
      <c r="E602" s="364"/>
      <c r="G602" s="364"/>
    </row>
    <row r="603" spans="1:7">
      <c r="A603" s="363">
        <v>19100022</v>
      </c>
      <c r="B603" s="363" t="s">
        <v>653</v>
      </c>
      <c r="C603" s="364">
        <v>5452408.3600000003</v>
      </c>
      <c r="D603" s="363">
        <f>VLOOKUP($A$1:$A$1020,BS!$A$8:$A$2407,1,0)</f>
        <v>19100022</v>
      </c>
      <c r="E603" s="364"/>
    </row>
    <row r="604" spans="1:7">
      <c r="A604" s="363">
        <v>19100132</v>
      </c>
      <c r="B604" s="363" t="s">
        <v>639</v>
      </c>
      <c r="C604" s="364">
        <v>29482.14</v>
      </c>
      <c r="D604" s="363">
        <f>VLOOKUP($A$1:$A$1020,BS!$A$8:$A$2407,1,0)</f>
        <v>19100132</v>
      </c>
      <c r="E604" s="364"/>
    </row>
    <row r="605" spans="1:7">
      <c r="A605" s="363">
        <v>19100142</v>
      </c>
      <c r="B605" s="363" t="s">
        <v>640</v>
      </c>
      <c r="C605" s="364">
        <v>-337739.08</v>
      </c>
      <c r="D605" s="363">
        <f>VLOOKUP($A$1:$A$1020,BS!$A$8:$A$2407,1,0)</f>
        <v>19100142</v>
      </c>
      <c r="E605" s="364"/>
      <c r="G605" s="364"/>
    </row>
    <row r="606" spans="1:7">
      <c r="A606" s="363">
        <v>19100152</v>
      </c>
      <c r="B606" s="363" t="s">
        <v>1073</v>
      </c>
      <c r="C606" s="364">
        <v>7572209.1500000004</v>
      </c>
      <c r="D606" s="363">
        <f>VLOOKUP($A$1:$A$1020,BS!$A$8:$A$2407,1,0)</f>
        <v>19100152</v>
      </c>
      <c r="G606" s="364"/>
    </row>
    <row r="607" spans="1:7">
      <c r="A607" s="363">
        <v>19100162</v>
      </c>
      <c r="B607" s="363" t="s">
        <v>290</v>
      </c>
      <c r="C607" s="364">
        <v>-38373492.859999999</v>
      </c>
      <c r="D607" s="363">
        <f>VLOOKUP($A$1:$A$1020,BS!$A$8:$A$2407,1,0)</f>
        <v>19100162</v>
      </c>
      <c r="E607" s="364"/>
    </row>
    <row r="608" spans="1:7">
      <c r="A608" s="363">
        <v>20100023</v>
      </c>
      <c r="B608" s="363" t="s">
        <v>1853</v>
      </c>
      <c r="C608" s="364">
        <v>-859037.91</v>
      </c>
      <c r="D608" s="363">
        <f>VLOOKUP($A$1:$A$1020,BS!$A$8:$A$2407,1,0)</f>
        <v>20100023</v>
      </c>
      <c r="E608" s="364"/>
    </row>
    <row r="609" spans="1:7">
      <c r="A609" s="363">
        <v>20700003</v>
      </c>
      <c r="B609" s="363" t="s">
        <v>1224</v>
      </c>
      <c r="C609" s="364">
        <v>-122847945.22</v>
      </c>
      <c r="D609" s="363">
        <f>VLOOKUP($A$1:$A$1020,BS!$A$8:$A$2407,1,0)</f>
        <v>20700003</v>
      </c>
      <c r="E609" s="364"/>
    </row>
    <row r="610" spans="1:7">
      <c r="A610" s="363">
        <v>20700013</v>
      </c>
      <c r="B610" s="363" t="s">
        <v>1765</v>
      </c>
      <c r="C610" s="364">
        <v>-338395484.31</v>
      </c>
      <c r="D610" s="363">
        <f>VLOOKUP($A$1:$A$1020,BS!$A$8:$A$2407,1,0)</f>
        <v>20700013</v>
      </c>
      <c r="E610" s="364"/>
    </row>
    <row r="611" spans="1:7">
      <c r="A611" s="363">
        <v>20700023</v>
      </c>
      <c r="B611" s="363" t="s">
        <v>1269</v>
      </c>
      <c r="C611" s="364">
        <v>-16901820.34</v>
      </c>
      <c r="D611" s="363">
        <f>VLOOKUP($A$1:$A$1020,BS!$A$8:$A$2407,1,0)</f>
        <v>20700023</v>
      </c>
      <c r="E611" s="364"/>
    </row>
    <row r="612" spans="1:7">
      <c r="A612" s="363">
        <v>21100003</v>
      </c>
      <c r="B612" s="363" t="s">
        <v>1114</v>
      </c>
      <c r="C612" s="364">
        <v>-2803605116.4699998</v>
      </c>
      <c r="D612" s="363">
        <f>VLOOKUP($A$1:$A$1020,BS!$A$8:$A$2407,1,0)</f>
        <v>21100003</v>
      </c>
      <c r="E612" s="364"/>
      <c r="G612" s="364"/>
    </row>
    <row r="613" spans="1:7">
      <c r="A613" s="363">
        <v>21100383</v>
      </c>
      <c r="B613" s="363" t="s">
        <v>25</v>
      </c>
      <c r="C613" s="364">
        <v>-491575</v>
      </c>
      <c r="D613" s="363">
        <f>VLOOKUP($A$1:$A$1020,BS!$A$8:$A$2407,1,0)</f>
        <v>21100383</v>
      </c>
      <c r="E613" s="364"/>
      <c r="G613" s="364"/>
    </row>
    <row r="614" spans="1:7">
      <c r="A614" s="363">
        <v>21400013</v>
      </c>
      <c r="B614" s="363" t="s">
        <v>995</v>
      </c>
      <c r="C614" s="364">
        <v>2148854.7200000002</v>
      </c>
      <c r="D614" s="363">
        <f>VLOOKUP($A$1:$A$1020,BS!$A$8:$A$2407,1,0)</f>
        <v>21400013</v>
      </c>
      <c r="G614" s="364"/>
    </row>
    <row r="615" spans="1:7">
      <c r="A615" s="363">
        <v>21400033</v>
      </c>
      <c r="B615" s="363" t="s">
        <v>997</v>
      </c>
      <c r="C615" s="364">
        <v>4985024.68</v>
      </c>
      <c r="D615" s="363">
        <f>VLOOKUP($A$1:$A$1020,BS!$A$8:$A$2407,1,0)</f>
        <v>21400033</v>
      </c>
      <c r="E615" s="364"/>
    </row>
    <row r="616" spans="1:7">
      <c r="A616" s="363">
        <v>21500023</v>
      </c>
      <c r="B616" s="363" t="s">
        <v>1270</v>
      </c>
      <c r="C616" s="364">
        <v>-10766141</v>
      </c>
      <c r="D616" s="363">
        <f>VLOOKUP($A$1:$A$1020,BS!$A$8:$A$2407,1,0)</f>
        <v>21500023</v>
      </c>
      <c r="E616" s="364"/>
      <c r="G616" s="364"/>
    </row>
    <row r="617" spans="1:7">
      <c r="A617" s="363">
        <v>21500033</v>
      </c>
      <c r="B617" s="363" t="s">
        <v>1766</v>
      </c>
      <c r="C617" s="364">
        <v>-3281918</v>
      </c>
      <c r="D617" s="363">
        <f>VLOOKUP($A$1:$A$1020,BS!$A$8:$A$2407,1,0)</f>
        <v>21500033</v>
      </c>
      <c r="E617" s="364"/>
    </row>
    <row r="618" spans="1:7">
      <c r="A618" s="363">
        <v>21600003</v>
      </c>
      <c r="B618" s="363" t="s">
        <v>392</v>
      </c>
      <c r="C618" s="364">
        <v>-366655346.13</v>
      </c>
      <c r="D618" s="363">
        <f>VLOOKUP($A$1:$A$1020,BS!$A$8:$A$2407,1,0)</f>
        <v>21600003</v>
      </c>
      <c r="E618" s="364"/>
      <c r="G618" s="364"/>
    </row>
    <row r="619" spans="1:7">
      <c r="A619" s="363">
        <v>21600011</v>
      </c>
      <c r="B619" s="363" t="s">
        <v>1942</v>
      </c>
      <c r="C619" s="364">
        <v>60185414.240000002</v>
      </c>
      <c r="D619" s="363">
        <f>VLOOKUP($A$1:$A$1020,BS!$A$8:$A$2407,1,0)</f>
        <v>21600011</v>
      </c>
      <c r="E619" s="364"/>
      <c r="G619" s="364"/>
    </row>
    <row r="620" spans="1:7">
      <c r="A620" s="363">
        <v>21600013</v>
      </c>
      <c r="B620" s="363" t="s">
        <v>628</v>
      </c>
      <c r="C620" s="364">
        <v>77562549.519999996</v>
      </c>
      <c r="D620" s="363">
        <f>VLOOKUP($A$1:$A$1020,BS!$A$8:$A$2407,1,0)</f>
        <v>21600013</v>
      </c>
      <c r="E620" s="364"/>
      <c r="G620" s="364"/>
    </row>
    <row r="621" spans="1:7">
      <c r="A621" s="363">
        <v>21600023</v>
      </c>
      <c r="B621" s="363" t="s">
        <v>1767</v>
      </c>
      <c r="C621" s="364">
        <v>1755001.25</v>
      </c>
      <c r="D621" s="363">
        <f>VLOOKUP($A$1:$A$1020,BS!$A$8:$A$2407,1,0)</f>
        <v>21600023</v>
      </c>
      <c r="E621" s="364"/>
      <c r="G621" s="364"/>
    </row>
    <row r="622" spans="1:7">
      <c r="A622" s="363">
        <v>21600033</v>
      </c>
      <c r="B622" s="363" t="s">
        <v>1124</v>
      </c>
      <c r="C622" s="364">
        <v>1471103.62</v>
      </c>
      <c r="D622" s="363">
        <f>VLOOKUP($A$1:$A$1020,BS!$A$8:$A$2407,1,0)</f>
        <v>21600033</v>
      </c>
      <c r="E622" s="364"/>
      <c r="G622" s="364"/>
    </row>
    <row r="623" spans="1:7">
      <c r="A623" s="363">
        <v>21600053</v>
      </c>
      <c r="B623" s="363" t="s">
        <v>1013</v>
      </c>
      <c r="C623" s="364">
        <v>16359946.109999999</v>
      </c>
      <c r="D623" s="363">
        <f>VLOOKUP($A$1:$A$1020,BS!$A$8:$A$2407,1,0)</f>
        <v>21600053</v>
      </c>
      <c r="E623" s="364"/>
    </row>
    <row r="624" spans="1:7">
      <c r="A624" s="363">
        <v>21610013</v>
      </c>
      <c r="B624" s="363" t="s">
        <v>316</v>
      </c>
      <c r="C624" s="364">
        <v>14902924</v>
      </c>
      <c r="D624" s="363">
        <f>VLOOKUP($A$1:$A$1020,BS!$A$8:$A$2407,1,0)</f>
        <v>21610013</v>
      </c>
      <c r="E624" s="364"/>
      <c r="G624" s="364"/>
    </row>
    <row r="625" spans="1:7">
      <c r="A625" s="363">
        <v>21900023</v>
      </c>
      <c r="B625" s="363" t="s">
        <v>3080</v>
      </c>
      <c r="C625" s="363">
        <v>0</v>
      </c>
      <c r="D625" s="363">
        <f>VLOOKUP($A$1:$A$1020,BS!$A$8:$A$2407,1,0)</f>
        <v>21900023</v>
      </c>
      <c r="E625" s="364"/>
    </row>
    <row r="626" spans="1:7">
      <c r="A626" s="363">
        <v>21900033</v>
      </c>
      <c r="B626" s="363" t="s">
        <v>3081</v>
      </c>
      <c r="C626" s="363">
        <v>0</v>
      </c>
      <c r="D626" s="363">
        <f>VLOOKUP($A$1:$A$1020,BS!$A$8:$A$2407,1,0)</f>
        <v>21900033</v>
      </c>
      <c r="E626" s="364"/>
    </row>
    <row r="627" spans="1:7">
      <c r="A627" s="363">
        <v>21900103</v>
      </c>
      <c r="B627" s="363" t="s">
        <v>2833</v>
      </c>
      <c r="C627" s="364">
        <v>-14628311.1</v>
      </c>
      <c r="D627" s="363">
        <f>VLOOKUP($A$1:$A$1020,BS!$A$8:$A$2407,1,0)</f>
        <v>21900103</v>
      </c>
      <c r="E627" s="364"/>
    </row>
    <row r="628" spans="1:7">
      <c r="A628" s="363">
        <v>21900113</v>
      </c>
      <c r="B628" s="363" t="s">
        <v>2834</v>
      </c>
      <c r="C628" s="364">
        <v>22951688.399999999</v>
      </c>
      <c r="D628" s="363">
        <f>VLOOKUP($A$1:$A$1020,BS!$A$8:$A$2407,1,0)</f>
        <v>21900113</v>
      </c>
      <c r="E628" s="364"/>
      <c r="G628" s="364"/>
    </row>
    <row r="629" spans="1:7">
      <c r="A629" s="363">
        <v>21900133</v>
      </c>
      <c r="B629" s="363" t="s">
        <v>2835</v>
      </c>
      <c r="C629" s="364">
        <v>444384.7</v>
      </c>
      <c r="D629" s="363">
        <f>VLOOKUP($A$1:$A$1020,BS!$A$8:$A$2407,1,0)</f>
        <v>21900133</v>
      </c>
      <c r="E629" s="364"/>
      <c r="G629" s="364"/>
    </row>
    <row r="630" spans="1:7">
      <c r="A630" s="363">
        <v>21900143</v>
      </c>
      <c r="B630" s="363" t="s">
        <v>2851</v>
      </c>
      <c r="C630" s="364">
        <v>218390637.25</v>
      </c>
      <c r="D630" s="363">
        <f>VLOOKUP($A$1:$A$1020,BS!$A$8:$A$2407,1,0)</f>
        <v>21900143</v>
      </c>
    </row>
    <row r="631" spans="1:7">
      <c r="A631" s="363">
        <v>21900153</v>
      </c>
      <c r="B631" s="363" t="s">
        <v>2837</v>
      </c>
      <c r="C631" s="364">
        <v>-76436723.040000007</v>
      </c>
      <c r="D631" s="363">
        <f>VLOOKUP($A$1:$A$1020,BS!$A$8:$A$2407,1,0)</f>
        <v>21900153</v>
      </c>
      <c r="E631" s="364"/>
    </row>
    <row r="632" spans="1:7">
      <c r="A632" s="363">
        <v>21900163</v>
      </c>
      <c r="B632" s="363" t="s">
        <v>2852</v>
      </c>
      <c r="C632" s="364">
        <v>17373604</v>
      </c>
      <c r="D632" s="363">
        <f>VLOOKUP($A$1:$A$1020,BS!$A$8:$A$2407,1,0)</f>
        <v>21900163</v>
      </c>
      <c r="E632" s="364"/>
    </row>
    <row r="633" spans="1:7">
      <c r="A633" s="363">
        <v>21900173</v>
      </c>
      <c r="B633" s="363" t="s">
        <v>2839</v>
      </c>
      <c r="C633" s="364">
        <v>-6080761.3600000003</v>
      </c>
      <c r="D633" s="363">
        <f>VLOOKUP($A$1:$A$1020,BS!$A$8:$A$2407,1,0)</f>
        <v>21900173</v>
      </c>
      <c r="E633" s="364"/>
    </row>
    <row r="634" spans="1:7">
      <c r="A634" s="363">
        <v>21900183</v>
      </c>
      <c r="B634" s="363" t="s">
        <v>2840</v>
      </c>
      <c r="C634" s="364">
        <v>-3166166.65</v>
      </c>
      <c r="D634" s="363">
        <f>VLOOKUP($A$1:$A$1020,BS!$A$8:$A$2407,1,0)</f>
        <v>21900183</v>
      </c>
      <c r="E634" s="364"/>
    </row>
    <row r="635" spans="1:7">
      <c r="A635" s="363">
        <v>21900193</v>
      </c>
      <c r="B635" s="363" t="s">
        <v>2841</v>
      </c>
      <c r="C635" s="364">
        <v>1108158.24</v>
      </c>
      <c r="D635" s="363">
        <f>VLOOKUP($A$1:$A$1020,BS!$A$8:$A$2407,1,0)</f>
        <v>21900193</v>
      </c>
      <c r="E635" s="364"/>
    </row>
    <row r="636" spans="1:7">
      <c r="A636" s="363">
        <v>21900213</v>
      </c>
      <c r="B636" s="363" t="s">
        <v>1401</v>
      </c>
      <c r="C636" s="363">
        <v>0</v>
      </c>
      <c r="D636" s="363">
        <f>VLOOKUP($A$1:$A$1020,BS!$A$8:$A$2407,1,0)</f>
        <v>21900213</v>
      </c>
      <c r="E636" s="364"/>
    </row>
    <row r="637" spans="1:7">
      <c r="A637" s="363">
        <v>21900223</v>
      </c>
      <c r="B637" s="363" t="s">
        <v>2827</v>
      </c>
      <c r="C637" s="364">
        <v>-155534.65</v>
      </c>
      <c r="D637" s="363">
        <f>VLOOKUP($A$1:$A$1020,BS!$A$8:$A$2407,1,0)</f>
        <v>21900223</v>
      </c>
      <c r="E637" s="364"/>
    </row>
    <row r="638" spans="1:7">
      <c r="A638" s="363">
        <v>21900233</v>
      </c>
      <c r="B638" s="363" t="s">
        <v>2809</v>
      </c>
      <c r="C638" s="364">
        <v>5119908.8899999997</v>
      </c>
      <c r="D638" s="363">
        <f>VLOOKUP($A$1:$A$1020,BS!$A$8:$A$2407,1,0)</f>
        <v>21900233</v>
      </c>
      <c r="E638" s="364"/>
    </row>
    <row r="639" spans="1:7">
      <c r="A639" s="363">
        <v>21900243</v>
      </c>
      <c r="B639" s="363" t="s">
        <v>2842</v>
      </c>
      <c r="C639" s="364">
        <v>-8033090.9400000004</v>
      </c>
      <c r="D639" s="363">
        <f>VLOOKUP($A$1:$A$1020,BS!$A$8:$A$2407,1,0)</f>
        <v>21900243</v>
      </c>
      <c r="E639" s="364"/>
    </row>
    <row r="640" spans="1:7">
      <c r="A640" s="363">
        <v>22100353</v>
      </c>
      <c r="B640" s="363" t="s">
        <v>1832</v>
      </c>
      <c r="C640" s="363">
        <v>0</v>
      </c>
      <c r="D640" s="363">
        <f>VLOOKUP($A$1:$A$1020,BS!$A$8:$A$2407,1,0)</f>
        <v>22100353</v>
      </c>
      <c r="E640" s="364"/>
      <c r="G640" s="364"/>
    </row>
    <row r="641" spans="1:7">
      <c r="A641" s="363">
        <v>22100363</v>
      </c>
      <c r="B641" s="363" t="s">
        <v>437</v>
      </c>
      <c r="C641" s="363">
        <v>0</v>
      </c>
      <c r="D641" s="363">
        <f>VLOOKUP($A$1:$A$1020,BS!$A$8:$A$2407,1,0)</f>
        <v>22100363</v>
      </c>
      <c r="E641" s="364"/>
    </row>
    <row r="642" spans="1:7">
      <c r="A642" s="363">
        <v>22100393</v>
      </c>
      <c r="B642" s="363" t="s">
        <v>440</v>
      </c>
      <c r="C642" s="364">
        <v>-15000000</v>
      </c>
      <c r="D642" s="363">
        <f>VLOOKUP($A$1:$A$1020,BS!$A$8:$A$2407,1,0)</f>
        <v>22100393</v>
      </c>
      <c r="E642" s="364"/>
      <c r="G642" s="364"/>
    </row>
    <row r="643" spans="1:7">
      <c r="A643" s="363">
        <v>22100413</v>
      </c>
      <c r="B643" s="363" t="s">
        <v>138</v>
      </c>
      <c r="C643" s="364">
        <v>-2000000</v>
      </c>
      <c r="D643" s="363">
        <f>VLOOKUP($A$1:$A$1020,BS!$A$8:$A$2407,1,0)</f>
        <v>22100413</v>
      </c>
      <c r="E643" s="364"/>
      <c r="G643" s="364"/>
    </row>
    <row r="644" spans="1:7">
      <c r="A644" s="363">
        <v>22100713</v>
      </c>
      <c r="B644" s="363" t="s">
        <v>478</v>
      </c>
      <c r="C644" s="364">
        <v>-300000000</v>
      </c>
      <c r="D644" s="363">
        <f>VLOOKUP($A$1:$A$1020,BS!$A$8:$A$2407,1,0)</f>
        <v>22100713</v>
      </c>
      <c r="E644" s="364"/>
    </row>
    <row r="645" spans="1:7">
      <c r="A645" s="363">
        <v>22100723</v>
      </c>
      <c r="B645" s="363" t="s">
        <v>479</v>
      </c>
      <c r="C645" s="364">
        <v>-200000000</v>
      </c>
      <c r="D645" s="363">
        <f>VLOOKUP($A$1:$A$1020,BS!$A$8:$A$2407,1,0)</f>
        <v>22100723</v>
      </c>
      <c r="E645" s="364"/>
      <c r="G645" s="364"/>
    </row>
    <row r="646" spans="1:7">
      <c r="A646" s="363">
        <v>22100743</v>
      </c>
      <c r="B646" s="363" t="s">
        <v>1250</v>
      </c>
      <c r="C646" s="364">
        <v>-100000000</v>
      </c>
      <c r="D646" s="363">
        <f>VLOOKUP($A$1:$A$1020,BS!$A$8:$A$2407,1,0)</f>
        <v>22100743</v>
      </c>
      <c r="E646" s="364"/>
    </row>
    <row r="647" spans="1:7">
      <c r="A647" s="363">
        <v>22100823</v>
      </c>
      <c r="B647" s="363" t="s">
        <v>1796</v>
      </c>
      <c r="C647" s="364">
        <v>-250000000</v>
      </c>
      <c r="D647" s="363">
        <f>VLOOKUP($A$1:$A$1020,BS!$A$8:$A$2407,1,0)</f>
        <v>22100823</v>
      </c>
      <c r="E647" s="364"/>
      <c r="G647" s="364"/>
    </row>
    <row r="648" spans="1:7">
      <c r="A648" s="363">
        <v>22100833</v>
      </c>
      <c r="B648" s="363" t="s">
        <v>2557</v>
      </c>
      <c r="C648" s="364">
        <v>-138460000</v>
      </c>
      <c r="D648" s="363">
        <f>VLOOKUP($A$1:$A$1020,BS!$A$8:$A$2407,1,0)</f>
        <v>22100833</v>
      </c>
      <c r="E648" s="364"/>
    </row>
    <row r="649" spans="1:7">
      <c r="A649" s="363">
        <v>22100843</v>
      </c>
      <c r="B649" s="363" t="s">
        <v>2561</v>
      </c>
      <c r="C649" s="364">
        <v>-23400000</v>
      </c>
      <c r="D649" s="363">
        <f>VLOOKUP($A$1:$A$1020,BS!$A$8:$A$2407,1,0)</f>
        <v>22100843</v>
      </c>
      <c r="E649" s="364"/>
      <c r="G649" s="364"/>
    </row>
    <row r="650" spans="1:7">
      <c r="A650" s="363">
        <v>22100853</v>
      </c>
      <c r="B650" s="363" t="s">
        <v>2928</v>
      </c>
      <c r="C650" s="364">
        <v>-425000000</v>
      </c>
      <c r="D650" s="363">
        <f>VLOOKUP($A$1:$A$1020,BS!$A$8:$A$2407,1,0)</f>
        <v>22100853</v>
      </c>
      <c r="E650" s="364"/>
      <c r="G650" s="364"/>
    </row>
    <row r="651" spans="1:7">
      <c r="A651" s="363">
        <v>22100923</v>
      </c>
      <c r="B651" s="363" t="s">
        <v>2199</v>
      </c>
      <c r="C651" s="364">
        <v>-250000000</v>
      </c>
      <c r="D651" s="363">
        <f>VLOOKUP($A$1:$A$1020,BS!$A$8:$A$2407,1,0)</f>
        <v>22100923</v>
      </c>
      <c r="E651" s="364"/>
      <c r="G651" s="364"/>
    </row>
    <row r="652" spans="1:7">
      <c r="A652" s="363">
        <v>22100933</v>
      </c>
      <c r="B652" s="363" t="s">
        <v>2200</v>
      </c>
      <c r="C652" s="364">
        <v>-45000000</v>
      </c>
      <c r="D652" s="363">
        <f>VLOOKUP($A$1:$A$1020,BS!$A$8:$A$2407,1,0)</f>
        <v>22100933</v>
      </c>
      <c r="E652" s="364"/>
      <c r="G652" s="364"/>
    </row>
    <row r="653" spans="1:7">
      <c r="A653" s="363">
        <v>22100973</v>
      </c>
      <c r="B653" s="363" t="s">
        <v>183</v>
      </c>
      <c r="C653" s="363">
        <v>0</v>
      </c>
      <c r="D653" s="363">
        <f>VLOOKUP($A$1:$A$1020,BS!$A$8:$A$2407,1,0)</f>
        <v>22100973</v>
      </c>
      <c r="E653" s="364"/>
      <c r="G653" s="364"/>
    </row>
    <row r="654" spans="1:7">
      <c r="A654" s="363">
        <v>22100993</v>
      </c>
      <c r="B654" s="363" t="s">
        <v>1615</v>
      </c>
      <c r="C654" s="363">
        <v>0</v>
      </c>
      <c r="D654" s="363">
        <f>VLOOKUP($A$1:$A$1020,BS!$A$8:$A$2407,1,0)</f>
        <v>22100993</v>
      </c>
      <c r="E654" s="364"/>
      <c r="G654" s="364"/>
    </row>
    <row r="655" spans="1:7">
      <c r="A655" s="363">
        <v>22101023</v>
      </c>
      <c r="B655" s="363" t="s">
        <v>974</v>
      </c>
      <c r="C655" s="364">
        <v>-250000000</v>
      </c>
      <c r="D655" s="363">
        <f>VLOOKUP($A$1:$A$1020,BS!$A$8:$A$2407,1,0)</f>
        <v>22101023</v>
      </c>
      <c r="E655" s="364"/>
      <c r="G655" s="364"/>
    </row>
    <row r="656" spans="1:7">
      <c r="A656" s="363">
        <v>22101033</v>
      </c>
      <c r="B656" s="363" t="s">
        <v>1768</v>
      </c>
      <c r="C656" s="364">
        <v>-300000000</v>
      </c>
      <c r="D656" s="363">
        <f>VLOOKUP($A$1:$A$1020,BS!$A$8:$A$2407,1,0)</f>
        <v>22101033</v>
      </c>
      <c r="E656" s="364"/>
      <c r="G656" s="364"/>
    </row>
    <row r="657" spans="1:7">
      <c r="A657" s="363">
        <v>22101053</v>
      </c>
      <c r="B657" s="363" t="s">
        <v>1818</v>
      </c>
      <c r="C657" s="364">
        <v>-250000000</v>
      </c>
      <c r="D657" s="363">
        <f>VLOOKUP($A$1:$A$1020,BS!$A$8:$A$2407,1,0)</f>
        <v>22101053</v>
      </c>
      <c r="E657" s="364"/>
      <c r="G657" s="364"/>
    </row>
    <row r="658" spans="1:7">
      <c r="A658" s="363">
        <v>22101113</v>
      </c>
      <c r="B658" s="363" t="s">
        <v>1487</v>
      </c>
      <c r="C658" s="364">
        <v>-350000000</v>
      </c>
      <c r="D658" s="363">
        <f>VLOOKUP($A$1:$A$1020,BS!$A$8:$A$2407,1,0)</f>
        <v>22101113</v>
      </c>
    </row>
    <row r="659" spans="1:7">
      <c r="A659" s="363">
        <v>22101123</v>
      </c>
      <c r="B659" s="363" t="s">
        <v>1956</v>
      </c>
      <c r="C659" s="364">
        <v>-325000000</v>
      </c>
      <c r="D659" s="363">
        <f>VLOOKUP($A$1:$A$1020,BS!$A$8:$A$2407,1,0)</f>
        <v>22101123</v>
      </c>
      <c r="E659" s="364"/>
      <c r="G659" s="364"/>
    </row>
    <row r="660" spans="1:7">
      <c r="A660" s="363">
        <v>22101133</v>
      </c>
      <c r="B660" s="363" t="s">
        <v>1951</v>
      </c>
      <c r="C660" s="364">
        <v>-250000000</v>
      </c>
      <c r="D660" s="363">
        <f>VLOOKUP($A$1:$A$1020,BS!$A$8:$A$2407,1,0)</f>
        <v>22101133</v>
      </c>
      <c r="E660" s="364"/>
      <c r="G660" s="364"/>
    </row>
    <row r="661" spans="1:7">
      <c r="A661" s="363">
        <v>22101143</v>
      </c>
      <c r="B661" s="363" t="s">
        <v>2058</v>
      </c>
      <c r="C661" s="364">
        <v>-300000000</v>
      </c>
      <c r="D661" s="363">
        <f>VLOOKUP($A$1:$A$1020,BS!$A$8:$A$2407,1,0)</f>
        <v>22101143</v>
      </c>
      <c r="E661" s="364"/>
      <c r="G661" s="364"/>
    </row>
    <row r="662" spans="1:7">
      <c r="A662" s="363">
        <v>22600083</v>
      </c>
      <c r="B662" s="363" t="s">
        <v>2054</v>
      </c>
      <c r="C662" s="364">
        <v>12679.17</v>
      </c>
      <c r="D662" s="363">
        <f>VLOOKUP($A$1:$A$1020,BS!$A$8:$A$2407,1,0)</f>
        <v>22600083</v>
      </c>
      <c r="E662" s="364"/>
      <c r="G662" s="364"/>
    </row>
    <row r="663" spans="1:7">
      <c r="A663" s="363">
        <v>22600093</v>
      </c>
      <c r="B663" s="363" t="s">
        <v>2929</v>
      </c>
      <c r="C663" s="364">
        <v>1879739.58</v>
      </c>
      <c r="D663" s="363">
        <f>VLOOKUP($A$1:$A$1020,BS!$A$8:$A$2407,1,0)</f>
        <v>22600093</v>
      </c>
      <c r="E663" s="364"/>
      <c r="G663" s="364"/>
    </row>
    <row r="664" spans="1:7">
      <c r="A664" s="363">
        <v>22700003</v>
      </c>
      <c r="B664" s="363" t="s">
        <v>2096</v>
      </c>
      <c r="C664" s="363">
        <v>0</v>
      </c>
      <c r="D664" s="363">
        <f>VLOOKUP($A$1:$A$1020,BS!$A$8:$A$2407,1,0)</f>
        <v>22700003</v>
      </c>
      <c r="E664" s="364"/>
      <c r="G664" s="364"/>
    </row>
    <row r="665" spans="1:7">
      <c r="A665" s="363">
        <v>22820011</v>
      </c>
      <c r="B665" s="363" t="s">
        <v>1741</v>
      </c>
      <c r="C665" s="364">
        <v>-137500</v>
      </c>
      <c r="D665" s="363">
        <f>VLOOKUP($A$1:$A$1020,BS!$A$8:$A$2407,1,0)</f>
        <v>22820011</v>
      </c>
      <c r="G665" s="364"/>
    </row>
    <row r="666" spans="1:7">
      <c r="A666" s="363">
        <v>22820012</v>
      </c>
      <c r="B666" s="363" t="s">
        <v>1742</v>
      </c>
      <c r="C666" s="364">
        <v>-37500</v>
      </c>
      <c r="D666" s="363">
        <f>VLOOKUP($A$1:$A$1020,BS!$A$8:$A$2407,1,0)</f>
        <v>22820012</v>
      </c>
      <c r="E666" s="364"/>
      <c r="G666" s="364"/>
    </row>
    <row r="667" spans="1:7">
      <c r="A667" s="363">
        <v>22830003</v>
      </c>
      <c r="B667" s="363" t="s">
        <v>999</v>
      </c>
      <c r="C667" s="364">
        <v>-57185051.039999999</v>
      </c>
      <c r="D667" s="363">
        <f>VLOOKUP($A$1:$A$1020,BS!$A$8:$A$2407,1,0)</f>
        <v>22830003</v>
      </c>
    </row>
    <row r="668" spans="1:7">
      <c r="A668" s="363">
        <v>22830013</v>
      </c>
      <c r="B668" s="363" t="s">
        <v>998</v>
      </c>
      <c r="C668" s="364">
        <v>-5129428.63</v>
      </c>
      <c r="D668" s="363">
        <f>VLOOKUP($A$1:$A$1020,BS!$A$8:$A$2407,1,0)</f>
        <v>22830013</v>
      </c>
      <c r="E668" s="364"/>
      <c r="G668" s="364"/>
    </row>
    <row r="669" spans="1:7">
      <c r="A669" s="363">
        <v>22830023</v>
      </c>
      <c r="B669" s="363" t="s">
        <v>1352</v>
      </c>
      <c r="C669" s="364">
        <v>-53520433.25</v>
      </c>
      <c r="D669" s="363">
        <f>VLOOKUP($A$1:$A$1020,BS!$A$8:$A$2407,1,0)</f>
        <v>22830023</v>
      </c>
      <c r="E669" s="364"/>
      <c r="G669" s="364"/>
    </row>
    <row r="670" spans="1:7">
      <c r="A670" s="363">
        <v>22830033</v>
      </c>
      <c r="B670" s="363" t="s">
        <v>2215</v>
      </c>
      <c r="C670" s="364">
        <v>-1744677.74</v>
      </c>
      <c r="D670" s="363">
        <f>VLOOKUP($A$1:$A$1020,BS!$A$8:$A$2407,1,0)</f>
        <v>22830033</v>
      </c>
      <c r="E670" s="364"/>
      <c r="G670" s="364"/>
    </row>
    <row r="671" spans="1:7">
      <c r="A671" s="363">
        <v>22830043</v>
      </c>
      <c r="B671" s="363" t="s">
        <v>2583</v>
      </c>
      <c r="C671" s="364">
        <v>-83481.06</v>
      </c>
      <c r="D671" s="363">
        <f>VLOOKUP($A$1:$A$1020,BS!$A$8:$A$2407,1,0)</f>
        <v>22830043</v>
      </c>
      <c r="G671" s="364"/>
    </row>
    <row r="672" spans="1:7">
      <c r="A672" s="363">
        <v>22830053</v>
      </c>
      <c r="B672" s="363" t="s">
        <v>2706</v>
      </c>
      <c r="C672" s="364">
        <v>-1709407.34</v>
      </c>
      <c r="D672" s="363">
        <f>VLOOKUP($A$1:$A$1020,BS!$A$8:$A$2407,1,0)</f>
        <v>22830053</v>
      </c>
      <c r="E672" s="364"/>
      <c r="G672" s="364"/>
    </row>
    <row r="673" spans="1:7">
      <c r="A673" s="363">
        <v>22830063</v>
      </c>
      <c r="B673" s="363" t="s">
        <v>2750</v>
      </c>
      <c r="C673" s="364">
        <v>-70191</v>
      </c>
      <c r="D673" s="363">
        <f>VLOOKUP($A$1:$A$1020,BS!$A$8:$A$2407,1,0)</f>
        <v>22830063</v>
      </c>
      <c r="E673" s="364"/>
      <c r="G673" s="364"/>
    </row>
    <row r="674" spans="1:7">
      <c r="A674" s="363">
        <v>22830073</v>
      </c>
      <c r="B674" s="363" t="s">
        <v>2751</v>
      </c>
      <c r="C674" s="364">
        <v>-134379</v>
      </c>
      <c r="D674" s="363">
        <f>VLOOKUP($A$1:$A$1020,BS!$A$8:$A$2407,1,0)</f>
        <v>22830073</v>
      </c>
      <c r="E674" s="364"/>
      <c r="G674" s="364"/>
    </row>
    <row r="675" spans="1:7">
      <c r="A675" s="363">
        <v>22840012</v>
      </c>
      <c r="B675" s="363" t="s">
        <v>2291</v>
      </c>
      <c r="C675" s="364">
        <v>-609250</v>
      </c>
      <c r="D675" s="363">
        <f>VLOOKUP($A$1:$A$1020,BS!$A$8:$A$2407,1,0)</f>
        <v>22840012</v>
      </c>
      <c r="E675" s="364"/>
      <c r="G675" s="364"/>
    </row>
    <row r="676" spans="1:7">
      <c r="A676" s="363">
        <v>22840021</v>
      </c>
      <c r="B676" s="363" t="s">
        <v>1502</v>
      </c>
      <c r="C676" s="364">
        <v>-198375.75</v>
      </c>
      <c r="D676" s="363">
        <f>VLOOKUP($A$1:$A$1020,BS!$A$8:$A$2407,1,0)</f>
        <v>22840021</v>
      </c>
      <c r="E676" s="364"/>
      <c r="G676" s="364"/>
    </row>
    <row r="677" spans="1:7">
      <c r="A677" s="363">
        <v>22840022</v>
      </c>
      <c r="B677" s="363" t="s">
        <v>2292</v>
      </c>
      <c r="C677" s="364">
        <v>-628040.44999999995</v>
      </c>
      <c r="D677" s="363">
        <f>VLOOKUP($A$1:$A$1020,BS!$A$8:$A$2407,1,0)</f>
        <v>22840022</v>
      </c>
      <c r="E677" s="364"/>
      <c r="G677" s="364"/>
    </row>
    <row r="678" spans="1:7">
      <c r="A678" s="363">
        <v>22840031</v>
      </c>
      <c r="B678" s="363" t="s">
        <v>1517</v>
      </c>
      <c r="C678" s="364">
        <v>-258000</v>
      </c>
      <c r="D678" s="363">
        <f>VLOOKUP($A$1:$A$1020,BS!$A$8:$A$2407,1,0)</f>
        <v>22840031</v>
      </c>
      <c r="E678" s="364"/>
      <c r="G678" s="364"/>
    </row>
    <row r="679" spans="1:7">
      <c r="A679" s="363">
        <v>22840032</v>
      </c>
      <c r="B679" s="363" t="s">
        <v>2293</v>
      </c>
      <c r="C679" s="364">
        <v>-3298077.33</v>
      </c>
      <c r="D679" s="363">
        <f>VLOOKUP($A$1:$A$1020,BS!$A$8:$A$2407,1,0)</f>
        <v>22840032</v>
      </c>
      <c r="E679" s="364"/>
      <c r="G679" s="364"/>
    </row>
    <row r="680" spans="1:7">
      <c r="A680" s="363">
        <v>22840042</v>
      </c>
      <c r="B680" s="363" t="s">
        <v>2294</v>
      </c>
      <c r="C680" s="364">
        <v>-229267.22</v>
      </c>
      <c r="D680" s="363">
        <f>VLOOKUP($A$1:$A$1020,BS!$A$8:$A$2407,1,0)</f>
        <v>22840042</v>
      </c>
      <c r="E680" s="364"/>
      <c r="G680" s="364"/>
    </row>
    <row r="681" spans="1:7">
      <c r="A681" s="363">
        <v>22840051</v>
      </c>
      <c r="B681" s="363" t="s">
        <v>1518</v>
      </c>
      <c r="C681" s="364">
        <v>-30000</v>
      </c>
      <c r="D681" s="363">
        <f>VLOOKUP($A$1:$A$1020,BS!$A$8:$A$2407,1,0)</f>
        <v>22840051</v>
      </c>
      <c r="E681" s="364"/>
      <c r="G681" s="364"/>
    </row>
    <row r="682" spans="1:7">
      <c r="A682" s="363">
        <v>22840062</v>
      </c>
      <c r="B682" s="363" t="s">
        <v>2296</v>
      </c>
      <c r="C682" s="364">
        <v>-1269906.45</v>
      </c>
      <c r="D682" s="363">
        <f>VLOOKUP($A$1:$A$1020,BS!$A$8:$A$2407,1,0)</f>
        <v>22840062</v>
      </c>
      <c r="E682" s="364"/>
      <c r="G682" s="364"/>
    </row>
    <row r="683" spans="1:7">
      <c r="A683" s="363">
        <v>22840081</v>
      </c>
      <c r="B683" s="363" t="s">
        <v>1503</v>
      </c>
      <c r="C683" s="364">
        <v>-550000</v>
      </c>
      <c r="D683" s="363">
        <f>VLOOKUP($A$1:$A$1020,BS!$A$8:$A$2407,1,0)</f>
        <v>22840081</v>
      </c>
      <c r="E683" s="364"/>
      <c r="G683" s="364"/>
    </row>
    <row r="684" spans="1:7">
      <c r="A684" s="363">
        <v>22840082</v>
      </c>
      <c r="B684" s="363" t="s">
        <v>2297</v>
      </c>
      <c r="C684" s="364">
        <v>-2359079.77</v>
      </c>
      <c r="D684" s="363">
        <f>VLOOKUP($A$1:$A$1020,BS!$A$8:$A$2407,1,0)</f>
        <v>22840082</v>
      </c>
      <c r="E684" s="364"/>
      <c r="G684" s="364"/>
    </row>
    <row r="685" spans="1:7">
      <c r="A685" s="363">
        <v>22840092</v>
      </c>
      <c r="B685" s="363" t="s">
        <v>2298</v>
      </c>
      <c r="C685" s="364">
        <v>-2050000</v>
      </c>
      <c r="D685" s="363">
        <f>VLOOKUP($A$1:$A$1020,BS!$A$8:$A$2407,1,0)</f>
        <v>22840092</v>
      </c>
      <c r="E685" s="364"/>
      <c r="G685" s="364"/>
    </row>
    <row r="686" spans="1:7">
      <c r="A686" s="363">
        <v>22840102</v>
      </c>
      <c r="B686" s="363" t="s">
        <v>2299</v>
      </c>
      <c r="C686" s="364">
        <v>-509729.84</v>
      </c>
      <c r="D686" s="363">
        <f>VLOOKUP($A$1:$A$1020,BS!$A$8:$A$2407,1,0)</f>
        <v>22840102</v>
      </c>
      <c r="E686" s="364"/>
      <c r="G686" s="364"/>
    </row>
    <row r="687" spans="1:7">
      <c r="A687" s="363">
        <v>22840111</v>
      </c>
      <c r="B687" s="363" t="s">
        <v>1519</v>
      </c>
      <c r="C687" s="364">
        <v>-20000</v>
      </c>
      <c r="D687" s="363">
        <f>VLOOKUP($A$1:$A$1020,BS!$A$8:$A$2407,1,0)</f>
        <v>22840111</v>
      </c>
      <c r="E687" s="364"/>
      <c r="G687" s="364"/>
    </row>
    <row r="688" spans="1:7">
      <c r="A688" s="363">
        <v>22840112</v>
      </c>
      <c r="B688" s="363" t="s">
        <v>2300</v>
      </c>
      <c r="C688" s="364">
        <v>-200000</v>
      </c>
      <c r="D688" s="363">
        <f>VLOOKUP($A$1:$A$1020,BS!$A$8:$A$2407,1,0)</f>
        <v>22840112</v>
      </c>
      <c r="E688" s="364"/>
      <c r="G688" s="364"/>
    </row>
    <row r="689" spans="1:7">
      <c r="A689" s="363">
        <v>22840122</v>
      </c>
      <c r="B689" s="363" t="s">
        <v>2301</v>
      </c>
      <c r="C689" s="364">
        <v>-140000</v>
      </c>
      <c r="D689" s="363">
        <f>VLOOKUP($A$1:$A$1020,BS!$A$8:$A$2407,1,0)</f>
        <v>22840122</v>
      </c>
      <c r="E689" s="364"/>
      <c r="G689" s="364"/>
    </row>
    <row r="690" spans="1:7">
      <c r="A690" s="363">
        <v>22840131</v>
      </c>
      <c r="B690" s="363" t="s">
        <v>1504</v>
      </c>
      <c r="C690" s="364">
        <v>-496853.75</v>
      </c>
      <c r="D690" s="363">
        <f>VLOOKUP($A$1:$A$1020,BS!$A$8:$A$2407,1,0)</f>
        <v>22840131</v>
      </c>
      <c r="E690" s="364"/>
      <c r="G690" s="364"/>
    </row>
    <row r="691" spans="1:7">
      <c r="A691" s="363">
        <v>22840132</v>
      </c>
      <c r="B691" s="363" t="s">
        <v>2302</v>
      </c>
      <c r="C691" s="364">
        <v>-100000</v>
      </c>
      <c r="D691" s="363">
        <f>VLOOKUP($A$1:$A$1020,BS!$A$8:$A$2407,1,0)</f>
        <v>22840132</v>
      </c>
      <c r="E691" s="364"/>
      <c r="G691" s="364"/>
    </row>
    <row r="692" spans="1:7">
      <c r="A692" s="363">
        <v>22840161</v>
      </c>
      <c r="B692" s="363" t="s">
        <v>1505</v>
      </c>
      <c r="C692" s="364">
        <v>-340622.45</v>
      </c>
      <c r="D692" s="363">
        <f>VLOOKUP($A$1:$A$1020,BS!$A$8:$A$2407,1,0)</f>
        <v>22840161</v>
      </c>
      <c r="E692" s="364"/>
      <c r="G692" s="364"/>
    </row>
    <row r="693" spans="1:7">
      <c r="A693" s="363">
        <v>22840162</v>
      </c>
      <c r="B693" s="363" t="s">
        <v>2787</v>
      </c>
      <c r="C693" s="364">
        <v>-212895.87</v>
      </c>
      <c r="D693" s="363">
        <f>VLOOKUP($A$1:$A$1020,BS!$A$8:$A$2407,1,0)</f>
        <v>22840162</v>
      </c>
      <c r="E693" s="364"/>
      <c r="G693" s="364"/>
    </row>
    <row r="694" spans="1:7">
      <c r="A694" s="363">
        <v>22840171</v>
      </c>
      <c r="B694" s="363" t="s">
        <v>1506</v>
      </c>
      <c r="C694" s="364">
        <v>-50000</v>
      </c>
      <c r="D694" s="363">
        <f>VLOOKUP($A$1:$A$1020,BS!$A$8:$A$2407,1,0)</f>
        <v>22840171</v>
      </c>
      <c r="E694" s="364"/>
      <c r="G694" s="364"/>
    </row>
    <row r="695" spans="1:7">
      <c r="A695" s="363">
        <v>22840181</v>
      </c>
      <c r="B695" s="363" t="s">
        <v>1520</v>
      </c>
      <c r="C695" s="364">
        <v>-2992681.55</v>
      </c>
      <c r="D695" s="363">
        <f>VLOOKUP($A$1:$A$1020,BS!$A$8:$A$2407,1,0)</f>
        <v>22840181</v>
      </c>
      <c r="E695" s="364"/>
      <c r="G695" s="364"/>
    </row>
    <row r="696" spans="1:7">
      <c r="A696" s="363">
        <v>22840191</v>
      </c>
      <c r="B696" s="363" t="s">
        <v>1507</v>
      </c>
      <c r="C696" s="364">
        <v>-250000</v>
      </c>
      <c r="D696" s="363">
        <f>VLOOKUP($A$1:$A$1020,BS!$A$8:$A$2407,1,0)</f>
        <v>22840191</v>
      </c>
      <c r="G696" s="364"/>
    </row>
    <row r="697" spans="1:7">
      <c r="A697" s="363">
        <v>22840221</v>
      </c>
      <c r="B697" s="363" t="s">
        <v>1526</v>
      </c>
      <c r="C697" s="364">
        <v>-102002.61</v>
      </c>
      <c r="D697" s="363">
        <f>VLOOKUP($A$1:$A$1020,BS!$A$8:$A$2407,1,0)</f>
        <v>22840221</v>
      </c>
      <c r="G697" s="364"/>
    </row>
    <row r="698" spans="1:7">
      <c r="A698" s="363">
        <v>22840231</v>
      </c>
      <c r="B698" s="363" t="s">
        <v>414</v>
      </c>
      <c r="C698" s="364">
        <v>-75000</v>
      </c>
      <c r="D698" s="363">
        <f>VLOOKUP($A$1:$A$1020,BS!$A$8:$A$2407,1,0)</f>
        <v>22840231</v>
      </c>
      <c r="E698" s="364"/>
      <c r="G698" s="364"/>
    </row>
    <row r="699" spans="1:7">
      <c r="A699" s="363">
        <v>22840251</v>
      </c>
      <c r="B699" s="363" t="s">
        <v>928</v>
      </c>
      <c r="C699" s="364">
        <v>-11708823</v>
      </c>
      <c r="D699" s="363">
        <f>VLOOKUP($A$1:$A$1020,BS!$A$8:$A$2407,1,0)</f>
        <v>22840251</v>
      </c>
      <c r="E699" s="364"/>
      <c r="G699" s="364"/>
    </row>
    <row r="700" spans="1:7">
      <c r="A700" s="363">
        <v>22840281</v>
      </c>
      <c r="B700" s="363" t="s">
        <v>2105</v>
      </c>
      <c r="C700" s="364">
        <v>-50000</v>
      </c>
      <c r="D700" s="363">
        <f>VLOOKUP($A$1:$A$1020,BS!$A$8:$A$2407,1,0)</f>
        <v>22840281</v>
      </c>
      <c r="E700" s="364"/>
      <c r="G700" s="364"/>
    </row>
    <row r="701" spans="1:7">
      <c r="A701" s="363">
        <v>22840301</v>
      </c>
      <c r="B701" s="363" t="s">
        <v>2253</v>
      </c>
      <c r="C701" s="364">
        <v>-124919.19</v>
      </c>
      <c r="D701" s="363">
        <f>VLOOKUP($A$1:$A$1020,BS!$A$8:$A$2407,1,0)</f>
        <v>22840301</v>
      </c>
      <c r="E701" s="364"/>
      <c r="G701" s="364"/>
    </row>
    <row r="702" spans="1:7">
      <c r="A702" s="363">
        <v>22840311</v>
      </c>
      <c r="B702" s="363" t="s">
        <v>2254</v>
      </c>
      <c r="C702" s="364">
        <v>-95304.25</v>
      </c>
      <c r="D702" s="363">
        <f>VLOOKUP($A$1:$A$1020,BS!$A$8:$A$2407,1,0)</f>
        <v>22840311</v>
      </c>
      <c r="E702" s="364"/>
      <c r="G702" s="364"/>
    </row>
    <row r="703" spans="1:7">
      <c r="A703" s="363">
        <v>22840321</v>
      </c>
      <c r="B703" s="363" t="s">
        <v>2422</v>
      </c>
      <c r="C703" s="364">
        <v>-145393439</v>
      </c>
      <c r="D703" s="363">
        <f>VLOOKUP($A$1:$A$1020,BS!$A$8:$A$2407,1,0)</f>
        <v>22840321</v>
      </c>
      <c r="E703" s="364"/>
      <c r="G703" s="364"/>
    </row>
    <row r="704" spans="1:7">
      <c r="A704" s="363">
        <v>22840331</v>
      </c>
      <c r="B704" s="363" t="s">
        <v>2788</v>
      </c>
      <c r="C704" s="364">
        <v>-75978268</v>
      </c>
      <c r="D704" s="363">
        <f>VLOOKUP($A$1:$A$1020,BS!$A$8:$A$2407,1,0)</f>
        <v>22840331</v>
      </c>
      <c r="E704" s="364"/>
      <c r="G704" s="364"/>
    </row>
    <row r="705" spans="1:7">
      <c r="A705" s="363">
        <v>22840332</v>
      </c>
      <c r="B705" s="363" t="s">
        <v>2295</v>
      </c>
      <c r="C705" s="364">
        <v>-21308626.59</v>
      </c>
      <c r="D705" s="363">
        <f>VLOOKUP($A$1:$A$1020,BS!$A$8:$A$2407,1,0)</f>
        <v>22840332</v>
      </c>
      <c r="E705" s="364"/>
      <c r="G705" s="364"/>
    </row>
    <row r="706" spans="1:7">
      <c r="A706" s="363">
        <v>22840341</v>
      </c>
      <c r="B706" s="363" t="s">
        <v>2770</v>
      </c>
      <c r="C706" s="364">
        <v>-26674491</v>
      </c>
      <c r="D706" s="363">
        <f>VLOOKUP($A$1:$A$1020,BS!$A$8:$A$2407,1,0)</f>
        <v>22840341</v>
      </c>
      <c r="E706" s="364"/>
      <c r="G706" s="364"/>
    </row>
    <row r="707" spans="1:7">
      <c r="A707" s="363">
        <v>22841001</v>
      </c>
      <c r="B707" s="363" t="s">
        <v>1508</v>
      </c>
      <c r="C707" s="364">
        <v>-4610484.08</v>
      </c>
      <c r="D707" s="363">
        <f>VLOOKUP($A$1:$A$1020,BS!$A$8:$A$2407,1,0)</f>
        <v>22841001</v>
      </c>
      <c r="E707" s="364"/>
      <c r="G707" s="364"/>
    </row>
    <row r="708" spans="1:7">
      <c r="A708" s="363">
        <v>23001021</v>
      </c>
      <c r="B708" s="363" t="s">
        <v>29</v>
      </c>
      <c r="C708" s="364">
        <v>-19030111.719999999</v>
      </c>
      <c r="D708" s="363">
        <f>VLOOKUP($A$1:$A$1020,BS!$A$8:$A$2407,1,0)</f>
        <v>23001021</v>
      </c>
      <c r="E708" s="364"/>
      <c r="G708" s="364"/>
    </row>
    <row r="709" spans="1:7">
      <c r="A709" s="363">
        <v>23001031</v>
      </c>
      <c r="B709" s="363" t="s">
        <v>1095</v>
      </c>
      <c r="C709" s="364">
        <v>-19419046.43</v>
      </c>
      <c r="D709" s="363">
        <f>VLOOKUP($A$1:$A$1020,BS!$A$8:$A$2407,1,0)</f>
        <v>23001031</v>
      </c>
      <c r="E709" s="364"/>
      <c r="G709" s="364"/>
    </row>
    <row r="710" spans="1:7">
      <c r="A710" s="363">
        <v>23001041</v>
      </c>
      <c r="B710" s="363" t="s">
        <v>358</v>
      </c>
      <c r="C710" s="364">
        <v>-1344578.81</v>
      </c>
      <c r="D710" s="363">
        <f>VLOOKUP($A$1:$A$1020,BS!$A$8:$A$2407,1,0)</f>
        <v>23001041</v>
      </c>
      <c r="E710" s="364"/>
      <c r="G710" s="364"/>
    </row>
    <row r="711" spans="1:7">
      <c r="A711" s="363">
        <v>23001043</v>
      </c>
      <c r="B711" s="363" t="s">
        <v>2438</v>
      </c>
      <c r="C711" s="364">
        <v>-915041.15</v>
      </c>
      <c r="D711" s="363">
        <f>VLOOKUP($A$1:$A$1020,BS!$A$8:$A$2407,1,0)</f>
        <v>23001043</v>
      </c>
      <c r="E711" s="364"/>
      <c r="G711" s="364"/>
    </row>
    <row r="712" spans="1:7">
      <c r="A712" s="363">
        <v>23001061</v>
      </c>
      <c r="B712" s="363" t="s">
        <v>1000</v>
      </c>
      <c r="C712" s="364">
        <v>-7991492.7800000003</v>
      </c>
      <c r="D712" s="363">
        <f>VLOOKUP($A$1:$A$1020,BS!$A$8:$A$2407,1,0)</f>
        <v>23001061</v>
      </c>
      <c r="E712" s="364"/>
      <c r="G712" s="364"/>
    </row>
    <row r="713" spans="1:7">
      <c r="A713" s="363">
        <v>23001071</v>
      </c>
      <c r="B713" s="363" t="s">
        <v>827</v>
      </c>
      <c r="C713" s="364">
        <v>-8928709.5700000003</v>
      </c>
      <c r="D713" s="363">
        <f>VLOOKUP($A$1:$A$1020,BS!$A$8:$A$2407,1,0)</f>
        <v>23001071</v>
      </c>
      <c r="E713" s="364"/>
      <c r="G713" s="364"/>
    </row>
    <row r="714" spans="1:7">
      <c r="A714" s="363">
        <v>23001092</v>
      </c>
      <c r="B714" s="363" t="s">
        <v>509</v>
      </c>
      <c r="C714" s="364">
        <v>-7380823.9199999999</v>
      </c>
      <c r="D714" s="363">
        <f>VLOOKUP($A$1:$A$1020,BS!$A$8:$A$2407,1,0)</f>
        <v>23001092</v>
      </c>
      <c r="E714" s="364"/>
      <c r="G714" s="364"/>
    </row>
    <row r="715" spans="1:7">
      <c r="A715" s="363">
        <v>23001131</v>
      </c>
      <c r="B715" s="363" t="s">
        <v>2244</v>
      </c>
      <c r="C715" s="364">
        <v>-6901769.54</v>
      </c>
      <c r="D715" s="363">
        <f>VLOOKUP($A$1:$A$1020,BS!$A$8:$A$2407,1,0)</f>
        <v>23001131</v>
      </c>
      <c r="E715" s="364"/>
      <c r="G715" s="364"/>
    </row>
    <row r="716" spans="1:7">
      <c r="A716" s="363">
        <v>23001141</v>
      </c>
      <c r="B716" s="363" t="s">
        <v>2433</v>
      </c>
      <c r="C716" s="364">
        <v>-552059.91</v>
      </c>
      <c r="D716" s="363">
        <f>VLOOKUP($A$1:$A$1020,BS!$A$8:$A$2407,1,0)</f>
        <v>23001141</v>
      </c>
      <c r="E716" s="364"/>
      <c r="G716" s="364"/>
    </row>
    <row r="717" spans="1:7">
      <c r="A717" s="363">
        <v>23001151</v>
      </c>
      <c r="B717" s="363" t="s">
        <v>2522</v>
      </c>
      <c r="C717" s="364">
        <v>-283710.17</v>
      </c>
      <c r="D717" s="363">
        <f>VLOOKUP($A$1:$A$1020,BS!$A$8:$A$2407,1,0)</f>
        <v>23001151</v>
      </c>
      <c r="E717" s="364"/>
      <c r="G717" s="364"/>
    </row>
    <row r="718" spans="1:7">
      <c r="A718" s="363">
        <v>23001231</v>
      </c>
      <c r="B718" s="363" t="s">
        <v>2403</v>
      </c>
      <c r="C718" s="364">
        <v>-1144785.1200000001</v>
      </c>
      <c r="D718" s="363">
        <f>VLOOKUP($A$1:$A$1020,BS!$A$8:$A$2407,1,0)</f>
        <v>23001231</v>
      </c>
      <c r="E718" s="364"/>
      <c r="G718" s="364"/>
    </row>
    <row r="719" spans="1:7">
      <c r="A719" s="363">
        <v>23002011</v>
      </c>
      <c r="B719" s="363" t="s">
        <v>1747</v>
      </c>
      <c r="C719" s="364">
        <v>-890968.75</v>
      </c>
      <c r="D719" s="363">
        <f>VLOOKUP($A$1:$A$1020,BS!$A$8:$A$2407,1,0)</f>
        <v>23002011</v>
      </c>
      <c r="E719" s="364"/>
      <c r="G719" s="364"/>
    </row>
    <row r="720" spans="1:7">
      <c r="A720" s="363">
        <v>23002041</v>
      </c>
      <c r="B720" s="363" t="s">
        <v>1148</v>
      </c>
      <c r="C720" s="364">
        <v>-7026060.2300000004</v>
      </c>
      <c r="D720" s="363">
        <f>VLOOKUP($A$1:$A$1020,BS!$A$8:$A$2407,1,0)</f>
        <v>23002041</v>
      </c>
      <c r="E720" s="364"/>
      <c r="G720" s="364"/>
    </row>
    <row r="721" spans="1:7">
      <c r="A721" s="363">
        <v>23002061</v>
      </c>
      <c r="B721" s="363" t="s">
        <v>65</v>
      </c>
      <c r="C721" s="364">
        <v>114248</v>
      </c>
      <c r="D721" s="363">
        <f>VLOOKUP($A$1:$A$1020,BS!$A$8:$A$2407,1,0)</f>
        <v>23002061</v>
      </c>
    </row>
    <row r="722" spans="1:7">
      <c r="A722" s="363">
        <v>23002071</v>
      </c>
      <c r="B722" s="363" t="s">
        <v>50</v>
      </c>
      <c r="C722" s="364">
        <v>266857.81</v>
      </c>
      <c r="D722" s="363">
        <f>VLOOKUP($A$1:$A$1020,BS!$A$8:$A$2407,1,0)</f>
        <v>23002071</v>
      </c>
      <c r="E722" s="364"/>
      <c r="G722" s="364"/>
    </row>
    <row r="723" spans="1:7">
      <c r="A723" s="363">
        <v>23002072</v>
      </c>
      <c r="B723" s="363" t="s">
        <v>2439</v>
      </c>
      <c r="C723" s="364">
        <v>1804646.16</v>
      </c>
      <c r="D723" s="363">
        <f>VLOOKUP($A$1:$A$1020,BS!$A$8:$A$2407,1,0)</f>
        <v>23002072</v>
      </c>
    </row>
    <row r="724" spans="1:7">
      <c r="A724" s="363">
        <v>23002091</v>
      </c>
      <c r="B724" s="363" t="s">
        <v>512</v>
      </c>
      <c r="C724" s="364">
        <v>-381105.81</v>
      </c>
      <c r="D724" s="363">
        <f>VLOOKUP($A$1:$A$1020,BS!$A$8:$A$2407,1,0)</f>
        <v>23002091</v>
      </c>
      <c r="E724" s="364"/>
      <c r="G724" s="364"/>
    </row>
    <row r="725" spans="1:7">
      <c r="A725" s="363">
        <v>23002092</v>
      </c>
      <c r="B725" s="363" t="s">
        <v>513</v>
      </c>
      <c r="C725" s="364">
        <v>-1804646.16</v>
      </c>
      <c r="D725" s="363">
        <f>VLOOKUP($A$1:$A$1020,BS!$A$8:$A$2407,1,0)</f>
        <v>23002092</v>
      </c>
    </row>
    <row r="726" spans="1:7">
      <c r="A726" s="363">
        <v>23108323</v>
      </c>
      <c r="B726" s="363" t="s">
        <v>142</v>
      </c>
      <c r="C726" s="364">
        <v>-37000000</v>
      </c>
      <c r="D726" s="363">
        <f>VLOOKUP($A$1:$A$1020,BS!$A$8:$A$2407,1,0)</f>
        <v>23108323</v>
      </c>
    </row>
    <row r="727" spans="1:7">
      <c r="A727" s="363">
        <v>23108363</v>
      </c>
      <c r="B727" s="363" t="s">
        <v>1170</v>
      </c>
      <c r="C727" s="364">
        <v>-30000000</v>
      </c>
      <c r="D727" s="363">
        <f>VLOOKUP($A$1:$A$1020,BS!$A$8:$A$2407,1,0)</f>
        <v>23108363</v>
      </c>
    </row>
    <row r="728" spans="1:7">
      <c r="A728" s="363">
        <v>23108383</v>
      </c>
      <c r="B728" s="363" t="s">
        <v>952</v>
      </c>
      <c r="C728" s="364">
        <v>-43000000</v>
      </c>
      <c r="D728" s="363">
        <f>VLOOKUP($A$1:$A$1020,BS!$A$8:$A$2407,1,0)</f>
        <v>23108383</v>
      </c>
    </row>
    <row r="729" spans="1:7">
      <c r="A729" s="363">
        <v>23200011</v>
      </c>
      <c r="B729" s="363" t="s">
        <v>1657</v>
      </c>
      <c r="C729" s="364">
        <v>-6914029.0599999996</v>
      </c>
      <c r="D729" s="363">
        <f>VLOOKUP($A$1:$A$1020,BS!$A$8:$A$2407,1,0)</f>
        <v>23200011</v>
      </c>
    </row>
    <row r="730" spans="1:7">
      <c r="A730" s="363">
        <v>23200031</v>
      </c>
      <c r="B730" s="363" t="s">
        <v>403</v>
      </c>
      <c r="C730" s="364">
        <v>-20640090.16</v>
      </c>
      <c r="D730" s="363">
        <f>VLOOKUP($A$1:$A$1020,BS!$A$8:$A$2407,1,0)</f>
        <v>23200031</v>
      </c>
    </row>
    <row r="731" spans="1:7">
      <c r="A731" s="363">
        <v>23200033</v>
      </c>
      <c r="B731" s="363" t="s">
        <v>407</v>
      </c>
      <c r="C731" s="364">
        <v>-634430.38</v>
      </c>
      <c r="D731" s="363">
        <f>VLOOKUP($A$1:$A$1020,BS!$A$8:$A$2407,1,0)</f>
        <v>23200033</v>
      </c>
    </row>
    <row r="732" spans="1:7">
      <c r="A732" s="363">
        <v>23200041</v>
      </c>
      <c r="B732" s="363" t="s">
        <v>772</v>
      </c>
      <c r="C732" s="364">
        <v>-8442341</v>
      </c>
      <c r="D732" s="363">
        <f>VLOOKUP($A$1:$A$1020,BS!$A$8:$A$2407,1,0)</f>
        <v>23200041</v>
      </c>
    </row>
    <row r="733" spans="1:7">
      <c r="A733" s="363">
        <v>23200051</v>
      </c>
      <c r="B733" s="363" t="s">
        <v>773</v>
      </c>
      <c r="C733" s="364">
        <v>-7409645.9000000004</v>
      </c>
      <c r="D733" s="363">
        <f>VLOOKUP($A$1:$A$1020,BS!$A$8:$A$2407,1,0)</f>
        <v>23200051</v>
      </c>
    </row>
    <row r="734" spans="1:7">
      <c r="A734" s="363">
        <v>23200061</v>
      </c>
      <c r="B734" s="363" t="s">
        <v>348</v>
      </c>
      <c r="C734" s="364">
        <v>-12395087.18</v>
      </c>
      <c r="D734" s="363">
        <f>VLOOKUP($A$1:$A$1020,BS!$A$8:$A$2407,1,0)</f>
        <v>23200061</v>
      </c>
    </row>
    <row r="735" spans="1:7">
      <c r="A735" s="363">
        <v>23200063</v>
      </c>
      <c r="B735" s="363" t="s">
        <v>2013</v>
      </c>
      <c r="C735" s="363">
        <v>-490.66</v>
      </c>
      <c r="D735" s="363">
        <f>VLOOKUP($A$1:$A$1020,BS!$A$8:$A$2407,1,0)</f>
        <v>23200063</v>
      </c>
    </row>
    <row r="736" spans="1:7">
      <c r="A736" s="363">
        <v>23200071</v>
      </c>
      <c r="B736" s="363" t="s">
        <v>1774</v>
      </c>
      <c r="C736" s="364">
        <v>-1774725.69</v>
      </c>
      <c r="D736" s="363">
        <f>VLOOKUP($A$1:$A$1020,BS!$A$8:$A$2407,1,0)</f>
        <v>23200071</v>
      </c>
    </row>
    <row r="737" spans="1:7">
      <c r="A737" s="363">
        <v>23200081</v>
      </c>
      <c r="B737" s="363" t="s">
        <v>1775</v>
      </c>
      <c r="C737" s="364">
        <v>-4345901.05</v>
      </c>
      <c r="D737" s="363">
        <f>VLOOKUP($A$1:$A$1020,BS!$A$8:$A$2407,1,0)</f>
        <v>23200081</v>
      </c>
    </row>
    <row r="738" spans="1:7">
      <c r="A738" s="363">
        <v>23200101</v>
      </c>
      <c r="B738" s="363" t="s">
        <v>763</v>
      </c>
      <c r="C738" s="364">
        <v>-330930.21000000002</v>
      </c>
      <c r="D738" s="363">
        <f>VLOOKUP($A$1:$A$1020,BS!$A$8:$A$2407,1,0)</f>
        <v>23200101</v>
      </c>
    </row>
    <row r="739" spans="1:7">
      <c r="A739" s="363">
        <v>23200103</v>
      </c>
      <c r="B739" s="363" t="s">
        <v>133</v>
      </c>
      <c r="C739" s="364">
        <v>-75545.399999999994</v>
      </c>
      <c r="D739" s="363">
        <f>VLOOKUP($A$1:$A$1020,BS!$A$8:$A$2407,1,0)</f>
        <v>23200103</v>
      </c>
      <c r="E739" s="364"/>
      <c r="G739" s="364"/>
    </row>
    <row r="740" spans="1:7">
      <c r="A740" s="363">
        <v>23200111</v>
      </c>
      <c r="B740" s="363" t="s">
        <v>1776</v>
      </c>
      <c r="C740" s="364">
        <v>-476252.47</v>
      </c>
      <c r="D740" s="363">
        <f>VLOOKUP($A$1:$A$1020,BS!$A$8:$A$2407,1,0)</f>
        <v>23200111</v>
      </c>
      <c r="E740" s="364"/>
      <c r="G740" s="364"/>
    </row>
    <row r="741" spans="1:7">
      <c r="A741" s="363">
        <v>23200121</v>
      </c>
      <c r="B741" s="363" t="s">
        <v>1527</v>
      </c>
      <c r="C741" s="364">
        <v>-251317.35</v>
      </c>
      <c r="D741" s="363">
        <f>VLOOKUP($A$1:$A$1020,BS!$A$8:$A$2407,1,0)</f>
        <v>23200121</v>
      </c>
      <c r="E741" s="364"/>
      <c r="G741" s="364"/>
    </row>
    <row r="742" spans="1:7">
      <c r="A742" s="363">
        <v>23200153</v>
      </c>
      <c r="B742" s="363" t="s">
        <v>2745</v>
      </c>
      <c r="C742" s="363">
        <v>0</v>
      </c>
      <c r="D742" s="363">
        <f>VLOOKUP($A$1:$A$1020,BS!$A$8:$A$2407,1,0)</f>
        <v>23200153</v>
      </c>
      <c r="E742" s="364"/>
      <c r="G742" s="364"/>
    </row>
    <row r="743" spans="1:7">
      <c r="A743" s="363">
        <v>23200221</v>
      </c>
      <c r="B743" s="363" t="s">
        <v>2978</v>
      </c>
      <c r="C743" s="363">
        <v>-0.23</v>
      </c>
      <c r="D743" s="363">
        <f>VLOOKUP($A$1:$A$1020,BS!$A$8:$A$2407,1,0)</f>
        <v>23200221</v>
      </c>
    </row>
    <row r="744" spans="1:7">
      <c r="A744" s="363">
        <v>23200222</v>
      </c>
      <c r="B744" s="363" t="s">
        <v>257</v>
      </c>
      <c r="C744" s="364">
        <v>-11173403.17</v>
      </c>
      <c r="D744" s="363">
        <f>VLOOKUP($A$1:$A$1020,BS!$A$8:$A$2407,1,0)</f>
        <v>23200222</v>
      </c>
      <c r="E744" s="364"/>
      <c r="G744" s="364"/>
    </row>
    <row r="745" spans="1:7">
      <c r="A745" s="363">
        <v>23200242</v>
      </c>
      <c r="B745" s="363" t="s">
        <v>1580</v>
      </c>
      <c r="C745" s="364">
        <v>-27502073.190000001</v>
      </c>
      <c r="D745" s="363">
        <f>VLOOKUP($A$1:$A$1020,BS!$A$8:$A$2407,1,0)</f>
        <v>23200242</v>
      </c>
      <c r="E745" s="364"/>
      <c r="G745" s="364"/>
    </row>
    <row r="746" spans="1:7">
      <c r="A746" s="363">
        <v>23200281</v>
      </c>
      <c r="B746" s="363" t="s">
        <v>2900</v>
      </c>
      <c r="C746" s="363">
        <v>-131.97</v>
      </c>
      <c r="D746" s="363">
        <f>VLOOKUP($A$1:$A$1020,BS!$A$8:$A$2407,1,0)</f>
        <v>23200281</v>
      </c>
      <c r="E746" s="364"/>
      <c r="G746" s="364"/>
    </row>
    <row r="747" spans="1:7">
      <c r="A747" s="363">
        <v>23200333</v>
      </c>
      <c r="B747" s="363" t="s">
        <v>987</v>
      </c>
      <c r="C747" s="364">
        <v>-13485584.43</v>
      </c>
      <c r="D747" s="363">
        <f>VLOOKUP($A$1:$A$1020,BS!$A$8:$A$2407,1,0)</f>
        <v>23200333</v>
      </c>
      <c r="G747" s="364"/>
    </row>
    <row r="748" spans="1:7">
      <c r="A748" s="363">
        <v>23200483</v>
      </c>
      <c r="B748" s="363" t="s">
        <v>622</v>
      </c>
      <c r="C748" s="364">
        <v>-14500817.93</v>
      </c>
      <c r="D748" s="363">
        <f>VLOOKUP($A$1:$A$1020,BS!$A$8:$A$2407,1,0)</f>
        <v>23200483</v>
      </c>
      <c r="E748" s="364"/>
      <c r="G748" s="364"/>
    </row>
    <row r="749" spans="1:7">
      <c r="A749" s="363">
        <v>23200493</v>
      </c>
      <c r="B749" s="363" t="s">
        <v>2795</v>
      </c>
      <c r="C749" s="364">
        <v>-492114.2</v>
      </c>
      <c r="D749" s="363">
        <f>VLOOKUP($A$1:$A$1020,BS!$A$8:$A$2407,1,0)</f>
        <v>23200493</v>
      </c>
      <c r="E749" s="364"/>
      <c r="G749" s="364"/>
    </row>
    <row r="750" spans="1:7">
      <c r="A750" s="363">
        <v>23200543</v>
      </c>
      <c r="B750" s="363" t="s">
        <v>689</v>
      </c>
      <c r="C750" s="364">
        <v>-58926463.939999998</v>
      </c>
      <c r="D750" s="363">
        <f>VLOOKUP($A$1:$A$1020,BS!$A$8:$A$2407,1,0)</f>
        <v>23200543</v>
      </c>
      <c r="E750" s="364"/>
    </row>
    <row r="751" spans="1:7">
      <c r="A751" s="363">
        <v>23200643</v>
      </c>
      <c r="B751" s="363" t="s">
        <v>597</v>
      </c>
      <c r="C751" s="364">
        <v>-7458965.96</v>
      </c>
      <c r="D751" s="363">
        <f>VLOOKUP($A$1:$A$1020,BS!$A$8:$A$2407,1,0)</f>
        <v>23200643</v>
      </c>
      <c r="E751" s="364"/>
      <c r="G751" s="364"/>
    </row>
    <row r="752" spans="1:7">
      <c r="A752" s="363">
        <v>23200653</v>
      </c>
      <c r="B752" s="363" t="s">
        <v>1573</v>
      </c>
      <c r="C752" s="364">
        <v>-1824949.84</v>
      </c>
      <c r="D752" s="363">
        <f>VLOOKUP($A$1:$A$1020,BS!$A$8:$A$2407,1,0)</f>
        <v>23200653</v>
      </c>
      <c r="G752" s="364"/>
    </row>
    <row r="753" spans="1:7">
      <c r="A753" s="363">
        <v>23200693</v>
      </c>
      <c r="B753" s="363" t="s">
        <v>1291</v>
      </c>
      <c r="C753" s="363">
        <v>78.48</v>
      </c>
      <c r="D753" s="363">
        <f>VLOOKUP($A$1:$A$1020,BS!$A$8:$A$2407,1,0)</f>
        <v>23200693</v>
      </c>
      <c r="G753" s="364"/>
    </row>
    <row r="754" spans="1:7">
      <c r="A754" s="363">
        <v>23200733</v>
      </c>
      <c r="B754" s="363" t="s">
        <v>230</v>
      </c>
      <c r="C754" s="363">
        <v>-977.85</v>
      </c>
      <c r="D754" s="363">
        <f>VLOOKUP($A$1:$A$1020,BS!$A$8:$A$2407,1,0)</f>
        <v>23200733</v>
      </c>
      <c r="E754" s="364"/>
      <c r="G754" s="364"/>
    </row>
    <row r="755" spans="1:7">
      <c r="A755" s="363">
        <v>23200743</v>
      </c>
      <c r="B755" s="363" t="s">
        <v>1821</v>
      </c>
      <c r="C755" s="364">
        <v>-3607.56</v>
      </c>
      <c r="D755" s="363">
        <f>VLOOKUP($A$1:$A$1020,BS!$A$8:$A$2407,1,0)</f>
        <v>23200743</v>
      </c>
      <c r="E755" s="364"/>
      <c r="G755" s="364"/>
    </row>
    <row r="756" spans="1:7">
      <c r="A756" s="363">
        <v>23200753</v>
      </c>
      <c r="B756" s="363" t="s">
        <v>1554</v>
      </c>
      <c r="C756" s="364">
        <v>-1673.25</v>
      </c>
      <c r="D756" s="363">
        <f>VLOOKUP($A$1:$A$1020,BS!$A$8:$A$2407,1,0)</f>
        <v>23200753</v>
      </c>
      <c r="E756" s="364"/>
      <c r="G756" s="364"/>
    </row>
    <row r="757" spans="1:7">
      <c r="A757" s="363">
        <v>23200763</v>
      </c>
      <c r="B757" s="363" t="s">
        <v>1820</v>
      </c>
      <c r="C757" s="363">
        <v>-113.53</v>
      </c>
      <c r="D757" s="363">
        <f>VLOOKUP($A$1:$A$1020,BS!$A$8:$A$2407,1,0)</f>
        <v>23200763</v>
      </c>
      <c r="E757" s="364"/>
      <c r="G757" s="364"/>
    </row>
    <row r="758" spans="1:7">
      <c r="A758" s="363">
        <v>23200773</v>
      </c>
      <c r="B758" s="363" t="s">
        <v>1064</v>
      </c>
      <c r="C758" s="364">
        <v>-14124.4</v>
      </c>
      <c r="D758" s="363">
        <f>VLOOKUP($A$1:$A$1020,BS!$A$8:$A$2407,1,0)</f>
        <v>23200773</v>
      </c>
      <c r="E758" s="364"/>
      <c r="G758" s="364"/>
    </row>
    <row r="759" spans="1:7">
      <c r="A759" s="363">
        <v>23200813</v>
      </c>
      <c r="B759" s="363" t="s">
        <v>2870</v>
      </c>
      <c r="C759" s="363">
        <v>100</v>
      </c>
      <c r="D759" s="363">
        <f>VLOOKUP($A$1:$A$1020,BS!$A$8:$A$2407,1,0)</f>
        <v>23200813</v>
      </c>
      <c r="E759" s="364"/>
      <c r="G759" s="364"/>
    </row>
    <row r="760" spans="1:7">
      <c r="A760" s="363">
        <v>23200823</v>
      </c>
      <c r="B760" s="363" t="s">
        <v>2886</v>
      </c>
      <c r="C760" s="364">
        <v>-194014.81</v>
      </c>
      <c r="D760" s="363">
        <f>VLOOKUP($A$1:$A$1020,BS!$A$8:$A$2407,1,0)</f>
        <v>23200823</v>
      </c>
      <c r="E760" s="364"/>
      <c r="G760" s="364"/>
    </row>
    <row r="761" spans="1:7">
      <c r="A761" s="363">
        <v>23200873</v>
      </c>
      <c r="B761" s="363" t="s">
        <v>2979</v>
      </c>
      <c r="C761" s="364">
        <v>-1038362.49</v>
      </c>
      <c r="D761" s="363">
        <f>VLOOKUP($A$1:$A$1020,BS!$A$8:$A$2407,1,0)</f>
        <v>23200873</v>
      </c>
      <c r="E761" s="364"/>
      <c r="G761" s="364"/>
    </row>
    <row r="762" spans="1:7">
      <c r="A762" s="363">
        <v>23201003</v>
      </c>
      <c r="B762" s="363" t="s">
        <v>737</v>
      </c>
      <c r="C762" s="364">
        <v>-14803434.949999999</v>
      </c>
      <c r="D762" s="363">
        <f>VLOOKUP($A$1:$A$1020,BS!$A$8:$A$2407,1,0)</f>
        <v>23201003</v>
      </c>
      <c r="E762" s="364"/>
      <c r="G762" s="364"/>
    </row>
    <row r="763" spans="1:7">
      <c r="A763" s="363">
        <v>23201013</v>
      </c>
      <c r="B763" s="363" t="s">
        <v>1373</v>
      </c>
      <c r="C763" s="364">
        <v>-10102591.119999999</v>
      </c>
      <c r="D763" s="363">
        <f>VLOOKUP($A$1:$A$1020,BS!$A$8:$A$2407,1,0)</f>
        <v>23201013</v>
      </c>
      <c r="E763" s="364"/>
      <c r="G763" s="364"/>
    </row>
    <row r="764" spans="1:7">
      <c r="A764" s="363">
        <v>23201033</v>
      </c>
      <c r="B764" s="363" t="s">
        <v>1097</v>
      </c>
      <c r="C764" s="364">
        <v>-93155.25</v>
      </c>
      <c r="D764" s="363">
        <f>VLOOKUP($A$1:$A$1020,BS!$A$8:$A$2407,1,0)</f>
        <v>23201033</v>
      </c>
      <c r="E764" s="364"/>
      <c r="G764" s="364"/>
    </row>
    <row r="765" spans="1:7">
      <c r="A765" s="363">
        <v>23201043</v>
      </c>
      <c r="B765" s="363" t="s">
        <v>464</v>
      </c>
      <c r="C765" s="364">
        <v>-219970.77</v>
      </c>
      <c r="D765" s="363">
        <f>VLOOKUP($A$1:$A$1020,BS!$A$8:$A$2407,1,0)</f>
        <v>23201043</v>
      </c>
      <c r="E765" s="364"/>
      <c r="G765" s="364"/>
    </row>
    <row r="766" spans="1:7">
      <c r="A766" s="363">
        <v>23201053</v>
      </c>
      <c r="B766" s="363" t="s">
        <v>2434</v>
      </c>
      <c r="C766" s="364">
        <v>-45662.559999999998</v>
      </c>
      <c r="D766" s="363">
        <f>VLOOKUP($A$1:$A$1020,BS!$A$8:$A$2407,1,0)</f>
        <v>23201053</v>
      </c>
      <c r="E766" s="364"/>
      <c r="G766" s="364"/>
    </row>
    <row r="767" spans="1:7">
      <c r="A767" s="363">
        <v>23201073</v>
      </c>
      <c r="B767" s="363" t="s">
        <v>1220</v>
      </c>
      <c r="C767" s="363">
        <v>123.21</v>
      </c>
      <c r="D767" s="363">
        <f>VLOOKUP($A$1:$A$1020,BS!$A$8:$A$2407,1,0)</f>
        <v>23201073</v>
      </c>
    </row>
    <row r="768" spans="1:7">
      <c r="A768" s="363">
        <v>23201113</v>
      </c>
      <c r="B768" s="363" t="s">
        <v>539</v>
      </c>
      <c r="C768" s="364">
        <v>8014.73</v>
      </c>
      <c r="D768" s="363">
        <f>VLOOKUP($A$1:$A$1020,BS!$A$8:$A$2407,1,0)</f>
        <v>23201113</v>
      </c>
      <c r="E768" s="364"/>
      <c r="G768" s="364"/>
    </row>
    <row r="769" spans="1:7">
      <c r="A769" s="363">
        <v>23201153</v>
      </c>
      <c r="B769" s="363" t="s">
        <v>2487</v>
      </c>
      <c r="C769" s="364">
        <v>-7475.96</v>
      </c>
      <c r="D769" s="363">
        <f>VLOOKUP($A$1:$A$1020,BS!$A$8:$A$2407,1,0)</f>
        <v>23201153</v>
      </c>
      <c r="E769" s="364"/>
      <c r="G769" s="364"/>
    </row>
    <row r="770" spans="1:7">
      <c r="A770" s="363">
        <v>23201163</v>
      </c>
      <c r="B770" s="363" t="s">
        <v>2488</v>
      </c>
      <c r="C770" s="364">
        <v>-5651.88</v>
      </c>
      <c r="D770" s="363">
        <f>VLOOKUP($A$1:$A$1020,BS!$A$8:$A$2407,1,0)</f>
        <v>23201163</v>
      </c>
      <c r="G770" s="364"/>
    </row>
    <row r="771" spans="1:7">
      <c r="A771" s="363">
        <v>23201173</v>
      </c>
      <c r="B771" s="363" t="s">
        <v>462</v>
      </c>
      <c r="C771" s="364">
        <v>95412.46</v>
      </c>
      <c r="D771" s="363">
        <f>VLOOKUP($A$1:$A$1020,BS!$A$8:$A$2407,1,0)</f>
        <v>23201173</v>
      </c>
      <c r="E771" s="364"/>
      <c r="G771" s="364"/>
    </row>
    <row r="772" spans="1:7">
      <c r="A772" s="363">
        <v>23201193</v>
      </c>
      <c r="B772" s="363" t="s">
        <v>2489</v>
      </c>
      <c r="C772" s="364">
        <v>-21861.87</v>
      </c>
      <c r="D772" s="363">
        <f>VLOOKUP($A$1:$A$1020,BS!$A$8:$A$2407,1,0)</f>
        <v>23201193</v>
      </c>
      <c r="E772" s="364"/>
      <c r="G772" s="364"/>
    </row>
    <row r="773" spans="1:7">
      <c r="A773" s="363">
        <v>23201203</v>
      </c>
      <c r="B773" s="363" t="s">
        <v>2490</v>
      </c>
      <c r="C773" s="364">
        <v>-3361.36</v>
      </c>
      <c r="D773" s="363">
        <f>VLOOKUP($A$1:$A$1020,BS!$A$8:$A$2407,1,0)</f>
        <v>23201203</v>
      </c>
      <c r="E773" s="364"/>
      <c r="G773" s="364"/>
    </row>
    <row r="774" spans="1:7">
      <c r="A774" s="363">
        <v>23201251</v>
      </c>
      <c r="B774" s="363" t="s">
        <v>2440</v>
      </c>
      <c r="C774" s="364">
        <v>-325473</v>
      </c>
      <c r="D774" s="363">
        <f>VLOOKUP($A$1:$A$1020,BS!$A$8:$A$2407,1,0)</f>
        <v>23201251</v>
      </c>
    </row>
    <row r="775" spans="1:7">
      <c r="A775" s="363">
        <v>23202173</v>
      </c>
      <c r="B775" s="363" t="s">
        <v>389</v>
      </c>
      <c r="C775" s="363">
        <v>31.5</v>
      </c>
      <c r="D775" s="363">
        <f>VLOOKUP($A$1:$A$1020,BS!$A$8:$A$2407,1,0)</f>
        <v>23202173</v>
      </c>
    </row>
    <row r="776" spans="1:7">
      <c r="A776" s="363">
        <v>23202183</v>
      </c>
      <c r="B776" s="363" t="s">
        <v>1183</v>
      </c>
      <c r="C776" s="364">
        <v>-12523.5</v>
      </c>
      <c r="D776" s="363">
        <f>VLOOKUP($A$1:$A$1020,BS!$A$8:$A$2407,1,0)</f>
        <v>23202183</v>
      </c>
    </row>
    <row r="777" spans="1:7">
      <c r="A777" s="363">
        <v>23202233</v>
      </c>
      <c r="B777" s="363" t="s">
        <v>2975</v>
      </c>
      <c r="C777" s="364">
        <v>-586090.72</v>
      </c>
      <c r="D777" s="363">
        <f>VLOOKUP($A$1:$A$1020,BS!$A$8:$A$2407,1,0)</f>
        <v>23202233</v>
      </c>
    </row>
    <row r="778" spans="1:7">
      <c r="A778" s="363">
        <v>23202353</v>
      </c>
      <c r="B778" s="363" t="s">
        <v>2976</v>
      </c>
      <c r="C778" s="364">
        <v>-11740183.66</v>
      </c>
      <c r="D778" s="363">
        <f>VLOOKUP($A$1:$A$1020,BS!$A$8:$A$2407,1,0)</f>
        <v>23202353</v>
      </c>
      <c r="E778" s="364"/>
    </row>
    <row r="779" spans="1:7">
      <c r="A779" s="363">
        <v>23300043</v>
      </c>
      <c r="B779" s="363" t="s">
        <v>976</v>
      </c>
      <c r="C779" s="363">
        <v>0</v>
      </c>
      <c r="D779" s="363">
        <f>VLOOKUP($A$1:$A$1020,BS!$A$8:$A$2407,1,0)</f>
        <v>23300043</v>
      </c>
      <c r="E779" s="364"/>
      <c r="G779" s="364"/>
    </row>
    <row r="780" spans="1:7">
      <c r="A780" s="363">
        <v>23500003</v>
      </c>
      <c r="B780" s="363" t="s">
        <v>2507</v>
      </c>
      <c r="C780" s="364">
        <v>-24854850.510000002</v>
      </c>
      <c r="D780" s="363">
        <f>VLOOKUP($A$1:$A$1020,BS!$A$8:$A$2407,1,0)</f>
        <v>23500003</v>
      </c>
      <c r="E780" s="364"/>
      <c r="G780" s="364"/>
    </row>
    <row r="781" spans="1:7">
      <c r="A781" s="363">
        <v>23500011</v>
      </c>
      <c r="B781" s="363" t="s">
        <v>935</v>
      </c>
      <c r="C781" s="364">
        <v>-4672953.8099999996</v>
      </c>
      <c r="D781" s="363">
        <f>VLOOKUP($A$1:$A$1020,BS!$A$8:$A$2407,1,0)</f>
        <v>23500011</v>
      </c>
      <c r="E781" s="364"/>
      <c r="G781" s="364"/>
    </row>
    <row r="782" spans="1:7">
      <c r="A782" s="363">
        <v>23500141</v>
      </c>
      <c r="B782" s="363" t="s">
        <v>2880</v>
      </c>
      <c r="C782" s="363">
        <v>0</v>
      </c>
      <c r="D782" s="363">
        <f>VLOOKUP($A$1:$A$1020,BS!$A$8:$A$2407,1,0)</f>
        <v>23500141</v>
      </c>
      <c r="G782" s="364"/>
    </row>
    <row r="783" spans="1:7">
      <c r="A783" s="363">
        <v>23600021</v>
      </c>
      <c r="B783" s="363" t="s">
        <v>2281</v>
      </c>
      <c r="C783" s="364">
        <v>-5504286.2199999997</v>
      </c>
      <c r="D783" s="363">
        <f>VLOOKUP($A$1:$A$1020,BS!$A$8:$A$2407,1,0)</f>
        <v>23600021</v>
      </c>
      <c r="E783" s="364"/>
      <c r="G783" s="364"/>
    </row>
    <row r="784" spans="1:7">
      <c r="A784" s="363">
        <v>23600022</v>
      </c>
      <c r="B784" s="363" t="s">
        <v>2282</v>
      </c>
      <c r="C784" s="364">
        <v>-2363129.87</v>
      </c>
      <c r="D784" s="363">
        <f>VLOOKUP($A$1:$A$1020,BS!$A$8:$A$2407,1,0)</f>
        <v>23600022</v>
      </c>
      <c r="G784" s="364"/>
    </row>
    <row r="785" spans="1:7">
      <c r="A785" s="363">
        <v>23600063</v>
      </c>
      <c r="B785" s="363" t="s">
        <v>897</v>
      </c>
      <c r="C785" s="363">
        <v>-186.36</v>
      </c>
      <c r="D785" s="363">
        <f>VLOOKUP($A$1:$A$1020,BS!$A$8:$A$2407,1,0)</f>
        <v>23600063</v>
      </c>
      <c r="E785" s="364"/>
      <c r="G785" s="364"/>
    </row>
    <row r="786" spans="1:7">
      <c r="A786" s="363">
        <v>23600093</v>
      </c>
      <c r="B786" s="363" t="s">
        <v>317</v>
      </c>
      <c r="C786" s="363">
        <v>0</v>
      </c>
      <c r="D786" s="363">
        <f>VLOOKUP($A$1:$A$1020,BS!$A$8:$A$2407,1,0)</f>
        <v>23600093</v>
      </c>
    </row>
    <row r="787" spans="1:7">
      <c r="A787" s="363">
        <v>23600201</v>
      </c>
      <c r="B787" s="363" t="s">
        <v>453</v>
      </c>
      <c r="C787" s="364">
        <v>-44469590.329999998</v>
      </c>
      <c r="D787" s="363">
        <f>VLOOKUP($A$1:$A$1020,BS!$A$8:$A$2407,1,0)</f>
        <v>23600201</v>
      </c>
      <c r="G787" s="364"/>
    </row>
    <row r="788" spans="1:7">
      <c r="A788" s="363">
        <v>23600211</v>
      </c>
      <c r="B788" s="363" t="s">
        <v>454</v>
      </c>
      <c r="C788" s="364">
        <v>-4390164.92</v>
      </c>
      <c r="D788" s="363">
        <f>VLOOKUP($A$1:$A$1020,BS!$A$8:$A$2407,1,0)</f>
        <v>23600211</v>
      </c>
    </row>
    <row r="789" spans="1:7">
      <c r="A789" s="363">
        <v>23600213</v>
      </c>
      <c r="B789" s="363" t="s">
        <v>1732</v>
      </c>
      <c r="C789" s="364">
        <v>-33844.120000000003</v>
      </c>
      <c r="D789" s="363">
        <f>VLOOKUP($A$1:$A$1020,BS!$A$8:$A$2407,1,0)</f>
        <v>23600213</v>
      </c>
      <c r="E789" s="364"/>
      <c r="G789" s="364"/>
    </row>
    <row r="790" spans="1:7">
      <c r="A790" s="363">
        <v>23600221</v>
      </c>
      <c r="B790" s="363" t="s">
        <v>670</v>
      </c>
      <c r="C790" s="364">
        <v>339474.39</v>
      </c>
      <c r="D790" s="363">
        <f>VLOOKUP($A$1:$A$1020,BS!$A$8:$A$2407,1,0)</f>
        <v>23600221</v>
      </c>
      <c r="E790" s="364"/>
      <c r="G790" s="364"/>
    </row>
    <row r="791" spans="1:7">
      <c r="A791" s="363">
        <v>23600232</v>
      </c>
      <c r="B791" s="363" t="s">
        <v>455</v>
      </c>
      <c r="C791" s="364">
        <v>-19465453.879999999</v>
      </c>
      <c r="D791" s="363">
        <f>VLOOKUP($A$1:$A$1020,BS!$A$8:$A$2407,1,0)</f>
        <v>23600232</v>
      </c>
      <c r="E791" s="364"/>
      <c r="G791" s="364"/>
    </row>
    <row r="792" spans="1:7">
      <c r="A792" s="363">
        <v>23600351</v>
      </c>
      <c r="B792" s="363" t="s">
        <v>1544</v>
      </c>
      <c r="C792" s="364">
        <v>-8251693.3200000003</v>
      </c>
      <c r="D792" s="363">
        <f>VLOOKUP($A$1:$A$1020,BS!$A$8:$A$2407,1,0)</f>
        <v>23600351</v>
      </c>
      <c r="E792" s="364"/>
      <c r="G792" s="364"/>
    </row>
    <row r="793" spans="1:7">
      <c r="A793" s="363">
        <v>23600391</v>
      </c>
      <c r="B793" s="363" t="s">
        <v>699</v>
      </c>
      <c r="C793" s="364">
        <v>-307777.96000000002</v>
      </c>
      <c r="D793" s="363">
        <f>VLOOKUP($A$1:$A$1020,BS!$A$8:$A$2407,1,0)</f>
        <v>23600391</v>
      </c>
    </row>
    <row r="794" spans="1:7">
      <c r="A794" s="363">
        <v>23600431</v>
      </c>
      <c r="B794" s="363" t="s">
        <v>2822</v>
      </c>
      <c r="C794" s="364">
        <v>2400</v>
      </c>
      <c r="D794" s="363">
        <f>VLOOKUP($A$1:$A$1020,BS!$A$8:$A$2407,1,0)</f>
        <v>23600431</v>
      </c>
    </row>
    <row r="795" spans="1:7">
      <c r="A795" s="363">
        <v>23600471</v>
      </c>
      <c r="B795" s="363" t="s">
        <v>1724</v>
      </c>
      <c r="C795" s="364">
        <v>-6752294.9900000002</v>
      </c>
      <c r="D795" s="363">
        <f>VLOOKUP($A$1:$A$1020,BS!$A$8:$A$2407,1,0)</f>
        <v>23600471</v>
      </c>
      <c r="E795" s="364"/>
      <c r="G795" s="364"/>
    </row>
    <row r="796" spans="1:7">
      <c r="A796" s="363">
        <v>23600552</v>
      </c>
      <c r="B796" s="363" t="s">
        <v>1724</v>
      </c>
      <c r="C796" s="364">
        <v>-3058473.45</v>
      </c>
      <c r="D796" s="363">
        <f>VLOOKUP($A$1:$A$1020,BS!$A$8:$A$2407,1,0)</f>
        <v>23600552</v>
      </c>
      <c r="G796" s="364"/>
    </row>
    <row r="797" spans="1:7">
      <c r="A797" s="363">
        <v>23600602</v>
      </c>
      <c r="B797" s="363" t="s">
        <v>1725</v>
      </c>
      <c r="C797" s="364">
        <v>-3983154.92</v>
      </c>
      <c r="D797" s="363">
        <f>VLOOKUP($A$1:$A$1020,BS!$A$8:$A$2407,1,0)</f>
        <v>23600602</v>
      </c>
      <c r="E797" s="364"/>
      <c r="G797" s="364"/>
    </row>
    <row r="798" spans="1:7">
      <c r="A798" s="363">
        <v>23601003</v>
      </c>
      <c r="B798" s="363" t="s">
        <v>1610</v>
      </c>
      <c r="C798" s="364">
        <v>-101068.08</v>
      </c>
      <c r="D798" s="363">
        <f>VLOOKUP($A$1:$A$1020,BS!$A$8:$A$2407,1,0)</f>
        <v>23601003</v>
      </c>
      <c r="E798" s="364"/>
      <c r="G798" s="364"/>
    </row>
    <row r="799" spans="1:7">
      <c r="A799" s="363">
        <v>23601013</v>
      </c>
      <c r="B799" s="363" t="s">
        <v>2283</v>
      </c>
      <c r="C799" s="364">
        <v>-42595.040000000001</v>
      </c>
      <c r="D799" s="363">
        <f>VLOOKUP($A$1:$A$1020,BS!$A$8:$A$2407,1,0)</f>
        <v>23601013</v>
      </c>
      <c r="E799" s="364"/>
      <c r="G799" s="364"/>
    </row>
    <row r="800" spans="1:7">
      <c r="A800" s="363">
        <v>23601023</v>
      </c>
      <c r="B800" s="363" t="s">
        <v>645</v>
      </c>
      <c r="C800" s="364">
        <v>-12268.96</v>
      </c>
      <c r="D800" s="363">
        <f>VLOOKUP($A$1:$A$1020,BS!$A$8:$A$2407,1,0)</f>
        <v>23601023</v>
      </c>
      <c r="E800" s="364"/>
      <c r="G800" s="364"/>
    </row>
    <row r="801" spans="1:7">
      <c r="A801" s="363">
        <v>23601043</v>
      </c>
      <c r="B801" s="363" t="s">
        <v>1733</v>
      </c>
      <c r="C801" s="364">
        <v>-4632.29</v>
      </c>
      <c r="D801" s="363">
        <f>VLOOKUP($A$1:$A$1020,BS!$A$8:$A$2407,1,0)</f>
        <v>23601043</v>
      </c>
      <c r="E801" s="364"/>
      <c r="G801" s="364"/>
    </row>
    <row r="802" spans="1:7">
      <c r="A802" s="363">
        <v>23700323</v>
      </c>
      <c r="B802" s="363" t="s">
        <v>1581</v>
      </c>
      <c r="C802" s="363">
        <v>0</v>
      </c>
      <c r="D802" s="363">
        <f>VLOOKUP($A$1:$A$1020,BS!$A$8:$A$2407,1,0)</f>
        <v>23700323</v>
      </c>
    </row>
    <row r="803" spans="1:7">
      <c r="A803" s="363">
        <v>23700333</v>
      </c>
      <c r="B803" s="363" t="s">
        <v>1582</v>
      </c>
      <c r="C803" s="363">
        <v>0</v>
      </c>
      <c r="D803" s="363">
        <f>VLOOKUP($A$1:$A$1020,BS!$A$8:$A$2407,1,0)</f>
        <v>23700333</v>
      </c>
    </row>
    <row r="804" spans="1:7">
      <c r="A804" s="363">
        <v>23700363</v>
      </c>
      <c r="B804" s="363" t="s">
        <v>1583</v>
      </c>
      <c r="C804" s="364">
        <v>-491562.5</v>
      </c>
      <c r="D804" s="363">
        <f>VLOOKUP($A$1:$A$1020,BS!$A$8:$A$2407,1,0)</f>
        <v>23700363</v>
      </c>
      <c r="G804" s="364"/>
    </row>
    <row r="805" spans="1:7">
      <c r="A805" s="363">
        <v>23700383</v>
      </c>
      <c r="B805" s="363" t="s">
        <v>186</v>
      </c>
      <c r="C805" s="364">
        <v>-66000</v>
      </c>
      <c r="D805" s="363">
        <f>VLOOKUP($A$1:$A$1020,BS!$A$8:$A$2407,1,0)</f>
        <v>23700383</v>
      </c>
      <c r="G805" s="364"/>
    </row>
    <row r="806" spans="1:7">
      <c r="A806" s="363">
        <v>23700713</v>
      </c>
      <c r="B806" s="363" t="s">
        <v>1093</v>
      </c>
      <c r="C806" s="364">
        <v>-116920.3</v>
      </c>
      <c r="D806" s="363">
        <f>VLOOKUP($A$1:$A$1020,BS!$A$8:$A$2407,1,0)</f>
        <v>23700713</v>
      </c>
      <c r="G806" s="364"/>
    </row>
    <row r="807" spans="1:7">
      <c r="A807" s="363">
        <v>23700813</v>
      </c>
      <c r="B807" s="363" t="s">
        <v>375</v>
      </c>
      <c r="C807" s="364">
        <v>-874999.79</v>
      </c>
      <c r="D807" s="363">
        <f>VLOOKUP($A$1:$A$1020,BS!$A$8:$A$2407,1,0)</f>
        <v>23700813</v>
      </c>
    </row>
    <row r="808" spans="1:7">
      <c r="A808" s="363">
        <v>23700823</v>
      </c>
      <c r="B808" s="363" t="s">
        <v>129</v>
      </c>
      <c r="C808" s="364">
        <v>-2808333.12</v>
      </c>
      <c r="D808" s="363">
        <f>VLOOKUP($A$1:$A$1020,BS!$A$8:$A$2407,1,0)</f>
        <v>23700823</v>
      </c>
    </row>
    <row r="809" spans="1:7">
      <c r="A809" s="363">
        <v>23700841</v>
      </c>
      <c r="B809" s="363" t="s">
        <v>1197</v>
      </c>
      <c r="C809" s="364">
        <v>-374766.31</v>
      </c>
      <c r="D809" s="363">
        <f>VLOOKUP($A$1:$A$1020,BS!$A$8:$A$2407,1,0)</f>
        <v>23700841</v>
      </c>
      <c r="E809" s="364"/>
      <c r="G809" s="364"/>
    </row>
    <row r="810" spans="1:7">
      <c r="A810" s="363">
        <v>23700873</v>
      </c>
      <c r="B810" s="363" t="s">
        <v>1792</v>
      </c>
      <c r="C810" s="364">
        <v>-4387500</v>
      </c>
      <c r="D810" s="363">
        <f>VLOOKUP($A$1:$A$1020,BS!$A$8:$A$2407,1,0)</f>
        <v>23700873</v>
      </c>
      <c r="E810" s="364"/>
      <c r="G810" s="364"/>
    </row>
    <row r="811" spans="1:7">
      <c r="A811" s="363">
        <v>23700963</v>
      </c>
      <c r="B811" s="363" t="s">
        <v>1848</v>
      </c>
      <c r="C811" s="364">
        <v>-6891826.71</v>
      </c>
      <c r="D811" s="363">
        <f>VLOOKUP($A$1:$A$1020,BS!$A$8:$A$2407,1,0)</f>
        <v>23700963</v>
      </c>
    </row>
    <row r="812" spans="1:7">
      <c r="A812" s="363">
        <v>23700973</v>
      </c>
      <c r="B812" s="363" t="s">
        <v>1849</v>
      </c>
      <c r="C812" s="363">
        <v>0</v>
      </c>
      <c r="D812" s="363">
        <f>VLOOKUP($A$1:$A$1020,BS!$A$8:$A$2407,1,0)</f>
        <v>23700973</v>
      </c>
      <c r="E812" s="364"/>
      <c r="G812" s="364"/>
    </row>
    <row r="813" spans="1:7">
      <c r="A813" s="363">
        <v>23700993</v>
      </c>
      <c r="B813" s="363" t="s">
        <v>1614</v>
      </c>
      <c r="C813" s="363">
        <v>0</v>
      </c>
      <c r="D813" s="363">
        <f>VLOOKUP($A$1:$A$1020,BS!$A$8:$A$2407,1,0)</f>
        <v>23700993</v>
      </c>
      <c r="E813" s="364"/>
      <c r="G813" s="364"/>
    </row>
    <row r="814" spans="1:7">
      <c r="A814" s="363">
        <v>23701013</v>
      </c>
      <c r="B814" s="363" t="s">
        <v>977</v>
      </c>
      <c r="C814" s="363">
        <v>0</v>
      </c>
      <c r="D814" s="363">
        <f>VLOOKUP($A$1:$A$1020,BS!$A$8:$A$2407,1,0)</f>
        <v>23701013</v>
      </c>
      <c r="E814" s="364"/>
      <c r="G814" s="364"/>
    </row>
    <row r="815" spans="1:7">
      <c r="A815" s="363">
        <v>23701023</v>
      </c>
      <c r="B815" s="363" t="s">
        <v>978</v>
      </c>
      <c r="C815" s="364">
        <v>-7750637.7800000003</v>
      </c>
      <c r="D815" s="363">
        <f>VLOOKUP($A$1:$A$1020,BS!$A$8:$A$2407,1,0)</f>
        <v>23701023</v>
      </c>
      <c r="E815" s="364"/>
      <c r="G815" s="364"/>
    </row>
    <row r="816" spans="1:7">
      <c r="A816" s="363">
        <v>23701033</v>
      </c>
      <c r="B816" s="363" t="s">
        <v>1769</v>
      </c>
      <c r="C816" s="364">
        <v>-3973533.33</v>
      </c>
      <c r="D816" s="363">
        <f>VLOOKUP($A$1:$A$1020,BS!$A$8:$A$2407,1,0)</f>
        <v>23701033</v>
      </c>
      <c r="E816" s="364"/>
      <c r="G816" s="364"/>
    </row>
    <row r="817" spans="1:7">
      <c r="A817" s="363">
        <v>23701053</v>
      </c>
      <c r="B817" s="363" t="s">
        <v>1818</v>
      </c>
      <c r="C817" s="364">
        <v>-8717500.1600000001</v>
      </c>
      <c r="D817" s="363">
        <f>VLOOKUP($A$1:$A$1020,BS!$A$8:$A$2407,1,0)</f>
        <v>23701053</v>
      </c>
      <c r="E817" s="364"/>
      <c r="G817" s="364"/>
    </row>
    <row r="818" spans="1:7">
      <c r="A818" s="363">
        <v>23701063</v>
      </c>
      <c r="B818" s="363" t="s">
        <v>1856</v>
      </c>
      <c r="C818" s="364">
        <v>-199235.97</v>
      </c>
      <c r="D818" s="363">
        <f>VLOOKUP($A$1:$A$1020,BS!$A$8:$A$2407,1,0)</f>
        <v>23701063</v>
      </c>
      <c r="E818" s="364"/>
      <c r="G818" s="364"/>
    </row>
    <row r="819" spans="1:7">
      <c r="A819" s="363">
        <v>23701113</v>
      </c>
      <c r="B819" s="363" t="s">
        <v>415</v>
      </c>
      <c r="C819" s="364">
        <v>-3358250</v>
      </c>
      <c r="D819" s="363">
        <f>VLOOKUP($A$1:$A$1020,BS!$A$8:$A$2407,1,0)</f>
        <v>23701113</v>
      </c>
      <c r="E819" s="364"/>
      <c r="G819" s="364"/>
    </row>
    <row r="820" spans="1:7">
      <c r="A820" s="363">
        <v>23701123</v>
      </c>
      <c r="B820" s="363" t="s">
        <v>1956</v>
      </c>
      <c r="C820" s="364">
        <v>-4028329.99</v>
      </c>
      <c r="D820" s="363">
        <f>VLOOKUP($A$1:$A$1020,BS!$A$8:$A$2407,1,0)</f>
        <v>23701123</v>
      </c>
      <c r="G820" s="364"/>
    </row>
    <row r="821" spans="1:7">
      <c r="A821" s="363">
        <v>23701133</v>
      </c>
      <c r="B821" s="363" t="s">
        <v>1951</v>
      </c>
      <c r="C821" s="364">
        <v>-5443777.5499999998</v>
      </c>
      <c r="D821" s="363">
        <f>VLOOKUP($A$1:$A$1020,BS!$A$8:$A$2407,1,0)</f>
        <v>23701133</v>
      </c>
      <c r="E821" s="364"/>
      <c r="G821" s="364"/>
    </row>
    <row r="822" spans="1:7">
      <c r="A822" s="363">
        <v>23701143</v>
      </c>
      <c r="B822" s="363" t="s">
        <v>2058</v>
      </c>
      <c r="C822" s="364">
        <v>-2208216.66</v>
      </c>
      <c r="D822" s="363">
        <f>VLOOKUP($A$1:$A$1020,BS!$A$8:$A$2407,1,0)</f>
        <v>23701143</v>
      </c>
      <c r="E822" s="364"/>
      <c r="G822" s="364"/>
    </row>
    <row r="823" spans="1:7">
      <c r="A823" s="363">
        <v>23701153</v>
      </c>
      <c r="B823" s="363" t="s">
        <v>2199</v>
      </c>
      <c r="C823" s="364">
        <v>-492666.67</v>
      </c>
      <c r="D823" s="363">
        <f>VLOOKUP($A$1:$A$1020,BS!$A$8:$A$2407,1,0)</f>
        <v>23701153</v>
      </c>
      <c r="E823" s="364"/>
      <c r="G823" s="364"/>
    </row>
    <row r="824" spans="1:7">
      <c r="A824" s="363">
        <v>23701163</v>
      </c>
      <c r="B824" s="363" t="s">
        <v>2200</v>
      </c>
      <c r="C824" s="364">
        <v>-94000</v>
      </c>
      <c r="D824" s="363">
        <f>VLOOKUP($A$1:$A$1020,BS!$A$8:$A$2407,1,0)</f>
        <v>23701163</v>
      </c>
      <c r="E824" s="364"/>
      <c r="G824" s="364"/>
    </row>
    <row r="825" spans="1:7">
      <c r="A825" s="363">
        <v>23701173</v>
      </c>
      <c r="B825" s="363" t="s">
        <v>2515</v>
      </c>
      <c r="C825" s="364">
        <v>-30367.439999999999</v>
      </c>
      <c r="D825" s="363">
        <f>VLOOKUP($A$1:$A$1020,BS!$A$8:$A$2407,1,0)</f>
        <v>23701173</v>
      </c>
      <c r="E825" s="364"/>
      <c r="G825" s="364"/>
    </row>
    <row r="826" spans="1:7">
      <c r="A826" s="363">
        <v>23701183</v>
      </c>
      <c r="B826" s="363" t="s">
        <v>2557</v>
      </c>
      <c r="C826" s="364">
        <v>-1364984.83</v>
      </c>
      <c r="D826" s="363">
        <f>VLOOKUP($A$1:$A$1020,BS!$A$8:$A$2407,1,0)</f>
        <v>23701183</v>
      </c>
      <c r="E826" s="364"/>
      <c r="G826" s="364"/>
    </row>
    <row r="827" spans="1:7">
      <c r="A827" s="363">
        <v>23701193</v>
      </c>
      <c r="B827" s="363" t="s">
        <v>2561</v>
      </c>
      <c r="C827" s="364">
        <v>-236600</v>
      </c>
      <c r="D827" s="363">
        <f>VLOOKUP($A$1:$A$1020,BS!$A$8:$A$2407,1,0)</f>
        <v>23701193</v>
      </c>
      <c r="E827" s="364"/>
      <c r="G827" s="364"/>
    </row>
    <row r="828" spans="1:7">
      <c r="A828" s="213" t="s">
        <v>2932</v>
      </c>
      <c r="B828" s="363" t="s">
        <v>2930</v>
      </c>
      <c r="C828" s="364">
        <v>-558402.79</v>
      </c>
      <c r="D828" s="363" t="str">
        <f>VLOOKUP($A$1:$A$1020,BS!$A$8:$A$2407,1,0)</f>
        <v>23701203</v>
      </c>
      <c r="E828" s="364"/>
      <c r="G828" s="364"/>
    </row>
    <row r="829" spans="1:7">
      <c r="A829" s="363">
        <v>24100043</v>
      </c>
      <c r="B829" s="363" t="s">
        <v>1454</v>
      </c>
      <c r="C829" s="363">
        <v>0</v>
      </c>
      <c r="D829" s="363">
        <f>VLOOKUP($A$1:$A$1020,BS!$A$8:$A$2407,1,0)</f>
        <v>24100043</v>
      </c>
      <c r="E829" s="364"/>
      <c r="G829" s="364"/>
    </row>
    <row r="830" spans="1:7">
      <c r="A830" s="363">
        <v>24100063</v>
      </c>
      <c r="B830" s="363" t="s">
        <v>1793</v>
      </c>
      <c r="C830" s="364">
        <v>6581.65</v>
      </c>
      <c r="D830" s="363">
        <f>VLOOKUP($A$1:$A$1020,BS!$A$8:$A$2407,1,0)</f>
        <v>24100063</v>
      </c>
    </row>
    <row r="831" spans="1:7">
      <c r="A831" s="363">
        <v>24100143</v>
      </c>
      <c r="B831" s="363" t="s">
        <v>576</v>
      </c>
      <c r="C831" s="363">
        <v>0</v>
      </c>
      <c r="D831" s="363">
        <f>VLOOKUP($A$1:$A$1020,BS!$A$8:$A$2407,1,0)</f>
        <v>24100143</v>
      </c>
    </row>
    <row r="832" spans="1:7">
      <c r="A832" s="363">
        <v>24100173</v>
      </c>
      <c r="B832" s="363" t="s">
        <v>1793</v>
      </c>
      <c r="C832" s="364">
        <v>-188480.2</v>
      </c>
      <c r="D832" s="363">
        <f>VLOOKUP($A$1:$A$1020,BS!$A$8:$A$2407,1,0)</f>
        <v>24100173</v>
      </c>
    </row>
    <row r="833" spans="1:7">
      <c r="A833" s="363">
        <v>24100212</v>
      </c>
      <c r="B833" s="363" t="s">
        <v>1135</v>
      </c>
      <c r="C833" s="364">
        <v>-1241949.53</v>
      </c>
      <c r="D833" s="363">
        <f>VLOOKUP($A$1:$A$1020,BS!$A$8:$A$2407,1,0)</f>
        <v>24100212</v>
      </c>
      <c r="E833" s="364"/>
      <c r="G833" s="364"/>
    </row>
    <row r="834" spans="1:7">
      <c r="A834" s="363">
        <v>24200011</v>
      </c>
      <c r="B834" s="363" t="s">
        <v>2243</v>
      </c>
      <c r="C834" s="364">
        <v>-60549.9</v>
      </c>
      <c r="D834" s="363">
        <f>VLOOKUP($A$1:$A$1020,BS!$A$8:$A$2407,1,0)</f>
        <v>24200011</v>
      </c>
      <c r="E834" s="364"/>
      <c r="G834" s="364"/>
    </row>
    <row r="835" spans="1:7">
      <c r="A835" s="363">
        <v>24200041</v>
      </c>
      <c r="B835" s="363" t="s">
        <v>1150</v>
      </c>
      <c r="C835" s="364">
        <v>-201380</v>
      </c>
      <c r="D835" s="363">
        <f>VLOOKUP($A$1:$A$1020,BS!$A$8:$A$2407,1,0)</f>
        <v>24200041</v>
      </c>
      <c r="E835" s="364"/>
      <c r="G835" s="364"/>
    </row>
    <row r="836" spans="1:7">
      <c r="A836" s="363">
        <v>24200061</v>
      </c>
      <c r="B836" s="363" t="s">
        <v>2492</v>
      </c>
      <c r="C836" s="364">
        <v>-900984.38</v>
      </c>
      <c r="D836" s="363">
        <f>VLOOKUP($A$1:$A$1020,BS!$A$8:$A$2407,1,0)</f>
        <v>24200061</v>
      </c>
      <c r="E836" s="364"/>
      <c r="G836" s="364"/>
    </row>
    <row r="837" spans="1:7">
      <c r="A837" s="363">
        <v>24200071</v>
      </c>
      <c r="B837" s="363" t="s">
        <v>2856</v>
      </c>
      <c r="C837" s="364">
        <v>-34267.199999999997</v>
      </c>
      <c r="D837" s="363">
        <f>VLOOKUP($A$1:$A$1020,BS!$A$8:$A$2407,1,0)</f>
        <v>24200071</v>
      </c>
      <c r="E837" s="364"/>
      <c r="G837" s="364"/>
    </row>
    <row r="838" spans="1:7">
      <c r="A838" s="363">
        <v>24200103</v>
      </c>
      <c r="B838" s="363" t="s">
        <v>2398</v>
      </c>
      <c r="C838" s="364">
        <v>-25000</v>
      </c>
      <c r="D838" s="363">
        <f>VLOOKUP($A$1:$A$1020,BS!$A$8:$A$2407,1,0)</f>
        <v>24200103</v>
      </c>
      <c r="E838" s="364"/>
      <c r="G838" s="364"/>
    </row>
    <row r="839" spans="1:7">
      <c r="A839" s="363">
        <v>24200451</v>
      </c>
      <c r="B839" s="363" t="s">
        <v>2038</v>
      </c>
      <c r="C839" s="364">
        <v>-531075.1</v>
      </c>
      <c r="D839" s="363">
        <f>VLOOKUP($A$1:$A$1020,BS!$A$8:$A$2407,1,0)</f>
        <v>24200451</v>
      </c>
    </row>
    <row r="840" spans="1:7">
      <c r="A840" s="363">
        <v>24200461</v>
      </c>
      <c r="B840" s="363" t="s">
        <v>2422</v>
      </c>
      <c r="C840" s="364">
        <v>-3701653.46</v>
      </c>
      <c r="D840" s="363">
        <f>VLOOKUP($A$1:$A$1020,BS!$A$8:$A$2407,1,0)</f>
        <v>24200461</v>
      </c>
    </row>
    <row r="841" spans="1:7">
      <c r="A841" s="363">
        <v>24200511</v>
      </c>
      <c r="B841" s="363" t="s">
        <v>1020</v>
      </c>
      <c r="C841" s="364">
        <v>-3786170</v>
      </c>
      <c r="D841" s="363">
        <f>VLOOKUP($A$1:$A$1020,BS!$A$8:$A$2407,1,0)</f>
        <v>24200511</v>
      </c>
      <c r="E841" s="364"/>
      <c r="G841" s="364"/>
    </row>
    <row r="842" spans="1:7">
      <c r="A842" s="363">
        <v>24200521</v>
      </c>
      <c r="B842" s="363" t="s">
        <v>2639</v>
      </c>
      <c r="C842" s="364">
        <v>-164872.24</v>
      </c>
      <c r="D842" s="363">
        <f>VLOOKUP($A$1:$A$1020,BS!$A$8:$A$2407,1,0)</f>
        <v>24200521</v>
      </c>
      <c r="E842" s="364"/>
      <c r="G842" s="364"/>
    </row>
    <row r="843" spans="1:7">
      <c r="A843" s="363">
        <v>24200541</v>
      </c>
      <c r="B843" s="363" t="s">
        <v>1217</v>
      </c>
      <c r="C843" s="364">
        <v>-79025.679999999993</v>
      </c>
      <c r="D843" s="363">
        <f>VLOOKUP($A$1:$A$1020,BS!$A$8:$A$2407,1,0)</f>
        <v>24200541</v>
      </c>
      <c r="E843" s="364"/>
      <c r="G843" s="364"/>
    </row>
    <row r="844" spans="1:7">
      <c r="A844" s="363">
        <v>24200551</v>
      </c>
      <c r="B844" s="363" t="s">
        <v>48</v>
      </c>
      <c r="C844" s="364">
        <v>-79025.679999999993</v>
      </c>
      <c r="D844" s="363">
        <f>VLOOKUP($A$1:$A$1020,BS!$A$8:$A$2407,1,0)</f>
        <v>24200551</v>
      </c>
      <c r="E844" s="364"/>
      <c r="G844" s="364"/>
    </row>
    <row r="845" spans="1:7">
      <c r="A845" s="363">
        <v>24200561</v>
      </c>
      <c r="B845" s="363" t="s">
        <v>814</v>
      </c>
      <c r="C845" s="364">
        <v>-20902.16</v>
      </c>
      <c r="D845" s="363">
        <f>VLOOKUP($A$1:$A$1020,BS!$A$8:$A$2407,1,0)</f>
        <v>24200561</v>
      </c>
      <c r="E845" s="364"/>
      <c r="G845" s="364"/>
    </row>
    <row r="846" spans="1:7">
      <c r="A846" s="363">
        <v>24200571</v>
      </c>
      <c r="B846" s="363" t="s">
        <v>390</v>
      </c>
      <c r="C846" s="364">
        <v>-20902.16</v>
      </c>
      <c r="D846" s="363">
        <f>VLOOKUP($A$1:$A$1020,BS!$A$8:$A$2407,1,0)</f>
        <v>24200571</v>
      </c>
      <c r="E846" s="364"/>
      <c r="G846" s="364"/>
    </row>
    <row r="847" spans="1:7">
      <c r="A847" s="363">
        <v>24200611</v>
      </c>
      <c r="B847" s="363" t="s">
        <v>2010</v>
      </c>
      <c r="C847" s="364">
        <v>-111493.5</v>
      </c>
      <c r="D847" s="363">
        <f>VLOOKUP($A$1:$A$1020,BS!$A$8:$A$2407,1,0)</f>
        <v>24200611</v>
      </c>
      <c r="E847" s="364"/>
      <c r="G847" s="364"/>
    </row>
    <row r="848" spans="1:7">
      <c r="A848" s="363">
        <v>24200622</v>
      </c>
      <c r="B848" s="363" t="s">
        <v>736</v>
      </c>
      <c r="C848" s="364">
        <v>-1696960</v>
      </c>
      <c r="D848" s="363">
        <f>VLOOKUP($A$1:$A$1020,BS!$A$8:$A$2407,1,0)</f>
        <v>24200622</v>
      </c>
      <c r="E848" s="364"/>
      <c r="G848" s="364"/>
    </row>
    <row r="849" spans="1:7">
      <c r="A849" s="363">
        <v>24200632</v>
      </c>
      <c r="B849" s="363" t="s">
        <v>1739</v>
      </c>
      <c r="C849" s="364">
        <v>-113058</v>
      </c>
      <c r="D849" s="363">
        <f>VLOOKUP($A$1:$A$1020,BS!$A$8:$A$2407,1,0)</f>
        <v>24200632</v>
      </c>
      <c r="E849" s="364"/>
      <c r="G849" s="364"/>
    </row>
    <row r="850" spans="1:7">
      <c r="A850" s="363">
        <v>24200633</v>
      </c>
      <c r="B850" s="363" t="s">
        <v>2743</v>
      </c>
      <c r="C850" s="364">
        <v>-2337618.46</v>
      </c>
      <c r="D850" s="363">
        <f>VLOOKUP($A$1:$A$1020,BS!$A$8:$A$2407,1,0)</f>
        <v>24200633</v>
      </c>
      <c r="E850" s="364"/>
      <c r="G850" s="364"/>
    </row>
    <row r="851" spans="1:7">
      <c r="A851" s="363">
        <v>24200641</v>
      </c>
      <c r="B851" s="363" t="s">
        <v>1570</v>
      </c>
      <c r="C851" s="364">
        <v>-156942</v>
      </c>
      <c r="D851" s="363">
        <f>VLOOKUP($A$1:$A$1020,BS!$A$8:$A$2407,1,0)</f>
        <v>24200641</v>
      </c>
      <c r="E851" s="364"/>
      <c r="G851" s="364"/>
    </row>
    <row r="852" spans="1:7">
      <c r="A852" s="363">
        <v>24200651</v>
      </c>
      <c r="B852" s="363" t="s">
        <v>1337</v>
      </c>
      <c r="C852" s="364">
        <v>-30250</v>
      </c>
      <c r="D852" s="363">
        <f>VLOOKUP($A$1:$A$1020,BS!$A$8:$A$2407,1,0)</f>
        <v>24200651</v>
      </c>
      <c r="E852" s="364"/>
      <c r="G852" s="364"/>
    </row>
    <row r="853" spans="1:7">
      <c r="A853" s="363">
        <v>24200653</v>
      </c>
      <c r="B853" s="363" t="s">
        <v>1593</v>
      </c>
      <c r="C853" s="364">
        <v>-870049.08</v>
      </c>
      <c r="D853" s="363">
        <f>VLOOKUP($A$1:$A$1020,BS!$A$8:$A$2407,1,0)</f>
        <v>24200653</v>
      </c>
      <c r="E853" s="364"/>
      <c r="G853" s="364"/>
    </row>
    <row r="854" spans="1:7">
      <c r="A854" s="363">
        <v>24200661</v>
      </c>
      <c r="B854" s="363" t="s">
        <v>1338</v>
      </c>
      <c r="C854" s="364">
        <v>-285152.15999999997</v>
      </c>
      <c r="D854" s="363">
        <f>VLOOKUP($A$1:$A$1020,BS!$A$8:$A$2407,1,0)</f>
        <v>24200661</v>
      </c>
      <c r="E854" s="364"/>
      <c r="G854" s="364"/>
    </row>
    <row r="855" spans="1:7">
      <c r="A855" s="363">
        <v>24200671</v>
      </c>
      <c r="B855" s="363" t="s">
        <v>1339</v>
      </c>
      <c r="C855" s="364">
        <v>-84451.36</v>
      </c>
      <c r="D855" s="363">
        <f>VLOOKUP($A$1:$A$1020,BS!$A$8:$A$2407,1,0)</f>
        <v>24200671</v>
      </c>
      <c r="E855" s="364"/>
      <c r="G855" s="364"/>
    </row>
    <row r="856" spans="1:7">
      <c r="A856" s="363">
        <v>24200681</v>
      </c>
      <c r="B856" s="363" t="s">
        <v>1340</v>
      </c>
      <c r="C856" s="364">
        <v>-84451.36</v>
      </c>
      <c r="D856" s="363">
        <f>VLOOKUP($A$1:$A$1020,BS!$A$8:$A$2407,1,0)</f>
        <v>24200681</v>
      </c>
      <c r="E856" s="364"/>
      <c r="G856" s="364"/>
    </row>
    <row r="857" spans="1:7">
      <c r="A857" s="363">
        <v>24200811</v>
      </c>
      <c r="B857" s="363" t="s">
        <v>1032</v>
      </c>
      <c r="C857" s="364">
        <v>-173136.64000000001</v>
      </c>
      <c r="D857" s="363">
        <f>VLOOKUP($A$1:$A$1020,BS!$A$8:$A$2407,1,0)</f>
        <v>24200811</v>
      </c>
      <c r="G857" s="364"/>
    </row>
    <row r="858" spans="1:7">
      <c r="A858" s="363">
        <v>24200821</v>
      </c>
      <c r="B858" s="363" t="s">
        <v>1033</v>
      </c>
      <c r="C858" s="364">
        <v>-173104.63</v>
      </c>
      <c r="D858" s="363">
        <f>VLOOKUP($A$1:$A$1020,BS!$A$8:$A$2407,1,0)</f>
        <v>24200821</v>
      </c>
      <c r="E858" s="364"/>
      <c r="G858" s="364"/>
    </row>
    <row r="859" spans="1:7">
      <c r="A859" s="363">
        <v>24200831</v>
      </c>
      <c r="B859" s="363" t="s">
        <v>1034</v>
      </c>
      <c r="C859" s="364">
        <v>-86828.55</v>
      </c>
      <c r="D859" s="363">
        <f>VLOOKUP($A$1:$A$1020,BS!$A$8:$A$2407,1,0)</f>
        <v>24200831</v>
      </c>
      <c r="E859" s="364"/>
      <c r="G859" s="364"/>
    </row>
    <row r="860" spans="1:7">
      <c r="A860" s="363">
        <v>24200841</v>
      </c>
      <c r="B860" s="363" t="s">
        <v>1941</v>
      </c>
      <c r="C860" s="364">
        <v>-322434.17</v>
      </c>
      <c r="D860" s="363">
        <f>VLOOKUP($A$1:$A$1020,BS!$A$8:$A$2407,1,0)</f>
        <v>24200841</v>
      </c>
      <c r="E860" s="364"/>
      <c r="G860" s="364"/>
    </row>
    <row r="861" spans="1:7">
      <c r="A861" s="363">
        <v>24200851</v>
      </c>
      <c r="B861" s="363" t="s">
        <v>1394</v>
      </c>
      <c r="C861" s="364">
        <v>-75897.23</v>
      </c>
      <c r="D861" s="363">
        <f>VLOOKUP($A$1:$A$1020,BS!$A$8:$A$2407,1,0)</f>
        <v>24200851</v>
      </c>
      <c r="E861" s="364"/>
      <c r="G861" s="364"/>
    </row>
    <row r="862" spans="1:7">
      <c r="A862" s="363">
        <v>24200871</v>
      </c>
      <c r="B862" s="363" t="s">
        <v>2056</v>
      </c>
      <c r="C862" s="364">
        <v>-94691.64</v>
      </c>
      <c r="D862" s="363">
        <f>VLOOKUP($A$1:$A$1020,BS!$A$8:$A$2407,1,0)</f>
        <v>24200871</v>
      </c>
      <c r="E862" s="364"/>
      <c r="G862" s="364"/>
    </row>
    <row r="863" spans="1:7">
      <c r="A863" s="363">
        <v>24200881</v>
      </c>
      <c r="B863" s="363" t="s">
        <v>2359</v>
      </c>
      <c r="C863" s="364">
        <v>-262654.58</v>
      </c>
      <c r="D863" s="363">
        <f>VLOOKUP($A$1:$A$1020,BS!$A$8:$A$2407,1,0)</f>
        <v>24200881</v>
      </c>
      <c r="E863" s="364"/>
      <c r="G863" s="364"/>
    </row>
    <row r="864" spans="1:7">
      <c r="A864" s="363">
        <v>24200891</v>
      </c>
      <c r="B864" s="363" t="s">
        <v>2018</v>
      </c>
      <c r="C864" s="364">
        <v>-67388.98</v>
      </c>
      <c r="D864" s="363">
        <f>VLOOKUP($A$1:$A$1020,BS!$A$8:$A$2407,1,0)</f>
        <v>24200891</v>
      </c>
      <c r="E864" s="364"/>
      <c r="G864" s="364"/>
    </row>
    <row r="865" spans="1:7">
      <c r="A865" s="363">
        <v>24200901</v>
      </c>
      <c r="B865" s="363" t="s">
        <v>2186</v>
      </c>
      <c r="C865" s="364">
        <v>-163595.71</v>
      </c>
      <c r="D865" s="363">
        <f>VLOOKUP($A$1:$A$1020,BS!$A$8:$A$2407,1,0)</f>
        <v>24200901</v>
      </c>
      <c r="E865" s="364"/>
      <c r="G865" s="364"/>
    </row>
    <row r="866" spans="1:7">
      <c r="A866" s="363">
        <v>24200911</v>
      </c>
      <c r="B866" s="363" t="s">
        <v>2019</v>
      </c>
      <c r="C866" s="364">
        <v>-16928.46</v>
      </c>
      <c r="D866" s="363">
        <f>VLOOKUP($A$1:$A$1020,BS!$A$8:$A$2407,1,0)</f>
        <v>24200911</v>
      </c>
      <c r="E866" s="364"/>
      <c r="G866" s="364"/>
    </row>
    <row r="867" spans="1:7">
      <c r="A867" s="363">
        <v>24200921</v>
      </c>
      <c r="B867" s="363" t="s">
        <v>1031</v>
      </c>
      <c r="C867" s="364">
        <v>-2232450.67</v>
      </c>
      <c r="D867" s="363">
        <f>VLOOKUP($A$1:$A$1020,BS!$A$8:$A$2407,1,0)</f>
        <v>24200921</v>
      </c>
      <c r="G867" s="364"/>
    </row>
    <row r="868" spans="1:7">
      <c r="A868" s="363">
        <v>24200931</v>
      </c>
      <c r="B868" s="363" t="s">
        <v>1035</v>
      </c>
      <c r="C868" s="364">
        <v>-343309.3</v>
      </c>
      <c r="D868" s="363">
        <f>VLOOKUP($A$1:$A$1020,BS!$A$8:$A$2407,1,0)</f>
        <v>24200931</v>
      </c>
      <c r="E868" s="364"/>
      <c r="G868" s="364"/>
    </row>
    <row r="869" spans="1:7">
      <c r="A869" s="363">
        <v>24200941</v>
      </c>
      <c r="B869" s="363" t="s">
        <v>2385</v>
      </c>
      <c r="C869" s="364">
        <v>-67999.600000000006</v>
      </c>
      <c r="D869" s="363">
        <f>VLOOKUP($A$1:$A$1020,BS!$A$8:$A$2407,1,0)</f>
        <v>24200941</v>
      </c>
      <c r="E869" s="364"/>
      <c r="G869" s="364"/>
    </row>
    <row r="870" spans="1:7">
      <c r="A870" s="363">
        <v>24200951</v>
      </c>
      <c r="B870" s="363" t="s">
        <v>2190</v>
      </c>
      <c r="C870" s="364">
        <v>-204389.16</v>
      </c>
      <c r="D870" s="363">
        <f>VLOOKUP($A$1:$A$1020,BS!$A$8:$A$2407,1,0)</f>
        <v>24200951</v>
      </c>
    </row>
    <row r="871" spans="1:7">
      <c r="A871" s="363">
        <v>24200961</v>
      </c>
      <c r="B871" s="363" t="s">
        <v>2187</v>
      </c>
      <c r="C871" s="364">
        <v>-1318133.58</v>
      </c>
      <c r="D871" s="363">
        <f>VLOOKUP($A$1:$A$1020,BS!$A$8:$A$2407,1,0)</f>
        <v>24200961</v>
      </c>
    </row>
    <row r="872" spans="1:7">
      <c r="A872" s="363">
        <v>24200971</v>
      </c>
      <c r="B872" s="363" t="s">
        <v>1036</v>
      </c>
      <c r="C872" s="364">
        <v>-117878.28</v>
      </c>
      <c r="D872" s="363">
        <f>VLOOKUP($A$1:$A$1020,BS!$A$8:$A$2407,1,0)</f>
        <v>24200971</v>
      </c>
    </row>
    <row r="873" spans="1:7">
      <c r="A873" s="363">
        <v>24200991</v>
      </c>
      <c r="B873" s="363" t="s">
        <v>2247</v>
      </c>
      <c r="C873" s="364">
        <v>-1267.27</v>
      </c>
      <c r="D873" s="363">
        <f>VLOOKUP($A$1:$A$1020,BS!$A$8:$A$2407,1,0)</f>
        <v>24200991</v>
      </c>
      <c r="E873" s="364"/>
      <c r="G873" s="364"/>
    </row>
    <row r="874" spans="1:7">
      <c r="A874" s="363">
        <v>24201031</v>
      </c>
      <c r="B874" s="363" t="s">
        <v>2360</v>
      </c>
      <c r="C874" s="364">
        <v>-96365.82</v>
      </c>
      <c r="D874" s="363">
        <f>VLOOKUP($A$1:$A$1020,BS!$A$8:$A$2407,1,0)</f>
        <v>24201031</v>
      </c>
      <c r="E874" s="364"/>
      <c r="G874" s="364"/>
    </row>
    <row r="875" spans="1:7">
      <c r="A875" s="363">
        <v>24201041</v>
      </c>
      <c r="B875" s="363" t="s">
        <v>2361</v>
      </c>
      <c r="C875" s="364">
        <v>-22846.25</v>
      </c>
      <c r="D875" s="363">
        <f>VLOOKUP($A$1:$A$1020,BS!$A$8:$A$2407,1,0)</f>
        <v>24201041</v>
      </c>
      <c r="E875" s="364"/>
      <c r="G875" s="364"/>
    </row>
    <row r="876" spans="1:7">
      <c r="A876" s="363">
        <v>24300013</v>
      </c>
      <c r="B876" s="363" t="s">
        <v>2097</v>
      </c>
      <c r="C876" s="364">
        <v>-504307.82</v>
      </c>
      <c r="D876" s="363">
        <f>VLOOKUP($A$1:$A$1020,BS!$A$8:$A$2407,1,0)</f>
        <v>24300013</v>
      </c>
      <c r="E876" s="364"/>
      <c r="G876" s="364"/>
    </row>
    <row r="877" spans="1:7">
      <c r="A877" s="363">
        <v>24400001</v>
      </c>
      <c r="B877" s="363" t="s">
        <v>2372</v>
      </c>
      <c r="C877" s="364">
        <v>-88676965.819999993</v>
      </c>
      <c r="D877" s="363">
        <f>VLOOKUP($A$1:$A$1020,BS!$A$8:$A$2407,1,0)</f>
        <v>24400001</v>
      </c>
      <c r="E877" s="364"/>
      <c r="G877" s="364"/>
    </row>
    <row r="878" spans="1:7">
      <c r="A878" s="363">
        <v>24400002</v>
      </c>
      <c r="B878" s="363" t="s">
        <v>2373</v>
      </c>
      <c r="C878" s="364">
        <v>-58586755.189999998</v>
      </c>
      <c r="D878" s="363">
        <f>VLOOKUP($A$1:$A$1020,BS!$A$8:$A$2407,1,0)</f>
        <v>24400002</v>
      </c>
      <c r="E878" s="364"/>
      <c r="G878" s="364"/>
    </row>
    <row r="879" spans="1:7">
      <c r="A879" s="363">
        <v>24400011</v>
      </c>
      <c r="B879" s="363" t="s">
        <v>2374</v>
      </c>
      <c r="C879" s="364">
        <v>-34197738.549999997</v>
      </c>
      <c r="D879" s="363">
        <f>VLOOKUP($A$1:$A$1020,BS!$A$8:$A$2407,1,0)</f>
        <v>24400011</v>
      </c>
      <c r="E879" s="364"/>
      <c r="G879" s="364"/>
    </row>
    <row r="880" spans="1:7">
      <c r="A880" s="363">
        <v>24400012</v>
      </c>
      <c r="B880" s="363" t="s">
        <v>2375</v>
      </c>
      <c r="C880" s="364">
        <v>-18611713.640000001</v>
      </c>
      <c r="D880" s="363">
        <f>VLOOKUP($A$1:$A$1020,BS!$A$8:$A$2407,1,0)</f>
        <v>24400012</v>
      </c>
    </row>
    <row r="881" spans="1:7">
      <c r="A881" s="363">
        <v>24500111</v>
      </c>
      <c r="B881" s="363" t="s">
        <v>3082</v>
      </c>
      <c r="C881" s="363">
        <v>0</v>
      </c>
      <c r="D881" s="363">
        <f>VLOOKUP($A$1:$A$1020,BS!$A$8:$A$2407,1,0)</f>
        <v>24500111</v>
      </c>
    </row>
    <row r="882" spans="1:7">
      <c r="A882" s="363">
        <v>25200121</v>
      </c>
      <c r="B882" s="363" t="s">
        <v>1773</v>
      </c>
      <c r="C882" s="363">
        <v>0</v>
      </c>
      <c r="D882" s="363">
        <f>VLOOKUP($A$1:$A$1020,BS!$A$8:$A$2407,1,0)</f>
        <v>25200121</v>
      </c>
      <c r="E882" s="364"/>
    </row>
    <row r="883" spans="1:7">
      <c r="A883" s="363">
        <v>25200152</v>
      </c>
      <c r="B883" s="363" t="s">
        <v>1198</v>
      </c>
      <c r="C883" s="364">
        <v>-15660.38</v>
      </c>
      <c r="D883" s="363">
        <f>VLOOKUP($A$1:$A$1020,BS!$A$8:$A$2407,1,0)</f>
        <v>25200152</v>
      </c>
      <c r="E883" s="364"/>
    </row>
    <row r="884" spans="1:7">
      <c r="A884" s="363">
        <v>25200161</v>
      </c>
      <c r="B884" s="363" t="s">
        <v>55</v>
      </c>
      <c r="C884" s="364">
        <v>-5715126.54</v>
      </c>
      <c r="D884" s="363">
        <f>VLOOKUP($A$1:$A$1020,BS!$A$8:$A$2407,1,0)</f>
        <v>25200161</v>
      </c>
      <c r="E884" s="364"/>
    </row>
    <row r="885" spans="1:7">
      <c r="A885" s="363">
        <v>25200171</v>
      </c>
      <c r="B885" s="363" t="s">
        <v>56</v>
      </c>
      <c r="C885" s="364">
        <v>-14203667.52</v>
      </c>
      <c r="D885" s="363">
        <f>VLOOKUP($A$1:$A$1020,BS!$A$8:$A$2407,1,0)</f>
        <v>25200171</v>
      </c>
      <c r="E885" s="364"/>
      <c r="G885" s="364"/>
    </row>
    <row r="886" spans="1:7">
      <c r="A886" s="363">
        <v>25200181</v>
      </c>
      <c r="B886" s="363" t="s">
        <v>1204</v>
      </c>
      <c r="C886" s="364">
        <v>-30298118.91</v>
      </c>
      <c r="D886" s="363">
        <f>VLOOKUP($A$1:$A$1020,BS!$A$8:$A$2407,1,0)</f>
        <v>25200181</v>
      </c>
      <c r="E886" s="364"/>
      <c r="G886" s="364"/>
    </row>
    <row r="887" spans="1:7">
      <c r="A887" s="363">
        <v>25200202</v>
      </c>
      <c r="B887" s="363" t="s">
        <v>1298</v>
      </c>
      <c r="C887" s="364">
        <v>-17871221.739999998</v>
      </c>
      <c r="D887" s="363">
        <f>VLOOKUP($A$1:$A$1020,BS!$A$8:$A$2407,1,0)</f>
        <v>25200202</v>
      </c>
    </row>
    <row r="888" spans="1:7">
      <c r="A888" s="363">
        <v>25200222</v>
      </c>
      <c r="B888" s="363" t="s">
        <v>1299</v>
      </c>
      <c r="C888" s="364">
        <v>-1338611</v>
      </c>
      <c r="D888" s="363">
        <f>VLOOKUP($A$1:$A$1020,BS!$A$8:$A$2407,1,0)</f>
        <v>25200222</v>
      </c>
      <c r="E888" s="364"/>
      <c r="G888" s="364"/>
    </row>
    <row r="889" spans="1:7">
      <c r="A889" s="363">
        <v>25200262</v>
      </c>
      <c r="B889" s="363" t="s">
        <v>1078</v>
      </c>
      <c r="C889" s="363">
        <v>0</v>
      </c>
      <c r="D889" s="363">
        <f>VLOOKUP($A$1:$A$1020,BS!$A$8:$A$2407,1,0)</f>
        <v>25200262</v>
      </c>
      <c r="E889" s="364"/>
      <c r="G889" s="364"/>
    </row>
    <row r="890" spans="1:7">
      <c r="A890" s="363">
        <v>25300001</v>
      </c>
      <c r="B890" s="363" t="s">
        <v>558</v>
      </c>
      <c r="C890" s="364">
        <v>-105010.01</v>
      </c>
      <c r="D890" s="363">
        <f>VLOOKUP($A$1:$A$1020,BS!$A$8:$A$2407,1,0)</f>
        <v>25300001</v>
      </c>
      <c r="E890" s="364"/>
      <c r="G890" s="364"/>
    </row>
    <row r="891" spans="1:7">
      <c r="A891" s="363">
        <v>25300011</v>
      </c>
      <c r="B891" s="363" t="s">
        <v>1002</v>
      </c>
      <c r="C891" s="364">
        <v>-5000</v>
      </c>
      <c r="D891" s="363">
        <f>VLOOKUP($A$1:$A$1020,BS!$A$8:$A$2407,1,0)</f>
        <v>25300011</v>
      </c>
      <c r="E891" s="364"/>
      <c r="G891" s="364"/>
    </row>
    <row r="892" spans="1:7">
      <c r="A892" s="363">
        <v>25300033</v>
      </c>
      <c r="B892" s="363" t="s">
        <v>314</v>
      </c>
      <c r="C892" s="364">
        <v>-8628154.6099999994</v>
      </c>
      <c r="D892" s="363">
        <f>VLOOKUP($A$1:$A$1020,BS!$A$8:$A$2407,1,0)</f>
        <v>25300033</v>
      </c>
      <c r="E892" s="364"/>
    </row>
    <row r="893" spans="1:7">
      <c r="A893" s="363">
        <v>25300071</v>
      </c>
      <c r="B893" s="363" t="s">
        <v>1995</v>
      </c>
      <c r="C893" s="364">
        <v>-175799180</v>
      </c>
      <c r="D893" s="363">
        <f>VLOOKUP($A$1:$A$1020,BS!$A$8:$A$2407,1,0)</f>
        <v>25300071</v>
      </c>
      <c r="E893" s="364"/>
    </row>
    <row r="894" spans="1:7">
      <c r="A894" s="363">
        <v>25300081</v>
      </c>
      <c r="B894" s="363" t="s">
        <v>2585</v>
      </c>
      <c r="C894" s="364">
        <v>-1000</v>
      </c>
      <c r="D894" s="363">
        <f>VLOOKUP($A$1:$A$1020,BS!$A$8:$A$2407,1,0)</f>
        <v>25300081</v>
      </c>
      <c r="E894" s="364"/>
      <c r="G894" s="364"/>
    </row>
    <row r="895" spans="1:7">
      <c r="A895" s="363">
        <v>25300091</v>
      </c>
      <c r="B895" s="363" t="s">
        <v>2547</v>
      </c>
      <c r="C895" s="364">
        <v>-2539937.84</v>
      </c>
      <c r="D895" s="363">
        <f>VLOOKUP($A$1:$A$1020,BS!$A$8:$A$2407,1,0)</f>
        <v>25300091</v>
      </c>
      <c r="E895" s="364"/>
      <c r="G895" s="364"/>
    </row>
    <row r="896" spans="1:7">
      <c r="A896" s="363">
        <v>25300121</v>
      </c>
      <c r="B896" s="363" t="s">
        <v>2606</v>
      </c>
      <c r="C896" s="364">
        <v>-638648.88</v>
      </c>
      <c r="D896" s="363">
        <f>VLOOKUP($A$1:$A$1020,BS!$A$8:$A$2407,1,0)</f>
        <v>25300121</v>
      </c>
      <c r="E896" s="364"/>
      <c r="G896" s="364"/>
    </row>
    <row r="897" spans="1:7">
      <c r="A897" s="363">
        <v>25300141</v>
      </c>
      <c r="B897" s="363" t="s">
        <v>728</v>
      </c>
      <c r="C897" s="364">
        <v>-1343770.92</v>
      </c>
      <c r="D897" s="363">
        <f>VLOOKUP($A$1:$A$1020,BS!$A$8:$A$2407,1,0)</f>
        <v>25300141</v>
      </c>
      <c r="E897" s="364"/>
      <c r="G897" s="364"/>
    </row>
    <row r="898" spans="1:7">
      <c r="A898" s="363">
        <v>25300151</v>
      </c>
      <c r="B898" s="363" t="s">
        <v>1185</v>
      </c>
      <c r="C898" s="364">
        <v>-9747303.9499999993</v>
      </c>
      <c r="D898" s="363">
        <f>VLOOKUP($A$1:$A$1020,BS!$A$8:$A$2407,1,0)</f>
        <v>25300151</v>
      </c>
      <c r="E898" s="364"/>
      <c r="G898" s="364"/>
    </row>
    <row r="899" spans="1:7">
      <c r="A899" s="363">
        <v>25300153</v>
      </c>
      <c r="B899" s="363" t="s">
        <v>2399</v>
      </c>
      <c r="C899" s="364">
        <v>-100000</v>
      </c>
      <c r="D899" s="363">
        <f>VLOOKUP($A$1:$A$1020,BS!$A$8:$A$2407,1,0)</f>
        <v>25300153</v>
      </c>
      <c r="E899" s="364"/>
      <c r="G899" s="364"/>
    </row>
    <row r="900" spans="1:7">
      <c r="A900" s="363">
        <v>25300161</v>
      </c>
      <c r="B900" s="363" t="s">
        <v>359</v>
      </c>
      <c r="C900" s="364">
        <v>-696478.95</v>
      </c>
      <c r="D900" s="363">
        <f>VLOOKUP($A$1:$A$1020,BS!$A$8:$A$2407,1,0)</f>
        <v>25300161</v>
      </c>
      <c r="E900" s="364"/>
      <c r="G900" s="364"/>
    </row>
    <row r="901" spans="1:7">
      <c r="A901" s="363">
        <v>25300181</v>
      </c>
      <c r="B901" s="363" t="s">
        <v>1988</v>
      </c>
      <c r="C901" s="364">
        <v>-4347556.6900000004</v>
      </c>
      <c r="D901" s="363">
        <f>VLOOKUP($A$1:$A$1020,BS!$A$8:$A$2407,1,0)</f>
        <v>25300181</v>
      </c>
      <c r="E901" s="364"/>
      <c r="G901" s="364"/>
    </row>
    <row r="902" spans="1:7">
      <c r="A902" s="363">
        <v>25300201</v>
      </c>
      <c r="B902" s="363" t="s">
        <v>1989</v>
      </c>
      <c r="C902" s="364">
        <v>-5925393</v>
      </c>
      <c r="D902" s="363">
        <f>VLOOKUP($A$1:$A$1020,BS!$A$8:$A$2407,1,0)</f>
        <v>25300201</v>
      </c>
      <c r="E902" s="364"/>
      <c r="G902" s="364"/>
    </row>
    <row r="903" spans="1:7">
      <c r="A903" s="363">
        <v>25300212</v>
      </c>
      <c r="B903" s="363" t="s">
        <v>924</v>
      </c>
      <c r="C903" s="364">
        <v>-101955.65</v>
      </c>
      <c r="D903" s="363">
        <f>VLOOKUP($A$1:$A$1020,BS!$A$8:$A$2407,1,0)</f>
        <v>25300212</v>
      </c>
      <c r="E903" s="364"/>
      <c r="G903" s="364"/>
    </row>
    <row r="904" spans="1:7">
      <c r="A904" s="363">
        <v>25300271</v>
      </c>
      <c r="B904" s="363" t="s">
        <v>2255</v>
      </c>
      <c r="C904" s="364">
        <v>-655463.92000000004</v>
      </c>
      <c r="D904" s="363">
        <f>VLOOKUP($A$1:$A$1020,BS!$A$8:$A$2407,1,0)</f>
        <v>25300271</v>
      </c>
      <c r="G904" s="364"/>
    </row>
    <row r="905" spans="1:7">
      <c r="A905" s="363">
        <v>25300281</v>
      </c>
      <c r="B905" s="363" t="s">
        <v>2343</v>
      </c>
      <c r="C905" s="364">
        <v>-506260</v>
      </c>
      <c r="D905" s="363">
        <f>VLOOKUP($A$1:$A$1020,BS!$A$8:$A$2407,1,0)</f>
        <v>25300281</v>
      </c>
      <c r="E905" s="364"/>
      <c r="G905" s="364"/>
    </row>
    <row r="906" spans="1:7">
      <c r="A906" s="363">
        <v>25300293</v>
      </c>
      <c r="B906" s="363" t="s">
        <v>1469</v>
      </c>
      <c r="C906" s="364">
        <v>-7598699</v>
      </c>
      <c r="D906" s="363">
        <f>VLOOKUP($A$1:$A$1020,BS!$A$8:$A$2407,1,0)</f>
        <v>25300293</v>
      </c>
      <c r="G906" s="364"/>
    </row>
    <row r="907" spans="1:7">
      <c r="A907" s="363">
        <v>25300303</v>
      </c>
      <c r="B907" s="363" t="s">
        <v>1731</v>
      </c>
      <c r="C907" s="363">
        <v>-0.01</v>
      </c>
      <c r="D907" s="363">
        <f>VLOOKUP($A$1:$A$1020,BS!$A$8:$A$2407,1,0)</f>
        <v>25300303</v>
      </c>
      <c r="E907" s="364"/>
    </row>
    <row r="908" spans="1:7">
      <c r="A908" s="363">
        <v>25300323</v>
      </c>
      <c r="B908" s="363" t="s">
        <v>1261</v>
      </c>
      <c r="C908" s="364">
        <v>-55518.15</v>
      </c>
      <c r="D908" s="363">
        <f>VLOOKUP($A$1:$A$1020,BS!$A$8:$A$2407,1,0)</f>
        <v>25300323</v>
      </c>
      <c r="E908" s="364"/>
      <c r="G908" s="364"/>
    </row>
    <row r="909" spans="1:7">
      <c r="A909" s="363">
        <v>25300343</v>
      </c>
      <c r="B909" s="363" t="s">
        <v>2641</v>
      </c>
      <c r="C909" s="364">
        <v>-3274792.39</v>
      </c>
      <c r="D909" s="363">
        <f>VLOOKUP($A$1:$A$1020,BS!$A$8:$A$2407,1,0)</f>
        <v>25300343</v>
      </c>
      <c r="E909" s="364"/>
      <c r="G909" s="364"/>
    </row>
    <row r="910" spans="1:7">
      <c r="A910" s="363">
        <v>25300353</v>
      </c>
      <c r="B910" s="363" t="s">
        <v>1734</v>
      </c>
      <c r="C910" s="364">
        <v>-6184521.2999999998</v>
      </c>
      <c r="D910" s="363">
        <f>VLOOKUP($A$1:$A$1020,BS!$A$8:$A$2407,1,0)</f>
        <v>25300353</v>
      </c>
      <c r="E910" s="364"/>
      <c r="G910" s="364"/>
    </row>
    <row r="911" spans="1:7">
      <c r="A911" s="363">
        <v>25300363</v>
      </c>
      <c r="B911" s="363" t="s">
        <v>1632</v>
      </c>
      <c r="C911" s="364">
        <v>-1733522.58</v>
      </c>
      <c r="D911" s="363">
        <f>VLOOKUP($A$1:$A$1020,BS!$A$8:$A$2407,1,0)</f>
        <v>25300363</v>
      </c>
      <c r="E911" s="364"/>
      <c r="G911" s="364"/>
    </row>
    <row r="912" spans="1:7">
      <c r="A912" s="363">
        <v>25300413</v>
      </c>
      <c r="B912" s="363" t="s">
        <v>880</v>
      </c>
      <c r="C912" s="364">
        <v>-648451.1</v>
      </c>
      <c r="D912" s="363">
        <f>VLOOKUP($A$1:$A$1020,BS!$A$8:$A$2407,1,0)</f>
        <v>25300413</v>
      </c>
      <c r="E912" s="364"/>
      <c r="G912" s="364"/>
    </row>
    <row r="913" spans="1:7">
      <c r="A913" s="363">
        <v>25300433</v>
      </c>
      <c r="B913" s="363" t="s">
        <v>1186</v>
      </c>
      <c r="C913" s="363">
        <v>0</v>
      </c>
      <c r="D913" s="363">
        <f>VLOOKUP($A$1:$A$1020,BS!$A$8:$A$2407,1,0)</f>
        <v>25300433</v>
      </c>
      <c r="E913" s="364"/>
      <c r="G913" s="364"/>
    </row>
    <row r="914" spans="1:7">
      <c r="A914" s="363">
        <v>25300443</v>
      </c>
      <c r="B914" s="363" t="s">
        <v>2051</v>
      </c>
      <c r="C914" s="364">
        <v>-769025.2</v>
      </c>
      <c r="D914" s="363">
        <f>VLOOKUP($A$1:$A$1020,BS!$A$8:$A$2407,1,0)</f>
        <v>25300443</v>
      </c>
      <c r="E914" s="364"/>
      <c r="G914" s="364"/>
    </row>
    <row r="915" spans="1:7">
      <c r="A915" s="363">
        <v>25300503</v>
      </c>
      <c r="B915" s="363" t="s">
        <v>401</v>
      </c>
      <c r="C915" s="363">
        <v>-500</v>
      </c>
      <c r="D915" s="363">
        <f>VLOOKUP($A$1:$A$1020,BS!$A$8:$A$2407,1,0)</f>
        <v>25300503</v>
      </c>
      <c r="E915" s="364"/>
    </row>
    <row r="916" spans="1:7">
      <c r="A916" s="363">
        <v>25300521</v>
      </c>
      <c r="B916" s="363" t="s">
        <v>2665</v>
      </c>
      <c r="C916" s="363">
        <v>0</v>
      </c>
      <c r="D916" s="363">
        <f>VLOOKUP($A$1:$A$1020,BS!$A$8:$A$2407,1,0)</f>
        <v>25300521</v>
      </c>
      <c r="E916" s="364"/>
      <c r="G916" s="364"/>
    </row>
    <row r="917" spans="1:7">
      <c r="A917" s="363">
        <v>25300541</v>
      </c>
      <c r="B917" s="363" t="s">
        <v>859</v>
      </c>
      <c r="C917" s="364">
        <v>-5810168.9500000002</v>
      </c>
      <c r="D917" s="363">
        <f>VLOOKUP($A$1:$A$1020,BS!$A$8:$A$2407,1,0)</f>
        <v>25300541</v>
      </c>
      <c r="E917" s="364"/>
      <c r="G917" s="364"/>
    </row>
    <row r="918" spans="1:7">
      <c r="A918" s="363">
        <v>25300553</v>
      </c>
      <c r="B918" s="363" t="s">
        <v>2640</v>
      </c>
      <c r="C918" s="364">
        <v>-3513.77</v>
      </c>
      <c r="D918" s="363">
        <f>VLOOKUP($A$1:$A$1020,BS!$A$8:$A$2407,1,0)</f>
        <v>25300553</v>
      </c>
      <c r="E918" s="364"/>
      <c r="G918" s="364"/>
    </row>
    <row r="919" spans="1:7">
      <c r="A919" s="363">
        <v>25300561</v>
      </c>
      <c r="B919" s="363" t="s">
        <v>1824</v>
      </c>
      <c r="C919" s="364">
        <v>-8126893</v>
      </c>
      <c r="D919" s="363">
        <f>VLOOKUP($A$1:$A$1020,BS!$A$8:$A$2407,1,0)</f>
        <v>25300561</v>
      </c>
      <c r="E919" s="364"/>
      <c r="G919" s="364"/>
    </row>
    <row r="920" spans="1:7">
      <c r="A920" s="363">
        <v>25300563</v>
      </c>
      <c r="B920" s="363" t="s">
        <v>1984</v>
      </c>
      <c r="C920" s="363">
        <v>0</v>
      </c>
      <c r="D920" s="363">
        <f>VLOOKUP($A$1:$A$1020,BS!$A$8:$A$2407,1,0)</f>
        <v>25300563</v>
      </c>
      <c r="E920" s="364"/>
    </row>
    <row r="921" spans="1:7">
      <c r="A921" s="363">
        <v>25300581</v>
      </c>
      <c r="B921" s="363" t="s">
        <v>683</v>
      </c>
      <c r="C921" s="364">
        <v>-5048811.0999999996</v>
      </c>
      <c r="D921" s="363">
        <f>VLOOKUP($A$1:$A$1020,BS!$A$8:$A$2407,1,0)</f>
        <v>25300581</v>
      </c>
      <c r="E921" s="364"/>
    </row>
    <row r="922" spans="1:7">
      <c r="A922" s="363">
        <v>25300582</v>
      </c>
      <c r="B922" s="363" t="s">
        <v>683</v>
      </c>
      <c r="C922" s="364">
        <v>-2151861.11</v>
      </c>
      <c r="D922" s="363">
        <f>VLOOKUP($A$1:$A$1020,BS!$A$8:$A$2407,1,0)</f>
        <v>25300582</v>
      </c>
      <c r="E922" s="364"/>
      <c r="G922" s="364"/>
    </row>
    <row r="923" spans="1:7">
      <c r="A923" s="363">
        <v>25300591</v>
      </c>
      <c r="B923" s="363" t="s">
        <v>684</v>
      </c>
      <c r="C923" s="364">
        <v>5048811.0999999996</v>
      </c>
      <c r="D923" s="363">
        <f>VLOOKUP($A$1:$A$1020,BS!$A$8:$A$2407,1,0)</f>
        <v>25300591</v>
      </c>
      <c r="E923" s="364"/>
      <c r="G923" s="364"/>
    </row>
    <row r="924" spans="1:7">
      <c r="A924" s="363">
        <v>25300592</v>
      </c>
      <c r="B924" s="363" t="s">
        <v>684</v>
      </c>
      <c r="C924" s="364">
        <v>2151861.11</v>
      </c>
      <c r="D924" s="363">
        <f>VLOOKUP($A$1:$A$1020,BS!$A$8:$A$2407,1,0)</f>
        <v>25300592</v>
      </c>
      <c r="E924" s="364"/>
    </row>
    <row r="925" spans="1:7">
      <c r="A925" s="363">
        <v>25300611</v>
      </c>
      <c r="B925" s="363" t="s">
        <v>1341</v>
      </c>
      <c r="C925" s="364">
        <v>-60429728.780000001</v>
      </c>
      <c r="D925" s="363">
        <f>VLOOKUP($A$1:$A$1020,BS!$A$8:$A$2407,1,0)</f>
        <v>25300611</v>
      </c>
      <c r="E925" s="364"/>
      <c r="G925" s="364"/>
    </row>
    <row r="926" spans="1:7">
      <c r="A926" s="363">
        <v>25300621</v>
      </c>
      <c r="B926" s="363" t="s">
        <v>1360</v>
      </c>
      <c r="C926" s="364">
        <v>-8274610.4800000004</v>
      </c>
      <c r="D926" s="363">
        <f>VLOOKUP($A$1:$A$1020,BS!$A$8:$A$2407,1,0)</f>
        <v>25300621</v>
      </c>
      <c r="E926" s="364"/>
      <c r="G926" s="364"/>
    </row>
    <row r="927" spans="1:7">
      <c r="A927" s="363">
        <v>25300641</v>
      </c>
      <c r="B927" s="363" t="s">
        <v>2114</v>
      </c>
      <c r="C927" s="364">
        <v>-264699.37</v>
      </c>
      <c r="D927" s="363">
        <f>VLOOKUP($A$1:$A$1020,BS!$A$8:$A$2407,1,0)</f>
        <v>25300641</v>
      </c>
      <c r="E927" s="364"/>
      <c r="G927" s="364"/>
    </row>
    <row r="928" spans="1:7">
      <c r="A928" s="363">
        <v>25300642</v>
      </c>
      <c r="B928" s="363" t="s">
        <v>2114</v>
      </c>
      <c r="C928" s="364">
        <v>-145883.94</v>
      </c>
      <c r="D928" s="363">
        <f>VLOOKUP($A$1:$A$1020,BS!$A$8:$A$2407,1,0)</f>
        <v>25300642</v>
      </c>
      <c r="E928" s="364"/>
      <c r="G928" s="364"/>
    </row>
    <row r="929" spans="1:7">
      <c r="A929" s="363">
        <v>25300663</v>
      </c>
      <c r="B929" s="363" t="s">
        <v>2356</v>
      </c>
      <c r="C929" s="364">
        <v>-88436.24</v>
      </c>
      <c r="D929" s="363">
        <f>VLOOKUP($A$1:$A$1020,BS!$A$8:$A$2407,1,0)</f>
        <v>25300663</v>
      </c>
      <c r="E929" s="364"/>
      <c r="G929" s="364"/>
    </row>
    <row r="930" spans="1:7">
      <c r="A930" s="363">
        <v>25300731</v>
      </c>
      <c r="B930" s="363" t="s">
        <v>2868</v>
      </c>
      <c r="C930" s="364">
        <v>-15154.75</v>
      </c>
      <c r="D930" s="363">
        <f>VLOOKUP($A$1:$A$1020,BS!$A$8:$A$2407,1,0)</f>
        <v>25300731</v>
      </c>
      <c r="E930" s="364"/>
      <c r="G930" s="364"/>
    </row>
    <row r="931" spans="1:7">
      <c r="A931" s="363">
        <v>25300733</v>
      </c>
      <c r="B931" s="363" t="s">
        <v>2869</v>
      </c>
      <c r="C931" s="364">
        <v>-50468.17</v>
      </c>
      <c r="D931" s="363">
        <f>VLOOKUP($A$1:$A$1020,BS!$A$8:$A$2407,1,0)</f>
        <v>25300733</v>
      </c>
      <c r="E931" s="364"/>
      <c r="G931" s="364"/>
    </row>
    <row r="932" spans="1:7">
      <c r="A932" s="363">
        <v>25300742</v>
      </c>
      <c r="B932" s="363" t="s">
        <v>2916</v>
      </c>
      <c r="C932" s="364">
        <v>-8058444</v>
      </c>
      <c r="D932" s="363">
        <f>VLOOKUP($A$1:$A$1020,BS!$A$8:$A$2407,1,0)</f>
        <v>25300742</v>
      </c>
      <c r="E932" s="364"/>
      <c r="G932" s="364"/>
    </row>
    <row r="933" spans="1:7">
      <c r="A933" s="363">
        <v>25300761</v>
      </c>
      <c r="B933" s="363" t="s">
        <v>355</v>
      </c>
      <c r="C933" s="364">
        <v>-185296.17</v>
      </c>
      <c r="D933" s="363">
        <f>VLOOKUP($A$1:$A$1020,BS!$A$8:$A$2407,1,0)</f>
        <v>25300761</v>
      </c>
      <c r="E933" s="364"/>
      <c r="G933" s="364"/>
    </row>
    <row r="934" spans="1:7">
      <c r="A934" s="363">
        <v>25300771</v>
      </c>
      <c r="B934" s="363" t="s">
        <v>223</v>
      </c>
      <c r="C934" s="364">
        <v>-4833743.4800000004</v>
      </c>
      <c r="D934" s="363">
        <f>VLOOKUP($A$1:$A$1020,BS!$A$8:$A$2407,1,0)</f>
        <v>25300771</v>
      </c>
      <c r="E934" s="364"/>
      <c r="G934" s="364"/>
    </row>
    <row r="935" spans="1:7">
      <c r="A935" s="363">
        <v>25300863</v>
      </c>
      <c r="B935" s="363" t="s">
        <v>2275</v>
      </c>
      <c r="C935" s="363">
        <v>0</v>
      </c>
      <c r="D935" s="363">
        <f>VLOOKUP($A$1:$A$1020,BS!$A$8:$A$2407,1,0)</f>
        <v>25300863</v>
      </c>
      <c r="E935" s="364"/>
      <c r="G935" s="364"/>
    </row>
    <row r="936" spans="1:7">
      <c r="A936" s="363">
        <v>25301073</v>
      </c>
      <c r="B936" s="363" t="s">
        <v>547</v>
      </c>
      <c r="C936" s="364">
        <v>-1652.97</v>
      </c>
      <c r="D936" s="363">
        <f>VLOOKUP($A$1:$A$1020,BS!$A$8:$A$2407,1,0)</f>
        <v>25301073</v>
      </c>
      <c r="E936" s="364"/>
      <c r="G936" s="364"/>
    </row>
    <row r="937" spans="1:7">
      <c r="A937" s="363">
        <v>25301151</v>
      </c>
      <c r="B937" s="363" t="s">
        <v>2404</v>
      </c>
      <c r="C937" s="364">
        <v>-2120105.2599999998</v>
      </c>
      <c r="D937" s="363">
        <f>VLOOKUP($A$1:$A$1020,BS!$A$8:$A$2407,1,0)</f>
        <v>25301151</v>
      </c>
    </row>
    <row r="938" spans="1:7">
      <c r="A938" s="363">
        <v>25301203</v>
      </c>
      <c r="B938" s="363" t="s">
        <v>1009</v>
      </c>
      <c r="C938" s="364">
        <v>-184460.32</v>
      </c>
      <c r="D938" s="363">
        <f>VLOOKUP($A$1:$A$1020,BS!$A$8:$A$2407,1,0)</f>
        <v>25301203</v>
      </c>
      <c r="E938" s="364"/>
      <c r="G938" s="364"/>
    </row>
    <row r="939" spans="1:7">
      <c r="A939" s="363">
        <v>25301213</v>
      </c>
      <c r="B939" s="363" t="s">
        <v>2874</v>
      </c>
      <c r="C939" s="364">
        <v>-675825</v>
      </c>
      <c r="D939" s="363">
        <f>VLOOKUP($A$1:$A$1020,BS!$A$8:$A$2407,1,0)</f>
        <v>25301213</v>
      </c>
    </row>
    <row r="940" spans="1:7">
      <c r="A940" s="363">
        <v>25302221</v>
      </c>
      <c r="B940" s="363" t="s">
        <v>1697</v>
      </c>
      <c r="C940" s="364">
        <v>-2541361.52</v>
      </c>
      <c r="D940" s="363">
        <f>VLOOKUP($A$1:$A$1020,BS!$A$8:$A$2407,1,0)</f>
        <v>25302221</v>
      </c>
    </row>
    <row r="941" spans="1:7">
      <c r="A941" s="363">
        <v>25302222</v>
      </c>
      <c r="B941" s="363" t="s">
        <v>1214</v>
      </c>
      <c r="C941" s="364">
        <v>-4257776.16</v>
      </c>
      <c r="D941" s="363">
        <f>VLOOKUP($A$1:$A$1020,BS!$A$8:$A$2407,1,0)</f>
        <v>25302222</v>
      </c>
    </row>
    <row r="942" spans="1:7">
      <c r="A942" s="363">
        <v>25302223</v>
      </c>
      <c r="B942" s="363" t="s">
        <v>2859</v>
      </c>
      <c r="C942" s="364">
        <v>-6085105</v>
      </c>
      <c r="D942" s="363">
        <f>VLOOKUP($A$1:$A$1020,BS!$A$8:$A$2407,1,0)</f>
        <v>25302223</v>
      </c>
      <c r="E942" s="364"/>
      <c r="G942" s="364"/>
    </row>
    <row r="943" spans="1:7">
      <c r="A943" s="363">
        <v>25400101</v>
      </c>
      <c r="B943" s="363" t="s">
        <v>1248</v>
      </c>
      <c r="C943" s="364">
        <v>-35881.81</v>
      </c>
      <c r="D943" s="363">
        <f>VLOOKUP($A$1:$A$1020,BS!$A$8:$A$2407,1,0)</f>
        <v>25400101</v>
      </c>
      <c r="E943" s="364"/>
      <c r="G943" s="364"/>
    </row>
    <row r="944" spans="1:7">
      <c r="A944" s="363">
        <v>25400111</v>
      </c>
      <c r="B944" s="363" t="s">
        <v>1249</v>
      </c>
      <c r="C944" s="364">
        <v>-8036.85</v>
      </c>
      <c r="D944" s="363">
        <f>VLOOKUP($A$1:$A$1020,BS!$A$8:$A$2407,1,0)</f>
        <v>25400111</v>
      </c>
      <c r="E944" s="364"/>
      <c r="G944" s="364"/>
    </row>
    <row r="945" spans="1:7">
      <c r="A945" s="363">
        <v>25400181</v>
      </c>
      <c r="B945" s="363" t="s">
        <v>1668</v>
      </c>
      <c r="C945" s="364">
        <v>-5045085</v>
      </c>
      <c r="D945" s="363">
        <f>VLOOKUP($A$1:$A$1020,BS!$A$8:$A$2407,1,0)</f>
        <v>25400181</v>
      </c>
      <c r="E945" s="364"/>
      <c r="G945" s="364"/>
    </row>
    <row r="946" spans="1:7">
      <c r="A946" s="363">
        <v>25400182</v>
      </c>
      <c r="B946" s="363" t="s">
        <v>1669</v>
      </c>
      <c r="C946" s="364">
        <v>-2698665</v>
      </c>
      <c r="D946" s="363">
        <f>VLOOKUP($A$1:$A$1020,BS!$A$8:$A$2407,1,0)</f>
        <v>25400182</v>
      </c>
    </row>
    <row r="947" spans="1:7">
      <c r="A947" s="363">
        <v>25400191</v>
      </c>
      <c r="B947" s="363" t="s">
        <v>1927</v>
      </c>
      <c r="C947" s="364">
        <v>-1568076.76</v>
      </c>
      <c r="D947" s="363">
        <f>VLOOKUP($A$1:$A$1020,BS!$A$8:$A$2407,1,0)</f>
        <v>25400191</v>
      </c>
    </row>
    <row r="948" spans="1:7">
      <c r="A948" s="363">
        <v>25400201</v>
      </c>
      <c r="B948" s="363" t="s">
        <v>1928</v>
      </c>
      <c r="C948" s="364">
        <v>-1143828.55</v>
      </c>
      <c r="D948" s="363">
        <f>VLOOKUP($A$1:$A$1020,BS!$A$8:$A$2407,1,0)</f>
        <v>25400201</v>
      </c>
      <c r="E948" s="364"/>
      <c r="G948" s="364"/>
    </row>
    <row r="949" spans="1:7">
      <c r="A949" s="363">
        <v>25400221</v>
      </c>
      <c r="B949" s="363" t="s">
        <v>2009</v>
      </c>
      <c r="C949" s="364">
        <v>-767137.57</v>
      </c>
      <c r="D949" s="363">
        <f>VLOOKUP($A$1:$A$1020,BS!$A$8:$A$2407,1,0)</f>
        <v>25400221</v>
      </c>
      <c r="E949" s="364"/>
      <c r="G949" s="364"/>
    </row>
    <row r="950" spans="1:7">
      <c r="A950" s="363">
        <v>25400261</v>
      </c>
      <c r="B950" s="363" t="s">
        <v>2022</v>
      </c>
      <c r="C950" s="364">
        <v>-93615823</v>
      </c>
      <c r="D950" s="363">
        <f>VLOOKUP($A$1:$A$1020,BS!$A$8:$A$2407,1,0)</f>
        <v>25400261</v>
      </c>
      <c r="E950" s="364"/>
      <c r="G950" s="364"/>
    </row>
    <row r="951" spans="1:7">
      <c r="A951" s="363">
        <v>25400291</v>
      </c>
      <c r="B951" s="363" t="s">
        <v>2317</v>
      </c>
      <c r="C951" s="364">
        <v>-336542.32</v>
      </c>
      <c r="D951" s="363">
        <f>VLOOKUP($A$1:$A$1020,BS!$A$8:$A$2407,1,0)</f>
        <v>25400291</v>
      </c>
      <c r="E951" s="364"/>
      <c r="G951" s="364"/>
    </row>
    <row r="952" spans="1:7">
      <c r="A952" s="363">
        <v>25400301</v>
      </c>
      <c r="B952" s="363" t="s">
        <v>2318</v>
      </c>
      <c r="C952" s="364">
        <v>3678.93</v>
      </c>
      <c r="D952" s="363">
        <f>VLOOKUP($A$1:$A$1020,BS!$A$8:$A$2407,1,0)</f>
        <v>25400301</v>
      </c>
      <c r="E952" s="364"/>
      <c r="G952" s="364"/>
    </row>
    <row r="953" spans="1:7">
      <c r="A953" s="363">
        <v>25400311</v>
      </c>
      <c r="B953" s="363" t="s">
        <v>2320</v>
      </c>
      <c r="C953" s="364">
        <v>-38518.22</v>
      </c>
      <c r="D953" s="363">
        <f>VLOOKUP($A$1:$A$1020,BS!$A$8:$A$2407,1,0)</f>
        <v>25400311</v>
      </c>
      <c r="E953" s="364"/>
      <c r="G953" s="364"/>
    </row>
    <row r="954" spans="1:7">
      <c r="A954" s="363">
        <v>25400321</v>
      </c>
      <c r="B954" s="363" t="s">
        <v>2419</v>
      </c>
      <c r="C954" s="364">
        <v>-179844.25</v>
      </c>
      <c r="D954" s="363">
        <f>VLOOKUP($A$1:$A$1020,BS!$A$8:$A$2407,1,0)</f>
        <v>25400321</v>
      </c>
      <c r="E954" s="364"/>
      <c r="G954" s="364"/>
    </row>
    <row r="955" spans="1:7">
      <c r="A955" s="363">
        <v>25400331</v>
      </c>
      <c r="B955" s="363" t="s">
        <v>2420</v>
      </c>
      <c r="C955" s="364">
        <v>-2040380.46</v>
      </c>
      <c r="D955" s="363">
        <f>VLOOKUP($A$1:$A$1020,BS!$A$8:$A$2407,1,0)</f>
        <v>25400331</v>
      </c>
      <c r="E955" s="364"/>
      <c r="G955" s="364"/>
    </row>
    <row r="956" spans="1:7">
      <c r="A956" s="363">
        <v>25400392</v>
      </c>
      <c r="B956" s="363" t="s">
        <v>2904</v>
      </c>
      <c r="C956" s="364">
        <v>-8970000</v>
      </c>
      <c r="D956" s="363">
        <f>VLOOKUP($A$1:$A$1020,BS!$A$8:$A$2407,1,0)</f>
        <v>25400392</v>
      </c>
      <c r="E956" s="364"/>
      <c r="G956" s="364"/>
    </row>
    <row r="957" spans="1:7">
      <c r="A957" s="363">
        <v>25400411</v>
      </c>
      <c r="B957" s="363" t="s">
        <v>2773</v>
      </c>
      <c r="C957" s="363">
        <v>0</v>
      </c>
      <c r="D957" s="363">
        <f>VLOOKUP($A$1:$A$1020,BS!$A$8:$A$2407,1,0)</f>
        <v>25400411</v>
      </c>
      <c r="E957" s="364"/>
      <c r="G957" s="364"/>
    </row>
    <row r="958" spans="1:7">
      <c r="A958" s="363">
        <v>25400412</v>
      </c>
      <c r="B958" s="363" t="s">
        <v>2774</v>
      </c>
      <c r="C958" s="363">
        <v>0</v>
      </c>
      <c r="D958" s="363">
        <f>VLOOKUP($A$1:$A$1020,BS!$A$8:$A$2407,1,0)</f>
        <v>25400412</v>
      </c>
      <c r="E958" s="364"/>
      <c r="G958" s="364"/>
    </row>
    <row r="959" spans="1:7">
      <c r="A959" s="363">
        <v>25400421</v>
      </c>
      <c r="B959" s="363" t="s">
        <v>2775</v>
      </c>
      <c r="C959" s="363">
        <v>0</v>
      </c>
      <c r="D959" s="363">
        <f>VLOOKUP($A$1:$A$1020,BS!$A$8:$A$2407,1,0)</f>
        <v>25400421</v>
      </c>
      <c r="E959" s="364"/>
      <c r="G959" s="364"/>
    </row>
    <row r="960" spans="1:7">
      <c r="A960" s="363">
        <v>25400431</v>
      </c>
      <c r="B960" s="363" t="s">
        <v>2672</v>
      </c>
      <c r="C960" s="364">
        <v>-639163.81999999995</v>
      </c>
      <c r="D960" s="363">
        <f>VLOOKUP($A$1:$A$1020,BS!$A$8:$A$2407,1,0)</f>
        <v>25400431</v>
      </c>
      <c r="E960" s="364"/>
      <c r="G960" s="364"/>
    </row>
    <row r="961" spans="1:7">
      <c r="A961" s="363">
        <v>25400441</v>
      </c>
      <c r="B961" s="363" t="s">
        <v>2677</v>
      </c>
      <c r="C961" s="364">
        <v>31956.720000000001</v>
      </c>
      <c r="D961" s="363">
        <f>VLOOKUP($A$1:$A$1020,BS!$A$8:$A$2407,1,0)</f>
        <v>25400441</v>
      </c>
      <c r="E961" s="364"/>
      <c r="G961" s="364"/>
    </row>
    <row r="962" spans="1:7">
      <c r="A962" s="363">
        <v>25400471</v>
      </c>
      <c r="B962" s="363" t="s">
        <v>2776</v>
      </c>
      <c r="C962" s="363">
        <v>0</v>
      </c>
      <c r="D962" s="363">
        <f>VLOOKUP($A$1:$A$1020,BS!$A$8:$A$2407,1,0)</f>
        <v>25400471</v>
      </c>
      <c r="E962" s="364"/>
    </row>
    <row r="963" spans="1:7">
      <c r="A963" s="363">
        <v>25400481</v>
      </c>
      <c r="B963" s="363" t="s">
        <v>2777</v>
      </c>
      <c r="C963" s="364">
        <v>1074.3900000000001</v>
      </c>
      <c r="D963" s="363">
        <f>VLOOKUP($A$1:$A$1020,BS!$A$8:$A$2407,1,0)</f>
        <v>25400481</v>
      </c>
      <c r="E963" s="364"/>
    </row>
    <row r="964" spans="1:7">
      <c r="A964" s="363">
        <v>25400491</v>
      </c>
      <c r="B964" s="363" t="s">
        <v>2793</v>
      </c>
      <c r="C964" s="364">
        <v>-4836481</v>
      </c>
      <c r="D964" s="363">
        <f>VLOOKUP($A$1:$A$1020,BS!$A$8:$A$2407,1,0)</f>
        <v>25400491</v>
      </c>
      <c r="E964" s="364"/>
      <c r="G964" s="364"/>
    </row>
    <row r="965" spans="1:7">
      <c r="A965" s="363">
        <v>25400501</v>
      </c>
      <c r="B965" s="363" t="s">
        <v>2794</v>
      </c>
      <c r="C965" s="364">
        <v>-1400079</v>
      </c>
      <c r="D965" s="363">
        <f>VLOOKUP($A$1:$A$1020,BS!$A$8:$A$2407,1,0)</f>
        <v>25400501</v>
      </c>
      <c r="E965" s="364"/>
      <c r="G965" s="364"/>
    </row>
    <row r="966" spans="1:7">
      <c r="A966" s="363">
        <v>25400511</v>
      </c>
      <c r="B966" s="363" t="s">
        <v>2818</v>
      </c>
      <c r="C966" s="364">
        <v>5168.34</v>
      </c>
      <c r="D966" s="363">
        <f>VLOOKUP($A$1:$A$1020,BS!$A$8:$A$2407,1,0)</f>
        <v>25400511</v>
      </c>
      <c r="E966" s="364"/>
      <c r="G966" s="364"/>
    </row>
    <row r="967" spans="1:7">
      <c r="A967" s="309" t="s">
        <v>3008</v>
      </c>
      <c r="B967" s="363" t="s">
        <v>2855</v>
      </c>
      <c r="C967" s="364">
        <v>-8690000</v>
      </c>
      <c r="D967" s="363" t="str">
        <f>VLOOKUP($A$1:$A$1020,BS!$A$8:$A$2407,1,0)</f>
        <v>25400521</v>
      </c>
      <c r="E967" s="364"/>
      <c r="G967" s="364"/>
    </row>
    <row r="968" spans="1:7">
      <c r="A968" s="363">
        <v>25500002</v>
      </c>
      <c r="B968" s="363" t="s">
        <v>1604</v>
      </c>
      <c r="C968" s="364">
        <v>-8165809</v>
      </c>
      <c r="D968" s="363">
        <f>VLOOKUP($A$1:$A$1020,BS!$A$8:$A$2407,1,0)</f>
        <v>25500002</v>
      </c>
      <c r="E968" s="364"/>
      <c r="G968" s="364"/>
    </row>
    <row r="969" spans="1:7">
      <c r="A969" s="363">
        <v>25500022</v>
      </c>
      <c r="B969" s="363" t="s">
        <v>1604</v>
      </c>
      <c r="C969" s="364">
        <v>8165809</v>
      </c>
      <c r="D969" s="363">
        <f>VLOOKUP($A$1:$A$1020,BS!$A$8:$A$2407,1,0)</f>
        <v>25500022</v>
      </c>
      <c r="E969" s="364"/>
      <c r="G969" s="364"/>
    </row>
    <row r="970" spans="1:7">
      <c r="A970" s="363">
        <v>25600072</v>
      </c>
      <c r="B970" s="363" t="s">
        <v>2069</v>
      </c>
      <c r="C970" s="364">
        <v>-65777.98</v>
      </c>
      <c r="D970" s="363">
        <f>VLOOKUP($A$1:$A$1020,BS!$A$8:$A$2407,1,0)</f>
        <v>25600072</v>
      </c>
      <c r="E970" s="364"/>
      <c r="G970" s="364"/>
    </row>
    <row r="971" spans="1:7">
      <c r="A971" s="363">
        <v>25600081</v>
      </c>
      <c r="B971" s="363" t="s">
        <v>1929</v>
      </c>
      <c r="C971" s="364">
        <v>-3819515.57</v>
      </c>
      <c r="D971" s="363">
        <f>VLOOKUP($A$1:$A$1020,BS!$A$8:$A$2407,1,0)</f>
        <v>25600081</v>
      </c>
      <c r="E971" s="364"/>
    </row>
    <row r="972" spans="1:7">
      <c r="A972" s="363">
        <v>25600102</v>
      </c>
      <c r="B972" s="363" t="s">
        <v>2312</v>
      </c>
      <c r="C972" s="364">
        <v>41127.69</v>
      </c>
      <c r="D972" s="363">
        <f>VLOOKUP($A$1:$A$1020,BS!$A$8:$A$2407,1,0)</f>
        <v>25600102</v>
      </c>
      <c r="E972" s="364"/>
      <c r="G972" s="364"/>
    </row>
    <row r="973" spans="1:7">
      <c r="A973" s="363">
        <v>25600111</v>
      </c>
      <c r="B973" s="363" t="s">
        <v>2313</v>
      </c>
      <c r="C973" s="364">
        <v>417241.11</v>
      </c>
      <c r="D973" s="363">
        <f>VLOOKUP($A$1:$A$1020,BS!$A$8:$A$2407,1,0)</f>
        <v>25600111</v>
      </c>
      <c r="E973" s="364"/>
    </row>
    <row r="974" spans="1:7">
      <c r="A974" s="363">
        <v>28200002</v>
      </c>
      <c r="B974" s="363" t="s">
        <v>3001</v>
      </c>
      <c r="C974" s="364">
        <v>-471732169.36000001</v>
      </c>
      <c r="D974" s="363">
        <f>VLOOKUP($A$1:$A$1020,BS!$A$8:$A$2407,1,0)</f>
        <v>28200002</v>
      </c>
      <c r="E974" s="364"/>
      <c r="G974" s="364"/>
    </row>
    <row r="975" spans="1:7">
      <c r="A975" s="363">
        <v>28200013</v>
      </c>
      <c r="B975" s="363" t="s">
        <v>3002</v>
      </c>
      <c r="C975" s="364">
        <v>-38877400.850000001</v>
      </c>
      <c r="D975" s="363">
        <f>VLOOKUP($A$1:$A$1020,BS!$A$8:$A$2407,1,0)</f>
        <v>28200013</v>
      </c>
      <c r="E975" s="364"/>
      <c r="G975" s="364"/>
    </row>
    <row r="976" spans="1:7">
      <c r="A976" s="363">
        <v>28200121</v>
      </c>
      <c r="B976" s="363" t="s">
        <v>3003</v>
      </c>
      <c r="C976" s="364">
        <v>-1242322489.9000001</v>
      </c>
      <c r="D976" s="363">
        <f>VLOOKUP($A$1:$A$1020,BS!$A$8:$A$2407,1,0)</f>
        <v>28200121</v>
      </c>
      <c r="E976" s="364"/>
      <c r="G976" s="364"/>
    </row>
    <row r="977" spans="1:7">
      <c r="A977" s="363">
        <v>28300031</v>
      </c>
      <c r="B977" s="363" t="s">
        <v>1376</v>
      </c>
      <c r="C977" s="364">
        <v>-6146076.2000000002</v>
      </c>
      <c r="D977" s="363">
        <f>VLOOKUP($A$1:$A$1020,BS!$A$8:$A$2407,1,0)</f>
        <v>28300031</v>
      </c>
      <c r="E977" s="364"/>
      <c r="G977" s="364"/>
    </row>
    <row r="978" spans="1:7">
      <c r="A978" s="363">
        <v>28300033</v>
      </c>
      <c r="B978" s="363" t="s">
        <v>261</v>
      </c>
      <c r="C978" s="364">
        <v>-66841372.109999999</v>
      </c>
      <c r="D978" s="363">
        <f>VLOOKUP($A$1:$A$1020,BS!$A$8:$A$2407,1,0)</f>
        <v>28300033</v>
      </c>
      <c r="E978" s="364"/>
      <c r="G978" s="364"/>
    </row>
    <row r="979" spans="1:7">
      <c r="A979" s="363">
        <v>28300041</v>
      </c>
      <c r="B979" s="363" t="s">
        <v>882</v>
      </c>
      <c r="C979" s="364">
        <v>-1303288.3</v>
      </c>
      <c r="D979" s="363">
        <f>VLOOKUP($A$1:$A$1020,BS!$A$8:$A$2407,1,0)</f>
        <v>28300041</v>
      </c>
      <c r="E979" s="364"/>
      <c r="G979" s="364"/>
    </row>
    <row r="980" spans="1:7">
      <c r="A980" s="363">
        <v>28300043</v>
      </c>
      <c r="B980" s="363" t="s">
        <v>262</v>
      </c>
      <c r="C980" s="364">
        <v>-15800981.23</v>
      </c>
      <c r="D980" s="363">
        <f>VLOOKUP($A$1:$A$1020,BS!$A$8:$A$2407,1,0)</f>
        <v>28300043</v>
      </c>
      <c r="E980" s="364"/>
      <c r="G980" s="364"/>
    </row>
    <row r="981" spans="1:7">
      <c r="A981" s="363">
        <v>28300081</v>
      </c>
      <c r="B981" s="363" t="s">
        <v>2329</v>
      </c>
      <c r="C981" s="364">
        <v>-5180535.1500000004</v>
      </c>
      <c r="D981" s="363">
        <f>VLOOKUP($A$1:$A$1020,BS!$A$8:$A$2407,1,0)</f>
        <v>28300081</v>
      </c>
      <c r="E981" s="364"/>
      <c r="G981" s="364"/>
    </row>
    <row r="982" spans="1:7">
      <c r="A982" s="363">
        <v>28300091</v>
      </c>
      <c r="B982" s="363" t="s">
        <v>2552</v>
      </c>
      <c r="C982" s="364">
        <v>-2699207.6</v>
      </c>
      <c r="D982" s="363">
        <f>VLOOKUP($A$1:$A$1020,BS!$A$8:$A$2407,1,0)</f>
        <v>28300091</v>
      </c>
      <c r="E982" s="364"/>
    </row>
    <row r="983" spans="1:7">
      <c r="A983" s="363">
        <v>28300152</v>
      </c>
      <c r="B983" s="363" t="s">
        <v>946</v>
      </c>
      <c r="C983" s="364">
        <v>-2164809.41</v>
      </c>
      <c r="D983" s="363">
        <f>VLOOKUP($A$1:$A$1020,BS!$A$8:$A$2407,1,0)</f>
        <v>28300152</v>
      </c>
      <c r="E983" s="364"/>
      <c r="G983" s="364"/>
    </row>
    <row r="984" spans="1:7">
      <c r="A984" s="363">
        <v>28300162</v>
      </c>
      <c r="B984" s="363" t="s">
        <v>749</v>
      </c>
      <c r="C984" s="364">
        <v>-273081.33</v>
      </c>
      <c r="D984" s="363">
        <f>VLOOKUP($A$1:$A$1020,BS!$A$8:$A$2407,1,0)</f>
        <v>28300162</v>
      </c>
      <c r="E984" s="364"/>
      <c r="G984" s="364"/>
    </row>
    <row r="985" spans="1:7">
      <c r="A985" s="363">
        <v>28300211</v>
      </c>
      <c r="B985" s="363" t="s">
        <v>2887</v>
      </c>
      <c r="C985" s="364">
        <v>-30332061.879999999</v>
      </c>
      <c r="D985" s="363">
        <f>VLOOKUP($A$1:$A$1020,BS!$A$8:$A$2407,1,0)</f>
        <v>28300211</v>
      </c>
      <c r="E985" s="364"/>
    </row>
    <row r="986" spans="1:7">
      <c r="A986" s="363">
        <v>28300221</v>
      </c>
      <c r="B986" s="363" t="s">
        <v>2888</v>
      </c>
      <c r="C986" s="364">
        <v>-6364792.1699999999</v>
      </c>
      <c r="D986" s="363">
        <f>VLOOKUP($A$1:$A$1020,BS!$A$8:$A$2407,1,0)</f>
        <v>28300221</v>
      </c>
      <c r="E986" s="364"/>
      <c r="G986" s="364"/>
    </row>
    <row r="987" spans="1:7">
      <c r="A987" s="363">
        <v>28300232</v>
      </c>
      <c r="B987" s="363" t="s">
        <v>921</v>
      </c>
      <c r="C987" s="364">
        <v>-24581573.359999999</v>
      </c>
      <c r="D987" s="363">
        <f>VLOOKUP($A$1:$A$1020,BS!$A$8:$A$2407,1,0)</f>
        <v>28300232</v>
      </c>
      <c r="E987" s="364"/>
      <c r="G987" s="364"/>
    </row>
    <row r="988" spans="1:7">
      <c r="A988" s="363">
        <v>28300252</v>
      </c>
      <c r="B988" s="363" t="s">
        <v>2206</v>
      </c>
      <c r="C988" s="364">
        <v>-7117769</v>
      </c>
      <c r="D988" s="363">
        <f>VLOOKUP($A$1:$A$1020,BS!$A$8:$A$2407,1,0)</f>
        <v>28300252</v>
      </c>
      <c r="E988" s="364"/>
      <c r="G988" s="364"/>
    </row>
    <row r="989" spans="1:7">
      <c r="A989" s="363">
        <v>28300262</v>
      </c>
      <c r="B989" s="363" t="s">
        <v>2207</v>
      </c>
      <c r="C989" s="364">
        <v>-2759777.75</v>
      </c>
      <c r="D989" s="363">
        <f>VLOOKUP($A$1:$A$1020,BS!$A$8:$A$2407,1,0)</f>
        <v>28300262</v>
      </c>
      <c r="E989" s="364"/>
      <c r="G989" s="364"/>
    </row>
    <row r="990" spans="1:7">
      <c r="A990" s="363">
        <v>28300311</v>
      </c>
      <c r="B990" s="363" t="s">
        <v>2990</v>
      </c>
      <c r="C990" s="364">
        <v>-5745016.3499999996</v>
      </c>
      <c r="D990" s="363">
        <f>VLOOKUP($A$1:$A$1020,BS!$A$8:$A$2407,1,0)</f>
        <v>28300311</v>
      </c>
      <c r="E990" s="364"/>
      <c r="G990" s="364"/>
    </row>
    <row r="991" spans="1:7">
      <c r="A991" s="363">
        <v>28300361</v>
      </c>
      <c r="B991" s="363" t="s">
        <v>160</v>
      </c>
      <c r="C991" s="364">
        <v>-71909595.430000007</v>
      </c>
      <c r="D991" s="363">
        <f>VLOOKUP($A$1:$A$1020,BS!$A$8:$A$2407,1,0)</f>
        <v>28300361</v>
      </c>
    </row>
    <row r="992" spans="1:7">
      <c r="A992" s="363">
        <v>28300362</v>
      </c>
      <c r="B992" s="363" t="s">
        <v>161</v>
      </c>
      <c r="C992" s="364">
        <v>-505607.05</v>
      </c>
      <c r="D992" s="363">
        <f>VLOOKUP($A$1:$A$1020,BS!$A$8:$A$2407,1,0)</f>
        <v>28300362</v>
      </c>
      <c r="E992" s="364"/>
      <c r="G992" s="364"/>
    </row>
    <row r="993" spans="1:7">
      <c r="A993" s="363">
        <v>28300431</v>
      </c>
      <c r="B993" s="363" t="s">
        <v>516</v>
      </c>
      <c r="C993" s="364">
        <v>-1783372.27</v>
      </c>
      <c r="D993" s="363">
        <f>VLOOKUP($A$1:$A$1020,BS!$A$8:$A$2407,1,0)</f>
        <v>28300431</v>
      </c>
      <c r="E993" s="364"/>
      <c r="G993" s="364"/>
    </row>
    <row r="994" spans="1:7">
      <c r="A994" s="363">
        <v>28300471</v>
      </c>
      <c r="B994" s="363" t="s">
        <v>30</v>
      </c>
      <c r="C994" s="363">
        <v>0</v>
      </c>
      <c r="D994" s="363">
        <f>VLOOKUP($A$1:$A$1020,BS!$A$8:$A$2407,1,0)</f>
        <v>28300471</v>
      </c>
      <c r="E994" s="364"/>
      <c r="G994" s="364"/>
    </row>
    <row r="995" spans="1:7">
      <c r="A995" s="363">
        <v>28300501</v>
      </c>
      <c r="B995" s="363" t="s">
        <v>1973</v>
      </c>
      <c r="C995" s="364">
        <v>1473634.31</v>
      </c>
      <c r="D995" s="363">
        <f>VLOOKUP($A$1:$A$1020,BS!$A$8:$A$2407,1,0)</f>
        <v>28300501</v>
      </c>
      <c r="E995" s="364"/>
      <c r="G995" s="364"/>
    </row>
    <row r="996" spans="1:7">
      <c r="A996" s="363">
        <v>28300503</v>
      </c>
      <c r="B996" s="363" t="s">
        <v>1545</v>
      </c>
      <c r="C996" s="364">
        <v>-5119908.8899999997</v>
      </c>
      <c r="D996" s="363">
        <f>VLOOKUP($A$1:$A$1020,BS!$A$8:$A$2407,1,0)</f>
        <v>28300503</v>
      </c>
      <c r="E996" s="364"/>
      <c r="G996" s="364"/>
    </row>
    <row r="997" spans="1:7">
      <c r="A997" s="363">
        <v>28300511</v>
      </c>
      <c r="B997" s="363" t="s">
        <v>1572</v>
      </c>
      <c r="C997" s="364">
        <v>-1350431.6</v>
      </c>
      <c r="D997" s="363">
        <f>VLOOKUP($A$1:$A$1020,BS!$A$8:$A$2407,1,0)</f>
        <v>28300511</v>
      </c>
      <c r="E997" s="364"/>
      <c r="G997" s="364"/>
    </row>
    <row r="998" spans="1:7">
      <c r="A998" s="363">
        <v>28300561</v>
      </c>
      <c r="B998" s="363" t="s">
        <v>879</v>
      </c>
      <c r="C998" s="364">
        <v>-14696033.42</v>
      </c>
      <c r="D998" s="363">
        <f>VLOOKUP($A$1:$A$1020,BS!$A$8:$A$2407,1,0)</f>
        <v>28300561</v>
      </c>
      <c r="E998" s="364"/>
      <c r="G998" s="364"/>
    </row>
    <row r="999" spans="1:7">
      <c r="A999" s="363">
        <v>28300581</v>
      </c>
      <c r="B999" s="363" t="s">
        <v>1350</v>
      </c>
      <c r="C999" s="364">
        <v>-8899770.8599999994</v>
      </c>
      <c r="D999" s="363">
        <f>VLOOKUP($A$1:$A$1020,BS!$A$8:$A$2407,1,0)</f>
        <v>28300581</v>
      </c>
      <c r="E999" s="364"/>
      <c r="G999" s="364"/>
    </row>
    <row r="1000" spans="1:7">
      <c r="A1000" s="363">
        <v>28300651</v>
      </c>
      <c r="B1000" s="363" t="s">
        <v>1038</v>
      </c>
      <c r="C1000" s="364">
        <v>-8236924.3799999999</v>
      </c>
      <c r="D1000" s="363">
        <f>VLOOKUP($A$1:$A$1020,BS!$A$8:$A$2407,1,0)</f>
        <v>28300651</v>
      </c>
      <c r="G1000" s="364"/>
    </row>
    <row r="1001" spans="1:7">
      <c r="A1001" s="363">
        <v>28300661</v>
      </c>
      <c r="B1001" s="363" t="s">
        <v>1934</v>
      </c>
      <c r="C1001" s="364">
        <v>-9366319.1999999993</v>
      </c>
      <c r="D1001" s="363">
        <f>VLOOKUP($A$1:$A$1020,BS!$A$8:$A$2407,1,0)</f>
        <v>28300661</v>
      </c>
      <c r="E1001" s="364"/>
      <c r="G1001" s="364"/>
    </row>
    <row r="1002" spans="1:7">
      <c r="A1002" s="363">
        <v>28300721</v>
      </c>
      <c r="B1002" s="363" t="s">
        <v>2263</v>
      </c>
      <c r="C1002" s="364">
        <v>-656192.81999999995</v>
      </c>
      <c r="D1002" s="363">
        <f>VLOOKUP($A$1:$A$1020,BS!$A$8:$A$2407,1,0)</f>
        <v>28300721</v>
      </c>
      <c r="E1002" s="364"/>
      <c r="G1002" s="364"/>
    </row>
    <row r="1003" spans="1:7">
      <c r="A1003" s="363">
        <v>28300731</v>
      </c>
      <c r="B1003" s="363" t="s">
        <v>2405</v>
      </c>
      <c r="C1003" s="364">
        <v>-6196745.7199999997</v>
      </c>
      <c r="D1003" s="363">
        <f>VLOOKUP($A$1:$A$1020,BS!$A$8:$A$2407,1,0)</f>
        <v>28300731</v>
      </c>
      <c r="G1003" s="364"/>
    </row>
    <row r="1004" spans="1:7">
      <c r="A1004" s="363">
        <v>28300741</v>
      </c>
      <c r="B1004" s="363" t="s">
        <v>2611</v>
      </c>
      <c r="C1004" s="364">
        <v>-687378.27</v>
      </c>
      <c r="D1004" s="363">
        <f>VLOOKUP($A$1:$A$1020,BS!$A$8:$A$2407,1,0)</f>
        <v>28300741</v>
      </c>
      <c r="G1004" s="364"/>
    </row>
    <row r="1005" spans="1:7">
      <c r="A1005" s="363">
        <v>28300761</v>
      </c>
      <c r="B1005" s="363" t="s">
        <v>2911</v>
      </c>
      <c r="C1005" s="364">
        <v>-2129786.75</v>
      </c>
      <c r="D1005" s="363">
        <f>VLOOKUP($A$1:$A$1020,BS!$A$8:$A$2407,1,0)</f>
        <v>28300761</v>
      </c>
      <c r="G1005" s="364"/>
    </row>
    <row r="1006" spans="1:7">
      <c r="A1006" s="363">
        <v>28302001</v>
      </c>
      <c r="B1006" s="363" t="s">
        <v>2620</v>
      </c>
      <c r="C1006" s="364">
        <v>-7393742.8399999999</v>
      </c>
      <c r="D1006" s="363">
        <f>VLOOKUP($A$1:$A$1020,BS!$A$8:$A$2407,1,0)</f>
        <v>28302001</v>
      </c>
      <c r="E1006" s="364"/>
      <c r="G1006" s="364"/>
    </row>
    <row r="1007" spans="1:7">
      <c r="A1007" s="363">
        <v>28302002</v>
      </c>
      <c r="B1007" s="363" t="s">
        <v>2621</v>
      </c>
      <c r="C1007" s="364">
        <v>-20560370.989999998</v>
      </c>
      <c r="D1007" s="363">
        <f>VLOOKUP($A$1:$A$1020,BS!$A$8:$A$2407,1,0)</f>
        <v>28302002</v>
      </c>
      <c r="E1007" s="364"/>
      <c r="G1007" s="364"/>
    </row>
    <row r="1008" spans="1:7">
      <c r="A1008" s="363">
        <v>28302011</v>
      </c>
      <c r="B1008" s="363" t="s">
        <v>2622</v>
      </c>
      <c r="C1008" s="364">
        <v>-2989799.41</v>
      </c>
      <c r="D1008" s="363">
        <f>VLOOKUP($A$1:$A$1020,BS!$A$8:$A$2407,1,0)</f>
        <v>28302011</v>
      </c>
      <c r="E1008" s="364"/>
      <c r="G1008" s="364"/>
    </row>
    <row r="1009" spans="1:7">
      <c r="A1009" s="363">
        <v>28302012</v>
      </c>
      <c r="B1009" s="363" t="s">
        <v>2623</v>
      </c>
      <c r="C1009" s="364">
        <v>-5338376.5599999996</v>
      </c>
      <c r="D1009" s="363">
        <f>VLOOKUP($A$1:$A$1020,BS!$A$8:$A$2407,1,0)</f>
        <v>28302012</v>
      </c>
      <c r="E1009" s="364"/>
    </row>
    <row r="1010" spans="1:7">
      <c r="A1010" s="363">
        <v>28302021</v>
      </c>
      <c r="B1010" s="363" t="s">
        <v>2624</v>
      </c>
      <c r="C1010" s="364">
        <v>-10884017.85</v>
      </c>
      <c r="D1010" s="363">
        <f>VLOOKUP($A$1:$A$1020,BS!$A$8:$A$2407,1,0)</f>
        <v>28302021</v>
      </c>
      <c r="E1010" s="364"/>
    </row>
    <row r="1011" spans="1:7">
      <c r="A1011" s="363">
        <v>28302022</v>
      </c>
      <c r="B1011" s="363" t="s">
        <v>2625</v>
      </c>
      <c r="C1011" s="364">
        <v>-4139119.18</v>
      </c>
      <c r="D1011" s="363">
        <f>VLOOKUP($A$1:$A$1020,BS!$A$8:$A$2407,1,0)</f>
        <v>28302022</v>
      </c>
    </row>
    <row r="1012" spans="1:7">
      <c r="A1012" s="363">
        <v>28302031</v>
      </c>
      <c r="B1012" s="363" t="s">
        <v>2727</v>
      </c>
      <c r="C1012" s="364">
        <v>-1163646.6000000001</v>
      </c>
      <c r="D1012" s="363">
        <f>VLOOKUP($A$1:$A$1020,BS!$A$8:$A$2407,1,0)</f>
        <v>28302031</v>
      </c>
      <c r="E1012" s="364"/>
      <c r="G1012" s="364"/>
    </row>
    <row r="1013" spans="1:7">
      <c r="A1013" s="363">
        <v>28302032</v>
      </c>
      <c r="B1013" s="363" t="s">
        <v>2728</v>
      </c>
      <c r="C1013" s="363">
        <v>0</v>
      </c>
      <c r="D1013" s="363">
        <f>VLOOKUP($A$1:$A$1020,BS!$A$8:$A$2407,1,0)</f>
        <v>28302032</v>
      </c>
      <c r="E1013" s="364"/>
      <c r="G1013" s="364"/>
    </row>
    <row r="1014" spans="1:7">
      <c r="A1014" s="363">
        <v>28302041</v>
      </c>
      <c r="B1014" s="363" t="s">
        <v>2755</v>
      </c>
      <c r="C1014" s="364">
        <v>-6216185.29</v>
      </c>
      <c r="D1014" s="363">
        <f>VLOOKUP($A$1:$A$1020,BS!$A$8:$A$2407,1,0)</f>
        <v>28302041</v>
      </c>
      <c r="E1014" s="364"/>
      <c r="G1014" s="364"/>
    </row>
    <row r="1015" spans="1:7">
      <c r="A1015" s="363">
        <v>28302051</v>
      </c>
      <c r="B1015" s="363" t="s">
        <v>2850</v>
      </c>
      <c r="C1015" s="364">
        <v>-2145536.7000000002</v>
      </c>
      <c r="D1015" s="363">
        <f>VLOOKUP($A$1:$A$1020,BS!$A$8:$A$2407,1,0)</f>
        <v>28302051</v>
      </c>
      <c r="E1015" s="364"/>
      <c r="G1015" s="364"/>
    </row>
    <row r="1016" spans="1:7">
      <c r="A1016" s="363">
        <v>28302061</v>
      </c>
      <c r="B1016" s="363" t="s">
        <v>2863</v>
      </c>
      <c r="C1016" s="364">
        <v>-3798176.49</v>
      </c>
      <c r="D1016" s="363">
        <f>VLOOKUP($A$1:$A$1020,BS!$A$8:$A$2407,1,0)</f>
        <v>28302061</v>
      </c>
      <c r="E1016" s="364"/>
      <c r="G1016" s="364"/>
    </row>
    <row r="1017" spans="1:7">
      <c r="A1017" s="363">
        <v>28302071</v>
      </c>
      <c r="B1017" s="363" t="s">
        <v>2864</v>
      </c>
      <c r="C1017" s="363">
        <v>0</v>
      </c>
      <c r="D1017" s="363">
        <f>VLOOKUP($A$1:$A$1020,BS!$A$8:$A$2407,1,0)</f>
        <v>28302071</v>
      </c>
      <c r="E1017" s="364"/>
      <c r="G1017" s="364"/>
    </row>
    <row r="1018" spans="1:7">
      <c r="A1018" s="363">
        <v>41810000</v>
      </c>
      <c r="B1018" s="363" t="s">
        <v>2981</v>
      </c>
      <c r="C1018" s="364">
        <v>270887</v>
      </c>
      <c r="D1018" s="363" t="e">
        <f>VLOOKUP($A$1:$A$1020,BS!$A$8:$A$2407,1,0)</f>
        <v>#N/A</v>
      </c>
      <c r="E1018" s="364"/>
      <c r="G1018" s="364"/>
    </row>
    <row r="1019" spans="1:7">
      <c r="A1019" s="363">
        <v>41900013</v>
      </c>
      <c r="B1019" s="363" t="s">
        <v>2982</v>
      </c>
      <c r="C1019" s="364">
        <v>-472967.88</v>
      </c>
      <c r="D1019" s="363" t="e">
        <f>VLOOKUP($A$1:$A$1020,BS!$A$8:$A$2407,1,0)</f>
        <v>#N/A</v>
      </c>
      <c r="E1019" s="364"/>
      <c r="G1019" s="364"/>
    </row>
    <row r="1020" spans="1:7">
      <c r="A1020" s="363" t="s">
        <v>391</v>
      </c>
      <c r="C1020" s="364">
        <v>-242775874.74000001</v>
      </c>
      <c r="D1020" s="363" t="str">
        <f>VLOOKUP($A$1:$A$1020,BS!$A$8:$A$2407,1,0)</f>
        <v>Total Profit/Loss Current Year</v>
      </c>
      <c r="E1020" s="364"/>
      <c r="G1020" s="364"/>
    </row>
    <row r="1021" spans="1:7">
      <c r="A1021" s="363">
        <v>43800003</v>
      </c>
      <c r="B1021" s="363" t="s">
        <v>1651</v>
      </c>
      <c r="C1021" s="364">
        <v>183906719.78</v>
      </c>
      <c r="D1021" s="363">
        <f>VLOOKUP($A$1:$A$1030,BS!$A$8:$A$2407,1,0)</f>
        <v>43800003</v>
      </c>
      <c r="E1021" s="364"/>
      <c r="G1021" s="364"/>
    </row>
    <row r="1022" spans="1:7">
      <c r="A1022" s="363">
        <v>43900003</v>
      </c>
      <c r="B1022" s="363" t="s">
        <v>1247</v>
      </c>
      <c r="C1022" s="363">
        <v>5848610</v>
      </c>
      <c r="D1022" s="363">
        <f>VLOOKUP($A$1:$A$1030,BS!$A$8:$A$2407,1,0)</f>
        <v>43900003</v>
      </c>
      <c r="E1022" s="364"/>
      <c r="G1022" s="364"/>
    </row>
    <row r="1023" spans="1:7">
      <c r="C1023" s="364"/>
      <c r="E1023" s="364"/>
      <c r="G1023" s="364"/>
    </row>
    <row r="1024" spans="1:7">
      <c r="E1024" s="364"/>
      <c r="G1024" s="364"/>
    </row>
    <row r="1025" spans="5:7">
      <c r="E1025" s="364"/>
      <c r="G1025" s="364"/>
    </row>
    <row r="1026" spans="5:7">
      <c r="E1026" s="364"/>
      <c r="G1026" s="364"/>
    </row>
    <row r="1027" spans="5:7">
      <c r="E1027" s="364"/>
      <c r="G1027" s="364"/>
    </row>
    <row r="1028" spans="5:7">
      <c r="E1028" s="364"/>
      <c r="G1028" s="364"/>
    </row>
    <row r="1029" spans="5:7">
      <c r="E1029" s="364"/>
      <c r="G1029" s="364"/>
    </row>
    <row r="1030" spans="5:7">
      <c r="E1030" s="364"/>
      <c r="G1030" s="364"/>
    </row>
    <row r="1031" spans="5:7">
      <c r="E1031" s="364"/>
      <c r="G1031" s="364"/>
    </row>
    <row r="1032" spans="5:7">
      <c r="E1032" s="364"/>
      <c r="G1032" s="364"/>
    </row>
    <row r="1033" spans="5:7">
      <c r="E1033" s="364"/>
      <c r="G1033" s="364"/>
    </row>
    <row r="1034" spans="5:7">
      <c r="E1034" s="364"/>
      <c r="G1034" s="364"/>
    </row>
    <row r="1035" spans="5:7">
      <c r="E1035" s="364"/>
      <c r="G1035" s="364"/>
    </row>
    <row r="1036" spans="5:7">
      <c r="E1036" s="364"/>
      <c r="G1036" s="364"/>
    </row>
    <row r="1037" spans="5:7">
      <c r="E1037" s="364"/>
      <c r="G1037" s="364"/>
    </row>
    <row r="1038" spans="5:7">
      <c r="E1038" s="364"/>
      <c r="G1038" s="364"/>
    </row>
    <row r="1039" spans="5:7">
      <c r="E1039" s="364"/>
    </row>
    <row r="1040" spans="5:7">
      <c r="E1040" s="364"/>
      <c r="G1040" s="364"/>
    </row>
    <row r="1041" spans="3:7">
      <c r="E1041" s="364"/>
    </row>
    <row r="1042" spans="3:7">
      <c r="E1042" s="364"/>
      <c r="G1042" s="364"/>
    </row>
    <row r="1043" spans="3:7">
      <c r="G1043" s="364"/>
    </row>
    <row r="1044" spans="3:7">
      <c r="E1044" s="364"/>
      <c r="G1044" s="364"/>
    </row>
    <row r="1045" spans="3:7">
      <c r="C1045" s="364">
        <v>261373.55</v>
      </c>
      <c r="E1045" s="364"/>
      <c r="G1045" s="364"/>
    </row>
    <row r="1046" spans="3:7">
      <c r="C1046" s="364">
        <v>2578405.06</v>
      </c>
      <c r="E1046" s="364"/>
      <c r="G1046" s="364"/>
    </row>
    <row r="1047" spans="3:7">
      <c r="C1047" s="364">
        <v>2785211.35</v>
      </c>
    </row>
    <row r="1048" spans="3:7">
      <c r="G1048" s="364"/>
    </row>
    <row r="1051" spans="3:7">
      <c r="G1051" s="364"/>
    </row>
    <row r="1053" spans="3:7">
      <c r="E1053" s="364"/>
      <c r="G1053" s="364"/>
    </row>
    <row r="1056" spans="3:7">
      <c r="E1056" s="364"/>
      <c r="G1056" s="364"/>
    </row>
    <row r="1057" spans="5:7">
      <c r="E1057" s="364"/>
      <c r="G1057" s="364"/>
    </row>
    <row r="1062" spans="5:7">
      <c r="E1062" s="364"/>
    </row>
    <row r="1066" spans="5:7">
      <c r="E1066" s="364"/>
      <c r="G1066" s="364"/>
    </row>
    <row r="1067" spans="5:7">
      <c r="E1067" s="364"/>
      <c r="G1067" s="364"/>
    </row>
    <row r="1068" spans="5:7">
      <c r="E1068" s="364"/>
      <c r="G1068" s="364"/>
    </row>
    <row r="1069" spans="5:7">
      <c r="E1069" s="364"/>
      <c r="G1069" s="364"/>
    </row>
    <row r="1070" spans="5:7">
      <c r="E1070" s="364"/>
      <c r="G1070" s="364"/>
    </row>
    <row r="1072" spans="5:7">
      <c r="E1072" s="364"/>
      <c r="G1072" s="364"/>
    </row>
    <row r="1073" spans="5:7">
      <c r="E1073" s="364"/>
    </row>
    <row r="1074" spans="5:7">
      <c r="E1074" s="364"/>
      <c r="G1074" s="364"/>
    </row>
    <row r="1076" spans="5:7">
      <c r="E1076" s="364"/>
      <c r="G1076" s="364"/>
    </row>
    <row r="1077" spans="5:7">
      <c r="E1077" s="364"/>
      <c r="G1077" s="364"/>
    </row>
    <row r="1081" spans="5:7">
      <c r="E1081" s="364"/>
      <c r="G1081" s="364"/>
    </row>
    <row r="1084" spans="5:7">
      <c r="E1084" s="364"/>
      <c r="G1084" s="364"/>
    </row>
    <row r="1085" spans="5:7">
      <c r="E1085" s="364"/>
      <c r="G1085" s="364"/>
    </row>
    <row r="1086" spans="5:7">
      <c r="E1086" s="364"/>
      <c r="G1086" s="364"/>
    </row>
    <row r="1087" spans="5:7">
      <c r="E1087" s="364"/>
      <c r="G1087" s="364"/>
    </row>
    <row r="1088" spans="5:7">
      <c r="E1088" s="364"/>
      <c r="G1088" s="364"/>
    </row>
    <row r="1091" spans="5:7">
      <c r="E1091" s="364"/>
      <c r="G1091" s="364"/>
    </row>
    <row r="1092" spans="5:7">
      <c r="E1092" s="364"/>
      <c r="G1092" s="364"/>
    </row>
    <row r="1093" spans="5:7">
      <c r="E1093" s="364"/>
      <c r="G1093" s="364"/>
    </row>
    <row r="1094" spans="5:7">
      <c r="E1094" s="364"/>
      <c r="G1094" s="364"/>
    </row>
    <row r="1095" spans="5:7">
      <c r="E1095" s="364"/>
      <c r="G1095" s="364"/>
    </row>
    <row r="1096" spans="5:7">
      <c r="E1096" s="364"/>
      <c r="G1096" s="364"/>
    </row>
    <row r="1097" spans="5:7">
      <c r="E1097" s="364"/>
      <c r="G1097" s="364"/>
    </row>
    <row r="1098" spans="5:7">
      <c r="E1098" s="364"/>
      <c r="G1098" s="364"/>
    </row>
    <row r="1099" spans="5:7">
      <c r="E1099" s="364"/>
      <c r="G1099" s="364"/>
    </row>
    <row r="1108" spans="1:1">
      <c r="A1108" s="363" t="s">
        <v>2889</v>
      </c>
    </row>
    <row r="1111" spans="1:1">
      <c r="A1111" s="363" t="s">
        <v>2890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957"/>
  <sheetViews>
    <sheetView workbookViewId="0">
      <selection activeCell="E8" sqref="E8:E9"/>
    </sheetView>
  </sheetViews>
  <sheetFormatPr defaultColWidth="9.109375" defaultRowHeight="14.4"/>
  <cols>
    <col min="1" max="1" width="23.6640625" style="354" customWidth="1"/>
    <col min="2" max="2" width="41.44140625" style="354" bestFit="1" customWidth="1"/>
    <col min="3" max="3" width="17.33203125" style="354" bestFit="1" customWidth="1"/>
    <col min="4" max="4" width="9.109375" style="354"/>
    <col min="5" max="5" width="44.88671875" style="354" bestFit="1" customWidth="1"/>
    <col min="6" max="16384" width="9.109375" style="354"/>
  </cols>
  <sheetData>
    <row r="1" spans="1:6">
      <c r="A1" s="354" t="s">
        <v>167</v>
      </c>
    </row>
    <row r="2" spans="1:6">
      <c r="A2" s="354">
        <v>10100501</v>
      </c>
      <c r="B2" s="354" t="s">
        <v>831</v>
      </c>
      <c r="C2" s="355">
        <v>9076022007.4300003</v>
      </c>
      <c r="E2" s="356" t="s">
        <v>3009</v>
      </c>
    </row>
    <row r="3" spans="1:6">
      <c r="A3" s="354">
        <v>10100502</v>
      </c>
      <c r="B3" s="354" t="s">
        <v>832</v>
      </c>
      <c r="C3" s="355">
        <v>3297966293.9299998</v>
      </c>
      <c r="E3" s="356" t="s">
        <v>3010</v>
      </c>
      <c r="F3" s="354" t="s">
        <v>3013</v>
      </c>
    </row>
    <row r="4" spans="1:6">
      <c r="A4" s="354">
        <v>10100503</v>
      </c>
      <c r="B4" s="354" t="s">
        <v>833</v>
      </c>
      <c r="C4" s="355">
        <v>463822981.52999997</v>
      </c>
      <c r="E4" s="355"/>
    </row>
    <row r="5" spans="1:6">
      <c r="A5" s="354">
        <v>10110013</v>
      </c>
      <c r="B5" s="354" t="s">
        <v>2100</v>
      </c>
      <c r="C5" s="355">
        <v>630384.77</v>
      </c>
      <c r="E5" s="355"/>
    </row>
    <row r="6" spans="1:6">
      <c r="A6" s="354">
        <v>10500501</v>
      </c>
      <c r="B6" s="354" t="s">
        <v>834</v>
      </c>
      <c r="C6" s="355">
        <v>49893059.25</v>
      </c>
      <c r="E6" s="355"/>
    </row>
    <row r="7" spans="1:6">
      <c r="A7" s="354">
        <v>10500502</v>
      </c>
      <c r="B7" s="354" t="s">
        <v>835</v>
      </c>
      <c r="C7" s="355">
        <v>6138709.29</v>
      </c>
      <c r="E7" s="355"/>
    </row>
    <row r="8" spans="1:6">
      <c r="A8" s="354">
        <v>10600501</v>
      </c>
      <c r="B8" s="354" t="s">
        <v>836</v>
      </c>
      <c r="C8" s="355">
        <v>16716535.84</v>
      </c>
    </row>
    <row r="9" spans="1:6">
      <c r="A9" s="354">
        <v>10600502</v>
      </c>
      <c r="B9" s="354" t="s">
        <v>837</v>
      </c>
      <c r="C9" s="355">
        <v>23781707.949999999</v>
      </c>
    </row>
    <row r="10" spans="1:6">
      <c r="A10" s="354">
        <v>10600503</v>
      </c>
      <c r="B10" s="354" t="s">
        <v>2029</v>
      </c>
      <c r="C10" s="355">
        <v>899262.47</v>
      </c>
      <c r="E10" s="355"/>
    </row>
    <row r="11" spans="1:6">
      <c r="A11" s="354">
        <v>10700013</v>
      </c>
      <c r="B11" s="354" t="s">
        <v>1577</v>
      </c>
      <c r="C11" s="355">
        <v>508979.38</v>
      </c>
      <c r="E11" s="355"/>
    </row>
    <row r="12" spans="1:6">
      <c r="A12" s="354">
        <v>10700023</v>
      </c>
      <c r="B12" s="354" t="s">
        <v>2028</v>
      </c>
      <c r="C12" s="355">
        <v>-393750</v>
      </c>
      <c r="E12" s="355"/>
    </row>
    <row r="13" spans="1:6">
      <c r="A13" s="354">
        <v>10700501</v>
      </c>
      <c r="B13" s="354" t="s">
        <v>397</v>
      </c>
      <c r="C13" s="355">
        <v>231720459.38999999</v>
      </c>
      <c r="E13" s="355"/>
    </row>
    <row r="14" spans="1:6">
      <c r="A14" s="354">
        <v>10700502</v>
      </c>
      <c r="B14" s="354" t="s">
        <v>838</v>
      </c>
      <c r="C14" s="355">
        <v>81796324.310000002</v>
      </c>
      <c r="E14" s="355"/>
    </row>
    <row r="15" spans="1:6">
      <c r="A15" s="354">
        <v>10700503</v>
      </c>
      <c r="B15" s="354" t="s">
        <v>1727</v>
      </c>
      <c r="C15" s="355">
        <v>61412741.659999996</v>
      </c>
      <c r="E15" s="355"/>
    </row>
    <row r="16" spans="1:6">
      <c r="A16" s="354">
        <v>10700601</v>
      </c>
      <c r="B16" s="354" t="s">
        <v>2644</v>
      </c>
      <c r="C16" s="355">
        <v>608035</v>
      </c>
      <c r="E16" s="355"/>
    </row>
    <row r="17" spans="1:5">
      <c r="A17" s="354">
        <v>10700602</v>
      </c>
      <c r="B17" s="354" t="s">
        <v>2645</v>
      </c>
      <c r="C17" s="355">
        <v>330400</v>
      </c>
      <c r="E17" s="355"/>
    </row>
    <row r="18" spans="1:5">
      <c r="A18" s="354">
        <v>10800061</v>
      </c>
      <c r="B18" s="354" t="s">
        <v>854</v>
      </c>
      <c r="C18" s="355">
        <v>-77934546</v>
      </c>
      <c r="E18" s="355"/>
    </row>
    <row r="19" spans="1:5">
      <c r="A19" s="354">
        <v>10800062</v>
      </c>
      <c r="B19" s="354" t="s">
        <v>854</v>
      </c>
      <c r="C19" s="355">
        <v>-258436519</v>
      </c>
      <c r="E19" s="355"/>
    </row>
    <row r="20" spans="1:5">
      <c r="A20" s="354">
        <v>10800071</v>
      </c>
      <c r="B20" s="354" t="s">
        <v>855</v>
      </c>
      <c r="C20" s="355">
        <v>77934546</v>
      </c>
      <c r="E20" s="355"/>
    </row>
    <row r="21" spans="1:5">
      <c r="A21" s="354">
        <v>10800072</v>
      </c>
      <c r="B21" s="354" t="s">
        <v>855</v>
      </c>
      <c r="C21" s="355">
        <v>258436519</v>
      </c>
      <c r="E21" s="355"/>
    </row>
    <row r="22" spans="1:5">
      <c r="A22" s="354">
        <v>10800501</v>
      </c>
      <c r="B22" s="354" t="s">
        <v>527</v>
      </c>
      <c r="C22" s="355">
        <v>-3403998855.0900002</v>
      </c>
    </row>
    <row r="23" spans="1:5">
      <c r="A23" s="354">
        <v>10800502</v>
      </c>
      <c r="B23" s="354" t="s">
        <v>528</v>
      </c>
      <c r="C23" s="355">
        <v>-1261030046.4200001</v>
      </c>
    </row>
    <row r="24" spans="1:5">
      <c r="A24" s="354">
        <v>10800503</v>
      </c>
      <c r="B24" s="354" t="s">
        <v>1011</v>
      </c>
      <c r="C24" s="355">
        <v>-98769079.450000003</v>
      </c>
      <c r="E24" s="355"/>
    </row>
    <row r="25" spans="1:5">
      <c r="A25" s="354">
        <v>10800541</v>
      </c>
      <c r="B25" s="354" t="s">
        <v>95</v>
      </c>
      <c r="C25" s="355">
        <v>9592111.3000000007</v>
      </c>
      <c r="E25" s="355"/>
    </row>
    <row r="26" spans="1:5">
      <c r="A26" s="354">
        <v>10800543</v>
      </c>
      <c r="B26" s="354" t="s">
        <v>96</v>
      </c>
      <c r="C26" s="355">
        <v>237683.59</v>
      </c>
      <c r="E26" s="355"/>
    </row>
    <row r="27" spans="1:5">
      <c r="A27" s="354">
        <v>10800552</v>
      </c>
      <c r="B27" s="354" t="s">
        <v>1012</v>
      </c>
      <c r="C27" s="355">
        <v>3102846.1</v>
      </c>
      <c r="E27" s="355"/>
    </row>
    <row r="28" spans="1:5">
      <c r="A28" s="354">
        <v>10800601</v>
      </c>
      <c r="B28" s="354" t="s">
        <v>2696</v>
      </c>
      <c r="C28" s="355">
        <v>46500</v>
      </c>
      <c r="E28" s="355"/>
    </row>
    <row r="29" spans="1:5">
      <c r="A29" s="354">
        <v>11100501</v>
      </c>
      <c r="B29" s="354" t="s">
        <v>701</v>
      </c>
      <c r="C29" s="355">
        <v>-28366800.48</v>
      </c>
      <c r="E29" s="355"/>
    </row>
    <row r="30" spans="1:5">
      <c r="A30" s="354">
        <v>11100502</v>
      </c>
      <c r="B30" s="354" t="s">
        <v>702</v>
      </c>
      <c r="C30" s="355">
        <v>-5388313.9500000002</v>
      </c>
      <c r="E30" s="355"/>
    </row>
    <row r="31" spans="1:5">
      <c r="A31" s="354">
        <v>11100503</v>
      </c>
      <c r="B31" s="354" t="s">
        <v>703</v>
      </c>
      <c r="C31" s="355">
        <v>-84201268.709999993</v>
      </c>
      <c r="E31" s="355"/>
    </row>
    <row r="32" spans="1:5">
      <c r="A32" s="354">
        <v>11400001</v>
      </c>
      <c r="B32" s="354" t="s">
        <v>220</v>
      </c>
      <c r="C32" s="355">
        <v>946172.25</v>
      </c>
      <c r="E32" s="355"/>
    </row>
    <row r="33" spans="1:5">
      <c r="A33" s="354">
        <v>11400011</v>
      </c>
      <c r="B33" s="354" t="s">
        <v>1755</v>
      </c>
      <c r="C33" s="355">
        <v>302358.01</v>
      </c>
      <c r="E33" s="355"/>
    </row>
    <row r="34" spans="1:5">
      <c r="A34" s="354">
        <v>11400031</v>
      </c>
      <c r="B34" s="354" t="s">
        <v>1442</v>
      </c>
      <c r="C34" s="355">
        <v>76622596.840000004</v>
      </c>
      <c r="E34" s="355"/>
    </row>
    <row r="35" spans="1:5">
      <c r="A35" s="354">
        <v>11400061</v>
      </c>
      <c r="B35" s="354" t="s">
        <v>1355</v>
      </c>
      <c r="C35" s="355">
        <v>156960790.84</v>
      </c>
      <c r="E35" s="355"/>
    </row>
    <row r="36" spans="1:5">
      <c r="A36" s="354">
        <v>11400071</v>
      </c>
      <c r="B36" s="354" t="s">
        <v>1850</v>
      </c>
      <c r="C36" s="355">
        <v>16950332.899999999</v>
      </c>
    </row>
    <row r="37" spans="1:5">
      <c r="A37" s="354">
        <v>11400091</v>
      </c>
      <c r="B37" s="354" t="s">
        <v>2394</v>
      </c>
      <c r="C37" s="355">
        <v>31009424.030000001</v>
      </c>
    </row>
    <row r="38" spans="1:5">
      <c r="A38" s="354">
        <v>11500001</v>
      </c>
      <c r="B38" s="354" t="s">
        <v>898</v>
      </c>
      <c r="C38" s="355">
        <v>-869489</v>
      </c>
      <c r="E38" s="355"/>
    </row>
    <row r="39" spans="1:5">
      <c r="A39" s="354">
        <v>11500011</v>
      </c>
      <c r="B39" s="354" t="s">
        <v>609</v>
      </c>
      <c r="C39" s="355">
        <v>-302358.01</v>
      </c>
      <c r="E39" s="355"/>
    </row>
    <row r="40" spans="1:5">
      <c r="A40" s="354">
        <v>11500031</v>
      </c>
      <c r="B40" s="354" t="s">
        <v>1280</v>
      </c>
      <c r="C40" s="355">
        <v>-58052288.659999996</v>
      </c>
      <c r="E40" s="355"/>
    </row>
    <row r="41" spans="1:5">
      <c r="A41" s="354">
        <v>11500041</v>
      </c>
      <c r="B41" s="354" t="s">
        <v>1343</v>
      </c>
      <c r="C41" s="355">
        <v>-31797723.239999998</v>
      </c>
      <c r="E41" s="355"/>
    </row>
    <row r="42" spans="1:5">
      <c r="A42" s="354">
        <v>11500051</v>
      </c>
      <c r="B42" s="354" t="s">
        <v>1851</v>
      </c>
      <c r="C42" s="355">
        <v>-15412880.41</v>
      </c>
      <c r="E42" s="355"/>
    </row>
    <row r="43" spans="1:5">
      <c r="A43" s="354">
        <v>11500061</v>
      </c>
      <c r="B43" s="354" t="s">
        <v>2396</v>
      </c>
      <c r="C43" s="355">
        <v>-3386448.27</v>
      </c>
      <c r="E43" s="355"/>
    </row>
    <row r="44" spans="1:5">
      <c r="A44" s="354">
        <v>11730002</v>
      </c>
      <c r="B44" s="354" t="s">
        <v>610</v>
      </c>
      <c r="C44" s="355">
        <v>8654564.4700000007</v>
      </c>
      <c r="E44" s="355"/>
    </row>
    <row r="45" spans="1:5">
      <c r="A45" s="354">
        <v>12100503</v>
      </c>
      <c r="B45" s="354" t="s">
        <v>704</v>
      </c>
      <c r="C45" s="355">
        <v>-254425.5</v>
      </c>
      <c r="E45" s="355"/>
    </row>
    <row r="46" spans="1:5">
      <c r="A46" s="354">
        <v>12100513</v>
      </c>
      <c r="B46" s="354" t="s">
        <v>705</v>
      </c>
      <c r="C46" s="355">
        <v>3940911.85</v>
      </c>
      <c r="E46" s="355"/>
    </row>
    <row r="47" spans="1:5">
      <c r="A47" s="354">
        <v>12200503</v>
      </c>
      <c r="B47" s="354" t="s">
        <v>706</v>
      </c>
      <c r="C47" s="355">
        <v>398835.72</v>
      </c>
      <c r="E47" s="355"/>
    </row>
    <row r="48" spans="1:5">
      <c r="A48" s="354">
        <v>12310000</v>
      </c>
      <c r="B48" s="354" t="s">
        <v>798</v>
      </c>
      <c r="C48" s="355">
        <v>29594520</v>
      </c>
      <c r="E48" s="355"/>
    </row>
    <row r="49" spans="1:5">
      <c r="A49" s="354">
        <v>12400043</v>
      </c>
      <c r="B49" s="354" t="s">
        <v>1088</v>
      </c>
      <c r="C49" s="355">
        <v>48384574.240000002</v>
      </c>
    </row>
    <row r="50" spans="1:5">
      <c r="A50" s="354">
        <v>12400503</v>
      </c>
      <c r="B50" s="354" t="s">
        <v>351</v>
      </c>
      <c r="C50" s="355">
        <v>543283.56999999995</v>
      </c>
    </row>
    <row r="51" spans="1:5">
      <c r="A51" s="354">
        <v>12400542</v>
      </c>
      <c r="B51" s="354" t="s">
        <v>2994</v>
      </c>
      <c r="C51" s="355">
        <v>-7277400</v>
      </c>
      <c r="E51" s="355"/>
    </row>
    <row r="52" spans="1:5">
      <c r="A52" s="354">
        <v>12400552</v>
      </c>
      <c r="B52" s="354" t="s">
        <v>2995</v>
      </c>
      <c r="C52" s="355">
        <v>7277400</v>
      </c>
      <c r="E52" s="355"/>
    </row>
    <row r="53" spans="1:5">
      <c r="A53" s="354">
        <v>12400553</v>
      </c>
      <c r="B53" s="354" t="s">
        <v>1591</v>
      </c>
      <c r="C53" s="355">
        <v>1316260.6200000001</v>
      </c>
      <c r="E53" s="355"/>
    </row>
    <row r="54" spans="1:5">
      <c r="A54" s="354">
        <v>12400723</v>
      </c>
      <c r="B54" s="354" t="s">
        <v>2072</v>
      </c>
      <c r="C54" s="355">
        <v>42156</v>
      </c>
      <c r="E54" s="355"/>
    </row>
    <row r="55" spans="1:5">
      <c r="A55" s="354">
        <v>12800001</v>
      </c>
      <c r="B55" s="354" t="s">
        <v>2192</v>
      </c>
      <c r="C55" s="355">
        <v>18500000</v>
      </c>
      <c r="E55" s="355"/>
    </row>
    <row r="56" spans="1:5">
      <c r="A56" s="354">
        <v>12800011</v>
      </c>
      <c r="B56" s="354" t="s">
        <v>2384</v>
      </c>
      <c r="C56" s="355">
        <v>1661885.63</v>
      </c>
      <c r="E56" s="355"/>
    </row>
    <row r="57" spans="1:5">
      <c r="A57" s="354">
        <v>13100543</v>
      </c>
      <c r="B57" s="354" t="s">
        <v>1438</v>
      </c>
      <c r="C57" s="355">
        <v>105315.28</v>
      </c>
      <c r="E57" s="355"/>
    </row>
    <row r="58" spans="1:5">
      <c r="A58" s="354">
        <v>13100563</v>
      </c>
      <c r="B58" s="354" t="s">
        <v>2483</v>
      </c>
      <c r="C58" s="355">
        <v>268397.88</v>
      </c>
      <c r="E58" s="355"/>
    </row>
    <row r="59" spans="1:5">
      <c r="A59" s="354">
        <v>13100573</v>
      </c>
      <c r="B59" s="354" t="s">
        <v>538</v>
      </c>
      <c r="C59" s="355">
        <v>13153.06</v>
      </c>
      <c r="E59" s="355"/>
    </row>
    <row r="60" spans="1:5">
      <c r="A60" s="354">
        <v>13101003</v>
      </c>
      <c r="B60" s="354" t="s">
        <v>2484</v>
      </c>
      <c r="C60" s="355">
        <v>4522382.63</v>
      </c>
      <c r="E60" s="355"/>
    </row>
    <row r="61" spans="1:5">
      <c r="A61" s="354">
        <v>13101013</v>
      </c>
      <c r="B61" s="354" t="s">
        <v>2485</v>
      </c>
      <c r="C61" s="355">
        <v>626574.06999999995</v>
      </c>
      <c r="E61" s="355"/>
    </row>
    <row r="62" spans="1:5">
      <c r="A62" s="354">
        <v>13101023</v>
      </c>
      <c r="B62" s="354" t="s">
        <v>1559</v>
      </c>
      <c r="C62" s="355">
        <v>4704404.4000000004</v>
      </c>
      <c r="E62" s="355"/>
    </row>
    <row r="63" spans="1:5">
      <c r="A63" s="354">
        <v>13101033</v>
      </c>
      <c r="B63" s="354" t="s">
        <v>2486</v>
      </c>
      <c r="C63" s="355">
        <v>417406.26</v>
      </c>
      <c r="E63" s="355"/>
    </row>
    <row r="64" spans="1:5">
      <c r="A64" s="354">
        <v>13101093</v>
      </c>
      <c r="B64" s="354" t="s">
        <v>646</v>
      </c>
      <c r="C64" s="355">
        <v>-7781.74</v>
      </c>
      <c r="E64" s="355"/>
    </row>
    <row r="65" spans="1:5">
      <c r="A65" s="354">
        <v>13101113</v>
      </c>
      <c r="B65" s="354" t="s">
        <v>272</v>
      </c>
      <c r="C65" s="355">
        <v>-7379455.8700000001</v>
      </c>
      <c r="E65" s="355"/>
    </row>
    <row r="66" spans="1:5">
      <c r="A66" s="354">
        <v>13101123</v>
      </c>
      <c r="B66" s="354" t="s">
        <v>188</v>
      </c>
      <c r="C66" s="355">
        <v>-1335709.3</v>
      </c>
      <c r="E66" s="355"/>
    </row>
    <row r="67" spans="1:5">
      <c r="A67" s="354">
        <v>13101163</v>
      </c>
      <c r="B67" s="354" t="s">
        <v>408</v>
      </c>
      <c r="C67" s="355">
        <v>32731.65</v>
      </c>
      <c r="E67" s="355"/>
    </row>
    <row r="68" spans="1:5">
      <c r="A68" s="354">
        <v>13101183</v>
      </c>
      <c r="B68" s="354" t="s">
        <v>1484</v>
      </c>
      <c r="C68" s="355">
        <v>1315999</v>
      </c>
      <c r="E68" s="355"/>
    </row>
    <row r="69" spans="1:5">
      <c r="A69" s="354">
        <v>13101193</v>
      </c>
      <c r="B69" s="354" t="s">
        <v>2091</v>
      </c>
      <c r="C69" s="355">
        <v>10115.549999999999</v>
      </c>
      <c r="E69" s="355"/>
    </row>
    <row r="70" spans="1:5">
      <c r="A70" s="354">
        <v>13101253</v>
      </c>
      <c r="B70" s="354" t="s">
        <v>1878</v>
      </c>
      <c r="C70" s="355">
        <v>426424.07</v>
      </c>
      <c r="E70" s="355"/>
    </row>
    <row r="71" spans="1:5">
      <c r="A71" s="354">
        <v>13109003</v>
      </c>
      <c r="B71" s="354" t="s">
        <v>2532</v>
      </c>
      <c r="C71" s="355">
        <v>16760.46</v>
      </c>
      <c r="E71" s="355"/>
    </row>
    <row r="72" spans="1:5">
      <c r="A72" s="354">
        <v>13400021</v>
      </c>
      <c r="B72" s="354" t="s">
        <v>1209</v>
      </c>
      <c r="C72" s="355">
        <v>7196084.2000000002</v>
      </c>
      <c r="E72" s="355"/>
    </row>
    <row r="73" spans="1:5">
      <c r="A73" s="354">
        <v>13400031</v>
      </c>
      <c r="B73" s="354" t="s">
        <v>1210</v>
      </c>
      <c r="C73" s="355">
        <v>-7196084.2000000002</v>
      </c>
      <c r="E73" s="355"/>
    </row>
    <row r="74" spans="1:5">
      <c r="A74" s="354">
        <v>13400073</v>
      </c>
      <c r="B74" s="354" t="s">
        <v>988</v>
      </c>
      <c r="C74" s="355">
        <v>1162897.3</v>
      </c>
      <c r="E74" s="355"/>
    </row>
    <row r="75" spans="1:5">
      <c r="A75" s="354">
        <v>13400111</v>
      </c>
      <c r="B75" s="354" t="s">
        <v>1005</v>
      </c>
      <c r="C75" s="355">
        <v>145714</v>
      </c>
    </row>
    <row r="76" spans="1:5">
      <c r="A76" s="354">
        <v>13400123</v>
      </c>
      <c r="B76" s="354" t="s">
        <v>2015</v>
      </c>
      <c r="C76" s="355">
        <v>413808.86</v>
      </c>
      <c r="E76" s="355"/>
    </row>
    <row r="77" spans="1:5">
      <c r="A77" s="354">
        <v>13400211</v>
      </c>
      <c r="B77" s="354" t="s">
        <v>2092</v>
      </c>
      <c r="C77" s="355">
        <v>52300</v>
      </c>
    </row>
    <row r="78" spans="1:5">
      <c r="A78" s="354">
        <v>13400241</v>
      </c>
      <c r="B78" s="354" t="s">
        <v>2741</v>
      </c>
      <c r="C78" s="355">
        <v>449616</v>
      </c>
    </row>
    <row r="79" spans="1:5">
      <c r="A79" s="354">
        <v>13400261</v>
      </c>
      <c r="B79" s="354" t="s">
        <v>2828</v>
      </c>
      <c r="C79" s="355">
        <v>29580</v>
      </c>
    </row>
    <row r="80" spans="1:5">
      <c r="A80" s="354">
        <v>13400271</v>
      </c>
      <c r="B80" s="354" t="s">
        <v>2185</v>
      </c>
      <c r="C80" s="355">
        <v>177945.35</v>
      </c>
      <c r="E80" s="355"/>
    </row>
    <row r="81" spans="1:5">
      <c r="A81" s="354">
        <v>13400281</v>
      </c>
      <c r="B81" s="354" t="s">
        <v>2148</v>
      </c>
      <c r="C81" s="355">
        <v>67050.77</v>
      </c>
      <c r="E81" s="355"/>
    </row>
    <row r="82" spans="1:5">
      <c r="A82" s="354">
        <v>13400311</v>
      </c>
      <c r="B82" s="354" t="s">
        <v>2565</v>
      </c>
      <c r="C82" s="355">
        <v>194700</v>
      </c>
      <c r="E82" s="355"/>
    </row>
    <row r="83" spans="1:5">
      <c r="A83" s="354">
        <v>13400321</v>
      </c>
      <c r="B83" s="354" t="s">
        <v>2969</v>
      </c>
      <c r="C83" s="355">
        <v>44370</v>
      </c>
      <c r="E83" s="355"/>
    </row>
    <row r="84" spans="1:5">
      <c r="A84" s="354">
        <v>13400332</v>
      </c>
      <c r="B84" s="354" t="s">
        <v>2895</v>
      </c>
      <c r="C84" s="355">
        <v>602388.37</v>
      </c>
    </row>
    <row r="85" spans="1:5">
      <c r="A85" s="354">
        <v>13500003</v>
      </c>
      <c r="B85" s="354" t="s">
        <v>1272</v>
      </c>
      <c r="C85" s="355">
        <v>22435.4</v>
      </c>
    </row>
    <row r="86" spans="1:5">
      <c r="A86" s="354">
        <v>13500051</v>
      </c>
      <c r="B86" s="354" t="s">
        <v>309</v>
      </c>
      <c r="C86" s="355">
        <v>73353</v>
      </c>
      <c r="E86" s="355"/>
    </row>
    <row r="87" spans="1:5">
      <c r="A87" s="354">
        <v>13500061</v>
      </c>
      <c r="B87" s="354" t="s">
        <v>1200</v>
      </c>
      <c r="C87" s="355">
        <v>1938403</v>
      </c>
      <c r="E87" s="355"/>
    </row>
    <row r="88" spans="1:5">
      <c r="A88" s="354">
        <v>13500071</v>
      </c>
      <c r="B88" s="354" t="s">
        <v>1201</v>
      </c>
      <c r="C88" s="355">
        <v>1073505</v>
      </c>
      <c r="E88" s="355"/>
    </row>
    <row r="89" spans="1:5">
      <c r="A89" s="354">
        <v>13500183</v>
      </c>
      <c r="B89" s="354" t="s">
        <v>2043</v>
      </c>
      <c r="C89" s="355">
        <v>100000</v>
      </c>
      <c r="E89" s="355"/>
    </row>
    <row r="90" spans="1:5">
      <c r="A90" s="354">
        <v>13500192</v>
      </c>
      <c r="B90" s="354" t="s">
        <v>2212</v>
      </c>
      <c r="C90" s="355">
        <v>6000</v>
      </c>
      <c r="E90" s="355"/>
    </row>
    <row r="91" spans="1:5">
      <c r="A91" s="354">
        <v>13500201</v>
      </c>
      <c r="B91" s="354" t="s">
        <v>2386</v>
      </c>
      <c r="C91" s="355">
        <v>497246.51</v>
      </c>
      <c r="E91" s="355"/>
    </row>
    <row r="92" spans="1:5">
      <c r="A92" s="354">
        <v>14100311</v>
      </c>
      <c r="B92" s="354" t="s">
        <v>136</v>
      </c>
      <c r="C92" s="355">
        <v>3312955.02</v>
      </c>
      <c r="E92" s="355"/>
    </row>
    <row r="93" spans="1:5">
      <c r="A93" s="354">
        <v>14200003</v>
      </c>
      <c r="B93" s="354" t="s">
        <v>300</v>
      </c>
      <c r="C93" s="354">
        <v>-659.5</v>
      </c>
      <c r="E93" s="355"/>
    </row>
    <row r="94" spans="1:5">
      <c r="A94" s="354">
        <v>14200201</v>
      </c>
      <c r="B94" s="354" t="s">
        <v>2494</v>
      </c>
      <c r="C94" s="355">
        <v>121758436.23999999</v>
      </c>
      <c r="E94" s="355"/>
    </row>
    <row r="95" spans="1:5">
      <c r="A95" s="354">
        <v>14200202</v>
      </c>
      <c r="B95" s="354" t="s">
        <v>2495</v>
      </c>
      <c r="C95" s="355">
        <v>36270977.969999999</v>
      </c>
      <c r="E95" s="355"/>
    </row>
    <row r="96" spans="1:5">
      <c r="A96" s="354">
        <v>14200203</v>
      </c>
      <c r="B96" s="354" t="s">
        <v>2496</v>
      </c>
      <c r="C96" s="355">
        <v>-8358503.6600000001</v>
      </c>
      <c r="E96" s="355"/>
    </row>
    <row r="97" spans="1:5">
      <c r="A97" s="354">
        <v>14200213</v>
      </c>
      <c r="B97" s="354" t="s">
        <v>2513</v>
      </c>
      <c r="C97" s="355">
        <v>-648179.01</v>
      </c>
      <c r="E97" s="355"/>
    </row>
    <row r="98" spans="1:5">
      <c r="A98" s="354">
        <v>14200223</v>
      </c>
      <c r="B98" s="354" t="s">
        <v>2514</v>
      </c>
      <c r="C98" s="355">
        <v>21838.79</v>
      </c>
      <c r="E98" s="355"/>
    </row>
    <row r="99" spans="1:5">
      <c r="A99" s="354">
        <v>14200253</v>
      </c>
      <c r="B99" s="354" t="s">
        <v>2497</v>
      </c>
      <c r="C99" s="355">
        <v>-367497.77</v>
      </c>
      <c r="E99" s="355"/>
    </row>
    <row r="100" spans="1:5">
      <c r="A100" s="354">
        <v>14300062</v>
      </c>
      <c r="B100" s="354" t="s">
        <v>2277</v>
      </c>
      <c r="C100" s="355">
        <v>9150371.3399999999</v>
      </c>
      <c r="E100" s="355"/>
    </row>
    <row r="101" spans="1:5">
      <c r="A101" s="354">
        <v>14300072</v>
      </c>
      <c r="B101" s="354" t="s">
        <v>1633</v>
      </c>
      <c r="C101" s="355">
        <v>210442.36</v>
      </c>
    </row>
    <row r="102" spans="1:5">
      <c r="A102" s="354">
        <v>14300081</v>
      </c>
      <c r="B102" s="354" t="s">
        <v>443</v>
      </c>
      <c r="C102" s="355">
        <v>206985.73</v>
      </c>
      <c r="E102" s="355"/>
    </row>
    <row r="103" spans="1:5">
      <c r="A103" s="354">
        <v>14300082</v>
      </c>
      <c r="B103" s="354" t="s">
        <v>2843</v>
      </c>
      <c r="C103" s="355">
        <v>210442.27</v>
      </c>
    </row>
    <row r="104" spans="1:5">
      <c r="A104" s="354">
        <v>14300141</v>
      </c>
      <c r="B104" s="354" t="s">
        <v>1530</v>
      </c>
      <c r="C104" s="355">
        <v>17732934.41</v>
      </c>
    </row>
    <row r="105" spans="1:5">
      <c r="A105" s="354">
        <v>14300151</v>
      </c>
      <c r="B105" s="354" t="s">
        <v>1531</v>
      </c>
      <c r="C105" s="355">
        <v>1275762.55</v>
      </c>
    </row>
    <row r="106" spans="1:5">
      <c r="A106" s="354">
        <v>14300171</v>
      </c>
      <c r="B106" s="354" t="s">
        <v>678</v>
      </c>
      <c r="C106" s="355">
        <v>10598562.5</v>
      </c>
      <c r="E106" s="355"/>
    </row>
    <row r="107" spans="1:5">
      <c r="A107" s="354">
        <v>14300241</v>
      </c>
      <c r="B107" s="354" t="s">
        <v>2613</v>
      </c>
      <c r="C107" s="355">
        <v>60750</v>
      </c>
      <c r="E107" s="355"/>
    </row>
    <row r="108" spans="1:5">
      <c r="A108" s="354">
        <v>14300261</v>
      </c>
      <c r="B108" s="354" t="s">
        <v>416</v>
      </c>
      <c r="C108" s="355">
        <v>4359683.9400000004</v>
      </c>
      <c r="E108" s="355"/>
    </row>
    <row r="109" spans="1:5">
      <c r="A109" s="354">
        <v>14300333</v>
      </c>
      <c r="B109" s="354" t="s">
        <v>865</v>
      </c>
      <c r="C109" s="355">
        <v>46362.3</v>
      </c>
      <c r="E109" s="355"/>
    </row>
    <row r="110" spans="1:5">
      <c r="A110" s="354">
        <v>14300341</v>
      </c>
      <c r="B110" s="354" t="s">
        <v>2542</v>
      </c>
      <c r="C110" s="355">
        <v>45295.41</v>
      </c>
      <c r="E110" s="355"/>
    </row>
    <row r="111" spans="1:5">
      <c r="A111" s="354">
        <v>14300703</v>
      </c>
      <c r="B111" s="354" t="s">
        <v>2498</v>
      </c>
      <c r="C111" s="355">
        <v>13774894.41</v>
      </c>
      <c r="E111" s="355"/>
    </row>
    <row r="112" spans="1:5">
      <c r="A112" s="354">
        <v>14300713</v>
      </c>
      <c r="B112" s="354" t="s">
        <v>2499</v>
      </c>
      <c r="C112" s="355">
        <v>31572.45</v>
      </c>
      <c r="E112" s="355"/>
    </row>
    <row r="113" spans="1:5">
      <c r="A113" s="354">
        <v>14300733</v>
      </c>
      <c r="B113" s="354" t="s">
        <v>2500</v>
      </c>
      <c r="C113" s="355">
        <v>16460717.85</v>
      </c>
      <c r="E113" s="355"/>
    </row>
    <row r="114" spans="1:5">
      <c r="A114" s="354">
        <v>14300743</v>
      </c>
      <c r="B114" s="354" t="s">
        <v>2501</v>
      </c>
      <c r="C114" s="355">
        <v>649948.62</v>
      </c>
      <c r="E114" s="355"/>
    </row>
    <row r="115" spans="1:5">
      <c r="A115" s="354">
        <v>14300921</v>
      </c>
      <c r="B115" s="354" t="s">
        <v>839</v>
      </c>
      <c r="C115" s="355">
        <v>667342.82999999996</v>
      </c>
      <c r="E115" s="355"/>
    </row>
    <row r="116" spans="1:5">
      <c r="A116" s="354">
        <v>14301022</v>
      </c>
      <c r="B116" s="354" t="s">
        <v>331</v>
      </c>
      <c r="C116" s="355">
        <v>6028700.21</v>
      </c>
      <c r="E116" s="355"/>
    </row>
    <row r="117" spans="1:5">
      <c r="A117" s="354">
        <v>14301033</v>
      </c>
      <c r="B117" s="354" t="s">
        <v>2642</v>
      </c>
      <c r="C117" s="355">
        <v>-16717.05</v>
      </c>
      <c r="E117" s="355"/>
    </row>
    <row r="118" spans="1:5">
      <c r="A118" s="354">
        <v>14301041</v>
      </c>
      <c r="B118" s="354" t="s">
        <v>2688</v>
      </c>
      <c r="C118" s="355">
        <v>6951.6</v>
      </c>
      <c r="E118" s="355"/>
    </row>
    <row r="119" spans="1:5">
      <c r="A119" s="354">
        <v>14301043</v>
      </c>
      <c r="B119" s="354" t="s">
        <v>2985</v>
      </c>
      <c r="C119" s="355">
        <v>1061338.3500000001</v>
      </c>
      <c r="E119" s="355"/>
    </row>
    <row r="120" spans="1:5">
      <c r="A120" s="354">
        <v>14400311</v>
      </c>
      <c r="B120" s="354" t="s">
        <v>2502</v>
      </c>
      <c r="C120" s="355">
        <v>-6426726.8200000003</v>
      </c>
      <c r="E120" s="355"/>
    </row>
    <row r="121" spans="1:5">
      <c r="A121" s="354">
        <v>14400312</v>
      </c>
      <c r="B121" s="354" t="s">
        <v>2503</v>
      </c>
      <c r="C121" s="355">
        <v>-1875148.31</v>
      </c>
      <c r="E121" s="355"/>
    </row>
    <row r="122" spans="1:5">
      <c r="A122" s="354">
        <v>14400313</v>
      </c>
      <c r="B122" s="354" t="s">
        <v>2534</v>
      </c>
      <c r="C122" s="355">
        <v>-1876238.66</v>
      </c>
      <c r="E122" s="355"/>
    </row>
    <row r="123" spans="1:5">
      <c r="A123" s="354">
        <v>14400343</v>
      </c>
      <c r="B123" s="354" t="s">
        <v>1364</v>
      </c>
      <c r="C123" s="355">
        <v>-1718136.94</v>
      </c>
      <c r="E123" s="355"/>
    </row>
    <row r="124" spans="1:5">
      <c r="A124" s="354">
        <v>14400353</v>
      </c>
      <c r="B124" s="354" t="s">
        <v>2504</v>
      </c>
      <c r="C124" s="355">
        <v>-649948.62</v>
      </c>
      <c r="E124" s="355"/>
    </row>
    <row r="125" spans="1:5">
      <c r="A125" s="354">
        <v>14600000</v>
      </c>
      <c r="B125" s="354" t="s">
        <v>205</v>
      </c>
      <c r="C125" s="355">
        <v>513887.43</v>
      </c>
      <c r="E125" s="355"/>
    </row>
    <row r="126" spans="1:5">
      <c r="A126" s="354">
        <v>15100021</v>
      </c>
      <c r="B126" s="354" t="s">
        <v>242</v>
      </c>
      <c r="C126" s="355">
        <v>2566048.16</v>
      </c>
      <c r="E126" s="355"/>
    </row>
    <row r="127" spans="1:5">
      <c r="A127" s="354">
        <v>15100031</v>
      </c>
      <c r="B127" s="354" t="s">
        <v>42</v>
      </c>
      <c r="C127" s="355">
        <v>3144737.14</v>
      </c>
      <c r="E127" s="355"/>
    </row>
    <row r="128" spans="1:5">
      <c r="A128" s="354">
        <v>15100041</v>
      </c>
      <c r="B128" s="354" t="s">
        <v>1120</v>
      </c>
      <c r="C128" s="355">
        <v>252536.93</v>
      </c>
      <c r="E128" s="355"/>
    </row>
    <row r="129" spans="1:5">
      <c r="A129" s="354">
        <v>15100061</v>
      </c>
      <c r="B129" s="354" t="s">
        <v>866</v>
      </c>
      <c r="C129" s="355">
        <v>45674.81</v>
      </c>
      <c r="E129" s="355"/>
    </row>
    <row r="130" spans="1:5">
      <c r="A130" s="354">
        <v>15100081</v>
      </c>
      <c r="B130" s="354" t="s">
        <v>1121</v>
      </c>
      <c r="C130" s="355">
        <v>1538235.79</v>
      </c>
      <c r="E130" s="355"/>
    </row>
    <row r="131" spans="1:5">
      <c r="A131" s="354">
        <v>15100091</v>
      </c>
      <c r="B131" s="354" t="s">
        <v>2011</v>
      </c>
      <c r="C131" s="355">
        <v>1780368.16</v>
      </c>
      <c r="E131" s="355"/>
    </row>
    <row r="132" spans="1:5">
      <c r="A132" s="354">
        <v>15100101</v>
      </c>
      <c r="B132" s="354" t="s">
        <v>192</v>
      </c>
      <c r="C132" s="355">
        <v>4583257.29</v>
      </c>
      <c r="E132" s="355"/>
    </row>
    <row r="133" spans="1:5">
      <c r="A133" s="354">
        <v>15100122</v>
      </c>
      <c r="B133" s="354" t="s">
        <v>430</v>
      </c>
      <c r="C133" s="355">
        <v>296599.96000000002</v>
      </c>
      <c r="E133" s="355"/>
    </row>
    <row r="134" spans="1:5">
      <c r="A134" s="354">
        <v>15100181</v>
      </c>
      <c r="B134" s="354" t="s">
        <v>1374</v>
      </c>
      <c r="C134" s="355">
        <v>100478.11</v>
      </c>
      <c r="E134" s="355"/>
    </row>
    <row r="135" spans="1:5">
      <c r="A135" s="354">
        <v>15100211</v>
      </c>
      <c r="B135" s="354" t="s">
        <v>150</v>
      </c>
      <c r="C135" s="355">
        <v>119209.68</v>
      </c>
      <c r="E135" s="355"/>
    </row>
    <row r="136" spans="1:5">
      <c r="A136" s="354">
        <v>15100221</v>
      </c>
      <c r="B136" s="354" t="s">
        <v>1356</v>
      </c>
      <c r="C136" s="355">
        <v>1577812.36</v>
      </c>
      <c r="E136" s="355"/>
    </row>
    <row r="137" spans="1:5">
      <c r="A137" s="354">
        <v>15100271</v>
      </c>
      <c r="B137" s="354" t="s">
        <v>2435</v>
      </c>
      <c r="C137" s="355">
        <v>2765952.67</v>
      </c>
      <c r="E137" s="355"/>
    </row>
    <row r="138" spans="1:5">
      <c r="A138" s="354">
        <v>15111001</v>
      </c>
      <c r="B138" s="354" t="s">
        <v>1281</v>
      </c>
      <c r="C138" s="355">
        <v>248086.12</v>
      </c>
      <c r="E138" s="355"/>
    </row>
    <row r="139" spans="1:5">
      <c r="A139" s="354">
        <v>15400023</v>
      </c>
      <c r="B139" s="354" t="s">
        <v>1541</v>
      </c>
      <c r="C139" s="355">
        <v>10671189.449999999</v>
      </c>
      <c r="E139" s="355"/>
    </row>
    <row r="140" spans="1:5">
      <c r="A140" s="354">
        <v>15400031</v>
      </c>
      <c r="B140" s="354" t="s">
        <v>1113</v>
      </c>
      <c r="C140" s="355">
        <v>5720065.54</v>
      </c>
      <c r="E140" s="355"/>
    </row>
    <row r="141" spans="1:5">
      <c r="A141" s="354">
        <v>15400033</v>
      </c>
      <c r="B141" s="354" t="s">
        <v>1163</v>
      </c>
      <c r="C141" s="355">
        <v>-10671189.449999999</v>
      </c>
      <c r="E141" s="355"/>
    </row>
    <row r="142" spans="1:5">
      <c r="A142" s="354">
        <v>15400041</v>
      </c>
      <c r="B142" s="354" t="s">
        <v>885</v>
      </c>
      <c r="C142" s="355">
        <v>4290068.03</v>
      </c>
      <c r="E142" s="355"/>
    </row>
    <row r="143" spans="1:5">
      <c r="A143" s="354">
        <v>15400061</v>
      </c>
      <c r="B143" s="354" t="s">
        <v>1173</v>
      </c>
      <c r="C143" s="355">
        <v>18588583.510000002</v>
      </c>
      <c r="E143" s="355"/>
    </row>
    <row r="144" spans="1:5">
      <c r="A144" s="354">
        <v>15400101</v>
      </c>
      <c r="B144" s="354" t="s">
        <v>553</v>
      </c>
      <c r="C144" s="355">
        <v>34932676.450000003</v>
      </c>
      <c r="E144" s="355"/>
    </row>
    <row r="145" spans="1:5">
      <c r="A145" s="354">
        <v>15400102</v>
      </c>
      <c r="B145" s="354" t="s">
        <v>554</v>
      </c>
      <c r="C145" s="355">
        <v>6354088.6699999999</v>
      </c>
    </row>
    <row r="146" spans="1:5">
      <c r="A146" s="354">
        <v>15400103</v>
      </c>
      <c r="B146" s="354" t="s">
        <v>1177</v>
      </c>
      <c r="C146" s="355">
        <v>4958438.9400000004</v>
      </c>
      <c r="E146" s="355"/>
    </row>
    <row r="147" spans="1:5">
      <c r="A147" s="354">
        <v>15400181</v>
      </c>
      <c r="B147" s="354" t="s">
        <v>2391</v>
      </c>
      <c r="C147" s="355">
        <v>2837125.37</v>
      </c>
      <c r="E147" s="355"/>
    </row>
    <row r="148" spans="1:5">
      <c r="A148" s="354">
        <v>15600003</v>
      </c>
      <c r="B148" s="354" t="s">
        <v>2695</v>
      </c>
      <c r="C148" s="355">
        <v>156115.41</v>
      </c>
    </row>
    <row r="149" spans="1:5">
      <c r="A149" s="354">
        <v>15810001</v>
      </c>
      <c r="B149" s="354" t="s">
        <v>2854</v>
      </c>
      <c r="C149" s="355">
        <v>34267.199999999997</v>
      </c>
      <c r="E149" s="355"/>
    </row>
    <row r="150" spans="1:5">
      <c r="A150" s="354">
        <v>16300023</v>
      </c>
      <c r="B150" s="354" t="s">
        <v>1221</v>
      </c>
      <c r="C150" s="355">
        <v>4080774.94</v>
      </c>
      <c r="E150" s="355"/>
    </row>
    <row r="151" spans="1:5">
      <c r="A151" s="354">
        <v>16300063</v>
      </c>
      <c r="B151" s="354" t="s">
        <v>1222</v>
      </c>
      <c r="C151" s="355">
        <v>741987.98</v>
      </c>
      <c r="E151" s="355"/>
    </row>
    <row r="152" spans="1:5">
      <c r="A152" s="354">
        <v>16410002</v>
      </c>
      <c r="B152" s="354" t="s">
        <v>1258</v>
      </c>
      <c r="C152" s="355">
        <v>21641662.699999999</v>
      </c>
      <c r="E152" s="355"/>
    </row>
    <row r="153" spans="1:5">
      <c r="A153" s="354">
        <v>16410012</v>
      </c>
      <c r="B153" s="354" t="s">
        <v>752</v>
      </c>
      <c r="C153" s="355">
        <v>3340365.13</v>
      </c>
      <c r="E153" s="355"/>
    </row>
    <row r="154" spans="1:5">
      <c r="A154" s="354">
        <v>16410022</v>
      </c>
      <c r="B154" s="354" t="s">
        <v>293</v>
      </c>
      <c r="C154" s="355">
        <v>22451328.32</v>
      </c>
      <c r="E154" s="355"/>
    </row>
    <row r="155" spans="1:5">
      <c r="A155" s="354">
        <v>16420002</v>
      </c>
      <c r="B155" s="354" t="s">
        <v>564</v>
      </c>
      <c r="C155" s="355">
        <v>576201.30000000005</v>
      </c>
      <c r="E155" s="355"/>
    </row>
    <row r="156" spans="1:5">
      <c r="A156" s="354">
        <v>16420012</v>
      </c>
      <c r="B156" s="354" t="s">
        <v>110</v>
      </c>
      <c r="C156" s="355">
        <v>62446.22</v>
      </c>
      <c r="E156" s="355"/>
    </row>
    <row r="157" spans="1:5">
      <c r="A157" s="354">
        <v>16500013</v>
      </c>
      <c r="B157" s="354" t="s">
        <v>565</v>
      </c>
      <c r="C157" s="355">
        <v>354682.09</v>
      </c>
      <c r="E157" s="355"/>
    </row>
    <row r="158" spans="1:5">
      <c r="A158" s="354">
        <v>16500063</v>
      </c>
      <c r="B158" s="354" t="s">
        <v>1812</v>
      </c>
      <c r="C158" s="355">
        <v>36644.879999999997</v>
      </c>
      <c r="E158" s="355"/>
    </row>
    <row r="159" spans="1:5">
      <c r="A159" s="354">
        <v>16500071</v>
      </c>
      <c r="B159" s="354" t="s">
        <v>2338</v>
      </c>
      <c r="C159" s="355">
        <v>120627.31</v>
      </c>
      <c r="E159" s="355"/>
    </row>
    <row r="160" spans="1:5">
      <c r="A160" s="354">
        <v>16500083</v>
      </c>
      <c r="B160" s="354" t="s">
        <v>394</v>
      </c>
      <c r="C160" s="355">
        <v>1529012.5</v>
      </c>
      <c r="E160" s="355"/>
    </row>
    <row r="161" spans="1:5">
      <c r="A161" s="354">
        <v>16500103</v>
      </c>
      <c r="B161" s="354" t="s">
        <v>338</v>
      </c>
      <c r="C161" s="355">
        <v>40000</v>
      </c>
      <c r="E161" s="355"/>
    </row>
    <row r="162" spans="1:5">
      <c r="A162" s="354">
        <v>16500123</v>
      </c>
      <c r="B162" s="354" t="s">
        <v>692</v>
      </c>
      <c r="C162" s="355">
        <v>383967.7</v>
      </c>
      <c r="E162" s="355"/>
    </row>
    <row r="163" spans="1:5">
      <c r="A163" s="354">
        <v>16500143</v>
      </c>
      <c r="B163" s="354" t="s">
        <v>2286</v>
      </c>
      <c r="C163" s="355">
        <v>292483.06</v>
      </c>
      <c r="E163" s="355"/>
    </row>
    <row r="164" spans="1:5">
      <c r="A164" s="354">
        <v>16500173</v>
      </c>
      <c r="B164" s="354" t="s">
        <v>2468</v>
      </c>
      <c r="C164" s="355">
        <v>35096.93</v>
      </c>
      <c r="E164" s="355"/>
    </row>
    <row r="165" spans="1:5">
      <c r="A165" s="354">
        <v>16500183</v>
      </c>
      <c r="B165" s="354" t="s">
        <v>2480</v>
      </c>
      <c r="C165" s="355">
        <v>146665.65</v>
      </c>
      <c r="E165" s="355"/>
    </row>
    <row r="166" spans="1:5">
      <c r="A166" s="354">
        <v>16500251</v>
      </c>
      <c r="B166" s="354" t="s">
        <v>2428</v>
      </c>
      <c r="C166" s="355">
        <v>2722.61</v>
      </c>
      <c r="E166" s="355"/>
    </row>
    <row r="167" spans="1:5">
      <c r="A167" s="354">
        <v>16500283</v>
      </c>
      <c r="B167" s="354" t="s">
        <v>690</v>
      </c>
      <c r="C167" s="355">
        <v>493845.7</v>
      </c>
      <c r="E167" s="355"/>
    </row>
    <row r="168" spans="1:5">
      <c r="A168" s="354">
        <v>16500333</v>
      </c>
      <c r="B168" s="354" t="s">
        <v>1074</v>
      </c>
      <c r="C168" s="355">
        <v>1395</v>
      </c>
      <c r="E168" s="355"/>
    </row>
    <row r="169" spans="1:5">
      <c r="A169" s="354">
        <v>16500373</v>
      </c>
      <c r="B169" s="354" t="s">
        <v>449</v>
      </c>
      <c r="C169" s="355">
        <v>4089.99</v>
      </c>
      <c r="E169" s="355"/>
    </row>
    <row r="170" spans="1:5">
      <c r="A170" s="354">
        <v>16500383</v>
      </c>
      <c r="B170" s="354" t="s">
        <v>1962</v>
      </c>
      <c r="C170" s="355">
        <v>1091207.1399999999</v>
      </c>
      <c r="E170" s="355"/>
    </row>
    <row r="171" spans="1:5">
      <c r="A171" s="354">
        <v>16500413</v>
      </c>
      <c r="B171" s="354" t="s">
        <v>2458</v>
      </c>
      <c r="C171" s="355">
        <v>74356.34</v>
      </c>
      <c r="E171" s="355"/>
    </row>
    <row r="172" spans="1:5">
      <c r="A172" s="354">
        <v>16500433</v>
      </c>
      <c r="B172" s="354" t="s">
        <v>2235</v>
      </c>
      <c r="C172" s="355">
        <v>56885.52</v>
      </c>
      <c r="E172" s="355"/>
    </row>
    <row r="173" spans="1:5">
      <c r="A173" s="354">
        <v>16500443</v>
      </c>
      <c r="B173" s="354" t="s">
        <v>2236</v>
      </c>
      <c r="C173" s="355">
        <v>52519.63</v>
      </c>
      <c r="E173" s="355"/>
    </row>
    <row r="174" spans="1:5">
      <c r="A174" s="354">
        <v>16500532</v>
      </c>
      <c r="B174" s="354" t="s">
        <v>2566</v>
      </c>
      <c r="C174" s="355">
        <v>3058256.25</v>
      </c>
      <c r="E174" s="355"/>
    </row>
    <row r="175" spans="1:5">
      <c r="A175" s="354">
        <v>16500563</v>
      </c>
      <c r="B175" s="354" t="s">
        <v>175</v>
      </c>
      <c r="C175" s="355">
        <v>24339.45</v>
      </c>
      <c r="E175" s="355"/>
    </row>
    <row r="176" spans="1:5">
      <c r="A176" s="354">
        <v>16500583</v>
      </c>
      <c r="B176" s="354" t="s">
        <v>1006</v>
      </c>
      <c r="C176" s="355">
        <v>31861.78</v>
      </c>
      <c r="E176" s="355"/>
    </row>
    <row r="177" spans="1:5">
      <c r="A177" s="354">
        <v>16500591</v>
      </c>
      <c r="B177" s="354" t="s">
        <v>907</v>
      </c>
      <c r="C177" s="355">
        <v>283987.14</v>
      </c>
      <c r="E177" s="355"/>
    </row>
    <row r="178" spans="1:5">
      <c r="A178" s="354">
        <v>16500601</v>
      </c>
      <c r="B178" s="354" t="s">
        <v>875</v>
      </c>
      <c r="C178" s="355">
        <v>1212816.53</v>
      </c>
      <c r="E178" s="355"/>
    </row>
    <row r="179" spans="1:5">
      <c r="A179" s="354">
        <v>16500611</v>
      </c>
      <c r="B179" s="354" t="s">
        <v>713</v>
      </c>
      <c r="C179" s="355">
        <v>119554.9</v>
      </c>
      <c r="E179" s="355"/>
    </row>
    <row r="180" spans="1:5">
      <c r="A180" s="354">
        <v>16500612</v>
      </c>
      <c r="B180" s="354" t="s">
        <v>1016</v>
      </c>
      <c r="C180" s="355">
        <v>74976.600000000006</v>
      </c>
      <c r="E180" s="355"/>
    </row>
    <row r="181" spans="1:5">
      <c r="A181" s="354">
        <v>16500622</v>
      </c>
      <c r="B181" s="354" t="s">
        <v>1745</v>
      </c>
      <c r="C181" s="355">
        <v>14642.3</v>
      </c>
      <c r="E181" s="355"/>
    </row>
    <row r="182" spans="1:5">
      <c r="A182" s="354">
        <v>16500623</v>
      </c>
      <c r="B182" s="354" t="s">
        <v>497</v>
      </c>
      <c r="C182" s="355">
        <v>29727.8</v>
      </c>
    </row>
    <row r="183" spans="1:5">
      <c r="A183" s="354">
        <v>16500633</v>
      </c>
      <c r="B183" s="354" t="s">
        <v>1965</v>
      </c>
      <c r="C183" s="355">
        <v>168347.7</v>
      </c>
    </row>
    <row r="184" spans="1:5">
      <c r="A184" s="354">
        <v>16500643</v>
      </c>
      <c r="B184" s="354" t="s">
        <v>2830</v>
      </c>
      <c r="C184" s="355">
        <v>87600</v>
      </c>
      <c r="E184" s="355"/>
    </row>
    <row r="185" spans="1:5">
      <c r="A185" s="354">
        <v>16500651</v>
      </c>
      <c r="B185" s="354" t="s">
        <v>445</v>
      </c>
      <c r="C185" s="355">
        <v>1033959.46</v>
      </c>
      <c r="E185" s="355"/>
    </row>
    <row r="186" spans="1:5">
      <c r="A186" s="354">
        <v>16500661</v>
      </c>
      <c r="B186" s="354" t="s">
        <v>446</v>
      </c>
      <c r="C186" s="355">
        <v>2236904.66</v>
      </c>
      <c r="E186" s="355"/>
    </row>
    <row r="187" spans="1:5">
      <c r="A187" s="354">
        <v>16500671</v>
      </c>
      <c r="B187" s="354" t="s">
        <v>447</v>
      </c>
      <c r="C187" s="355">
        <v>2166807.35</v>
      </c>
      <c r="E187" s="355"/>
    </row>
    <row r="188" spans="1:5">
      <c r="A188" s="354">
        <v>16500673</v>
      </c>
      <c r="B188" s="354" t="s">
        <v>2248</v>
      </c>
      <c r="C188" s="355">
        <v>37594.69</v>
      </c>
    </row>
    <row r="189" spans="1:5">
      <c r="A189" s="354">
        <v>16500681</v>
      </c>
      <c r="B189" s="354" t="s">
        <v>876</v>
      </c>
      <c r="C189" s="355">
        <v>63904.85</v>
      </c>
    </row>
    <row r="190" spans="1:5">
      <c r="A190" s="354">
        <v>16500683</v>
      </c>
      <c r="B190" s="354" t="s">
        <v>2615</v>
      </c>
      <c r="C190" s="355">
        <v>15330</v>
      </c>
      <c r="E190" s="355"/>
    </row>
    <row r="191" spans="1:5">
      <c r="A191" s="354">
        <v>16500693</v>
      </c>
      <c r="B191" s="354" t="s">
        <v>2046</v>
      </c>
      <c r="C191" s="355">
        <v>48565.279999999999</v>
      </c>
      <c r="E191" s="355"/>
    </row>
    <row r="192" spans="1:5">
      <c r="A192" s="354">
        <v>16500703</v>
      </c>
      <c r="B192" s="354" t="s">
        <v>2074</v>
      </c>
      <c r="C192" s="355">
        <v>25244.15</v>
      </c>
      <c r="E192" s="355"/>
    </row>
    <row r="193" spans="1:5">
      <c r="A193" s="354">
        <v>16500731</v>
      </c>
      <c r="B193" s="354" t="s">
        <v>1319</v>
      </c>
      <c r="C193" s="355">
        <v>482909.6</v>
      </c>
      <c r="E193" s="355"/>
    </row>
    <row r="194" spans="1:5">
      <c r="A194" s="354">
        <v>16500741</v>
      </c>
      <c r="B194" s="354" t="s">
        <v>1320</v>
      </c>
      <c r="C194" s="355">
        <v>541444.1</v>
      </c>
      <c r="E194" s="355"/>
    </row>
    <row r="195" spans="1:5">
      <c r="A195" s="354">
        <v>16500743</v>
      </c>
      <c r="B195" s="354" t="s">
        <v>2076</v>
      </c>
      <c r="C195" s="355">
        <v>100855.5</v>
      </c>
      <c r="E195" s="355"/>
    </row>
    <row r="196" spans="1:5">
      <c r="A196" s="354">
        <v>16500753</v>
      </c>
      <c r="B196" s="354" t="s">
        <v>2077</v>
      </c>
      <c r="C196" s="355">
        <v>462432.36</v>
      </c>
      <c r="E196" s="355"/>
    </row>
    <row r="197" spans="1:5">
      <c r="A197" s="354">
        <v>16500763</v>
      </c>
      <c r="B197" s="354" t="s">
        <v>2629</v>
      </c>
      <c r="C197" s="355">
        <v>85686.51</v>
      </c>
      <c r="E197" s="355"/>
    </row>
    <row r="198" spans="1:5">
      <c r="A198" s="354">
        <v>16500783</v>
      </c>
      <c r="B198" s="354" t="s">
        <v>2353</v>
      </c>
      <c r="C198" s="355">
        <v>74486.28</v>
      </c>
    </row>
    <row r="199" spans="1:5">
      <c r="A199" s="354">
        <v>16500881</v>
      </c>
      <c r="B199" s="354" t="s">
        <v>1916</v>
      </c>
      <c r="C199" s="355">
        <v>125000</v>
      </c>
    </row>
    <row r="200" spans="1:5">
      <c r="A200" s="354">
        <v>16500893</v>
      </c>
      <c r="B200" s="354" t="s">
        <v>2340</v>
      </c>
      <c r="C200" s="355">
        <v>247716.77</v>
      </c>
      <c r="E200" s="355"/>
    </row>
    <row r="201" spans="1:5">
      <c r="A201" s="354">
        <v>16500901</v>
      </c>
      <c r="B201" s="354" t="s">
        <v>2242</v>
      </c>
      <c r="C201" s="355">
        <v>311705.77</v>
      </c>
      <c r="E201" s="355"/>
    </row>
    <row r="202" spans="1:5">
      <c r="A202" s="354">
        <v>16500911</v>
      </c>
      <c r="B202" s="354" t="s">
        <v>2415</v>
      </c>
      <c r="C202" s="355">
        <v>232889</v>
      </c>
      <c r="E202" s="355"/>
    </row>
    <row r="203" spans="1:5">
      <c r="A203" s="354">
        <v>16500953</v>
      </c>
      <c r="B203" s="354" t="s">
        <v>2907</v>
      </c>
      <c r="C203" s="355">
        <v>70159.08</v>
      </c>
      <c r="E203" s="355"/>
    </row>
    <row r="204" spans="1:5">
      <c r="A204" s="354">
        <v>16501003</v>
      </c>
      <c r="B204" s="354" t="s">
        <v>1191</v>
      </c>
      <c r="C204" s="355">
        <v>41580.699999999997</v>
      </c>
      <c r="E204" s="355"/>
    </row>
    <row r="205" spans="1:5">
      <c r="A205" s="354">
        <v>16501013</v>
      </c>
      <c r="B205" s="354" t="s">
        <v>1746</v>
      </c>
      <c r="C205" s="355">
        <v>648203.61</v>
      </c>
      <c r="E205" s="355"/>
    </row>
    <row r="206" spans="1:5">
      <c r="A206" s="354">
        <v>16501051</v>
      </c>
      <c r="B206" s="354" t="s">
        <v>2429</v>
      </c>
      <c r="C206" s="355">
        <v>49002.8</v>
      </c>
      <c r="E206" s="355"/>
    </row>
    <row r="207" spans="1:5">
      <c r="A207" s="354">
        <v>16501083</v>
      </c>
      <c r="B207" s="354" t="s">
        <v>2425</v>
      </c>
      <c r="C207" s="355">
        <v>22601.17</v>
      </c>
    </row>
    <row r="208" spans="1:5">
      <c r="A208" s="354">
        <v>16501103</v>
      </c>
      <c r="B208" s="354" t="s">
        <v>2986</v>
      </c>
      <c r="C208" s="355">
        <v>113018.53</v>
      </c>
    </row>
    <row r="209" spans="1:5">
      <c r="A209" s="354">
        <v>16502001</v>
      </c>
      <c r="B209" s="354" t="s">
        <v>2987</v>
      </c>
      <c r="C209" s="355">
        <v>35144</v>
      </c>
      <c r="E209" s="355"/>
    </row>
    <row r="210" spans="1:5">
      <c r="A210" s="354">
        <v>16502003</v>
      </c>
      <c r="B210" s="354" t="s">
        <v>2616</v>
      </c>
      <c r="C210" s="355">
        <v>11983.67</v>
      </c>
      <c r="E210" s="355"/>
    </row>
    <row r="211" spans="1:5">
      <c r="A211" s="354">
        <v>16502011</v>
      </c>
      <c r="B211" s="354" t="s">
        <v>2819</v>
      </c>
      <c r="C211" s="355">
        <v>19213.86</v>
      </c>
      <c r="E211" s="355"/>
    </row>
    <row r="212" spans="1:5">
      <c r="A212" s="354">
        <v>16502013</v>
      </c>
      <c r="B212" s="354" t="s">
        <v>2683</v>
      </c>
      <c r="C212" s="355">
        <v>97870.74</v>
      </c>
      <c r="E212" s="355"/>
    </row>
    <row r="213" spans="1:5">
      <c r="A213" s="354">
        <v>16502021</v>
      </c>
      <c r="B213" s="354" t="s">
        <v>2988</v>
      </c>
      <c r="C213" s="355">
        <v>54130</v>
      </c>
      <c r="E213" s="355"/>
    </row>
    <row r="214" spans="1:5">
      <c r="A214" s="354">
        <v>16502023</v>
      </c>
      <c r="B214" s="354" t="s">
        <v>2634</v>
      </c>
      <c r="C214" s="355">
        <v>127435.63</v>
      </c>
      <c r="E214" s="355"/>
    </row>
    <row r="215" spans="1:5">
      <c r="A215" s="354">
        <v>16502033</v>
      </c>
      <c r="B215" s="354" t="s">
        <v>2661</v>
      </c>
      <c r="C215" s="355">
        <v>60000</v>
      </c>
      <c r="E215" s="355"/>
    </row>
    <row r="216" spans="1:5">
      <c r="A216" s="354">
        <v>16502053</v>
      </c>
      <c r="B216" s="354" t="s">
        <v>2708</v>
      </c>
      <c r="C216" s="355">
        <v>16830.490000000002</v>
      </c>
      <c r="E216" s="355"/>
    </row>
    <row r="217" spans="1:5">
      <c r="A217" s="354">
        <v>16502063</v>
      </c>
      <c r="B217" s="354" t="s">
        <v>2732</v>
      </c>
      <c r="C217" s="355">
        <v>28766.17</v>
      </c>
      <c r="E217" s="355"/>
    </row>
    <row r="218" spans="1:5">
      <c r="A218" s="354">
        <v>16502083</v>
      </c>
      <c r="B218" s="354" t="s">
        <v>2756</v>
      </c>
      <c r="C218" s="355">
        <v>58526.52</v>
      </c>
      <c r="E218" s="355"/>
    </row>
    <row r="219" spans="1:5">
      <c r="A219" s="354">
        <v>16502103</v>
      </c>
      <c r="B219" s="354" t="s">
        <v>2799</v>
      </c>
      <c r="C219" s="355">
        <v>97295</v>
      </c>
      <c r="E219" s="355"/>
    </row>
    <row r="220" spans="1:5">
      <c r="A220" s="354">
        <v>16502113</v>
      </c>
      <c r="B220" s="354" t="s">
        <v>2815</v>
      </c>
      <c r="C220" s="355">
        <v>75452.36</v>
      </c>
      <c r="E220" s="355"/>
    </row>
    <row r="221" spans="1:5">
      <c r="A221" s="354">
        <v>16502123</v>
      </c>
      <c r="B221" s="354" t="s">
        <v>2873</v>
      </c>
      <c r="C221" s="355">
        <v>13140.78</v>
      </c>
      <c r="E221" s="355"/>
    </row>
    <row r="222" spans="1:5">
      <c r="A222" s="354">
        <v>16502133</v>
      </c>
      <c r="B222" s="354" t="s">
        <v>2977</v>
      </c>
      <c r="C222" s="355">
        <v>258595.20000000001</v>
      </c>
      <c r="E222" s="355"/>
    </row>
    <row r="223" spans="1:5">
      <c r="A223" s="354">
        <v>16502143</v>
      </c>
      <c r="B223" s="354" t="s">
        <v>2996</v>
      </c>
      <c r="C223" s="355">
        <v>99653.16</v>
      </c>
      <c r="E223" s="355"/>
    </row>
    <row r="224" spans="1:5">
      <c r="A224" s="354">
        <v>16502153</v>
      </c>
      <c r="B224" s="354" t="s">
        <v>2997</v>
      </c>
      <c r="C224" s="355">
        <v>189263.87</v>
      </c>
      <c r="E224" s="355"/>
    </row>
    <row r="225" spans="1:5">
      <c r="A225" s="354">
        <v>16502163</v>
      </c>
      <c r="B225" s="354" t="s">
        <v>3011</v>
      </c>
      <c r="C225" s="355">
        <v>72664.2</v>
      </c>
    </row>
    <row r="226" spans="1:5">
      <c r="A226" s="354">
        <v>16504003</v>
      </c>
      <c r="B226" s="354" t="s">
        <v>2638</v>
      </c>
      <c r="C226" s="355">
        <v>29382.5</v>
      </c>
    </row>
    <row r="227" spans="1:5">
      <c r="A227" s="354">
        <v>16504013</v>
      </c>
      <c r="B227" s="354" t="s">
        <v>2684</v>
      </c>
      <c r="C227" s="355">
        <v>8156</v>
      </c>
      <c r="E227" s="355"/>
    </row>
    <row r="228" spans="1:5">
      <c r="A228" s="354">
        <v>16504033</v>
      </c>
      <c r="B228" s="354" t="s">
        <v>2662</v>
      </c>
      <c r="C228" s="355">
        <v>105000</v>
      </c>
      <c r="E228" s="355"/>
    </row>
    <row r="229" spans="1:5">
      <c r="A229" s="354">
        <v>16504043</v>
      </c>
      <c r="B229" s="354" t="s">
        <v>2830</v>
      </c>
      <c r="C229" s="355">
        <v>80300</v>
      </c>
      <c r="E229" s="355"/>
    </row>
    <row r="230" spans="1:5">
      <c r="A230" s="354">
        <v>16504053</v>
      </c>
      <c r="B230" s="354" t="s">
        <v>2998</v>
      </c>
      <c r="C230" s="355">
        <v>348786.04</v>
      </c>
      <c r="E230" s="355"/>
    </row>
    <row r="231" spans="1:5">
      <c r="A231" s="354">
        <v>17300001</v>
      </c>
      <c r="B231" s="354" t="s">
        <v>2278</v>
      </c>
      <c r="C231" s="355">
        <v>111756419.16</v>
      </c>
      <c r="E231" s="355"/>
    </row>
    <row r="232" spans="1:5">
      <c r="A232" s="354">
        <v>17300002</v>
      </c>
      <c r="B232" s="354" t="s">
        <v>1607</v>
      </c>
      <c r="C232" s="355">
        <v>37005792.979999997</v>
      </c>
      <c r="E232" s="355"/>
    </row>
    <row r="233" spans="1:5">
      <c r="A233" s="354">
        <v>17400001</v>
      </c>
      <c r="B233" s="354" t="s">
        <v>1608</v>
      </c>
      <c r="C233" s="355">
        <v>22485722.829999998</v>
      </c>
      <c r="E233" s="355"/>
    </row>
    <row r="234" spans="1:5">
      <c r="A234" s="354">
        <v>17500001</v>
      </c>
      <c r="B234" s="354" t="s">
        <v>2365</v>
      </c>
      <c r="C234" s="355">
        <v>13921509.18</v>
      </c>
      <c r="E234" s="355"/>
    </row>
    <row r="235" spans="1:5">
      <c r="A235" s="354">
        <v>17500002</v>
      </c>
      <c r="B235" s="354" t="s">
        <v>2366</v>
      </c>
      <c r="C235" s="355">
        <v>6119202.8499999996</v>
      </c>
      <c r="E235" s="355"/>
    </row>
    <row r="236" spans="1:5">
      <c r="A236" s="354">
        <v>17500011</v>
      </c>
      <c r="B236" s="354" t="s">
        <v>2367</v>
      </c>
      <c r="C236" s="355">
        <v>2348323.31</v>
      </c>
      <c r="E236" s="355"/>
    </row>
    <row r="237" spans="1:5">
      <c r="A237" s="354">
        <v>17500012</v>
      </c>
      <c r="B237" s="354" t="s">
        <v>2368</v>
      </c>
      <c r="C237" s="355">
        <v>803325.47</v>
      </c>
      <c r="E237" s="355"/>
    </row>
    <row r="238" spans="1:5">
      <c r="A238" s="354">
        <v>18100003</v>
      </c>
      <c r="B238" s="354" t="s">
        <v>939</v>
      </c>
      <c r="C238" s="355">
        <v>264938.48</v>
      </c>
      <c r="E238" s="355"/>
    </row>
    <row r="239" spans="1:5">
      <c r="A239" s="354">
        <v>18100093</v>
      </c>
      <c r="B239" s="354" t="s">
        <v>226</v>
      </c>
      <c r="C239" s="355">
        <v>45033.18</v>
      </c>
      <c r="E239" s="355"/>
    </row>
    <row r="240" spans="1:5">
      <c r="A240" s="354">
        <v>18100203</v>
      </c>
      <c r="B240" s="354" t="s">
        <v>1794</v>
      </c>
      <c r="C240" s="355">
        <v>1606164.8</v>
      </c>
      <c r="E240" s="355"/>
    </row>
    <row r="241" spans="1:5">
      <c r="A241" s="354">
        <v>18100213</v>
      </c>
      <c r="B241" s="354" t="s">
        <v>2920</v>
      </c>
      <c r="C241" s="355">
        <v>4468472.99</v>
      </c>
      <c r="E241" s="355"/>
    </row>
    <row r="242" spans="1:5">
      <c r="A242" s="354">
        <v>18100223</v>
      </c>
      <c r="B242" s="354" t="s">
        <v>2557</v>
      </c>
      <c r="C242" s="355">
        <v>1268429.44</v>
      </c>
      <c r="E242" s="355"/>
    </row>
    <row r="243" spans="1:5">
      <c r="A243" s="354">
        <v>18100233</v>
      </c>
      <c r="B243" s="354" t="s">
        <v>2561</v>
      </c>
      <c r="C243" s="355">
        <v>214357.25</v>
      </c>
      <c r="E243" s="355"/>
    </row>
    <row r="244" spans="1:5">
      <c r="A244" s="354">
        <v>18100473</v>
      </c>
      <c r="B244" s="354" t="s">
        <v>1215</v>
      </c>
      <c r="C244" s="355">
        <v>1222540.44</v>
      </c>
      <c r="E244" s="355"/>
    </row>
    <row r="245" spans="1:5">
      <c r="A245" s="354">
        <v>18100493</v>
      </c>
      <c r="B245" s="354" t="s">
        <v>669</v>
      </c>
      <c r="C245" s="355">
        <v>425255.51</v>
      </c>
      <c r="E245" s="355"/>
    </row>
    <row r="246" spans="1:5">
      <c r="A246" s="354">
        <v>18100663</v>
      </c>
      <c r="B246" s="354" t="s">
        <v>2456</v>
      </c>
      <c r="C246" s="355">
        <v>869392.59</v>
      </c>
      <c r="E246" s="355"/>
    </row>
    <row r="247" spans="1:5">
      <c r="A247" s="354">
        <v>18100673</v>
      </c>
      <c r="B247" s="354" t="s">
        <v>2459</v>
      </c>
      <c r="C247" s="355">
        <v>1553543.68</v>
      </c>
      <c r="E247" s="355"/>
    </row>
    <row r="248" spans="1:5">
      <c r="A248" s="354">
        <v>18100923</v>
      </c>
      <c r="B248" s="354" t="s">
        <v>2199</v>
      </c>
      <c r="C248" s="355">
        <v>2255102.34</v>
      </c>
      <c r="E248" s="355"/>
    </row>
    <row r="249" spans="1:5">
      <c r="A249" s="354">
        <v>18100933</v>
      </c>
      <c r="B249" s="354" t="s">
        <v>2200</v>
      </c>
      <c r="C249" s="355">
        <v>460925.38</v>
      </c>
      <c r="E249" s="355"/>
    </row>
    <row r="250" spans="1:5">
      <c r="A250" s="354">
        <v>18101023</v>
      </c>
      <c r="B250" s="354" t="s">
        <v>1046</v>
      </c>
      <c r="C250" s="355">
        <v>1746402.36</v>
      </c>
      <c r="E250" s="355"/>
    </row>
    <row r="251" spans="1:5">
      <c r="A251" s="354">
        <v>18101033</v>
      </c>
      <c r="B251" s="354" t="s">
        <v>1211</v>
      </c>
      <c r="C251" s="355">
        <v>2046740.87</v>
      </c>
    </row>
    <row r="252" spans="1:5">
      <c r="A252" s="354">
        <v>18101053</v>
      </c>
      <c r="B252" s="354" t="s">
        <v>1818</v>
      </c>
      <c r="C252" s="355">
        <v>677221.86</v>
      </c>
    </row>
    <row r="253" spans="1:5">
      <c r="A253" s="354">
        <v>18101083</v>
      </c>
      <c r="B253" s="354" t="s">
        <v>949</v>
      </c>
      <c r="C253" s="355">
        <v>603274.27</v>
      </c>
    </row>
    <row r="254" spans="1:5">
      <c r="A254" s="354">
        <v>18101093</v>
      </c>
      <c r="B254" s="354" t="s">
        <v>950</v>
      </c>
      <c r="C254" s="355">
        <v>464783.48</v>
      </c>
      <c r="E254" s="355"/>
    </row>
    <row r="255" spans="1:5">
      <c r="A255" s="354">
        <v>18101113</v>
      </c>
      <c r="B255" s="354" t="s">
        <v>1523</v>
      </c>
      <c r="C255" s="355">
        <v>2829542.51</v>
      </c>
      <c r="E255" s="355"/>
    </row>
    <row r="256" spans="1:5">
      <c r="A256" s="354">
        <v>18101123</v>
      </c>
      <c r="B256" s="354" t="s">
        <v>1954</v>
      </c>
      <c r="C256" s="355">
        <v>2745764.41</v>
      </c>
      <c r="E256" s="355"/>
    </row>
    <row r="257" spans="1:5">
      <c r="A257" s="354">
        <v>18101133</v>
      </c>
      <c r="B257" s="354" t="s">
        <v>1955</v>
      </c>
      <c r="C257" s="355">
        <v>2127565.48</v>
      </c>
      <c r="E257" s="355"/>
    </row>
    <row r="258" spans="1:5">
      <c r="A258" s="354">
        <v>18101143</v>
      </c>
      <c r="B258" s="354" t="s">
        <v>2057</v>
      </c>
      <c r="C258" s="355">
        <v>2608601.27</v>
      </c>
      <c r="E258" s="355"/>
    </row>
    <row r="259" spans="1:5">
      <c r="A259" s="354">
        <v>18210231</v>
      </c>
      <c r="B259" s="354" t="s">
        <v>1670</v>
      </c>
      <c r="C259" s="355">
        <v>23878049</v>
      </c>
    </row>
    <row r="260" spans="1:5">
      <c r="A260" s="354">
        <v>18210261</v>
      </c>
      <c r="B260" s="354" t="s">
        <v>2024</v>
      </c>
      <c r="C260" s="355">
        <v>50185.88</v>
      </c>
    </row>
    <row r="261" spans="1:5">
      <c r="A261" s="354">
        <v>18210281</v>
      </c>
      <c r="B261" s="354" t="s">
        <v>2239</v>
      </c>
      <c r="C261" s="355">
        <v>60295490.299999997</v>
      </c>
      <c r="E261" s="355"/>
    </row>
    <row r="262" spans="1:5">
      <c r="A262" s="354">
        <v>18210291</v>
      </c>
      <c r="B262" s="354" t="s">
        <v>2305</v>
      </c>
      <c r="C262" s="355">
        <v>3729091.77</v>
      </c>
      <c r="E262" s="355"/>
    </row>
    <row r="263" spans="1:5">
      <c r="A263" s="354">
        <v>18210301</v>
      </c>
      <c r="B263" s="354" t="s">
        <v>2832</v>
      </c>
      <c r="C263" s="355">
        <v>18185120.510000002</v>
      </c>
      <c r="E263" s="355"/>
    </row>
    <row r="264" spans="1:5">
      <c r="A264" s="354">
        <v>18210311</v>
      </c>
      <c r="B264" s="354" t="s">
        <v>2989</v>
      </c>
      <c r="C264" s="355">
        <v>6129238.4699999997</v>
      </c>
      <c r="E264" s="355"/>
    </row>
    <row r="265" spans="1:5">
      <c r="A265" s="354">
        <v>18220011</v>
      </c>
      <c r="B265" s="354" t="s">
        <v>457</v>
      </c>
      <c r="C265" s="355">
        <v>65708856.939999998</v>
      </c>
      <c r="E265" s="355"/>
    </row>
    <row r="266" spans="1:5">
      <c r="A266" s="354">
        <v>18220021</v>
      </c>
      <c r="B266" s="354" t="s">
        <v>1085</v>
      </c>
      <c r="C266" s="355">
        <v>743111.53</v>
      </c>
      <c r="E266" s="355"/>
    </row>
    <row r="267" spans="1:5">
      <c r="A267" s="354">
        <v>18220031</v>
      </c>
      <c r="B267" s="354" t="s">
        <v>243</v>
      </c>
      <c r="C267" s="355">
        <v>-18818583.699999999</v>
      </c>
      <c r="E267" s="355"/>
    </row>
    <row r="268" spans="1:5">
      <c r="A268" s="354">
        <v>18220041</v>
      </c>
      <c r="B268" s="354" t="s">
        <v>1257</v>
      </c>
      <c r="C268" s="355">
        <v>-17625027.739999998</v>
      </c>
      <c r="E268" s="355"/>
    </row>
    <row r="269" spans="1:5">
      <c r="A269" s="354">
        <v>18220061</v>
      </c>
      <c r="B269" s="354" t="s">
        <v>1415</v>
      </c>
      <c r="C269" s="355">
        <v>-30211680.609999999</v>
      </c>
      <c r="E269" s="355"/>
    </row>
    <row r="270" spans="1:5">
      <c r="A270" s="354">
        <v>18220091</v>
      </c>
      <c r="B270" s="354" t="s">
        <v>2231</v>
      </c>
      <c r="C270" s="355">
        <v>281479.23</v>
      </c>
      <c r="E270" s="355"/>
    </row>
    <row r="271" spans="1:5">
      <c r="A271" s="354">
        <v>18220101</v>
      </c>
      <c r="B271" s="354" t="s">
        <v>2845</v>
      </c>
      <c r="C271" s="355">
        <v>11137878.27</v>
      </c>
      <c r="E271" s="355"/>
    </row>
    <row r="272" spans="1:5">
      <c r="A272" s="354">
        <v>18230002</v>
      </c>
      <c r="B272" s="354" t="s">
        <v>2</v>
      </c>
      <c r="C272" s="355">
        <v>1034878.94</v>
      </c>
      <c r="E272" s="355"/>
    </row>
    <row r="273" spans="1:5">
      <c r="A273" s="354">
        <v>18230021</v>
      </c>
      <c r="B273" s="354" t="s">
        <v>575</v>
      </c>
      <c r="C273" s="355">
        <v>72531723.670000002</v>
      </c>
    </row>
    <row r="274" spans="1:5">
      <c r="A274" s="354">
        <v>18230031</v>
      </c>
      <c r="B274" s="354" t="s">
        <v>1260</v>
      </c>
      <c r="C274" s="355">
        <v>51677496.140000001</v>
      </c>
    </row>
    <row r="275" spans="1:5">
      <c r="A275" s="354">
        <v>18230032</v>
      </c>
      <c r="B275" s="354" t="s">
        <v>829</v>
      </c>
      <c r="C275" s="355">
        <v>10071209.16</v>
      </c>
      <c r="E275" s="355"/>
    </row>
    <row r="276" spans="1:5">
      <c r="A276" s="354">
        <v>18230041</v>
      </c>
      <c r="B276" s="354" t="s">
        <v>720</v>
      </c>
      <c r="C276" s="355">
        <v>21589277</v>
      </c>
      <c r="E276" s="355"/>
    </row>
    <row r="277" spans="1:5">
      <c r="A277" s="354">
        <v>18230042</v>
      </c>
      <c r="B277" s="354" t="s">
        <v>1566</v>
      </c>
      <c r="C277" s="355">
        <v>-1447301.95</v>
      </c>
      <c r="E277" s="355"/>
    </row>
    <row r="278" spans="1:5">
      <c r="A278" s="354">
        <v>18230051</v>
      </c>
      <c r="B278" s="354" t="s">
        <v>721</v>
      </c>
      <c r="C278" s="355">
        <v>-16621951.25</v>
      </c>
      <c r="E278" s="355"/>
    </row>
    <row r="279" spans="1:5">
      <c r="A279" s="354">
        <v>18230061</v>
      </c>
      <c r="B279" s="354" t="s">
        <v>631</v>
      </c>
      <c r="C279" s="355">
        <v>1200779</v>
      </c>
      <c r="E279" s="355"/>
    </row>
    <row r="280" spans="1:5">
      <c r="A280" s="354">
        <v>18230071</v>
      </c>
      <c r="B280" s="354" t="s">
        <v>970</v>
      </c>
      <c r="C280" s="355">
        <v>113632921</v>
      </c>
      <c r="E280" s="355"/>
    </row>
    <row r="281" spans="1:5">
      <c r="A281" s="354">
        <v>18230081</v>
      </c>
      <c r="B281" s="354" t="s">
        <v>932</v>
      </c>
      <c r="C281" s="355">
        <v>-107755312.98999999</v>
      </c>
      <c r="E281" s="355"/>
    </row>
    <row r="282" spans="1:5">
      <c r="A282" s="354">
        <v>18230281</v>
      </c>
      <c r="B282" s="354" t="s">
        <v>149</v>
      </c>
      <c r="C282" s="355">
        <v>1828298</v>
      </c>
      <c r="E282" s="355"/>
    </row>
    <row r="283" spans="1:5">
      <c r="A283" s="354">
        <v>18230291</v>
      </c>
      <c r="B283" s="354" t="s">
        <v>1458</v>
      </c>
      <c r="C283" s="355">
        <v>-1828298</v>
      </c>
      <c r="E283" s="355"/>
    </row>
    <row r="284" spans="1:5">
      <c r="A284" s="354">
        <v>18230311</v>
      </c>
      <c r="B284" s="354" t="s">
        <v>1489</v>
      </c>
      <c r="C284" s="355">
        <v>30000</v>
      </c>
      <c r="E284" s="355"/>
    </row>
    <row r="285" spans="1:5">
      <c r="A285" s="354">
        <v>18230351</v>
      </c>
      <c r="B285" s="354" t="s">
        <v>221</v>
      </c>
      <c r="C285" s="355">
        <v>113409050.11</v>
      </c>
      <c r="E285" s="355"/>
    </row>
    <row r="286" spans="1:5">
      <c r="A286" s="354">
        <v>18230401</v>
      </c>
      <c r="B286" s="354" t="s">
        <v>2250</v>
      </c>
      <c r="C286" s="355">
        <v>13262.01</v>
      </c>
      <c r="E286" s="355"/>
    </row>
    <row r="287" spans="1:5">
      <c r="A287" s="354">
        <v>18230621</v>
      </c>
      <c r="B287" s="354" t="s">
        <v>1277</v>
      </c>
      <c r="C287" s="355">
        <v>-46676178.310000002</v>
      </c>
      <c r="E287" s="355"/>
    </row>
    <row r="288" spans="1:5">
      <c r="A288" s="354">
        <v>18230631</v>
      </c>
      <c r="B288" s="354" t="s">
        <v>1795</v>
      </c>
      <c r="C288" s="355">
        <v>69338822.159999996</v>
      </c>
      <c r="E288" s="355"/>
    </row>
    <row r="289" spans="1:5">
      <c r="A289" s="354">
        <v>18230691</v>
      </c>
      <c r="B289" s="354" t="s">
        <v>1290</v>
      </c>
      <c r="C289" s="355">
        <v>-474402.14</v>
      </c>
      <c r="E289" s="355"/>
    </row>
    <row r="290" spans="1:5">
      <c r="A290" s="354">
        <v>18230711</v>
      </c>
      <c r="B290" s="354" t="s">
        <v>979</v>
      </c>
      <c r="C290" s="355">
        <v>29551324</v>
      </c>
      <c r="E290" s="355"/>
    </row>
    <row r="291" spans="1:5">
      <c r="A291" s="354">
        <v>18230721</v>
      </c>
      <c r="B291" s="354" t="s">
        <v>980</v>
      </c>
      <c r="C291" s="355">
        <v>-29551324</v>
      </c>
      <c r="E291" s="355"/>
    </row>
    <row r="292" spans="1:5">
      <c r="A292" s="354">
        <v>18230731</v>
      </c>
      <c r="B292" s="354" t="s">
        <v>1719</v>
      </c>
      <c r="C292" s="355">
        <v>9957561</v>
      </c>
      <c r="E292" s="355"/>
    </row>
    <row r="293" spans="1:5">
      <c r="A293" s="354">
        <v>18230741</v>
      </c>
      <c r="B293" s="354" t="s">
        <v>236</v>
      </c>
      <c r="C293" s="355">
        <v>-9957561</v>
      </c>
      <c r="E293" s="355"/>
    </row>
    <row r="294" spans="1:5">
      <c r="A294" s="354">
        <v>18230751</v>
      </c>
      <c r="B294" s="354" t="s">
        <v>278</v>
      </c>
      <c r="C294" s="355">
        <v>-12375488</v>
      </c>
      <c r="E294" s="355"/>
    </row>
    <row r="295" spans="1:5">
      <c r="A295" s="354">
        <v>18230761</v>
      </c>
      <c r="B295" s="354" t="s">
        <v>279</v>
      </c>
      <c r="C295" s="355">
        <v>12375488</v>
      </c>
      <c r="E295" s="355"/>
    </row>
    <row r="296" spans="1:5">
      <c r="A296" s="354">
        <v>18230771</v>
      </c>
      <c r="B296" s="354" t="s">
        <v>873</v>
      </c>
      <c r="C296" s="355">
        <v>18313822</v>
      </c>
      <c r="E296" s="355"/>
    </row>
    <row r="297" spans="1:5">
      <c r="A297" s="354">
        <v>18230781</v>
      </c>
      <c r="B297" s="354" t="s">
        <v>788</v>
      </c>
      <c r="C297" s="355">
        <v>-18313822</v>
      </c>
      <c r="E297" s="355"/>
    </row>
    <row r="298" spans="1:5">
      <c r="A298" s="354">
        <v>18230791</v>
      </c>
      <c r="B298" s="354" t="s">
        <v>379</v>
      </c>
      <c r="C298" s="355">
        <v>3858376</v>
      </c>
      <c r="E298" s="355"/>
    </row>
    <row r="299" spans="1:5">
      <c r="A299" s="354">
        <v>18230811</v>
      </c>
      <c r="B299" s="354" t="s">
        <v>1551</v>
      </c>
      <c r="C299" s="355">
        <v>-671033</v>
      </c>
      <c r="E299" s="355"/>
    </row>
    <row r="300" spans="1:5">
      <c r="A300" s="354">
        <v>18230821</v>
      </c>
      <c r="B300" s="354" t="s">
        <v>1552</v>
      </c>
      <c r="C300" s="355">
        <v>671033</v>
      </c>
      <c r="E300" s="355"/>
    </row>
    <row r="301" spans="1:5">
      <c r="A301" s="354">
        <v>18230831</v>
      </c>
      <c r="B301" s="354" t="s">
        <v>1435</v>
      </c>
      <c r="C301" s="355">
        <v>-30212669</v>
      </c>
      <c r="E301" s="355"/>
    </row>
    <row r="302" spans="1:5">
      <c r="A302" s="354">
        <v>18230841</v>
      </c>
      <c r="B302" s="354" t="s">
        <v>707</v>
      </c>
      <c r="C302" s="355">
        <v>30212669</v>
      </c>
      <c r="E302" s="355"/>
    </row>
    <row r="303" spans="1:5">
      <c r="A303" s="354">
        <v>18230851</v>
      </c>
      <c r="B303" s="354" t="s">
        <v>1138</v>
      </c>
      <c r="C303" s="355">
        <v>-1764924</v>
      </c>
      <c r="E303" s="355"/>
    </row>
    <row r="304" spans="1:5">
      <c r="A304" s="354">
        <v>18230861</v>
      </c>
      <c r="B304" s="354" t="s">
        <v>1139</v>
      </c>
      <c r="C304" s="355">
        <v>1764924</v>
      </c>
      <c r="E304" s="355"/>
    </row>
    <row r="305" spans="1:5">
      <c r="A305" s="354">
        <v>18230871</v>
      </c>
      <c r="B305" s="354" t="s">
        <v>180</v>
      </c>
      <c r="C305" s="355">
        <v>30270096</v>
      </c>
      <c r="E305" s="355"/>
    </row>
    <row r="306" spans="1:5">
      <c r="A306" s="354">
        <v>18230881</v>
      </c>
      <c r="B306" s="354" t="s">
        <v>181</v>
      </c>
      <c r="C306" s="355">
        <v>-30270096</v>
      </c>
      <c r="E306" s="355"/>
    </row>
    <row r="307" spans="1:5">
      <c r="A307" s="354">
        <v>18230891</v>
      </c>
      <c r="B307" s="354" t="s">
        <v>915</v>
      </c>
      <c r="C307" s="355">
        <v>36163528</v>
      </c>
      <c r="E307" s="355"/>
    </row>
    <row r="308" spans="1:5">
      <c r="A308" s="354">
        <v>18230971</v>
      </c>
      <c r="B308" s="354" t="s">
        <v>1383</v>
      </c>
      <c r="C308" s="355">
        <v>2749643.08</v>
      </c>
      <c r="E308" s="355"/>
    </row>
    <row r="309" spans="1:5">
      <c r="A309" s="354">
        <v>18230981</v>
      </c>
      <c r="B309" s="354" t="s">
        <v>918</v>
      </c>
      <c r="C309" s="355">
        <v>-36163528</v>
      </c>
      <c r="E309" s="355"/>
    </row>
    <row r="310" spans="1:5">
      <c r="A310" s="354">
        <v>18231051</v>
      </c>
      <c r="B310" s="354" t="s">
        <v>2039</v>
      </c>
      <c r="C310" s="355">
        <v>-34827817</v>
      </c>
      <c r="E310" s="355"/>
    </row>
    <row r="311" spans="1:5">
      <c r="A311" s="354">
        <v>18231061</v>
      </c>
      <c r="B311" s="354" t="s">
        <v>2040</v>
      </c>
      <c r="C311" s="355">
        <v>34827817</v>
      </c>
      <c r="E311" s="355"/>
    </row>
    <row r="312" spans="1:5">
      <c r="A312" s="354">
        <v>18231081</v>
      </c>
      <c r="B312" s="354" t="s">
        <v>2237</v>
      </c>
      <c r="C312" s="355">
        <v>-25644564</v>
      </c>
      <c r="E312" s="355"/>
    </row>
    <row r="313" spans="1:5">
      <c r="A313" s="354">
        <v>18231091</v>
      </c>
      <c r="B313" s="354" t="s">
        <v>2238</v>
      </c>
      <c r="C313" s="355">
        <v>25644564</v>
      </c>
      <c r="E313" s="355"/>
    </row>
    <row r="314" spans="1:5">
      <c r="A314" s="354">
        <v>18231141</v>
      </c>
      <c r="B314" s="354" t="s">
        <v>2461</v>
      </c>
      <c r="C314" s="355">
        <v>-37811937</v>
      </c>
      <c r="E314" s="355"/>
    </row>
    <row r="315" spans="1:5">
      <c r="A315" s="354">
        <v>18231151</v>
      </c>
      <c r="B315" s="354" t="s">
        <v>2462</v>
      </c>
      <c r="C315" s="355">
        <v>37811937</v>
      </c>
      <c r="E315" s="355"/>
    </row>
    <row r="316" spans="1:5">
      <c r="A316" s="354">
        <v>18231161</v>
      </c>
      <c r="B316" s="354" t="s">
        <v>2724</v>
      </c>
      <c r="C316" s="355">
        <v>40127111</v>
      </c>
      <c r="E316" s="355"/>
    </row>
    <row r="317" spans="1:5">
      <c r="A317" s="354">
        <v>18231171</v>
      </c>
      <c r="B317" s="354" t="s">
        <v>2725</v>
      </c>
      <c r="C317" s="355">
        <v>-40127111</v>
      </c>
      <c r="E317" s="355"/>
    </row>
    <row r="318" spans="1:5">
      <c r="A318" s="354">
        <v>18231181</v>
      </c>
      <c r="B318" s="354" t="s">
        <v>2878</v>
      </c>
      <c r="C318" s="355">
        <v>17582716</v>
      </c>
      <c r="E318" s="355"/>
    </row>
    <row r="319" spans="1:5">
      <c r="A319" s="354">
        <v>18231191</v>
      </c>
      <c r="B319" s="354" t="s">
        <v>2879</v>
      </c>
      <c r="C319" s="355">
        <v>-17582716</v>
      </c>
      <c r="E319" s="355"/>
    </row>
    <row r="320" spans="1:5">
      <c r="A320" s="354">
        <v>18232221</v>
      </c>
      <c r="B320" s="354" t="s">
        <v>1490</v>
      </c>
      <c r="C320" s="355">
        <v>198375.75</v>
      </c>
      <c r="E320" s="355"/>
    </row>
    <row r="321" spans="1:5">
      <c r="A321" s="354">
        <v>18232251</v>
      </c>
      <c r="B321" s="354" t="s">
        <v>1491</v>
      </c>
      <c r="C321" s="355">
        <v>2142305.36</v>
      </c>
      <c r="E321" s="355"/>
    </row>
    <row r="322" spans="1:5">
      <c r="A322" s="354">
        <v>18232261</v>
      </c>
      <c r="B322" s="354" t="s">
        <v>1524</v>
      </c>
      <c r="C322" s="355">
        <v>102002.61</v>
      </c>
      <c r="E322" s="355"/>
    </row>
    <row r="323" spans="1:5">
      <c r="A323" s="354">
        <v>18232271</v>
      </c>
      <c r="B323" s="354" t="s">
        <v>1492</v>
      </c>
      <c r="C323" s="355">
        <v>301742.2</v>
      </c>
      <c r="E323" s="355"/>
    </row>
    <row r="324" spans="1:5">
      <c r="A324" s="354">
        <v>18232301</v>
      </c>
      <c r="B324" s="354" t="s">
        <v>2306</v>
      </c>
      <c r="C324" s="355">
        <v>70340629.370000005</v>
      </c>
      <c r="E324" s="355"/>
    </row>
    <row r="325" spans="1:5">
      <c r="A325" s="354">
        <v>18232311</v>
      </c>
      <c r="B325" s="354" t="s">
        <v>2307</v>
      </c>
      <c r="C325" s="355">
        <v>14858814</v>
      </c>
      <c r="E325" s="355"/>
    </row>
    <row r="326" spans="1:5">
      <c r="A326" s="354">
        <v>18232321</v>
      </c>
      <c r="B326" s="354" t="s">
        <v>2308</v>
      </c>
      <c r="C326" s="355">
        <v>2083333.13</v>
      </c>
      <c r="E326" s="355"/>
    </row>
    <row r="327" spans="1:5">
      <c r="A327" s="354">
        <v>18232331</v>
      </c>
      <c r="B327" s="354" t="s">
        <v>2319</v>
      </c>
      <c r="C327" s="355">
        <v>2249806.62</v>
      </c>
      <c r="E327" s="355"/>
    </row>
    <row r="328" spans="1:5">
      <c r="A328" s="354">
        <v>18233061</v>
      </c>
      <c r="B328" s="354" t="s">
        <v>1493</v>
      </c>
      <c r="C328" s="355">
        <v>20000</v>
      </c>
      <c r="E328" s="355"/>
    </row>
    <row r="329" spans="1:5">
      <c r="A329" s="354">
        <v>18233091</v>
      </c>
      <c r="B329" s="354" t="s">
        <v>1494</v>
      </c>
      <c r="C329" s="355">
        <v>198092.16</v>
      </c>
      <c r="E329" s="355"/>
    </row>
    <row r="330" spans="1:5">
      <c r="A330" s="354">
        <v>18235521</v>
      </c>
      <c r="B330" s="354" t="s">
        <v>1926</v>
      </c>
      <c r="C330" s="355">
        <v>27001332.879999999</v>
      </c>
      <c r="E330" s="355"/>
    </row>
    <row r="331" spans="1:5">
      <c r="A331" s="354">
        <v>18236021</v>
      </c>
      <c r="B331" s="354" t="s">
        <v>44</v>
      </c>
      <c r="C331" s="355">
        <v>15256064.07</v>
      </c>
      <c r="E331" s="355"/>
    </row>
    <row r="332" spans="1:5">
      <c r="A332" s="354">
        <v>18236031</v>
      </c>
      <c r="B332" s="354" t="s">
        <v>45</v>
      </c>
      <c r="C332" s="355">
        <v>2873005.76</v>
      </c>
      <c r="E332" s="355"/>
    </row>
    <row r="333" spans="1:5">
      <c r="A333" s="354">
        <v>18236041</v>
      </c>
      <c r="B333" s="354" t="s">
        <v>46</v>
      </c>
      <c r="C333" s="355">
        <v>-228709.77</v>
      </c>
      <c r="E333" s="355"/>
    </row>
    <row r="334" spans="1:5">
      <c r="A334" s="354">
        <v>18236051</v>
      </c>
      <c r="B334" s="354" t="s">
        <v>1212</v>
      </c>
      <c r="C334" s="355">
        <v>107024.51</v>
      </c>
      <c r="E334" s="355"/>
    </row>
    <row r="335" spans="1:5">
      <c r="A335" s="354">
        <v>18236061</v>
      </c>
      <c r="B335" s="354" t="s">
        <v>322</v>
      </c>
      <c r="C335" s="355">
        <v>1031542.85</v>
      </c>
      <c r="E335" s="355"/>
    </row>
    <row r="336" spans="1:5">
      <c r="A336" s="354">
        <v>18236071</v>
      </c>
      <c r="B336" s="354" t="s">
        <v>323</v>
      </c>
      <c r="C336" s="355">
        <v>671052.84</v>
      </c>
      <c r="E336" s="355"/>
    </row>
    <row r="337" spans="1:5">
      <c r="A337" s="354">
        <v>18236091</v>
      </c>
      <c r="B337" s="354" t="s">
        <v>1384</v>
      </c>
      <c r="C337" s="355">
        <v>-100555.3</v>
      </c>
      <c r="E337" s="355"/>
    </row>
    <row r="338" spans="1:5">
      <c r="A338" s="354">
        <v>18236101</v>
      </c>
      <c r="B338" s="354" t="s">
        <v>1417</v>
      </c>
      <c r="C338" s="355">
        <v>3769772.47</v>
      </c>
      <c r="E338" s="355"/>
    </row>
    <row r="339" spans="1:5">
      <c r="A339" s="354">
        <v>18236111</v>
      </c>
      <c r="B339" s="354" t="s">
        <v>2747</v>
      </c>
      <c r="C339" s="355">
        <v>-1810013.07</v>
      </c>
      <c r="E339" s="355"/>
    </row>
    <row r="340" spans="1:5">
      <c r="A340" s="354">
        <v>18237112</v>
      </c>
      <c r="B340" s="354" t="s">
        <v>633</v>
      </c>
      <c r="C340" s="355">
        <v>279321.2</v>
      </c>
    </row>
    <row r="341" spans="1:5">
      <c r="A341" s="354">
        <v>18237122</v>
      </c>
      <c r="B341" s="354" t="s">
        <v>961</v>
      </c>
      <c r="C341" s="355">
        <v>169602.13</v>
      </c>
      <c r="E341" s="355"/>
    </row>
    <row r="342" spans="1:5">
      <c r="A342" s="354">
        <v>18237132</v>
      </c>
      <c r="B342" s="354" t="s">
        <v>58</v>
      </c>
      <c r="C342" s="355">
        <v>133750.43</v>
      </c>
    </row>
    <row r="343" spans="1:5">
      <c r="A343" s="354">
        <v>18237142</v>
      </c>
      <c r="B343" s="354" t="s">
        <v>59</v>
      </c>
      <c r="C343" s="355">
        <v>53995.63</v>
      </c>
    </row>
    <row r="344" spans="1:5">
      <c r="A344" s="354">
        <v>18237152</v>
      </c>
      <c r="B344" s="354" t="s">
        <v>318</v>
      </c>
      <c r="C344" s="355">
        <v>67987.45</v>
      </c>
    </row>
    <row r="345" spans="1:5">
      <c r="A345" s="354">
        <v>18238031</v>
      </c>
      <c r="B345" s="354" t="s">
        <v>2603</v>
      </c>
      <c r="C345" s="355">
        <v>8741365.8300000001</v>
      </c>
      <c r="E345" s="355"/>
    </row>
    <row r="346" spans="1:5">
      <c r="A346" s="354">
        <v>18238032</v>
      </c>
      <c r="B346" s="354" t="s">
        <v>2603</v>
      </c>
      <c r="C346" s="355">
        <v>3282790.81</v>
      </c>
      <c r="E346" s="355"/>
    </row>
    <row r="347" spans="1:5">
      <c r="A347" s="354">
        <v>18238041</v>
      </c>
      <c r="B347" s="354" t="s">
        <v>2604</v>
      </c>
      <c r="C347" s="355">
        <v>21539010</v>
      </c>
      <c r="E347" s="355"/>
    </row>
    <row r="348" spans="1:5">
      <c r="A348" s="354">
        <v>18238042</v>
      </c>
      <c r="B348" s="354" t="s">
        <v>2605</v>
      </c>
      <c r="C348" s="355">
        <v>9293686</v>
      </c>
      <c r="E348" s="355"/>
    </row>
    <row r="349" spans="1:5">
      <c r="A349" s="354">
        <v>18238141</v>
      </c>
      <c r="B349" s="354" t="s">
        <v>2783</v>
      </c>
      <c r="C349" s="355">
        <v>21141293.800000001</v>
      </c>
    </row>
    <row r="350" spans="1:5">
      <c r="A350" s="354">
        <v>18238142</v>
      </c>
      <c r="B350" s="354" t="s">
        <v>2782</v>
      </c>
      <c r="C350" s="355">
        <v>48950342.740000002</v>
      </c>
    </row>
    <row r="351" spans="1:5">
      <c r="A351" s="354">
        <v>18238151</v>
      </c>
      <c r="B351" s="354" t="s">
        <v>2674</v>
      </c>
      <c r="C351" s="355">
        <v>5872344.8899999997</v>
      </c>
    </row>
    <row r="352" spans="1:5">
      <c r="A352" s="354">
        <v>18238152</v>
      </c>
      <c r="B352" s="354" t="s">
        <v>2618</v>
      </c>
      <c r="C352" s="355">
        <v>10404749.35</v>
      </c>
      <c r="E352" s="355"/>
    </row>
    <row r="353" spans="1:5">
      <c r="A353" s="354">
        <v>18238161</v>
      </c>
      <c r="B353" s="354" t="s">
        <v>2602</v>
      </c>
      <c r="C353" s="355">
        <v>634610.18999999994</v>
      </c>
      <c r="E353" s="355"/>
    </row>
    <row r="354" spans="1:5">
      <c r="A354" s="354">
        <v>18238162</v>
      </c>
      <c r="B354" s="354" t="s">
        <v>2849</v>
      </c>
      <c r="C354" s="355">
        <v>1210018.05</v>
      </c>
      <c r="E354" s="355"/>
    </row>
    <row r="355" spans="1:5">
      <c r="A355" s="354">
        <v>18238171</v>
      </c>
      <c r="B355" s="354" t="s">
        <v>2766</v>
      </c>
      <c r="C355" s="355">
        <v>266610.49</v>
      </c>
    </row>
    <row r="356" spans="1:5">
      <c r="A356" s="354">
        <v>18238172</v>
      </c>
      <c r="B356" s="354" t="s">
        <v>2619</v>
      </c>
      <c r="C356" s="355">
        <v>319966.46999999997</v>
      </c>
      <c r="E356" s="355"/>
    </row>
    <row r="357" spans="1:5">
      <c r="A357" s="354">
        <v>18238181</v>
      </c>
      <c r="B357" s="354" t="s">
        <v>2720</v>
      </c>
      <c r="C357" s="355">
        <v>87753.26</v>
      </c>
      <c r="E357" s="355"/>
    </row>
    <row r="358" spans="1:5">
      <c r="A358" s="354">
        <v>18238191</v>
      </c>
      <c r="B358" s="354" t="s">
        <v>2721</v>
      </c>
      <c r="C358" s="355">
        <v>1750723.7</v>
      </c>
      <c r="E358" s="355"/>
    </row>
    <row r="359" spans="1:5">
      <c r="A359" s="354">
        <v>18238211</v>
      </c>
      <c r="B359" s="354" t="s">
        <v>2712</v>
      </c>
      <c r="C359" s="355">
        <v>27215.96</v>
      </c>
      <c r="E359" s="355"/>
    </row>
    <row r="360" spans="1:5">
      <c r="A360" s="354">
        <v>18238221</v>
      </c>
      <c r="B360" s="354" t="s">
        <v>2713</v>
      </c>
      <c r="C360" s="355">
        <v>66007.92</v>
      </c>
    </row>
    <row r="361" spans="1:5">
      <c r="A361" s="354">
        <v>18238311</v>
      </c>
      <c r="B361" s="354" t="s">
        <v>2675</v>
      </c>
      <c r="C361" s="355">
        <v>18081689.760000002</v>
      </c>
    </row>
    <row r="362" spans="1:5">
      <c r="A362" s="354">
        <v>18238321</v>
      </c>
      <c r="B362" s="354" t="s">
        <v>2676</v>
      </c>
      <c r="C362" s="355">
        <v>2020050.9</v>
      </c>
      <c r="E362" s="355"/>
    </row>
    <row r="363" spans="1:5">
      <c r="A363" s="354">
        <v>18238331</v>
      </c>
      <c r="B363" s="354" t="s">
        <v>2680</v>
      </c>
      <c r="C363" s="355">
        <v>7932365.7199999997</v>
      </c>
      <c r="E363" s="355"/>
    </row>
    <row r="364" spans="1:5">
      <c r="A364" s="354">
        <v>18239001</v>
      </c>
      <c r="B364" s="354" t="s">
        <v>1785</v>
      </c>
      <c r="C364" s="355">
        <v>101895577.72</v>
      </c>
      <c r="E364" s="355"/>
    </row>
    <row r="365" spans="1:5">
      <c r="A365" s="354">
        <v>18239002</v>
      </c>
      <c r="B365" s="354" t="s">
        <v>1786</v>
      </c>
      <c r="C365" s="355">
        <v>32289728.93</v>
      </c>
      <c r="E365" s="355"/>
    </row>
    <row r="366" spans="1:5">
      <c r="A366" s="354">
        <v>18239011</v>
      </c>
      <c r="B366" s="354" t="s">
        <v>556</v>
      </c>
      <c r="C366" s="355">
        <v>3199142.42</v>
      </c>
    </row>
    <row r="367" spans="1:5">
      <c r="A367" s="354">
        <v>18239012</v>
      </c>
      <c r="B367" s="354" t="s">
        <v>557</v>
      </c>
      <c r="C367" s="355">
        <v>1259471.71</v>
      </c>
      <c r="E367" s="355"/>
    </row>
    <row r="368" spans="1:5">
      <c r="A368" s="354">
        <v>18239021</v>
      </c>
      <c r="B368" s="354" t="s">
        <v>1787</v>
      </c>
      <c r="C368" s="355">
        <v>23961724.699999999</v>
      </c>
      <c r="E368" s="355"/>
    </row>
    <row r="369" spans="1:5">
      <c r="A369" s="354">
        <v>18239022</v>
      </c>
      <c r="B369" s="354" t="s">
        <v>1788</v>
      </c>
      <c r="C369" s="355">
        <v>9103317.1899999995</v>
      </c>
      <c r="E369" s="355"/>
    </row>
    <row r="370" spans="1:5">
      <c r="A370" s="354">
        <v>18239031</v>
      </c>
      <c r="B370" s="354" t="s">
        <v>893</v>
      </c>
      <c r="C370" s="355">
        <v>-129056444.84</v>
      </c>
      <c r="E370" s="355"/>
    </row>
    <row r="371" spans="1:5">
      <c r="A371" s="354">
        <v>18239032</v>
      </c>
      <c r="B371" s="354" t="s">
        <v>894</v>
      </c>
      <c r="C371" s="355">
        <v>-42652517.829999998</v>
      </c>
    </row>
    <row r="372" spans="1:5">
      <c r="A372" s="354">
        <v>18239061</v>
      </c>
      <c r="B372" s="354" t="s">
        <v>1600</v>
      </c>
      <c r="C372" s="355">
        <v>869394</v>
      </c>
    </row>
    <row r="373" spans="1:5">
      <c r="A373" s="354">
        <v>18239081</v>
      </c>
      <c r="B373" s="354" t="s">
        <v>2921</v>
      </c>
      <c r="C373" s="355">
        <v>4039222.03</v>
      </c>
    </row>
    <row r="374" spans="1:5">
      <c r="A374" s="354">
        <v>18239082</v>
      </c>
      <c r="B374" s="354" t="s">
        <v>2922</v>
      </c>
      <c r="C374" s="355">
        <v>9358219.7899999991</v>
      </c>
    </row>
    <row r="375" spans="1:5">
      <c r="A375" s="354">
        <v>18239091</v>
      </c>
      <c r="B375" s="354" t="s">
        <v>2923</v>
      </c>
      <c r="C375" s="355">
        <v>3240386.06</v>
      </c>
    </row>
    <row r="376" spans="1:5">
      <c r="A376" s="354">
        <v>18239092</v>
      </c>
      <c r="B376" s="354" t="s">
        <v>2772</v>
      </c>
      <c r="C376" s="355">
        <v>4269554.43</v>
      </c>
      <c r="E376" s="355"/>
    </row>
    <row r="377" spans="1:5">
      <c r="A377" s="354">
        <v>18239101</v>
      </c>
      <c r="B377" s="354" t="s">
        <v>2924</v>
      </c>
      <c r="C377" s="355">
        <v>653378.36</v>
      </c>
      <c r="E377" s="355"/>
    </row>
    <row r="378" spans="1:5">
      <c r="A378" s="354">
        <v>18400013</v>
      </c>
      <c r="B378" s="354" t="s">
        <v>1622</v>
      </c>
      <c r="C378" s="355">
        <v>-454520.99</v>
      </c>
      <c r="E378" s="355"/>
    </row>
    <row r="379" spans="1:5">
      <c r="A379" s="354">
        <v>18400123</v>
      </c>
      <c r="B379" s="354" t="s">
        <v>1623</v>
      </c>
      <c r="C379" s="355">
        <v>-221302.73</v>
      </c>
      <c r="E379" s="355"/>
    </row>
    <row r="380" spans="1:5">
      <c r="A380" s="354">
        <v>18400143</v>
      </c>
      <c r="B380" s="354" t="s">
        <v>1624</v>
      </c>
      <c r="C380" s="355">
        <v>-397092.81</v>
      </c>
      <c r="E380" s="355"/>
    </row>
    <row r="381" spans="1:5">
      <c r="A381" s="354">
        <v>18400483</v>
      </c>
      <c r="B381" s="354" t="s">
        <v>621</v>
      </c>
      <c r="C381" s="355">
        <v>-584941.1</v>
      </c>
    </row>
    <row r="382" spans="1:5">
      <c r="A382" s="354">
        <v>18500003</v>
      </c>
      <c r="B382" s="354" t="s">
        <v>660</v>
      </c>
      <c r="C382" s="355">
        <v>-34723.68</v>
      </c>
    </row>
    <row r="383" spans="1:5">
      <c r="A383" s="354">
        <v>18600013</v>
      </c>
      <c r="B383" s="354" t="s">
        <v>1275</v>
      </c>
      <c r="C383" s="355">
        <v>524494.92000000004</v>
      </c>
      <c r="E383" s="355"/>
    </row>
    <row r="384" spans="1:5">
      <c r="A384" s="354">
        <v>18600053</v>
      </c>
      <c r="B384" s="354" t="s">
        <v>1276</v>
      </c>
      <c r="C384" s="355">
        <v>3670522.34</v>
      </c>
      <c r="E384" s="355"/>
    </row>
    <row r="385" spans="1:5">
      <c r="A385" s="354">
        <v>18600091</v>
      </c>
      <c r="B385" s="354" t="s">
        <v>2111</v>
      </c>
      <c r="C385" s="355">
        <v>6469.97</v>
      </c>
      <c r="E385" s="355"/>
    </row>
    <row r="386" spans="1:5">
      <c r="A386" s="354">
        <v>18600122</v>
      </c>
      <c r="B386" s="354" t="s">
        <v>1568</v>
      </c>
      <c r="C386" s="355">
        <v>-5805.85</v>
      </c>
      <c r="E386" s="355"/>
    </row>
    <row r="387" spans="1:5">
      <c r="A387" s="354">
        <v>18600123</v>
      </c>
      <c r="B387" s="354" t="s">
        <v>238</v>
      </c>
      <c r="C387" s="354">
        <v>690.84</v>
      </c>
      <c r="E387" s="355"/>
    </row>
    <row r="388" spans="1:5">
      <c r="A388" s="354">
        <v>18600143</v>
      </c>
      <c r="B388" s="354" t="s">
        <v>2853</v>
      </c>
      <c r="C388" s="355">
        <v>32841.68</v>
      </c>
      <c r="E388" s="355"/>
    </row>
    <row r="389" spans="1:5">
      <c r="A389" s="354">
        <v>18600291</v>
      </c>
      <c r="B389" s="354" t="s">
        <v>2778</v>
      </c>
      <c r="C389" s="355">
        <v>12399.37</v>
      </c>
      <c r="E389" s="355"/>
    </row>
    <row r="390" spans="1:5">
      <c r="A390" s="354">
        <v>18600293</v>
      </c>
      <c r="B390" s="354" t="s">
        <v>843</v>
      </c>
      <c r="C390" s="355">
        <v>22816.41</v>
      </c>
      <c r="E390" s="355"/>
    </row>
    <row r="391" spans="1:5">
      <c r="A391" s="354">
        <v>18600403</v>
      </c>
      <c r="B391" s="354" t="s">
        <v>2523</v>
      </c>
      <c r="C391" s="355">
        <v>1806145.43</v>
      </c>
      <c r="E391" s="355"/>
    </row>
    <row r="392" spans="1:5">
      <c r="A392" s="354">
        <v>18600512</v>
      </c>
      <c r="B392" s="354" t="s">
        <v>2369</v>
      </c>
      <c r="C392" s="355">
        <v>70161331.170000002</v>
      </c>
      <c r="E392" s="355"/>
    </row>
    <row r="393" spans="1:5">
      <c r="A393" s="354">
        <v>18600561</v>
      </c>
      <c r="B393" s="354" t="s">
        <v>1086</v>
      </c>
      <c r="C393" s="355">
        <v>8126893</v>
      </c>
      <c r="E393" s="355"/>
    </row>
    <row r="394" spans="1:5">
      <c r="A394" s="354">
        <v>18600571</v>
      </c>
      <c r="B394" s="354" t="s">
        <v>1359</v>
      </c>
      <c r="C394" s="355">
        <v>60429728.780000001</v>
      </c>
      <c r="E394" s="355"/>
    </row>
    <row r="395" spans="1:5">
      <c r="A395" s="354">
        <v>18600573</v>
      </c>
      <c r="B395" s="354" t="s">
        <v>2859</v>
      </c>
      <c r="C395" s="355">
        <v>5391282</v>
      </c>
      <c r="E395" s="355"/>
    </row>
    <row r="396" spans="1:5">
      <c r="A396" s="354">
        <v>18600751</v>
      </c>
      <c r="B396" s="354" t="s">
        <v>2193</v>
      </c>
      <c r="C396" s="355">
        <v>2496008.75</v>
      </c>
      <c r="E396" s="355"/>
    </row>
    <row r="397" spans="1:5">
      <c r="A397" s="354">
        <v>18600761</v>
      </c>
      <c r="B397" s="354" t="s">
        <v>2194</v>
      </c>
      <c r="C397" s="355">
        <v>1068918.52</v>
      </c>
      <c r="E397" s="355"/>
    </row>
    <row r="398" spans="1:5">
      <c r="A398" s="354">
        <v>18600771</v>
      </c>
      <c r="B398" s="354" t="s">
        <v>2346</v>
      </c>
      <c r="C398" s="355">
        <v>2577087.9500000002</v>
      </c>
      <c r="E398" s="355"/>
    </row>
    <row r="399" spans="1:5">
      <c r="A399" s="354">
        <v>18600781</v>
      </c>
      <c r="B399" s="354" t="s">
        <v>2347</v>
      </c>
      <c r="C399" s="355">
        <v>1365378.1</v>
      </c>
      <c r="E399" s="355"/>
    </row>
    <row r="400" spans="1:5">
      <c r="A400" s="354">
        <v>18600941</v>
      </c>
      <c r="B400" s="354" t="s">
        <v>2805</v>
      </c>
      <c r="C400" s="355">
        <v>38331.199999999997</v>
      </c>
      <c r="E400" s="355"/>
    </row>
    <row r="401" spans="1:5">
      <c r="A401" s="354">
        <v>18600943</v>
      </c>
      <c r="B401" s="354" t="s">
        <v>2806</v>
      </c>
      <c r="C401" s="355">
        <v>359021.76</v>
      </c>
      <c r="E401" s="355"/>
    </row>
    <row r="402" spans="1:5">
      <c r="A402" s="354">
        <v>18601013</v>
      </c>
      <c r="B402" s="354" t="s">
        <v>2884</v>
      </c>
      <c r="C402" s="355">
        <v>112637.5</v>
      </c>
      <c r="E402" s="355"/>
    </row>
    <row r="403" spans="1:5">
      <c r="A403" s="354">
        <v>18601021</v>
      </c>
      <c r="B403" s="354" t="s">
        <v>2571</v>
      </c>
      <c r="C403" s="355">
        <v>370253.82</v>
      </c>
      <c r="E403" s="355"/>
    </row>
    <row r="404" spans="1:5">
      <c r="A404" s="354">
        <v>18601173</v>
      </c>
      <c r="B404" s="354" t="s">
        <v>2718</v>
      </c>
      <c r="C404" s="355">
        <v>80437.97</v>
      </c>
      <c r="E404" s="355"/>
    </row>
    <row r="405" spans="1:5">
      <c r="A405" s="354">
        <v>18601502</v>
      </c>
      <c r="B405" s="354" t="s">
        <v>2525</v>
      </c>
      <c r="C405" s="355">
        <v>172602.46</v>
      </c>
      <c r="E405" s="355"/>
    </row>
    <row r="406" spans="1:5">
      <c r="A406" s="354">
        <v>18603003</v>
      </c>
      <c r="B406" s="354" t="s">
        <v>2804</v>
      </c>
      <c r="C406" s="355">
        <v>1468646.96</v>
      </c>
      <c r="E406" s="355"/>
    </row>
    <row r="407" spans="1:5">
      <c r="A407" s="354">
        <v>18603011</v>
      </c>
      <c r="B407" s="354" t="s">
        <v>2761</v>
      </c>
      <c r="C407" s="355">
        <v>1948438.02</v>
      </c>
      <c r="E407" s="355"/>
    </row>
    <row r="408" spans="1:5">
      <c r="A408" s="354">
        <v>18603021</v>
      </c>
      <c r="B408" s="354" t="s">
        <v>2779</v>
      </c>
      <c r="C408" s="355">
        <v>6001208.9800000004</v>
      </c>
      <c r="E408" s="355"/>
    </row>
    <row r="409" spans="1:5">
      <c r="A409" s="354">
        <v>18603031</v>
      </c>
      <c r="B409" s="354" t="s">
        <v>2754</v>
      </c>
      <c r="C409" s="355">
        <v>1855472.67</v>
      </c>
      <c r="E409" s="355"/>
    </row>
    <row r="410" spans="1:5">
      <c r="A410" s="354">
        <v>18603041</v>
      </c>
      <c r="B410" s="354" t="s">
        <v>2780</v>
      </c>
      <c r="C410" s="355">
        <v>954960.64</v>
      </c>
      <c r="E410" s="355"/>
    </row>
    <row r="411" spans="1:5">
      <c r="A411" s="354">
        <v>18603051</v>
      </c>
      <c r="B411" s="354" t="s">
        <v>2784</v>
      </c>
      <c r="C411" s="355">
        <v>615398.34</v>
      </c>
      <c r="E411" s="355"/>
    </row>
    <row r="412" spans="1:5">
      <c r="A412" s="354">
        <v>18603061</v>
      </c>
      <c r="B412" s="354" t="s">
        <v>2898</v>
      </c>
      <c r="C412" s="355">
        <v>2804412.82</v>
      </c>
      <c r="E412" s="355"/>
    </row>
    <row r="413" spans="1:5">
      <c r="A413" s="354">
        <v>18603072</v>
      </c>
      <c r="B413" s="354" t="s">
        <v>2899</v>
      </c>
      <c r="C413" s="355">
        <v>1530286.25</v>
      </c>
      <c r="E413" s="355"/>
    </row>
    <row r="414" spans="1:5">
      <c r="A414" s="354">
        <v>18603081</v>
      </c>
      <c r="B414" s="354" t="s">
        <v>2908</v>
      </c>
      <c r="C414" s="355">
        <v>10000</v>
      </c>
      <c r="E414" s="355"/>
    </row>
    <row r="415" spans="1:5">
      <c r="A415" s="354">
        <v>18603091</v>
      </c>
      <c r="B415" s="354" t="s">
        <v>2909</v>
      </c>
      <c r="C415" s="355">
        <v>12500</v>
      </c>
      <c r="E415" s="355"/>
    </row>
    <row r="416" spans="1:5">
      <c r="A416" s="354">
        <v>18605011</v>
      </c>
      <c r="B416" s="354" t="s">
        <v>2862</v>
      </c>
      <c r="C416" s="355">
        <v>1807820.92</v>
      </c>
      <c r="E416" s="355"/>
    </row>
    <row r="417" spans="1:5">
      <c r="A417" s="354">
        <v>18605021</v>
      </c>
      <c r="B417" s="354" t="s">
        <v>2910</v>
      </c>
      <c r="C417" s="355">
        <v>4328738.5599999996</v>
      </c>
    </row>
    <row r="418" spans="1:5">
      <c r="A418" s="354">
        <v>18605031</v>
      </c>
      <c r="B418" s="354" t="s">
        <v>2926</v>
      </c>
      <c r="C418" s="355">
        <v>1348358.44</v>
      </c>
    </row>
    <row r="419" spans="1:5">
      <c r="A419" s="354">
        <v>18605041</v>
      </c>
      <c r="B419" s="354" t="s">
        <v>2970</v>
      </c>
      <c r="C419" s="355">
        <v>2586219.2000000002</v>
      </c>
      <c r="E419" s="355"/>
    </row>
    <row r="420" spans="1:5">
      <c r="A420" s="354">
        <v>18608001</v>
      </c>
      <c r="B420" s="354" t="s">
        <v>1495</v>
      </c>
      <c r="C420" s="355">
        <v>411481.88</v>
      </c>
      <c r="E420" s="355"/>
    </row>
    <row r="421" spans="1:5">
      <c r="A421" s="354">
        <v>18608002</v>
      </c>
      <c r="B421" s="354" t="s">
        <v>2789</v>
      </c>
      <c r="C421" s="355">
        <v>504328.4</v>
      </c>
      <c r="E421" s="355"/>
    </row>
    <row r="422" spans="1:5">
      <c r="A422" s="354">
        <v>18608011</v>
      </c>
      <c r="B422" s="354" t="s">
        <v>1496</v>
      </c>
      <c r="C422" s="355">
        <v>340622.45</v>
      </c>
      <c r="E422" s="355"/>
    </row>
    <row r="423" spans="1:5">
      <c r="A423" s="354">
        <v>18608012</v>
      </c>
      <c r="B423" s="354" t="s">
        <v>2786</v>
      </c>
      <c r="C423" s="355">
        <v>212895.87</v>
      </c>
      <c r="E423" s="355"/>
    </row>
    <row r="424" spans="1:5">
      <c r="A424" s="354">
        <v>18608021</v>
      </c>
      <c r="B424" s="354" t="s">
        <v>1497</v>
      </c>
      <c r="C424" s="355">
        <v>2254508.17</v>
      </c>
      <c r="E424" s="355"/>
    </row>
    <row r="425" spans="1:5">
      <c r="A425" s="354">
        <v>18608031</v>
      </c>
      <c r="B425" s="354" t="s">
        <v>1498</v>
      </c>
      <c r="C425" s="355">
        <v>50000</v>
      </c>
      <c r="E425" s="355"/>
    </row>
    <row r="426" spans="1:5">
      <c r="A426" s="354">
        <v>18608041</v>
      </c>
      <c r="B426" s="354" t="s">
        <v>1509</v>
      </c>
      <c r="C426" s="355">
        <v>2095187.76</v>
      </c>
      <c r="E426" s="355"/>
    </row>
    <row r="427" spans="1:5">
      <c r="A427" s="354">
        <v>18608051</v>
      </c>
      <c r="B427" s="354" t="s">
        <v>1499</v>
      </c>
      <c r="C427" s="355">
        <v>2992681.55</v>
      </c>
      <c r="E427" s="355"/>
    </row>
    <row r="428" spans="1:5">
      <c r="A428" s="354">
        <v>18608062</v>
      </c>
      <c r="B428" s="354" t="s">
        <v>476</v>
      </c>
      <c r="C428" s="355">
        <v>-50267724.640000001</v>
      </c>
      <c r="E428" s="355"/>
    </row>
    <row r="429" spans="1:5">
      <c r="A429" s="354">
        <v>18608081</v>
      </c>
      <c r="B429" s="354" t="s">
        <v>1500</v>
      </c>
      <c r="C429" s="355">
        <v>659654.59</v>
      </c>
      <c r="E429" s="355"/>
    </row>
    <row r="430" spans="1:5">
      <c r="A430" s="354">
        <v>18608111</v>
      </c>
      <c r="B430" s="354" t="s">
        <v>1501</v>
      </c>
      <c r="C430" s="355">
        <v>250000</v>
      </c>
      <c r="E430" s="355"/>
    </row>
    <row r="431" spans="1:5">
      <c r="A431" s="354">
        <v>18608112</v>
      </c>
      <c r="B431" s="354" t="s">
        <v>1510</v>
      </c>
      <c r="C431" s="355">
        <v>38883359.140000001</v>
      </c>
      <c r="E431" s="355"/>
    </row>
    <row r="432" spans="1:5">
      <c r="A432" s="354">
        <v>18608141</v>
      </c>
      <c r="B432" s="354" t="s">
        <v>1477</v>
      </c>
      <c r="C432" s="355">
        <v>224879.76</v>
      </c>
      <c r="E432" s="355"/>
    </row>
    <row r="433" spans="1:5">
      <c r="A433" s="354">
        <v>18608151</v>
      </c>
      <c r="B433" s="354" t="s">
        <v>1525</v>
      </c>
      <c r="C433" s="355">
        <v>75000</v>
      </c>
      <c r="E433" s="355"/>
    </row>
    <row r="434" spans="1:5">
      <c r="A434" s="354">
        <v>18608171</v>
      </c>
      <c r="B434" s="354" t="s">
        <v>2505</v>
      </c>
      <c r="C434" s="355">
        <v>212588.68</v>
      </c>
      <c r="E434" s="355"/>
    </row>
    <row r="435" spans="1:5">
      <c r="A435" s="354">
        <v>18608181</v>
      </c>
      <c r="B435" s="354" t="s">
        <v>2104</v>
      </c>
      <c r="C435" s="355">
        <v>50000</v>
      </c>
      <c r="E435" s="355"/>
    </row>
    <row r="436" spans="1:5">
      <c r="A436" s="354">
        <v>18608191</v>
      </c>
      <c r="B436" s="354" t="s">
        <v>2112</v>
      </c>
      <c r="C436" s="355">
        <v>400495.47</v>
      </c>
      <c r="E436" s="355"/>
    </row>
    <row r="437" spans="1:5">
      <c r="A437" s="354">
        <v>18608211</v>
      </c>
      <c r="B437" s="354" t="s">
        <v>2506</v>
      </c>
      <c r="C437" s="355">
        <v>111880.23</v>
      </c>
      <c r="E437" s="355"/>
    </row>
    <row r="438" spans="1:5">
      <c r="A438" s="354">
        <v>18608212</v>
      </c>
      <c r="B438" s="354" t="s">
        <v>1511</v>
      </c>
      <c r="C438" s="355">
        <v>1466613.5</v>
      </c>
    </row>
    <row r="439" spans="1:5">
      <c r="A439" s="354">
        <v>18608221</v>
      </c>
      <c r="B439" s="354" t="s">
        <v>2251</v>
      </c>
      <c r="C439" s="355">
        <v>124919.19</v>
      </c>
      <c r="E439" s="355"/>
    </row>
    <row r="440" spans="1:5">
      <c r="A440" s="354">
        <v>18608231</v>
      </c>
      <c r="B440" s="354" t="s">
        <v>2351</v>
      </c>
      <c r="C440" s="355">
        <v>248109.92</v>
      </c>
      <c r="E440" s="355"/>
    </row>
    <row r="441" spans="1:5">
      <c r="A441" s="354">
        <v>18608241</v>
      </c>
      <c r="B441" s="354" t="s">
        <v>2252</v>
      </c>
      <c r="C441" s="355">
        <v>95304.25</v>
      </c>
      <c r="E441" s="355"/>
    </row>
    <row r="442" spans="1:5">
      <c r="A442" s="354">
        <v>18608251</v>
      </c>
      <c r="B442" s="354" t="s">
        <v>2971</v>
      </c>
      <c r="C442" s="354">
        <v>695.75</v>
      </c>
      <c r="E442" s="355"/>
    </row>
    <row r="443" spans="1:5">
      <c r="A443" s="354">
        <v>18608312</v>
      </c>
      <c r="B443" s="354" t="s">
        <v>1512</v>
      </c>
      <c r="C443" s="355">
        <v>3956574.68</v>
      </c>
      <c r="E443" s="355"/>
    </row>
    <row r="444" spans="1:5">
      <c r="A444" s="354">
        <v>18608412</v>
      </c>
      <c r="B444" s="354" t="s">
        <v>2479</v>
      </c>
      <c r="C444" s="355">
        <v>2651381.7400000002</v>
      </c>
      <c r="E444" s="355"/>
    </row>
    <row r="445" spans="1:5">
      <c r="A445" s="354">
        <v>18608612</v>
      </c>
      <c r="B445" s="354" t="s">
        <v>1513</v>
      </c>
      <c r="C445" s="355">
        <v>776531.8</v>
      </c>
      <c r="E445" s="355"/>
    </row>
    <row r="446" spans="1:5">
      <c r="A446" s="354">
        <v>18608712</v>
      </c>
      <c r="B446" s="354" t="s">
        <v>1514</v>
      </c>
      <c r="C446" s="355">
        <v>5358200.1500000004</v>
      </c>
      <c r="E446" s="355"/>
    </row>
    <row r="447" spans="1:5">
      <c r="A447" s="354">
        <v>18608722</v>
      </c>
      <c r="B447" s="354" t="s">
        <v>3012</v>
      </c>
      <c r="C447" s="355">
        <v>7087.5</v>
      </c>
      <c r="E447" s="355"/>
    </row>
    <row r="448" spans="1:5">
      <c r="A448" s="354">
        <v>18608752</v>
      </c>
      <c r="B448" s="354" t="s">
        <v>1515</v>
      </c>
      <c r="C448" s="355">
        <v>935530</v>
      </c>
    </row>
    <row r="449" spans="1:5">
      <c r="A449" s="354">
        <v>18608772</v>
      </c>
      <c r="B449" s="354" t="s">
        <v>2658</v>
      </c>
      <c r="C449" s="355">
        <v>-3488999.1</v>
      </c>
      <c r="E449" s="355"/>
    </row>
    <row r="450" spans="1:5">
      <c r="A450" s="354">
        <v>18608782</v>
      </c>
      <c r="B450" s="354" t="s">
        <v>2659</v>
      </c>
      <c r="C450" s="355">
        <v>-801550.75</v>
      </c>
      <c r="E450" s="355"/>
    </row>
    <row r="451" spans="1:5">
      <c r="A451" s="354">
        <v>18608792</v>
      </c>
      <c r="B451" s="354" t="s">
        <v>2660</v>
      </c>
      <c r="C451" s="355">
        <v>-160310.15</v>
      </c>
      <c r="E451" s="355"/>
    </row>
    <row r="452" spans="1:5">
      <c r="A452" s="354">
        <v>18609312</v>
      </c>
      <c r="B452" s="354" t="s">
        <v>2470</v>
      </c>
      <c r="C452" s="355">
        <v>12405154.710000001</v>
      </c>
      <c r="E452" s="355"/>
    </row>
    <row r="453" spans="1:5">
      <c r="A453" s="354">
        <v>18609422</v>
      </c>
      <c r="B453" s="354" t="s">
        <v>2268</v>
      </c>
      <c r="C453" s="355">
        <v>21308626.59</v>
      </c>
      <c r="E453" s="355"/>
    </row>
    <row r="454" spans="1:5">
      <c r="A454" s="354">
        <v>18609432</v>
      </c>
      <c r="B454" s="354" t="s">
        <v>2478</v>
      </c>
      <c r="C454" s="355">
        <v>5726977.7199999997</v>
      </c>
      <c r="E454" s="355"/>
    </row>
    <row r="455" spans="1:5">
      <c r="A455" s="354">
        <v>18609512</v>
      </c>
      <c r="B455" s="354" t="s">
        <v>2927</v>
      </c>
      <c r="C455" s="355">
        <v>30093.55</v>
      </c>
      <c r="E455" s="355"/>
    </row>
    <row r="456" spans="1:5">
      <c r="A456" s="354">
        <v>18609532</v>
      </c>
      <c r="B456" s="354" t="s">
        <v>1516</v>
      </c>
      <c r="C456" s="355">
        <v>231369.84</v>
      </c>
      <c r="E456" s="355"/>
    </row>
    <row r="457" spans="1:5">
      <c r="A457" s="354">
        <v>18609542</v>
      </c>
      <c r="B457" s="354" t="s">
        <v>962</v>
      </c>
      <c r="C457" s="355">
        <v>1255957.1299999999</v>
      </c>
      <c r="E457" s="355"/>
    </row>
    <row r="458" spans="1:5">
      <c r="A458" s="354">
        <v>18609572</v>
      </c>
      <c r="B458" s="354" t="s">
        <v>2264</v>
      </c>
      <c r="C458" s="355">
        <v>609250</v>
      </c>
      <c r="E458" s="355"/>
    </row>
    <row r="459" spans="1:5">
      <c r="A459" s="354">
        <v>18609582</v>
      </c>
      <c r="B459" s="354" t="s">
        <v>2265</v>
      </c>
      <c r="C459" s="355">
        <v>628040.44999999995</v>
      </c>
      <c r="E459" s="355"/>
    </row>
    <row r="460" spans="1:5">
      <c r="A460" s="354">
        <v>18609592</v>
      </c>
      <c r="B460" s="354" t="s">
        <v>2266</v>
      </c>
      <c r="C460" s="355">
        <v>3298077.33</v>
      </c>
      <c r="E460" s="355"/>
    </row>
    <row r="461" spans="1:5">
      <c r="A461" s="354">
        <v>18609602</v>
      </c>
      <c r="B461" s="354" t="s">
        <v>2267</v>
      </c>
      <c r="C461" s="355">
        <v>229267.22</v>
      </c>
      <c r="E461" s="355"/>
    </row>
    <row r="462" spans="1:5">
      <c r="A462" s="354">
        <v>18609622</v>
      </c>
      <c r="B462" s="354" t="s">
        <v>2269</v>
      </c>
      <c r="C462" s="355">
        <v>1269906.45</v>
      </c>
      <c r="E462" s="355"/>
    </row>
    <row r="463" spans="1:5">
      <c r="A463" s="354">
        <v>18609642</v>
      </c>
      <c r="B463" s="354" t="s">
        <v>2271</v>
      </c>
      <c r="C463" s="355">
        <v>2359079.77</v>
      </c>
      <c r="E463" s="355"/>
    </row>
    <row r="464" spans="1:5">
      <c r="A464" s="354">
        <v>18609652</v>
      </c>
      <c r="B464" s="354" t="s">
        <v>2272</v>
      </c>
      <c r="C464" s="355">
        <v>2050000</v>
      </c>
      <c r="E464" s="355"/>
    </row>
    <row r="465" spans="1:5">
      <c r="A465" s="354">
        <v>18609662</v>
      </c>
      <c r="B465" s="354" t="s">
        <v>2273</v>
      </c>
      <c r="C465" s="355">
        <v>509729.84</v>
      </c>
      <c r="E465" s="355"/>
    </row>
    <row r="466" spans="1:5">
      <c r="A466" s="354">
        <v>18609672</v>
      </c>
      <c r="B466" s="354" t="s">
        <v>2274</v>
      </c>
      <c r="C466" s="355">
        <v>200000</v>
      </c>
      <c r="E466" s="355"/>
    </row>
    <row r="467" spans="1:5">
      <c r="A467" s="354">
        <v>18609682</v>
      </c>
      <c r="B467" s="354" t="s">
        <v>2289</v>
      </c>
      <c r="C467" s="355">
        <v>140000</v>
      </c>
      <c r="E467" s="355"/>
    </row>
    <row r="468" spans="1:5">
      <c r="A468" s="354">
        <v>18609692</v>
      </c>
      <c r="B468" s="354" t="s">
        <v>2290</v>
      </c>
      <c r="C468" s="355">
        <v>100000</v>
      </c>
      <c r="E468" s="355"/>
    </row>
    <row r="469" spans="1:5">
      <c r="A469" s="354">
        <v>18609801</v>
      </c>
      <c r="B469" s="354" t="s">
        <v>2186</v>
      </c>
      <c r="C469" s="355">
        <v>163595.71</v>
      </c>
      <c r="E469" s="355"/>
    </row>
    <row r="470" spans="1:5">
      <c r="A470" s="354">
        <v>18609821</v>
      </c>
      <c r="B470" s="354" t="s">
        <v>1031</v>
      </c>
      <c r="C470" s="355">
        <v>817225.65</v>
      </c>
      <c r="E470" s="355"/>
    </row>
    <row r="471" spans="1:5">
      <c r="A471" s="354">
        <v>18609841</v>
      </c>
      <c r="B471" s="354" t="s">
        <v>2385</v>
      </c>
      <c r="C471" s="355">
        <v>1449799.6</v>
      </c>
      <c r="E471" s="355"/>
    </row>
    <row r="472" spans="1:5">
      <c r="A472" s="354">
        <v>18609861</v>
      </c>
      <c r="B472" s="354" t="s">
        <v>2187</v>
      </c>
      <c r="C472" s="355">
        <v>1351558.6</v>
      </c>
      <c r="E472" s="355"/>
    </row>
    <row r="473" spans="1:5">
      <c r="A473" s="354">
        <v>18630031</v>
      </c>
      <c r="B473" s="354" t="s">
        <v>1819</v>
      </c>
      <c r="C473" s="355">
        <v>432368.52</v>
      </c>
      <c r="E473" s="355"/>
    </row>
    <row r="474" spans="1:5">
      <c r="A474" s="354">
        <v>18700032</v>
      </c>
      <c r="B474" s="354" t="s">
        <v>2309</v>
      </c>
      <c r="C474" s="355">
        <v>316253.37</v>
      </c>
      <c r="E474" s="355"/>
    </row>
    <row r="475" spans="1:5">
      <c r="A475" s="354">
        <v>18700041</v>
      </c>
      <c r="B475" s="354" t="s">
        <v>1981</v>
      </c>
      <c r="C475" s="355">
        <v>322270.33</v>
      </c>
      <c r="E475" s="355"/>
    </row>
    <row r="476" spans="1:5">
      <c r="A476" s="354">
        <v>18700062</v>
      </c>
      <c r="B476" s="354" t="s">
        <v>2310</v>
      </c>
      <c r="C476" s="355">
        <v>-9584.93</v>
      </c>
      <c r="E476" s="355"/>
    </row>
    <row r="477" spans="1:5">
      <c r="A477" s="354">
        <v>18700071</v>
      </c>
      <c r="B477" s="354" t="s">
        <v>2311</v>
      </c>
      <c r="C477" s="355">
        <v>-65873.2</v>
      </c>
      <c r="E477" s="355"/>
    </row>
    <row r="478" spans="1:5">
      <c r="A478" s="354">
        <v>18900013</v>
      </c>
      <c r="B478" s="354" t="s">
        <v>627</v>
      </c>
      <c r="C478" s="355">
        <v>19126</v>
      </c>
      <c r="E478" s="355"/>
    </row>
    <row r="479" spans="1:5">
      <c r="A479" s="354">
        <v>18900173</v>
      </c>
      <c r="B479" s="354" t="s">
        <v>495</v>
      </c>
      <c r="C479" s="355">
        <v>1393261.32</v>
      </c>
      <c r="E479" s="355"/>
    </row>
    <row r="480" spans="1:5">
      <c r="A480" s="354">
        <v>18900183</v>
      </c>
      <c r="B480" s="354" t="s">
        <v>340</v>
      </c>
      <c r="C480" s="355">
        <v>334611.25</v>
      </c>
      <c r="E480" s="355"/>
    </row>
    <row r="481" spans="1:5">
      <c r="A481" s="354">
        <v>18900193</v>
      </c>
      <c r="B481" s="354" t="s">
        <v>498</v>
      </c>
      <c r="C481" s="355">
        <v>2661897.91</v>
      </c>
      <c r="E481" s="355"/>
    </row>
    <row r="482" spans="1:5">
      <c r="A482" s="354">
        <v>18900203</v>
      </c>
      <c r="B482" s="354" t="s">
        <v>2972</v>
      </c>
      <c r="C482" s="355">
        <v>2429327.7599999998</v>
      </c>
      <c r="E482" s="355"/>
    </row>
    <row r="483" spans="1:5">
      <c r="A483" s="354">
        <v>18900213</v>
      </c>
      <c r="B483" s="354" t="s">
        <v>2973</v>
      </c>
      <c r="C483" s="355">
        <v>9345178.0600000005</v>
      </c>
      <c r="E483" s="355"/>
    </row>
    <row r="484" spans="1:5">
      <c r="A484" s="354">
        <v>18900243</v>
      </c>
      <c r="B484" s="354" t="s">
        <v>1762</v>
      </c>
      <c r="C484" s="355">
        <v>9329.81</v>
      </c>
      <c r="E484" s="355"/>
    </row>
    <row r="485" spans="1:5">
      <c r="A485" s="354">
        <v>18900253</v>
      </c>
      <c r="B485" s="354" t="s">
        <v>1757</v>
      </c>
      <c r="C485" s="355">
        <v>697366.79</v>
      </c>
      <c r="E485" s="355"/>
    </row>
    <row r="486" spans="1:5">
      <c r="A486" s="354">
        <v>18900263</v>
      </c>
      <c r="B486" s="354" t="s">
        <v>1758</v>
      </c>
      <c r="C486" s="355">
        <v>529941.18000000005</v>
      </c>
      <c r="E486" s="355"/>
    </row>
    <row r="487" spans="1:5">
      <c r="A487" s="354">
        <v>18900273</v>
      </c>
      <c r="B487" s="354" t="s">
        <v>756</v>
      </c>
      <c r="C487" s="355">
        <v>1622656.31</v>
      </c>
      <c r="E487" s="355"/>
    </row>
    <row r="488" spans="1:5">
      <c r="A488" s="354">
        <v>18900283</v>
      </c>
      <c r="B488" s="354" t="s">
        <v>519</v>
      </c>
      <c r="C488" s="355">
        <v>495233.55</v>
      </c>
      <c r="E488" s="355"/>
    </row>
    <row r="489" spans="1:5">
      <c r="A489" s="354">
        <v>18900293</v>
      </c>
      <c r="B489" s="354" t="s">
        <v>376</v>
      </c>
      <c r="C489" s="355">
        <v>7036.84</v>
      </c>
      <c r="E489" s="355"/>
    </row>
    <row r="490" spans="1:5">
      <c r="A490" s="354">
        <v>18900303</v>
      </c>
      <c r="B490" s="354" t="s">
        <v>766</v>
      </c>
      <c r="C490" s="355">
        <v>16418.25</v>
      </c>
      <c r="E490" s="355"/>
    </row>
    <row r="491" spans="1:5">
      <c r="A491" s="354">
        <v>18900323</v>
      </c>
      <c r="B491" s="354" t="s">
        <v>624</v>
      </c>
      <c r="C491" s="355">
        <v>426985.84</v>
      </c>
      <c r="E491" s="355"/>
    </row>
    <row r="492" spans="1:5">
      <c r="A492" s="354">
        <v>18900353</v>
      </c>
      <c r="B492" s="354" t="s">
        <v>982</v>
      </c>
      <c r="C492" s="355">
        <v>82585.119999999995</v>
      </c>
      <c r="E492" s="355"/>
    </row>
    <row r="493" spans="1:5">
      <c r="A493" s="354">
        <v>18900373</v>
      </c>
      <c r="B493" s="354" t="s">
        <v>973</v>
      </c>
      <c r="C493" s="355">
        <v>4071774.86</v>
      </c>
      <c r="E493" s="355"/>
    </row>
    <row r="494" spans="1:5">
      <c r="A494" s="354">
        <v>18900383</v>
      </c>
      <c r="B494" s="354" t="s">
        <v>963</v>
      </c>
      <c r="C494" s="355">
        <v>302345.19</v>
      </c>
    </row>
    <row r="495" spans="1:5">
      <c r="A495" s="354">
        <v>18900393</v>
      </c>
      <c r="B495" s="354" t="s">
        <v>2211</v>
      </c>
      <c r="C495" s="355">
        <v>14418678.960000001</v>
      </c>
      <c r="E495" s="355"/>
    </row>
    <row r="496" spans="1:5">
      <c r="A496" s="354">
        <v>18900403</v>
      </c>
      <c r="B496" s="354" t="s">
        <v>2471</v>
      </c>
      <c r="C496" s="355">
        <v>142429.54999999999</v>
      </c>
      <c r="E496" s="355"/>
    </row>
    <row r="497" spans="1:5">
      <c r="A497" s="354">
        <v>18900413</v>
      </c>
      <c r="B497" s="354" t="s">
        <v>2475</v>
      </c>
      <c r="C497" s="355">
        <v>187086.7</v>
      </c>
      <c r="E497" s="355"/>
    </row>
    <row r="498" spans="1:5">
      <c r="A498" s="354">
        <v>18900423</v>
      </c>
      <c r="B498" s="354" t="s">
        <v>2472</v>
      </c>
      <c r="C498" s="355">
        <v>745718.83</v>
      </c>
      <c r="E498" s="355"/>
    </row>
    <row r="499" spans="1:5">
      <c r="A499" s="354">
        <v>18900433</v>
      </c>
      <c r="B499" s="354" t="s">
        <v>2573</v>
      </c>
      <c r="C499" s="355">
        <v>4586641.3</v>
      </c>
      <c r="E499" s="355"/>
    </row>
    <row r="500" spans="1:5">
      <c r="A500" s="354">
        <v>18900443</v>
      </c>
      <c r="B500" s="354" t="s">
        <v>2762</v>
      </c>
      <c r="C500" s="355">
        <v>95974.07</v>
      </c>
      <c r="E500" s="355"/>
    </row>
    <row r="501" spans="1:5">
      <c r="A501" s="354">
        <v>18900451</v>
      </c>
      <c r="B501" s="354" t="s">
        <v>2814</v>
      </c>
      <c r="C501" s="355">
        <v>32549.15</v>
      </c>
      <c r="E501" s="355"/>
    </row>
    <row r="502" spans="1:5">
      <c r="A502" s="354">
        <v>18900452</v>
      </c>
      <c r="B502" s="354" t="s">
        <v>2814</v>
      </c>
      <c r="C502" s="355">
        <v>19949.45</v>
      </c>
      <c r="E502" s="355"/>
    </row>
    <row r="503" spans="1:5">
      <c r="A503" s="354">
        <v>18900533</v>
      </c>
      <c r="B503" s="354" t="s">
        <v>2574</v>
      </c>
      <c r="C503" s="355">
        <v>775151.22</v>
      </c>
      <c r="E503" s="355"/>
    </row>
    <row r="504" spans="1:5">
      <c r="A504" s="354">
        <v>19000003</v>
      </c>
      <c r="B504" s="354" t="s">
        <v>126</v>
      </c>
      <c r="C504" s="355">
        <v>3092763.35</v>
      </c>
      <c r="E504" s="355"/>
    </row>
    <row r="505" spans="1:5">
      <c r="A505" s="354">
        <v>19000013</v>
      </c>
      <c r="B505" s="354" t="s">
        <v>716</v>
      </c>
      <c r="C505" s="355">
        <v>2920272.89</v>
      </c>
      <c r="E505" s="355"/>
    </row>
    <row r="506" spans="1:5">
      <c r="A506" s="354">
        <v>19000032</v>
      </c>
      <c r="B506" s="354" t="s">
        <v>1704</v>
      </c>
      <c r="C506" s="355">
        <v>20388986.109999999</v>
      </c>
      <c r="E506" s="355"/>
    </row>
    <row r="507" spans="1:5">
      <c r="A507" s="354">
        <v>19000042</v>
      </c>
      <c r="B507" s="354" t="s">
        <v>1740</v>
      </c>
      <c r="C507" s="355">
        <v>6590364.71</v>
      </c>
      <c r="E507" s="355"/>
    </row>
    <row r="508" spans="1:5">
      <c r="A508" s="354">
        <v>19000043</v>
      </c>
      <c r="B508" s="354" t="s">
        <v>8</v>
      </c>
      <c r="C508" s="355">
        <v>8067420.2400000002</v>
      </c>
      <c r="E508" s="355"/>
    </row>
    <row r="509" spans="1:5">
      <c r="A509" s="354">
        <v>19000081</v>
      </c>
      <c r="B509" s="354" t="s">
        <v>1625</v>
      </c>
      <c r="C509" s="355">
        <v>28551487.920000002</v>
      </c>
      <c r="E509" s="355"/>
    </row>
    <row r="510" spans="1:5">
      <c r="A510" s="354">
        <v>19000091</v>
      </c>
      <c r="B510" s="354" t="s">
        <v>658</v>
      </c>
      <c r="C510" s="355">
        <v>11646780.6</v>
      </c>
      <c r="E510" s="355"/>
    </row>
    <row r="511" spans="1:5">
      <c r="A511" s="354">
        <v>19000093</v>
      </c>
      <c r="B511" s="354" t="s">
        <v>725</v>
      </c>
      <c r="C511" s="355">
        <v>4666853.4400000004</v>
      </c>
      <c r="E511" s="355"/>
    </row>
    <row r="512" spans="1:5">
      <c r="A512" s="354">
        <v>19000103</v>
      </c>
      <c r="B512" s="354" t="s">
        <v>2719</v>
      </c>
      <c r="C512" s="355">
        <v>1242205.42</v>
      </c>
      <c r="E512" s="355"/>
    </row>
    <row r="513" spans="1:5">
      <c r="A513" s="354">
        <v>19000111</v>
      </c>
      <c r="B513" s="354" t="s">
        <v>863</v>
      </c>
      <c r="C513" s="355">
        <v>1089037.58</v>
      </c>
      <c r="E513" s="355"/>
    </row>
    <row r="514" spans="1:5">
      <c r="A514" s="354">
        <v>19000112</v>
      </c>
      <c r="B514" s="354" t="s">
        <v>1914</v>
      </c>
      <c r="C514" s="355">
        <v>36734.160000000003</v>
      </c>
      <c r="E514" s="355"/>
    </row>
    <row r="515" spans="1:5">
      <c r="A515" s="354">
        <v>19000122</v>
      </c>
      <c r="B515" s="354" t="s">
        <v>2032</v>
      </c>
      <c r="C515" s="355">
        <v>-96902.43</v>
      </c>
      <c r="E515" s="355"/>
    </row>
    <row r="516" spans="1:5">
      <c r="A516" s="354">
        <v>19000133</v>
      </c>
      <c r="B516" s="354" t="s">
        <v>1001</v>
      </c>
      <c r="C516" s="355">
        <v>13826956.57</v>
      </c>
      <c r="E516" s="355"/>
    </row>
    <row r="517" spans="1:5">
      <c r="A517" s="354">
        <v>19000151</v>
      </c>
      <c r="B517" s="354" t="s">
        <v>162</v>
      </c>
      <c r="C517" s="355">
        <v>411778.18</v>
      </c>
      <c r="E517" s="355"/>
    </row>
    <row r="518" spans="1:5">
      <c r="A518" s="354">
        <v>19000181</v>
      </c>
      <c r="B518" s="354" t="s">
        <v>938</v>
      </c>
      <c r="C518" s="355">
        <v>-1169854.73</v>
      </c>
      <c r="E518" s="355"/>
    </row>
    <row r="519" spans="1:5">
      <c r="A519" s="354">
        <v>19000193</v>
      </c>
      <c r="B519" s="354" t="s">
        <v>2444</v>
      </c>
      <c r="C519" s="355">
        <v>17207.97</v>
      </c>
      <c r="E519" s="355"/>
    </row>
    <row r="520" spans="1:5">
      <c r="A520" s="354">
        <v>19000251</v>
      </c>
      <c r="B520" s="354" t="s">
        <v>687</v>
      </c>
      <c r="C520" s="355">
        <v>16299.1</v>
      </c>
      <c r="E520" s="355"/>
    </row>
    <row r="521" spans="1:5">
      <c r="A521" s="354">
        <v>19000283</v>
      </c>
      <c r="B521" s="354" t="s">
        <v>1471</v>
      </c>
      <c r="C521" s="355">
        <v>2542566.33</v>
      </c>
      <c r="E521" s="355"/>
    </row>
    <row r="522" spans="1:5">
      <c r="A522" s="354">
        <v>19000361</v>
      </c>
      <c r="B522" s="354" t="s">
        <v>1057</v>
      </c>
      <c r="C522" s="355">
        <v>159437</v>
      </c>
      <c r="E522" s="355"/>
    </row>
    <row r="523" spans="1:5">
      <c r="A523" s="354">
        <v>19000371</v>
      </c>
      <c r="B523" s="354" t="s">
        <v>1058</v>
      </c>
      <c r="C523" s="355">
        <v>40958.379999999997</v>
      </c>
      <c r="E523" s="355"/>
    </row>
    <row r="524" spans="1:5">
      <c r="A524" s="354">
        <v>19000403</v>
      </c>
      <c r="B524" s="354" t="s">
        <v>264</v>
      </c>
      <c r="C524" s="355">
        <v>156156.6</v>
      </c>
      <c r="E524" s="355"/>
    </row>
    <row r="525" spans="1:5">
      <c r="A525" s="354">
        <v>19000441</v>
      </c>
      <c r="B525" s="354" t="s">
        <v>313</v>
      </c>
      <c r="C525" s="355">
        <v>5357222.68</v>
      </c>
      <c r="E525" s="355"/>
    </row>
    <row r="526" spans="1:5">
      <c r="A526" s="354">
        <v>19000443</v>
      </c>
      <c r="B526" s="354" t="s">
        <v>489</v>
      </c>
      <c r="C526" s="355">
        <v>76990378.670000002</v>
      </c>
      <c r="E526" s="355"/>
    </row>
    <row r="527" spans="1:5">
      <c r="A527" s="354">
        <v>19000453</v>
      </c>
      <c r="B527" s="354" t="s">
        <v>490</v>
      </c>
      <c r="C527" s="355">
        <v>6141251.0999999996</v>
      </c>
      <c r="E527" s="355"/>
    </row>
    <row r="528" spans="1:5">
      <c r="A528" s="354">
        <v>19000463</v>
      </c>
      <c r="B528" s="354" t="s">
        <v>491</v>
      </c>
      <c r="C528" s="355">
        <v>-1117317.1200000001</v>
      </c>
      <c r="E528" s="355"/>
    </row>
    <row r="529" spans="1:5">
      <c r="A529" s="354">
        <v>19000471</v>
      </c>
      <c r="B529" s="354" t="s">
        <v>762</v>
      </c>
      <c r="C529" s="355">
        <v>3664712.76</v>
      </c>
      <c r="E529" s="355"/>
    </row>
    <row r="530" spans="1:5">
      <c r="A530" s="354">
        <v>19000473</v>
      </c>
      <c r="B530" s="354" t="s">
        <v>1977</v>
      </c>
      <c r="C530" s="355">
        <v>2562568</v>
      </c>
      <c r="E530" s="355"/>
    </row>
    <row r="531" spans="1:5">
      <c r="A531" s="354">
        <v>19000491</v>
      </c>
      <c r="B531" s="354" t="s">
        <v>2323</v>
      </c>
      <c r="C531" s="355">
        <v>2081957.15</v>
      </c>
      <c r="E531" s="355"/>
    </row>
    <row r="532" spans="1:5">
      <c r="A532" s="354">
        <v>19000551</v>
      </c>
      <c r="B532" s="354" t="s">
        <v>2821</v>
      </c>
      <c r="C532" s="355">
        <v>1965399</v>
      </c>
    </row>
    <row r="533" spans="1:5">
      <c r="A533" s="354">
        <v>19000552</v>
      </c>
      <c r="B533" s="354" t="s">
        <v>2304</v>
      </c>
      <c r="C533" s="355">
        <v>656301.91</v>
      </c>
      <c r="E533" s="355"/>
    </row>
    <row r="534" spans="1:5">
      <c r="A534" s="354">
        <v>19000553</v>
      </c>
      <c r="B534" s="354" t="s">
        <v>100</v>
      </c>
      <c r="C534" s="355">
        <v>234050.39</v>
      </c>
      <c r="E534" s="355"/>
    </row>
    <row r="535" spans="1:5">
      <c r="A535" s="354">
        <v>19000562</v>
      </c>
      <c r="B535" s="354" t="s">
        <v>717</v>
      </c>
      <c r="C535" s="355">
        <v>1605794.75</v>
      </c>
      <c r="E535" s="355"/>
    </row>
    <row r="536" spans="1:5">
      <c r="A536" s="354">
        <v>19000563</v>
      </c>
      <c r="B536" s="354" t="s">
        <v>1994</v>
      </c>
      <c r="C536" s="354">
        <v>0.02</v>
      </c>
      <c r="E536" s="355"/>
    </row>
    <row r="537" spans="1:5">
      <c r="A537" s="354">
        <v>19000572</v>
      </c>
      <c r="B537" s="354" t="s">
        <v>718</v>
      </c>
      <c r="C537" s="355">
        <v>266718.90000000002</v>
      </c>
      <c r="E537" s="355"/>
    </row>
    <row r="538" spans="1:5">
      <c r="A538" s="354">
        <v>19000573</v>
      </c>
      <c r="B538" s="354" t="s">
        <v>2059</v>
      </c>
      <c r="C538" s="355">
        <v>273176.02</v>
      </c>
      <c r="E538" s="355"/>
    </row>
    <row r="539" spans="1:5">
      <c r="A539" s="354">
        <v>19000581</v>
      </c>
      <c r="B539" s="354" t="s">
        <v>182</v>
      </c>
      <c r="C539" s="355">
        <v>2921923.25</v>
      </c>
      <c r="E539" s="355"/>
    </row>
    <row r="540" spans="1:5">
      <c r="A540" s="354">
        <v>19000592</v>
      </c>
      <c r="B540" s="354" t="s">
        <v>548</v>
      </c>
      <c r="C540" s="355">
        <v>3802058.64</v>
      </c>
      <c r="E540" s="355"/>
    </row>
    <row r="541" spans="1:5">
      <c r="A541" s="354">
        <v>19000601</v>
      </c>
      <c r="B541" s="354" t="s">
        <v>1957</v>
      </c>
      <c r="C541" s="355">
        <v>173220747</v>
      </c>
      <c r="E541" s="355"/>
    </row>
    <row r="542" spans="1:5">
      <c r="A542" s="354">
        <v>19000621</v>
      </c>
      <c r="B542" s="354" t="s">
        <v>2008</v>
      </c>
      <c r="C542" s="355">
        <v>60507167</v>
      </c>
      <c r="E542" s="355"/>
    </row>
    <row r="543" spans="1:5">
      <c r="A543" s="354">
        <v>19000641</v>
      </c>
      <c r="B543" s="354" t="s">
        <v>2005</v>
      </c>
      <c r="C543" s="355">
        <v>268811.64</v>
      </c>
      <c r="E543" s="355"/>
    </row>
    <row r="544" spans="1:5">
      <c r="A544" s="354">
        <v>19000671</v>
      </c>
      <c r="B544" s="354" t="s">
        <v>2025</v>
      </c>
      <c r="C544" s="355">
        <v>32765538.120000001</v>
      </c>
      <c r="E544" s="355"/>
    </row>
    <row r="545" spans="1:5">
      <c r="A545" s="354">
        <v>19000691</v>
      </c>
      <c r="B545" s="354" t="s">
        <v>2324</v>
      </c>
      <c r="C545" s="355">
        <v>48125</v>
      </c>
      <c r="E545" s="355"/>
    </row>
    <row r="546" spans="1:5">
      <c r="A546" s="354">
        <v>19000692</v>
      </c>
      <c r="B546" s="354" t="s">
        <v>1146</v>
      </c>
      <c r="C546" s="355">
        <v>13125</v>
      </c>
      <c r="E546" s="355"/>
    </row>
    <row r="547" spans="1:5">
      <c r="A547" s="354">
        <v>19000711</v>
      </c>
      <c r="B547" s="354" t="s">
        <v>1915</v>
      </c>
      <c r="C547" s="355">
        <v>564507.54</v>
      </c>
      <c r="E547" s="355"/>
    </row>
    <row r="548" spans="1:5">
      <c r="A548" s="354">
        <v>19000721</v>
      </c>
      <c r="B548" s="354" t="s">
        <v>2033</v>
      </c>
      <c r="C548" s="355">
        <v>10869.86</v>
      </c>
      <c r="E548" s="355"/>
    </row>
    <row r="549" spans="1:5">
      <c r="A549" s="354">
        <v>19000731</v>
      </c>
      <c r="B549" s="354" t="s">
        <v>2121</v>
      </c>
      <c r="C549" s="355">
        <v>117432.65</v>
      </c>
      <c r="E549" s="355"/>
    </row>
    <row r="550" spans="1:5">
      <c r="A550" s="354">
        <v>19000732</v>
      </c>
      <c r="B550" s="354" t="s">
        <v>2117</v>
      </c>
      <c r="C550" s="355">
        <v>68825.81</v>
      </c>
      <c r="E550" s="355"/>
    </row>
    <row r="551" spans="1:5">
      <c r="A551" s="354">
        <v>19000741</v>
      </c>
      <c r="B551" s="354" t="s">
        <v>2183</v>
      </c>
      <c r="C551" s="355">
        <v>254867.8</v>
      </c>
      <c r="E551" s="355"/>
    </row>
    <row r="552" spans="1:5">
      <c r="A552" s="354">
        <v>19000751</v>
      </c>
      <c r="B552" s="354" t="s">
        <v>2204</v>
      </c>
      <c r="C552" s="355">
        <v>1795707.9</v>
      </c>
      <c r="E552" s="355"/>
    </row>
    <row r="553" spans="1:5">
      <c r="A553" s="354">
        <v>19000752</v>
      </c>
      <c r="B553" s="354" t="s">
        <v>2205</v>
      </c>
      <c r="C553" s="355">
        <v>960542.1</v>
      </c>
      <c r="E553" s="355"/>
    </row>
    <row r="554" spans="1:5">
      <c r="A554" s="354">
        <v>19000781</v>
      </c>
      <c r="B554" s="354" t="s">
        <v>2325</v>
      </c>
      <c r="C554" s="355">
        <v>3734867.86</v>
      </c>
      <c r="E554" s="355"/>
    </row>
    <row r="555" spans="1:5">
      <c r="A555" s="354">
        <v>19000791</v>
      </c>
      <c r="B555" s="354" t="s">
        <v>2326</v>
      </c>
      <c r="C555" s="355">
        <v>180329.44</v>
      </c>
      <c r="E555" s="355"/>
    </row>
    <row r="556" spans="1:5">
      <c r="A556" s="354">
        <v>19000801</v>
      </c>
      <c r="B556" s="354" t="s">
        <v>2327</v>
      </c>
      <c r="C556" s="355">
        <v>3452.71</v>
      </c>
      <c r="E556" s="355"/>
    </row>
    <row r="557" spans="1:5">
      <c r="A557" s="354">
        <v>19000811</v>
      </c>
      <c r="B557" s="354" t="s">
        <v>2328</v>
      </c>
      <c r="C557" s="355">
        <v>11983.62</v>
      </c>
      <c r="E557" s="355"/>
    </row>
    <row r="558" spans="1:5">
      <c r="A558" s="354">
        <v>19000821</v>
      </c>
      <c r="B558" s="354" t="s">
        <v>2363</v>
      </c>
      <c r="C558" s="355">
        <v>271744.42</v>
      </c>
    </row>
    <row r="559" spans="1:5">
      <c r="A559" s="354">
        <v>19000831</v>
      </c>
      <c r="B559" s="354" t="s">
        <v>2401</v>
      </c>
      <c r="C559" s="355">
        <v>757824.86</v>
      </c>
      <c r="E559" s="355"/>
    </row>
    <row r="560" spans="1:5">
      <c r="A560" s="354">
        <v>19000841</v>
      </c>
      <c r="B560" s="354" t="s">
        <v>2445</v>
      </c>
      <c r="C560" s="355">
        <v>-768937.84</v>
      </c>
      <c r="E560" s="355"/>
    </row>
    <row r="561" spans="1:5">
      <c r="A561" s="354">
        <v>19000851</v>
      </c>
      <c r="B561" s="354" t="s">
        <v>2551</v>
      </c>
      <c r="C561" s="355">
        <v>914377.62</v>
      </c>
    </row>
    <row r="562" spans="1:5">
      <c r="A562" s="354">
        <v>19000861</v>
      </c>
      <c r="B562" s="354" t="s">
        <v>2610</v>
      </c>
      <c r="C562" s="355">
        <v>229913.59</v>
      </c>
      <c r="E562" s="355"/>
    </row>
    <row r="563" spans="1:5">
      <c r="A563" s="354">
        <v>19000871</v>
      </c>
      <c r="B563" s="354" t="s">
        <v>2911</v>
      </c>
      <c r="C563" s="355">
        <v>1886948.7</v>
      </c>
      <c r="E563" s="355"/>
    </row>
    <row r="564" spans="1:5">
      <c r="A564" s="354">
        <v>19002003</v>
      </c>
      <c r="B564" s="354" t="s">
        <v>2705</v>
      </c>
      <c r="C564" s="355">
        <v>108489651.48999999</v>
      </c>
      <c r="E564" s="355"/>
    </row>
    <row r="565" spans="1:5">
      <c r="A565" s="354">
        <v>19003011</v>
      </c>
      <c r="B565" s="354" t="s">
        <v>2767</v>
      </c>
      <c r="C565" s="355">
        <v>1741133.1</v>
      </c>
      <c r="E565" s="355"/>
    </row>
    <row r="566" spans="1:5">
      <c r="A566" s="354">
        <v>19003021</v>
      </c>
      <c r="B566" s="354" t="s">
        <v>2781</v>
      </c>
      <c r="C566" s="355">
        <v>504028.35</v>
      </c>
      <c r="E566" s="355"/>
    </row>
    <row r="567" spans="1:5">
      <c r="A567" s="354">
        <v>19003032</v>
      </c>
      <c r="B567" s="354" t="s">
        <v>2913</v>
      </c>
      <c r="C567" s="355">
        <v>3425989.69</v>
      </c>
      <c r="E567" s="355"/>
    </row>
    <row r="568" spans="1:5">
      <c r="A568" s="354">
        <v>19003041</v>
      </c>
      <c r="B568" s="354" t="s">
        <v>3000</v>
      </c>
      <c r="C568" s="355">
        <v>3041500</v>
      </c>
      <c r="E568" s="355"/>
    </row>
    <row r="569" spans="1:5">
      <c r="A569" s="354">
        <v>19003042</v>
      </c>
      <c r="B569" s="354" t="s">
        <v>2974</v>
      </c>
      <c r="C569" s="355">
        <v>3139500</v>
      </c>
      <c r="E569" s="355"/>
    </row>
    <row r="570" spans="1:5">
      <c r="A570" s="354">
        <v>19100012</v>
      </c>
      <c r="B570" s="354" t="s">
        <v>944</v>
      </c>
      <c r="C570" s="355">
        <v>27234431.710000001</v>
      </c>
      <c r="E570" s="355"/>
    </row>
    <row r="571" spans="1:5">
      <c r="A571" s="354">
        <v>19100022</v>
      </c>
      <c r="B571" s="354" t="s">
        <v>653</v>
      </c>
      <c r="C571" s="355">
        <v>-42956000.399999999</v>
      </c>
      <c r="E571" s="355"/>
    </row>
    <row r="572" spans="1:5">
      <c r="A572" s="354">
        <v>19100132</v>
      </c>
      <c r="B572" s="354" t="s">
        <v>639</v>
      </c>
      <c r="C572" s="355">
        <v>-592402.56999999995</v>
      </c>
      <c r="E572" s="355"/>
    </row>
    <row r="573" spans="1:5">
      <c r="A573" s="354">
        <v>19100142</v>
      </c>
      <c r="B573" s="354" t="s">
        <v>640</v>
      </c>
      <c r="C573" s="355">
        <v>-613678.06000000006</v>
      </c>
      <c r="E573" s="355"/>
    </row>
    <row r="574" spans="1:5">
      <c r="A574" s="354">
        <v>19100152</v>
      </c>
      <c r="B574" s="354" t="s">
        <v>1073</v>
      </c>
      <c r="C574" s="355">
        <v>-58842.26</v>
      </c>
      <c r="E574" s="355"/>
    </row>
    <row r="575" spans="1:5">
      <c r="A575" s="354">
        <v>19100162</v>
      </c>
      <c r="B575" s="354" t="s">
        <v>290</v>
      </c>
      <c r="C575" s="355">
        <v>6280465.0899999999</v>
      </c>
      <c r="E575" s="355"/>
    </row>
    <row r="576" spans="1:5">
      <c r="A576" s="354">
        <v>20100023</v>
      </c>
      <c r="B576" s="354" t="s">
        <v>1853</v>
      </c>
      <c r="C576" s="355">
        <v>-859037.91</v>
      </c>
      <c r="E576" s="355"/>
    </row>
    <row r="577" spans="1:5">
      <c r="A577" s="354">
        <v>20700003</v>
      </c>
      <c r="B577" s="354" t="s">
        <v>1224</v>
      </c>
      <c r="C577" s="355">
        <v>-122847945.22</v>
      </c>
      <c r="E577" s="355"/>
    </row>
    <row r="578" spans="1:5">
      <c r="A578" s="354">
        <v>20700013</v>
      </c>
      <c r="B578" s="354" t="s">
        <v>1765</v>
      </c>
      <c r="C578" s="355">
        <v>-338395484.31</v>
      </c>
      <c r="E578" s="355"/>
    </row>
    <row r="579" spans="1:5">
      <c r="A579" s="354">
        <v>20700023</v>
      </c>
      <c r="B579" s="354" t="s">
        <v>1269</v>
      </c>
      <c r="C579" s="355">
        <v>-16901820.34</v>
      </c>
      <c r="E579" s="355"/>
    </row>
    <row r="580" spans="1:5">
      <c r="A580" s="354">
        <v>21100003</v>
      </c>
      <c r="B580" s="354" t="s">
        <v>1114</v>
      </c>
      <c r="C580" s="355">
        <v>-2803605116.4699998</v>
      </c>
      <c r="E580" s="355"/>
    </row>
    <row r="581" spans="1:5">
      <c r="A581" s="354">
        <v>21100383</v>
      </c>
      <c r="B581" s="354" t="s">
        <v>25</v>
      </c>
      <c r="C581" s="355">
        <v>-491575</v>
      </c>
      <c r="E581" s="355"/>
    </row>
    <row r="582" spans="1:5">
      <c r="A582" s="354">
        <v>21400013</v>
      </c>
      <c r="B582" s="354" t="s">
        <v>995</v>
      </c>
      <c r="C582" s="355">
        <v>2148854.7200000002</v>
      </c>
      <c r="E582" s="355"/>
    </row>
    <row r="583" spans="1:5">
      <c r="A583" s="354">
        <v>21400033</v>
      </c>
      <c r="B583" s="354" t="s">
        <v>997</v>
      </c>
      <c r="C583" s="355">
        <v>4985024.68</v>
      </c>
      <c r="E583" s="355"/>
    </row>
    <row r="584" spans="1:5">
      <c r="A584" s="354">
        <v>21500023</v>
      </c>
      <c r="B584" s="354" t="s">
        <v>1270</v>
      </c>
      <c r="C584" s="355">
        <v>-10766141</v>
      </c>
      <c r="E584" s="355"/>
    </row>
    <row r="585" spans="1:5">
      <c r="A585" s="354">
        <v>21500033</v>
      </c>
      <c r="B585" s="354" t="s">
        <v>1766</v>
      </c>
      <c r="C585" s="355">
        <v>-3281918</v>
      </c>
      <c r="E585" s="355"/>
    </row>
    <row r="586" spans="1:5">
      <c r="A586" s="354">
        <v>21600003</v>
      </c>
      <c r="B586" s="354" t="s">
        <v>392</v>
      </c>
      <c r="C586" s="355">
        <v>-364699858.00999999</v>
      </c>
      <c r="E586" s="355"/>
    </row>
    <row r="587" spans="1:5">
      <c r="A587" s="354">
        <v>21600011</v>
      </c>
      <c r="B587" s="354" t="s">
        <v>1942</v>
      </c>
      <c r="C587" s="355">
        <v>58229926.119999997</v>
      </c>
      <c r="E587" s="355"/>
    </row>
    <row r="588" spans="1:5">
      <c r="A588" s="354">
        <v>21600013</v>
      </c>
      <c r="B588" s="354" t="s">
        <v>628</v>
      </c>
      <c r="C588" s="355">
        <v>77562549.519999996</v>
      </c>
      <c r="E588" s="355"/>
    </row>
    <row r="589" spans="1:5">
      <c r="A589" s="354">
        <v>21600023</v>
      </c>
      <c r="B589" s="354" t="s">
        <v>1767</v>
      </c>
      <c r="C589" s="355">
        <v>1755001.25</v>
      </c>
      <c r="E589" s="355"/>
    </row>
    <row r="590" spans="1:5">
      <c r="A590" s="354">
        <v>21600033</v>
      </c>
      <c r="B590" s="354" t="s">
        <v>1124</v>
      </c>
      <c r="C590" s="355">
        <v>1471103.62</v>
      </c>
      <c r="E590" s="355"/>
    </row>
    <row r="591" spans="1:5">
      <c r="A591" s="354">
        <v>21600053</v>
      </c>
      <c r="B591" s="354" t="s">
        <v>1013</v>
      </c>
      <c r="C591" s="355">
        <v>16359946.109999999</v>
      </c>
      <c r="E591" s="355"/>
    </row>
    <row r="592" spans="1:5">
      <c r="A592" s="354">
        <v>21610013</v>
      </c>
      <c r="B592" s="354" t="s">
        <v>316</v>
      </c>
      <c r="C592" s="355">
        <v>14902924</v>
      </c>
      <c r="E592" s="355"/>
    </row>
    <row r="593" spans="1:5">
      <c r="A593" s="354">
        <v>21900103</v>
      </c>
      <c r="B593" s="354" t="s">
        <v>2833</v>
      </c>
      <c r="C593" s="355">
        <v>-14687535.1</v>
      </c>
      <c r="E593" s="355"/>
    </row>
    <row r="594" spans="1:5">
      <c r="A594" s="354">
        <v>21900113</v>
      </c>
      <c r="B594" s="354" t="s">
        <v>2834</v>
      </c>
      <c r="C594" s="355">
        <v>23049772.399999999</v>
      </c>
      <c r="E594" s="355"/>
    </row>
    <row r="595" spans="1:5">
      <c r="A595" s="354">
        <v>21900133</v>
      </c>
      <c r="B595" s="354" t="s">
        <v>2835</v>
      </c>
      <c r="C595" s="355">
        <v>446161.7</v>
      </c>
      <c r="E595" s="355"/>
    </row>
    <row r="596" spans="1:5">
      <c r="A596" s="354">
        <v>21900143</v>
      </c>
      <c r="B596" s="354" t="s">
        <v>2851</v>
      </c>
      <c r="C596" s="355">
        <v>219972510.5</v>
      </c>
      <c r="E596" s="355"/>
    </row>
    <row r="597" spans="1:5">
      <c r="A597" s="354">
        <v>21900153</v>
      </c>
      <c r="B597" s="354" t="s">
        <v>2837</v>
      </c>
      <c r="C597" s="355">
        <v>-76990378.670000002</v>
      </c>
      <c r="E597" s="355"/>
    </row>
    <row r="598" spans="1:5">
      <c r="A598" s="354">
        <v>21900163</v>
      </c>
      <c r="B598" s="354" t="s">
        <v>2852</v>
      </c>
      <c r="C598" s="355">
        <v>17546432</v>
      </c>
      <c r="E598" s="355"/>
    </row>
    <row r="599" spans="1:5">
      <c r="A599" s="354">
        <v>21900173</v>
      </c>
      <c r="B599" s="354" t="s">
        <v>2839</v>
      </c>
      <c r="C599" s="355">
        <v>-6141251.1600000001</v>
      </c>
      <c r="E599" s="355"/>
    </row>
    <row r="600" spans="1:5">
      <c r="A600" s="354">
        <v>21900183</v>
      </c>
      <c r="B600" s="354" t="s">
        <v>2840</v>
      </c>
      <c r="C600" s="355">
        <v>-3192333.32</v>
      </c>
      <c r="E600" s="355"/>
    </row>
    <row r="601" spans="1:5">
      <c r="A601" s="354">
        <v>21900193</v>
      </c>
      <c r="B601" s="354" t="s">
        <v>2841</v>
      </c>
      <c r="C601" s="355">
        <v>1117316.57</v>
      </c>
    </row>
    <row r="602" spans="1:5">
      <c r="A602" s="354">
        <v>21900223</v>
      </c>
      <c r="B602" s="354" t="s">
        <v>2827</v>
      </c>
      <c r="C602" s="355">
        <v>-156156.6</v>
      </c>
      <c r="E602" s="355"/>
    </row>
    <row r="603" spans="1:5">
      <c r="A603" s="354">
        <v>21900233</v>
      </c>
      <c r="B603" s="354" t="s">
        <v>2809</v>
      </c>
      <c r="C603" s="355">
        <v>5140637.29</v>
      </c>
      <c r="E603" s="355"/>
    </row>
    <row r="604" spans="1:5">
      <c r="A604" s="354">
        <v>21900243</v>
      </c>
      <c r="B604" s="354" t="s">
        <v>2842</v>
      </c>
      <c r="C604" s="355">
        <v>-8067420.3399999999</v>
      </c>
      <c r="E604" s="355"/>
    </row>
    <row r="605" spans="1:5">
      <c r="A605" s="354">
        <v>22100393</v>
      </c>
      <c r="B605" s="354" t="s">
        <v>440</v>
      </c>
      <c r="C605" s="355">
        <v>-15000000</v>
      </c>
      <c r="E605" s="355"/>
    </row>
    <row r="606" spans="1:5">
      <c r="A606" s="354">
        <v>22100413</v>
      </c>
      <c r="B606" s="354" t="s">
        <v>138</v>
      </c>
      <c r="C606" s="355">
        <v>-2000000</v>
      </c>
      <c r="E606" s="355"/>
    </row>
    <row r="607" spans="1:5">
      <c r="A607" s="354">
        <v>22100713</v>
      </c>
      <c r="B607" s="354" t="s">
        <v>478</v>
      </c>
      <c r="C607" s="355">
        <v>-300000000</v>
      </c>
      <c r="E607" s="355"/>
    </row>
    <row r="608" spans="1:5">
      <c r="A608" s="354">
        <v>22100723</v>
      </c>
      <c r="B608" s="354" t="s">
        <v>479</v>
      </c>
      <c r="C608" s="355">
        <v>-200000000</v>
      </c>
      <c r="E608" s="355"/>
    </row>
    <row r="609" spans="1:5">
      <c r="A609" s="354">
        <v>22100743</v>
      </c>
      <c r="B609" s="354" t="s">
        <v>1250</v>
      </c>
      <c r="C609" s="355">
        <v>-100000000</v>
      </c>
      <c r="E609" s="355"/>
    </row>
    <row r="610" spans="1:5">
      <c r="A610" s="354">
        <v>22100823</v>
      </c>
      <c r="B610" s="354" t="s">
        <v>1796</v>
      </c>
      <c r="C610" s="355">
        <v>-250000000</v>
      </c>
      <c r="E610" s="355"/>
    </row>
    <row r="611" spans="1:5">
      <c r="A611" s="354">
        <v>22100833</v>
      </c>
      <c r="B611" s="354" t="s">
        <v>2557</v>
      </c>
      <c r="C611" s="355">
        <v>-138460000</v>
      </c>
      <c r="E611" s="355"/>
    </row>
    <row r="612" spans="1:5">
      <c r="A612" s="354">
        <v>22100843</v>
      </c>
      <c r="B612" s="354" t="s">
        <v>2561</v>
      </c>
      <c r="C612" s="355">
        <v>-23400000</v>
      </c>
      <c r="E612" s="355"/>
    </row>
    <row r="613" spans="1:5">
      <c r="A613" s="354">
        <v>22100853</v>
      </c>
      <c r="B613" s="354" t="s">
        <v>2928</v>
      </c>
      <c r="C613" s="355">
        <v>-425000000</v>
      </c>
      <c r="E613" s="355"/>
    </row>
    <row r="614" spans="1:5">
      <c r="A614" s="354">
        <v>22100923</v>
      </c>
      <c r="B614" s="354" t="s">
        <v>2199</v>
      </c>
      <c r="C614" s="355">
        <v>-250000000</v>
      </c>
      <c r="E614" s="355"/>
    </row>
    <row r="615" spans="1:5">
      <c r="A615" s="354">
        <v>22100933</v>
      </c>
      <c r="B615" s="354" t="s">
        <v>2200</v>
      </c>
      <c r="C615" s="355">
        <v>-45000000</v>
      </c>
      <c r="E615" s="355"/>
    </row>
    <row r="616" spans="1:5">
      <c r="A616" s="354">
        <v>22101023</v>
      </c>
      <c r="B616" s="354" t="s">
        <v>974</v>
      </c>
      <c r="C616" s="355">
        <v>-250000000</v>
      </c>
      <c r="E616" s="355"/>
    </row>
    <row r="617" spans="1:5">
      <c r="A617" s="354">
        <v>22101033</v>
      </c>
      <c r="B617" s="354" t="s">
        <v>1768</v>
      </c>
      <c r="C617" s="355">
        <v>-300000000</v>
      </c>
      <c r="E617" s="355"/>
    </row>
    <row r="618" spans="1:5">
      <c r="A618" s="354">
        <v>22101053</v>
      </c>
      <c r="B618" s="354" t="s">
        <v>1818</v>
      </c>
      <c r="C618" s="355">
        <v>-250000000</v>
      </c>
      <c r="E618" s="355"/>
    </row>
    <row r="619" spans="1:5">
      <c r="A619" s="354">
        <v>22101113</v>
      </c>
      <c r="B619" s="354" t="s">
        <v>1487</v>
      </c>
      <c r="C619" s="355">
        <v>-350000000</v>
      </c>
      <c r="E619" s="355"/>
    </row>
    <row r="620" spans="1:5">
      <c r="A620" s="354">
        <v>22101123</v>
      </c>
      <c r="B620" s="354" t="s">
        <v>1956</v>
      </c>
      <c r="C620" s="355">
        <v>-325000000</v>
      </c>
      <c r="E620" s="355"/>
    </row>
    <row r="621" spans="1:5">
      <c r="A621" s="354">
        <v>22101133</v>
      </c>
      <c r="B621" s="354" t="s">
        <v>1951</v>
      </c>
      <c r="C621" s="355">
        <v>-250000000</v>
      </c>
      <c r="E621" s="355"/>
    </row>
    <row r="622" spans="1:5">
      <c r="A622" s="354">
        <v>22101143</v>
      </c>
      <c r="B622" s="354" t="s">
        <v>2058</v>
      </c>
      <c r="C622" s="355">
        <v>-300000000</v>
      </c>
      <c r="E622" s="355"/>
    </row>
    <row r="623" spans="1:5">
      <c r="A623" s="354">
        <v>22600083</v>
      </c>
      <c r="B623" s="354" t="s">
        <v>2054</v>
      </c>
      <c r="C623" s="355">
        <v>12721.02</v>
      </c>
      <c r="E623" s="355"/>
    </row>
    <row r="624" spans="1:5">
      <c r="A624" s="354">
        <v>22600093</v>
      </c>
      <c r="B624" s="354" t="s">
        <v>2929</v>
      </c>
      <c r="C624" s="355">
        <v>1885052.08</v>
      </c>
      <c r="E624" s="355"/>
    </row>
    <row r="625" spans="1:5">
      <c r="A625" s="354">
        <v>22820011</v>
      </c>
      <c r="B625" s="354" t="s">
        <v>1741</v>
      </c>
      <c r="C625" s="355">
        <v>-137500</v>
      </c>
      <c r="E625" s="355"/>
    </row>
    <row r="626" spans="1:5">
      <c r="A626" s="354">
        <v>22820012</v>
      </c>
      <c r="B626" s="354" t="s">
        <v>1742</v>
      </c>
      <c r="C626" s="355">
        <v>-37500</v>
      </c>
      <c r="E626" s="355"/>
    </row>
    <row r="627" spans="1:5">
      <c r="A627" s="354">
        <v>22830003</v>
      </c>
      <c r="B627" s="354" t="s">
        <v>999</v>
      </c>
      <c r="C627" s="355">
        <v>-57052021.200000003</v>
      </c>
      <c r="E627" s="355"/>
    </row>
    <row r="628" spans="1:5">
      <c r="A628" s="354">
        <v>22830013</v>
      </c>
      <c r="B628" s="354" t="s">
        <v>998</v>
      </c>
      <c r="C628" s="355">
        <v>-5151303.5</v>
      </c>
      <c r="E628" s="355"/>
    </row>
    <row r="629" spans="1:5">
      <c r="A629" s="354">
        <v>22830023</v>
      </c>
      <c r="B629" s="354" t="s">
        <v>1352</v>
      </c>
      <c r="C629" s="355">
        <v>-53194378.5</v>
      </c>
    </row>
    <row r="630" spans="1:5">
      <c r="A630" s="354">
        <v>22830033</v>
      </c>
      <c r="B630" s="354" t="s">
        <v>2215</v>
      </c>
      <c r="C630" s="355">
        <v>-1698717.14</v>
      </c>
      <c r="E630" s="355"/>
    </row>
    <row r="631" spans="1:5">
      <c r="A631" s="354">
        <v>22830043</v>
      </c>
      <c r="B631" s="354" t="s">
        <v>2583</v>
      </c>
      <c r="C631" s="355">
        <v>-102061.2</v>
      </c>
      <c r="E631" s="355"/>
    </row>
    <row r="632" spans="1:5">
      <c r="A632" s="354">
        <v>22830053</v>
      </c>
      <c r="B632" s="354" t="s">
        <v>2706</v>
      </c>
      <c r="C632" s="355">
        <v>-1596888.7</v>
      </c>
      <c r="E632" s="355"/>
    </row>
    <row r="633" spans="1:5">
      <c r="A633" s="354">
        <v>22830063</v>
      </c>
      <c r="B633" s="354" t="s">
        <v>2750</v>
      </c>
      <c r="C633" s="355">
        <v>-89322</v>
      </c>
      <c r="E633" s="355"/>
    </row>
    <row r="634" spans="1:5">
      <c r="A634" s="354">
        <v>22830073</v>
      </c>
      <c r="B634" s="354" t="s">
        <v>2751</v>
      </c>
      <c r="C634" s="355">
        <v>-164230.5</v>
      </c>
      <c r="E634" s="355"/>
    </row>
    <row r="635" spans="1:5">
      <c r="A635" s="354">
        <v>22840012</v>
      </c>
      <c r="B635" s="354" t="s">
        <v>2291</v>
      </c>
      <c r="C635" s="355">
        <v>-609250</v>
      </c>
      <c r="E635" s="355"/>
    </row>
    <row r="636" spans="1:5">
      <c r="A636" s="354">
        <v>22840021</v>
      </c>
      <c r="B636" s="354" t="s">
        <v>1502</v>
      </c>
      <c r="C636" s="355">
        <v>-198375.75</v>
      </c>
      <c r="E636" s="355"/>
    </row>
    <row r="637" spans="1:5">
      <c r="A637" s="354">
        <v>22840022</v>
      </c>
      <c r="B637" s="354" t="s">
        <v>2292</v>
      </c>
      <c r="C637" s="355">
        <v>-628040.44999999995</v>
      </c>
      <c r="E637" s="355"/>
    </row>
    <row r="638" spans="1:5">
      <c r="A638" s="354">
        <v>22840031</v>
      </c>
      <c r="B638" s="354" t="s">
        <v>1517</v>
      </c>
      <c r="C638" s="355">
        <v>-258000</v>
      </c>
    </row>
    <row r="639" spans="1:5">
      <c r="A639" s="354">
        <v>22840032</v>
      </c>
      <c r="B639" s="354" t="s">
        <v>2293</v>
      </c>
      <c r="C639" s="355">
        <v>-3298077.33</v>
      </c>
      <c r="E639" s="355"/>
    </row>
    <row r="640" spans="1:5">
      <c r="A640" s="354">
        <v>22840042</v>
      </c>
      <c r="B640" s="354" t="s">
        <v>2294</v>
      </c>
      <c r="C640" s="355">
        <v>-229267.22</v>
      </c>
      <c r="E640" s="355"/>
    </row>
    <row r="641" spans="1:5">
      <c r="A641" s="354">
        <v>22840051</v>
      </c>
      <c r="B641" s="354" t="s">
        <v>1518</v>
      </c>
      <c r="C641" s="355">
        <v>-30000</v>
      </c>
      <c r="E641" s="355"/>
    </row>
    <row r="642" spans="1:5">
      <c r="A642" s="354">
        <v>22840062</v>
      </c>
      <c r="B642" s="354" t="s">
        <v>2296</v>
      </c>
      <c r="C642" s="355">
        <v>-1269906.45</v>
      </c>
      <c r="E642" s="355"/>
    </row>
    <row r="643" spans="1:5">
      <c r="A643" s="354">
        <v>22840081</v>
      </c>
      <c r="B643" s="354" t="s">
        <v>1503</v>
      </c>
      <c r="C643" s="355">
        <v>-550000</v>
      </c>
      <c r="E643" s="355"/>
    </row>
    <row r="644" spans="1:5">
      <c r="A644" s="354">
        <v>22840082</v>
      </c>
      <c r="B644" s="354" t="s">
        <v>2297</v>
      </c>
      <c r="C644" s="355">
        <v>-2359079.77</v>
      </c>
      <c r="E644" s="355"/>
    </row>
    <row r="645" spans="1:5">
      <c r="A645" s="354">
        <v>22840092</v>
      </c>
      <c r="B645" s="354" t="s">
        <v>2298</v>
      </c>
      <c r="C645" s="355">
        <v>-2050000</v>
      </c>
      <c r="E645" s="355"/>
    </row>
    <row r="646" spans="1:5">
      <c r="A646" s="354">
        <v>22840102</v>
      </c>
      <c r="B646" s="354" t="s">
        <v>2299</v>
      </c>
      <c r="C646" s="355">
        <v>-509729.84</v>
      </c>
      <c r="E646" s="355"/>
    </row>
    <row r="647" spans="1:5">
      <c r="A647" s="354">
        <v>22840111</v>
      </c>
      <c r="B647" s="354" t="s">
        <v>1519</v>
      </c>
      <c r="C647" s="355">
        <v>-20000</v>
      </c>
      <c r="E647" s="355"/>
    </row>
    <row r="648" spans="1:5">
      <c r="A648" s="354">
        <v>22840112</v>
      </c>
      <c r="B648" s="354" t="s">
        <v>2300</v>
      </c>
      <c r="C648" s="355">
        <v>-200000</v>
      </c>
      <c r="E648" s="355"/>
    </row>
    <row r="649" spans="1:5">
      <c r="A649" s="354">
        <v>22840122</v>
      </c>
      <c r="B649" s="354" t="s">
        <v>2301</v>
      </c>
      <c r="C649" s="355">
        <v>-140000</v>
      </c>
      <c r="E649" s="355"/>
    </row>
    <row r="650" spans="1:5">
      <c r="A650" s="354">
        <v>22840131</v>
      </c>
      <c r="B650" s="354" t="s">
        <v>1504</v>
      </c>
      <c r="C650" s="355">
        <v>-500000</v>
      </c>
      <c r="E650" s="355"/>
    </row>
    <row r="651" spans="1:5">
      <c r="A651" s="354">
        <v>22840132</v>
      </c>
      <c r="B651" s="354" t="s">
        <v>2302</v>
      </c>
      <c r="C651" s="355">
        <v>-100000</v>
      </c>
      <c r="E651" s="355"/>
    </row>
    <row r="652" spans="1:5">
      <c r="A652" s="354">
        <v>22840161</v>
      </c>
      <c r="B652" s="354" t="s">
        <v>1505</v>
      </c>
      <c r="C652" s="355">
        <v>-340622.45</v>
      </c>
      <c r="E652" s="355"/>
    </row>
    <row r="653" spans="1:5">
      <c r="A653" s="354">
        <v>22840162</v>
      </c>
      <c r="B653" s="354" t="s">
        <v>2787</v>
      </c>
      <c r="C653" s="355">
        <v>-212895.87</v>
      </c>
      <c r="E653" s="355"/>
    </row>
    <row r="654" spans="1:5">
      <c r="A654" s="354">
        <v>22840171</v>
      </c>
      <c r="B654" s="354" t="s">
        <v>1506</v>
      </c>
      <c r="C654" s="355">
        <v>-50000</v>
      </c>
      <c r="E654" s="355"/>
    </row>
    <row r="655" spans="1:5">
      <c r="A655" s="354">
        <v>22840181</v>
      </c>
      <c r="B655" s="354" t="s">
        <v>1520</v>
      </c>
      <c r="C655" s="355">
        <v>-2992681.55</v>
      </c>
      <c r="E655" s="355"/>
    </row>
    <row r="656" spans="1:5">
      <c r="A656" s="354">
        <v>22840191</v>
      </c>
      <c r="B656" s="354" t="s">
        <v>1507</v>
      </c>
      <c r="C656" s="355">
        <v>-250000</v>
      </c>
      <c r="E656" s="355"/>
    </row>
    <row r="657" spans="1:5">
      <c r="A657" s="354">
        <v>22840221</v>
      </c>
      <c r="B657" s="354" t="s">
        <v>1526</v>
      </c>
      <c r="C657" s="355">
        <v>-102002.61</v>
      </c>
      <c r="E657" s="355"/>
    </row>
    <row r="658" spans="1:5">
      <c r="A658" s="354">
        <v>22840231</v>
      </c>
      <c r="B658" s="354" t="s">
        <v>414</v>
      </c>
      <c r="C658" s="355">
        <v>-75000</v>
      </c>
      <c r="E658" s="355"/>
    </row>
    <row r="659" spans="1:5">
      <c r="A659" s="354">
        <v>22840251</v>
      </c>
      <c r="B659" s="354" t="s">
        <v>928</v>
      </c>
      <c r="C659" s="355">
        <v>-11708823</v>
      </c>
      <c r="E659" s="355"/>
    </row>
    <row r="660" spans="1:5">
      <c r="A660" s="354">
        <v>22840281</v>
      </c>
      <c r="B660" s="354" t="s">
        <v>2105</v>
      </c>
      <c r="C660" s="355">
        <v>-50000</v>
      </c>
      <c r="E660" s="355"/>
    </row>
    <row r="661" spans="1:5">
      <c r="A661" s="354">
        <v>22840301</v>
      </c>
      <c r="B661" s="354" t="s">
        <v>2253</v>
      </c>
      <c r="C661" s="355">
        <v>-124919.19</v>
      </c>
      <c r="E661" s="355"/>
    </row>
    <row r="662" spans="1:5">
      <c r="A662" s="354">
        <v>22840311</v>
      </c>
      <c r="B662" s="354" t="s">
        <v>2254</v>
      </c>
      <c r="C662" s="355">
        <v>-95304.25</v>
      </c>
      <c r="E662" s="355"/>
    </row>
    <row r="663" spans="1:5">
      <c r="A663" s="354">
        <v>22840321</v>
      </c>
      <c r="B663" s="354" t="s">
        <v>2422</v>
      </c>
      <c r="C663" s="355">
        <v>-145393439</v>
      </c>
      <c r="E663" s="355"/>
    </row>
    <row r="664" spans="1:5">
      <c r="A664" s="354">
        <v>22840331</v>
      </c>
      <c r="B664" s="354" t="s">
        <v>2788</v>
      </c>
      <c r="C664" s="355">
        <v>-76199930</v>
      </c>
      <c r="E664" s="355"/>
    </row>
    <row r="665" spans="1:5">
      <c r="A665" s="354">
        <v>22840332</v>
      </c>
      <c r="B665" s="354" t="s">
        <v>2295</v>
      </c>
      <c r="C665" s="355">
        <v>-21308626.59</v>
      </c>
      <c r="E665" s="355"/>
    </row>
    <row r="666" spans="1:5">
      <c r="A666" s="354">
        <v>22840341</v>
      </c>
      <c r="B666" s="354" t="s">
        <v>2770</v>
      </c>
      <c r="C666" s="355">
        <v>-26726144</v>
      </c>
      <c r="E666" s="355"/>
    </row>
    <row r="667" spans="1:5">
      <c r="A667" s="354">
        <v>22841001</v>
      </c>
      <c r="B667" s="354" t="s">
        <v>1508</v>
      </c>
      <c r="C667" s="355">
        <v>-4610484.08</v>
      </c>
      <c r="E667" s="355"/>
    </row>
    <row r="668" spans="1:5">
      <c r="A668" s="354">
        <v>23001021</v>
      </c>
      <c r="B668" s="354" t="s">
        <v>29</v>
      </c>
      <c r="C668" s="355">
        <v>-18980446.219999999</v>
      </c>
      <c r="E668" s="355"/>
    </row>
    <row r="669" spans="1:5">
      <c r="A669" s="354">
        <v>23001031</v>
      </c>
      <c r="B669" s="354" t="s">
        <v>1095</v>
      </c>
      <c r="C669" s="355">
        <v>-19368365.890000001</v>
      </c>
      <c r="E669" s="355"/>
    </row>
    <row r="670" spans="1:5">
      <c r="A670" s="354">
        <v>23001041</v>
      </c>
      <c r="B670" s="354" t="s">
        <v>358</v>
      </c>
      <c r="C670" s="355">
        <v>-1338035.43</v>
      </c>
      <c r="E670" s="355"/>
    </row>
    <row r="671" spans="1:5">
      <c r="A671" s="354">
        <v>23001043</v>
      </c>
      <c r="B671" s="354" t="s">
        <v>2438</v>
      </c>
      <c r="C671" s="355">
        <v>-913956.08</v>
      </c>
      <c r="E671" s="355"/>
    </row>
    <row r="672" spans="1:5">
      <c r="A672" s="354">
        <v>23001061</v>
      </c>
      <c r="B672" s="354" t="s">
        <v>1000</v>
      </c>
      <c r="C672" s="355">
        <v>-7952301.46</v>
      </c>
      <c r="E672" s="355"/>
    </row>
    <row r="673" spans="1:5">
      <c r="A673" s="354">
        <v>23001071</v>
      </c>
      <c r="B673" s="354" t="s">
        <v>827</v>
      </c>
      <c r="C673" s="355">
        <v>-8926362.2400000002</v>
      </c>
      <c r="E673" s="355"/>
    </row>
    <row r="674" spans="1:5">
      <c r="A674" s="354">
        <v>23001092</v>
      </c>
      <c r="B674" s="354" t="s">
        <v>509</v>
      </c>
      <c r="C674" s="355">
        <v>-7378844.7800000003</v>
      </c>
      <c r="E674" s="355"/>
    </row>
    <row r="675" spans="1:5">
      <c r="A675" s="354">
        <v>23001131</v>
      </c>
      <c r="B675" s="354" t="s">
        <v>2244</v>
      </c>
      <c r="C675" s="355">
        <v>-6875992.8700000001</v>
      </c>
      <c r="E675" s="355"/>
    </row>
    <row r="676" spans="1:5">
      <c r="A676" s="354">
        <v>23001141</v>
      </c>
      <c r="B676" s="354" t="s">
        <v>2433</v>
      </c>
      <c r="C676" s="355">
        <v>-551155.56000000006</v>
      </c>
      <c r="E676" s="355"/>
    </row>
    <row r="677" spans="1:5">
      <c r="A677" s="354">
        <v>23001151</v>
      </c>
      <c r="B677" s="354" t="s">
        <v>2522</v>
      </c>
      <c r="C677" s="355">
        <v>-283257.67</v>
      </c>
      <c r="E677" s="355"/>
    </row>
    <row r="678" spans="1:5">
      <c r="A678" s="354">
        <v>23001231</v>
      </c>
      <c r="B678" s="354" t="s">
        <v>2403</v>
      </c>
      <c r="C678" s="355">
        <v>-1142902.19</v>
      </c>
      <c r="E678" s="355"/>
    </row>
    <row r="679" spans="1:5">
      <c r="A679" s="354">
        <v>23002011</v>
      </c>
      <c r="B679" s="354" t="s">
        <v>1747</v>
      </c>
      <c r="C679" s="355">
        <v>-886464.87</v>
      </c>
      <c r="E679" s="355"/>
    </row>
    <row r="680" spans="1:5">
      <c r="A680" s="354">
        <v>23002041</v>
      </c>
      <c r="B680" s="354" t="s">
        <v>1148</v>
      </c>
      <c r="C680" s="355">
        <v>-7014521.3399999999</v>
      </c>
      <c r="E680" s="355"/>
    </row>
    <row r="681" spans="1:5">
      <c r="A681" s="354">
        <v>23002061</v>
      </c>
      <c r="B681" s="354" t="s">
        <v>65</v>
      </c>
      <c r="C681" s="355">
        <v>114248</v>
      </c>
      <c r="E681" s="355"/>
    </row>
    <row r="682" spans="1:5">
      <c r="A682" s="354">
        <v>23002071</v>
      </c>
      <c r="B682" s="354" t="s">
        <v>50</v>
      </c>
      <c r="C682" s="355">
        <v>266857.81</v>
      </c>
      <c r="E682" s="355"/>
    </row>
    <row r="683" spans="1:5">
      <c r="A683" s="354">
        <v>23002072</v>
      </c>
      <c r="B683" s="354" t="s">
        <v>2439</v>
      </c>
      <c r="C683" s="355">
        <v>1804646.16</v>
      </c>
      <c r="E683" s="355"/>
    </row>
    <row r="684" spans="1:5">
      <c r="A684" s="354">
        <v>23002091</v>
      </c>
      <c r="B684" s="354" t="s">
        <v>512</v>
      </c>
      <c r="C684" s="355">
        <v>-381105.81</v>
      </c>
      <c r="E684" s="355"/>
    </row>
    <row r="685" spans="1:5">
      <c r="A685" s="354">
        <v>23002092</v>
      </c>
      <c r="B685" s="354" t="s">
        <v>513</v>
      </c>
      <c r="C685" s="355">
        <v>-1804646.16</v>
      </c>
      <c r="E685" s="355"/>
    </row>
    <row r="686" spans="1:5">
      <c r="A686" s="354">
        <v>23108323</v>
      </c>
      <c r="B686" s="354" t="s">
        <v>142</v>
      </c>
      <c r="C686" s="355">
        <v>-35000000</v>
      </c>
      <c r="E686" s="355"/>
    </row>
    <row r="687" spans="1:5">
      <c r="A687" s="354">
        <v>23108383</v>
      </c>
      <c r="B687" s="354" t="s">
        <v>952</v>
      </c>
      <c r="C687" s="355">
        <v>-42000000</v>
      </c>
      <c r="E687" s="355"/>
    </row>
    <row r="688" spans="1:5">
      <c r="A688" s="354">
        <v>23200011</v>
      </c>
      <c r="B688" s="354" t="s">
        <v>1657</v>
      </c>
      <c r="C688" s="355">
        <v>-5620095.2800000003</v>
      </c>
      <c r="E688" s="355"/>
    </row>
    <row r="689" spans="1:5">
      <c r="A689" s="354">
        <v>23200031</v>
      </c>
      <c r="B689" s="354" t="s">
        <v>403</v>
      </c>
      <c r="C689" s="355">
        <v>-26663292.129999999</v>
      </c>
      <c r="E689" s="355"/>
    </row>
    <row r="690" spans="1:5">
      <c r="A690" s="354">
        <v>23200033</v>
      </c>
      <c r="B690" s="354" t="s">
        <v>407</v>
      </c>
      <c r="C690" s="355">
        <v>-660828.22</v>
      </c>
    </row>
    <row r="691" spans="1:5">
      <c r="A691" s="354">
        <v>23200041</v>
      </c>
      <c r="B691" s="354" t="s">
        <v>772</v>
      </c>
      <c r="C691" s="355">
        <v>-9740982</v>
      </c>
      <c r="E691" s="355"/>
    </row>
    <row r="692" spans="1:5">
      <c r="A692" s="354">
        <v>23200051</v>
      </c>
      <c r="B692" s="354" t="s">
        <v>773</v>
      </c>
      <c r="C692" s="355">
        <v>-7044053.9100000001</v>
      </c>
    </row>
    <row r="693" spans="1:5">
      <c r="A693" s="354">
        <v>23200061</v>
      </c>
      <c r="B693" s="354" t="s">
        <v>348</v>
      </c>
      <c r="C693" s="355">
        <v>-10890603.939999999</v>
      </c>
      <c r="E693" s="355"/>
    </row>
    <row r="694" spans="1:5">
      <c r="A694" s="354">
        <v>23200071</v>
      </c>
      <c r="B694" s="354" t="s">
        <v>1774</v>
      </c>
      <c r="C694" s="355">
        <v>-566976.47</v>
      </c>
    </row>
    <row r="695" spans="1:5">
      <c r="A695" s="354">
        <v>23200081</v>
      </c>
      <c r="B695" s="354" t="s">
        <v>1775</v>
      </c>
      <c r="C695" s="355">
        <v>-3671335.32</v>
      </c>
    </row>
    <row r="696" spans="1:5">
      <c r="A696" s="354">
        <v>23200101</v>
      </c>
      <c r="B696" s="354" t="s">
        <v>763</v>
      </c>
      <c r="C696" s="355">
        <v>-694808</v>
      </c>
    </row>
    <row r="697" spans="1:5">
      <c r="A697" s="354">
        <v>23200103</v>
      </c>
      <c r="B697" s="354" t="s">
        <v>133</v>
      </c>
      <c r="C697" s="355">
        <v>-67897.990000000005</v>
      </c>
    </row>
    <row r="698" spans="1:5">
      <c r="A698" s="354">
        <v>23200111</v>
      </c>
      <c r="B698" s="354" t="s">
        <v>1776</v>
      </c>
      <c r="C698" s="355">
        <v>-275546.38</v>
      </c>
    </row>
    <row r="699" spans="1:5">
      <c r="A699" s="354">
        <v>23200121</v>
      </c>
      <c r="B699" s="354" t="s">
        <v>1527</v>
      </c>
      <c r="C699" s="355">
        <v>-344939.24</v>
      </c>
    </row>
    <row r="700" spans="1:5">
      <c r="A700" s="354">
        <v>23200221</v>
      </c>
      <c r="B700" s="354" t="s">
        <v>2978</v>
      </c>
      <c r="C700" s="354">
        <v>-0.42</v>
      </c>
    </row>
    <row r="701" spans="1:5">
      <c r="A701" s="354">
        <v>23200222</v>
      </c>
      <c r="B701" s="354" t="s">
        <v>257</v>
      </c>
      <c r="C701" s="355">
        <v>-10232955.74</v>
      </c>
    </row>
    <row r="702" spans="1:5">
      <c r="A702" s="354">
        <v>23200242</v>
      </c>
      <c r="B702" s="354" t="s">
        <v>1580</v>
      </c>
      <c r="C702" s="355">
        <v>-21967354.059999999</v>
      </c>
    </row>
    <row r="703" spans="1:5">
      <c r="A703" s="354">
        <v>23200333</v>
      </c>
      <c r="B703" s="354" t="s">
        <v>987</v>
      </c>
      <c r="C703" s="355">
        <v>-13333865.08</v>
      </c>
    </row>
    <row r="704" spans="1:5">
      <c r="A704" s="354">
        <v>23200483</v>
      </c>
      <c r="B704" s="354" t="s">
        <v>622</v>
      </c>
      <c r="C704" s="355">
        <v>-13182561.76</v>
      </c>
    </row>
    <row r="705" spans="1:5">
      <c r="A705" s="354">
        <v>23200493</v>
      </c>
      <c r="B705" s="354" t="s">
        <v>2795</v>
      </c>
      <c r="C705" s="355">
        <v>-205803.64</v>
      </c>
    </row>
    <row r="706" spans="1:5">
      <c r="A706" s="354">
        <v>23200543</v>
      </c>
      <c r="B706" s="354" t="s">
        <v>689</v>
      </c>
      <c r="C706" s="355">
        <v>-57020349.829999998</v>
      </c>
    </row>
    <row r="707" spans="1:5">
      <c r="A707" s="354">
        <v>23200643</v>
      </c>
      <c r="B707" s="354" t="s">
        <v>597</v>
      </c>
      <c r="C707" s="355">
        <v>-7082353.8399999999</v>
      </c>
    </row>
    <row r="708" spans="1:5">
      <c r="A708" s="354">
        <v>23200653</v>
      </c>
      <c r="B708" s="354" t="s">
        <v>1573</v>
      </c>
      <c r="C708" s="355">
        <v>-1417031.74</v>
      </c>
      <c r="E708" s="355"/>
    </row>
    <row r="709" spans="1:5">
      <c r="A709" s="354">
        <v>23200693</v>
      </c>
      <c r="B709" s="354" t="s">
        <v>1291</v>
      </c>
      <c r="C709" s="354">
        <v>-55.08</v>
      </c>
      <c r="E709" s="355"/>
    </row>
    <row r="710" spans="1:5">
      <c r="A710" s="354">
        <v>23200733</v>
      </c>
      <c r="B710" s="354" t="s">
        <v>230</v>
      </c>
      <c r="C710" s="355">
        <v>-5462.87</v>
      </c>
      <c r="E710" s="355"/>
    </row>
    <row r="711" spans="1:5">
      <c r="A711" s="354">
        <v>23200743</v>
      </c>
      <c r="B711" s="354" t="s">
        <v>1821</v>
      </c>
      <c r="C711" s="355">
        <v>-4086.38</v>
      </c>
      <c r="E711" s="355"/>
    </row>
    <row r="712" spans="1:5">
      <c r="A712" s="354">
        <v>23200753</v>
      </c>
      <c r="B712" s="354" t="s">
        <v>1554</v>
      </c>
      <c r="C712" s="355">
        <v>-1656.52</v>
      </c>
    </row>
    <row r="713" spans="1:5">
      <c r="A713" s="354">
        <v>23200763</v>
      </c>
      <c r="B713" s="354" t="s">
        <v>1820</v>
      </c>
      <c r="C713" s="354">
        <v>149.12</v>
      </c>
      <c r="E713" s="355"/>
    </row>
    <row r="714" spans="1:5">
      <c r="A714" s="354">
        <v>23200773</v>
      </c>
      <c r="B714" s="354" t="s">
        <v>1064</v>
      </c>
      <c r="C714" s="355">
        <v>-14354.6</v>
      </c>
      <c r="E714" s="355"/>
    </row>
    <row r="715" spans="1:5">
      <c r="A715" s="354">
        <v>23200813</v>
      </c>
      <c r="B715" s="354" t="s">
        <v>2870</v>
      </c>
      <c r="C715" s="354">
        <v>100</v>
      </c>
      <c r="E715" s="355"/>
    </row>
    <row r="716" spans="1:5">
      <c r="A716" s="354">
        <v>23200823</v>
      </c>
      <c r="B716" s="354" t="s">
        <v>2886</v>
      </c>
      <c r="C716" s="355">
        <v>-167246.84</v>
      </c>
      <c r="E716" s="355"/>
    </row>
    <row r="717" spans="1:5">
      <c r="A717" s="354">
        <v>23200873</v>
      </c>
      <c r="B717" s="354" t="s">
        <v>2979</v>
      </c>
      <c r="C717" s="355">
        <v>-861005.63</v>
      </c>
      <c r="E717" s="355"/>
    </row>
    <row r="718" spans="1:5">
      <c r="A718" s="354">
        <v>23201003</v>
      </c>
      <c r="B718" s="354" t="s">
        <v>737</v>
      </c>
      <c r="C718" s="355">
        <v>-19752412.149999999</v>
      </c>
      <c r="E718" s="355"/>
    </row>
    <row r="719" spans="1:5">
      <c r="A719" s="354">
        <v>23201013</v>
      </c>
      <c r="B719" s="354" t="s">
        <v>1373</v>
      </c>
      <c r="C719" s="355">
        <v>-10927689.109999999</v>
      </c>
      <c r="E719" s="355"/>
    </row>
    <row r="720" spans="1:5">
      <c r="A720" s="354">
        <v>23201033</v>
      </c>
      <c r="B720" s="354" t="s">
        <v>1097</v>
      </c>
      <c r="C720" s="355">
        <v>-169775.69</v>
      </c>
      <c r="E720" s="355"/>
    </row>
    <row r="721" spans="1:5">
      <c r="A721" s="354">
        <v>23201043</v>
      </c>
      <c r="B721" s="354" t="s">
        <v>464</v>
      </c>
      <c r="C721" s="355">
        <v>-190858.25</v>
      </c>
      <c r="E721" s="355"/>
    </row>
    <row r="722" spans="1:5">
      <c r="A722" s="354">
        <v>23201053</v>
      </c>
      <c r="B722" s="354" t="s">
        <v>2434</v>
      </c>
      <c r="C722" s="355">
        <v>-45662.559999999998</v>
      </c>
      <c r="E722" s="355"/>
    </row>
    <row r="723" spans="1:5">
      <c r="A723" s="354">
        <v>23201073</v>
      </c>
      <c r="B723" s="354" t="s">
        <v>1220</v>
      </c>
      <c r="C723" s="354">
        <v>-144.09</v>
      </c>
    </row>
    <row r="724" spans="1:5">
      <c r="A724" s="354">
        <v>23201113</v>
      </c>
      <c r="B724" s="354" t="s">
        <v>539</v>
      </c>
      <c r="C724" s="355">
        <v>10345.6</v>
      </c>
      <c r="E724" s="355"/>
    </row>
    <row r="725" spans="1:5">
      <c r="A725" s="354">
        <v>23201153</v>
      </c>
      <c r="B725" s="354" t="s">
        <v>2487</v>
      </c>
      <c r="C725" s="355">
        <v>-4529.33</v>
      </c>
      <c r="E725" s="355"/>
    </row>
    <row r="726" spans="1:5">
      <c r="A726" s="354">
        <v>23201163</v>
      </c>
      <c r="B726" s="354" t="s">
        <v>2488</v>
      </c>
      <c r="C726" s="355">
        <v>-9496.08</v>
      </c>
      <c r="E726" s="355"/>
    </row>
    <row r="727" spans="1:5">
      <c r="A727" s="354">
        <v>23201173</v>
      </c>
      <c r="B727" s="354" t="s">
        <v>462</v>
      </c>
      <c r="C727" s="355">
        <v>10561.86</v>
      </c>
      <c r="E727" s="355"/>
    </row>
    <row r="728" spans="1:5">
      <c r="A728" s="354">
        <v>23201193</v>
      </c>
      <c r="B728" s="354" t="s">
        <v>2489</v>
      </c>
      <c r="C728" s="355">
        <v>-19619.150000000001</v>
      </c>
      <c r="E728" s="355"/>
    </row>
    <row r="729" spans="1:5">
      <c r="A729" s="354">
        <v>23201203</v>
      </c>
      <c r="B729" s="354" t="s">
        <v>2490</v>
      </c>
      <c r="C729" s="355">
        <v>-3301.36</v>
      </c>
      <c r="E729" s="355"/>
    </row>
    <row r="730" spans="1:5">
      <c r="A730" s="354">
        <v>23201251</v>
      </c>
      <c r="B730" s="354" t="s">
        <v>2440</v>
      </c>
      <c r="C730" s="355">
        <v>-325473</v>
      </c>
      <c r="E730" s="355"/>
    </row>
    <row r="731" spans="1:5">
      <c r="A731" s="354">
        <v>23202173</v>
      </c>
      <c r="B731" s="354" t="s">
        <v>389</v>
      </c>
      <c r="C731" s="354">
        <v>53.6</v>
      </c>
      <c r="E731" s="355"/>
    </row>
    <row r="732" spans="1:5">
      <c r="A732" s="354">
        <v>23202183</v>
      </c>
      <c r="B732" s="354" t="s">
        <v>1183</v>
      </c>
      <c r="C732" s="355">
        <v>-17689.8</v>
      </c>
      <c r="E732" s="355"/>
    </row>
    <row r="733" spans="1:5">
      <c r="A733" s="354">
        <v>23202233</v>
      </c>
      <c r="B733" s="354" t="s">
        <v>2975</v>
      </c>
      <c r="C733" s="355">
        <v>-515651.61</v>
      </c>
      <c r="E733" s="355"/>
    </row>
    <row r="734" spans="1:5">
      <c r="A734" s="354">
        <v>23202353</v>
      </c>
      <c r="B734" s="354" t="s">
        <v>2976</v>
      </c>
      <c r="C734" s="355">
        <v>-10275656.560000001</v>
      </c>
      <c r="E734" s="355"/>
    </row>
    <row r="735" spans="1:5">
      <c r="A735" s="354">
        <v>23500003</v>
      </c>
      <c r="B735" s="354" t="s">
        <v>2507</v>
      </c>
      <c r="C735" s="355">
        <v>-23969140.859999999</v>
      </c>
      <c r="E735" s="355"/>
    </row>
    <row r="736" spans="1:5">
      <c r="A736" s="354">
        <v>23500011</v>
      </c>
      <c r="B736" s="354" t="s">
        <v>935</v>
      </c>
      <c r="C736" s="355">
        <v>-4672953.8099999996</v>
      </c>
    </row>
    <row r="737" spans="1:5">
      <c r="A737" s="354">
        <v>23600021</v>
      </c>
      <c r="B737" s="354" t="s">
        <v>2281</v>
      </c>
      <c r="C737" s="355">
        <v>-4328773.1399999997</v>
      </c>
      <c r="E737" s="355"/>
    </row>
    <row r="738" spans="1:5">
      <c r="A738" s="354">
        <v>23600022</v>
      </c>
      <c r="B738" s="354" t="s">
        <v>2282</v>
      </c>
      <c r="C738" s="355">
        <v>-1425463.15</v>
      </c>
      <c r="E738" s="355"/>
    </row>
    <row r="739" spans="1:5">
      <c r="A739" s="354">
        <v>23600063</v>
      </c>
      <c r="B739" s="354" t="s">
        <v>897</v>
      </c>
      <c r="C739" s="354">
        <v>-108.27</v>
      </c>
      <c r="E739" s="355"/>
    </row>
    <row r="740" spans="1:5">
      <c r="A740" s="354">
        <v>23600093</v>
      </c>
      <c r="B740" s="354" t="s">
        <v>317</v>
      </c>
      <c r="C740" s="354">
        <v>23.44</v>
      </c>
      <c r="E740" s="355"/>
    </row>
    <row r="741" spans="1:5">
      <c r="A741" s="354">
        <v>23600201</v>
      </c>
      <c r="B741" s="354" t="s">
        <v>453</v>
      </c>
      <c r="C741" s="355">
        <v>-40426106.100000001</v>
      </c>
      <c r="E741" s="355"/>
    </row>
    <row r="742" spans="1:5">
      <c r="A742" s="354">
        <v>23600211</v>
      </c>
      <c r="B742" s="354" t="s">
        <v>454</v>
      </c>
      <c r="C742" s="355">
        <v>-8790422.0800000001</v>
      </c>
      <c r="E742" s="355"/>
    </row>
    <row r="743" spans="1:5">
      <c r="A743" s="354">
        <v>23600213</v>
      </c>
      <c r="B743" s="354" t="s">
        <v>1732</v>
      </c>
      <c r="C743" s="355">
        <v>-92809.58</v>
      </c>
    </row>
    <row r="744" spans="1:5">
      <c r="A744" s="354">
        <v>23600221</v>
      </c>
      <c r="B744" s="354" t="s">
        <v>670</v>
      </c>
      <c r="C744" s="355">
        <v>-194240</v>
      </c>
      <c r="E744" s="355"/>
    </row>
    <row r="745" spans="1:5">
      <c r="A745" s="354">
        <v>23600232</v>
      </c>
      <c r="B745" s="354" t="s">
        <v>455</v>
      </c>
      <c r="C745" s="355">
        <v>-17695686.48</v>
      </c>
      <c r="E745" s="355"/>
    </row>
    <row r="746" spans="1:5">
      <c r="A746" s="354">
        <v>23600351</v>
      </c>
      <c r="B746" s="354" t="s">
        <v>1544</v>
      </c>
      <c r="C746" s="355">
        <v>-6317559.6200000001</v>
      </c>
      <c r="E746" s="355"/>
    </row>
    <row r="747" spans="1:5">
      <c r="A747" s="354">
        <v>23600391</v>
      </c>
      <c r="B747" s="354" t="s">
        <v>699</v>
      </c>
      <c r="C747" s="355">
        <v>-179067.4</v>
      </c>
    </row>
    <row r="748" spans="1:5">
      <c r="A748" s="354">
        <v>23600431</v>
      </c>
      <c r="B748" s="354" t="s">
        <v>2822</v>
      </c>
      <c r="C748" s="355">
        <v>2400</v>
      </c>
      <c r="E748" s="355"/>
    </row>
    <row r="749" spans="1:5">
      <c r="A749" s="354">
        <v>23600471</v>
      </c>
      <c r="B749" s="354" t="s">
        <v>1724</v>
      </c>
      <c r="C749" s="355">
        <v>-5085489.53</v>
      </c>
      <c r="E749" s="355"/>
    </row>
    <row r="750" spans="1:5">
      <c r="A750" s="354">
        <v>23600552</v>
      </c>
      <c r="B750" s="354" t="s">
        <v>1724</v>
      </c>
      <c r="C750" s="355">
        <v>-1799488.94</v>
      </c>
      <c r="E750" s="355"/>
    </row>
    <row r="751" spans="1:5">
      <c r="A751" s="354">
        <v>23600602</v>
      </c>
      <c r="B751" s="354" t="s">
        <v>1725</v>
      </c>
      <c r="C751" s="355">
        <v>-2454203.2799999998</v>
      </c>
      <c r="E751" s="355"/>
    </row>
    <row r="752" spans="1:5">
      <c r="A752" s="354">
        <v>23601003</v>
      </c>
      <c r="B752" s="354" t="s">
        <v>1610</v>
      </c>
      <c r="C752" s="355">
        <v>-81776.210000000006</v>
      </c>
      <c r="E752" s="355"/>
    </row>
    <row r="753" spans="1:5">
      <c r="A753" s="354">
        <v>23601013</v>
      </c>
      <c r="B753" s="354" t="s">
        <v>2283</v>
      </c>
      <c r="C753" s="355">
        <v>-121415</v>
      </c>
    </row>
    <row r="754" spans="1:5">
      <c r="A754" s="354">
        <v>23601023</v>
      </c>
      <c r="B754" s="354" t="s">
        <v>645</v>
      </c>
      <c r="C754" s="355">
        <v>-8858.75</v>
      </c>
      <c r="E754" s="355"/>
    </row>
    <row r="755" spans="1:5">
      <c r="A755" s="354">
        <v>23601043</v>
      </c>
      <c r="B755" s="354" t="s">
        <v>1733</v>
      </c>
      <c r="C755" s="355">
        <v>-3024.19</v>
      </c>
    </row>
    <row r="756" spans="1:5">
      <c r="A756" s="354">
        <v>23700363</v>
      </c>
      <c r="B756" s="354" t="s">
        <v>1583</v>
      </c>
      <c r="C756" s="355">
        <v>-402187.5</v>
      </c>
    </row>
    <row r="757" spans="1:5">
      <c r="A757" s="354">
        <v>23700383</v>
      </c>
      <c r="B757" s="354" t="s">
        <v>186</v>
      </c>
      <c r="C757" s="355">
        <v>-54000</v>
      </c>
      <c r="E757" s="355"/>
    </row>
    <row r="758" spans="1:5">
      <c r="A758" s="354">
        <v>23700713</v>
      </c>
      <c r="B758" s="354" t="s">
        <v>1093</v>
      </c>
      <c r="C758" s="355">
        <v>-67565.86</v>
      </c>
      <c r="E758" s="355"/>
    </row>
    <row r="759" spans="1:5">
      <c r="A759" s="354">
        <v>23700813</v>
      </c>
      <c r="B759" s="354" t="s">
        <v>375</v>
      </c>
      <c r="C759" s="355">
        <v>-291666.46000000002</v>
      </c>
    </row>
    <row r="760" spans="1:5">
      <c r="A760" s="354">
        <v>23700823</v>
      </c>
      <c r="B760" s="354" t="s">
        <v>129</v>
      </c>
      <c r="C760" s="355">
        <v>-1684999.79</v>
      </c>
    </row>
    <row r="761" spans="1:5">
      <c r="A761" s="354">
        <v>23700841</v>
      </c>
      <c r="B761" s="354" t="s">
        <v>1197</v>
      </c>
      <c r="C761" s="355">
        <v>-374766.31</v>
      </c>
      <c r="E761" s="355"/>
    </row>
    <row r="762" spans="1:5">
      <c r="A762" s="354">
        <v>23700873</v>
      </c>
      <c r="B762" s="354" t="s">
        <v>1792</v>
      </c>
      <c r="C762" s="355">
        <v>-2632500</v>
      </c>
      <c r="E762" s="355"/>
    </row>
    <row r="763" spans="1:5">
      <c r="A763" s="354">
        <v>23700963</v>
      </c>
      <c r="B763" s="354" t="s">
        <v>1848</v>
      </c>
      <c r="C763" s="355">
        <v>-5749535.04</v>
      </c>
      <c r="E763" s="355"/>
    </row>
    <row r="764" spans="1:5">
      <c r="A764" s="354">
        <v>23701023</v>
      </c>
      <c r="B764" s="354" t="s">
        <v>978</v>
      </c>
      <c r="C764" s="355">
        <v>-6349804.4500000002</v>
      </c>
      <c r="E764" s="355"/>
    </row>
    <row r="765" spans="1:5">
      <c r="A765" s="354">
        <v>23701033</v>
      </c>
      <c r="B765" s="354" t="s">
        <v>1769</v>
      </c>
      <c r="C765" s="355">
        <v>-2405033.33</v>
      </c>
    </row>
    <row r="766" spans="1:5">
      <c r="A766" s="354">
        <v>23701053</v>
      </c>
      <c r="B766" s="354" t="s">
        <v>1818</v>
      </c>
      <c r="C766" s="355">
        <v>-7264583.4900000002</v>
      </c>
    </row>
    <row r="767" spans="1:5">
      <c r="A767" s="354">
        <v>23701063</v>
      </c>
      <c r="B767" s="354" t="s">
        <v>1856</v>
      </c>
      <c r="C767" s="355">
        <v>-101205.97</v>
      </c>
      <c r="E767" s="355"/>
    </row>
    <row r="768" spans="1:5">
      <c r="A768" s="354">
        <v>23701113</v>
      </c>
      <c r="B768" s="354" t="s">
        <v>415</v>
      </c>
      <c r="C768" s="355">
        <v>-1679125</v>
      </c>
      <c r="E768" s="355"/>
    </row>
    <row r="769" spans="1:5">
      <c r="A769" s="354">
        <v>23701123</v>
      </c>
      <c r="B769" s="354" t="s">
        <v>1956</v>
      </c>
      <c r="C769" s="355">
        <v>-2458850.8199999998</v>
      </c>
      <c r="E769" s="355"/>
    </row>
    <row r="770" spans="1:5">
      <c r="A770" s="354">
        <v>23701133</v>
      </c>
      <c r="B770" s="354" t="s">
        <v>1951</v>
      </c>
      <c r="C770" s="355">
        <v>-4242944.22</v>
      </c>
    </row>
    <row r="771" spans="1:5">
      <c r="A771" s="354">
        <v>23701143</v>
      </c>
      <c r="B771" s="354" t="s">
        <v>2058</v>
      </c>
      <c r="C771" s="355">
        <v>-798716.66</v>
      </c>
    </row>
    <row r="772" spans="1:5">
      <c r="A772" s="354">
        <v>23701153</v>
      </c>
      <c r="B772" s="354" t="s">
        <v>2199</v>
      </c>
      <c r="C772" s="355">
        <v>-5111416.67</v>
      </c>
      <c r="E772" s="355"/>
    </row>
    <row r="773" spans="1:5">
      <c r="A773" s="354">
        <v>23701163</v>
      </c>
      <c r="B773" s="354" t="s">
        <v>2200</v>
      </c>
      <c r="C773" s="355">
        <v>-975250</v>
      </c>
      <c r="E773" s="355"/>
    </row>
    <row r="774" spans="1:5">
      <c r="A774" s="354">
        <v>23701173</v>
      </c>
      <c r="B774" s="354" t="s">
        <v>2515</v>
      </c>
      <c r="C774" s="355">
        <v>-28950.03</v>
      </c>
    </row>
    <row r="775" spans="1:5">
      <c r="A775" s="354">
        <v>23701183</v>
      </c>
      <c r="B775" s="354" t="s">
        <v>2557</v>
      </c>
      <c r="C775" s="355">
        <v>-914989.83</v>
      </c>
    </row>
    <row r="776" spans="1:5">
      <c r="A776" s="354">
        <v>23701193</v>
      </c>
      <c r="B776" s="354" t="s">
        <v>2561</v>
      </c>
      <c r="C776" s="355">
        <v>-158600</v>
      </c>
      <c r="E776" s="355"/>
    </row>
    <row r="777" spans="1:5">
      <c r="A777" s="354">
        <v>23701203</v>
      </c>
      <c r="B777" s="354" t="s">
        <v>2930</v>
      </c>
      <c r="C777" s="355">
        <v>-7868402.79</v>
      </c>
      <c r="E777" s="355"/>
    </row>
    <row r="778" spans="1:5">
      <c r="A778" s="354">
        <v>24100063</v>
      </c>
      <c r="B778" s="354" t="s">
        <v>1793</v>
      </c>
      <c r="C778" s="354">
        <v>-260.7</v>
      </c>
      <c r="E778" s="355"/>
    </row>
    <row r="779" spans="1:5">
      <c r="A779" s="354">
        <v>24100143</v>
      </c>
      <c r="B779" s="354" t="s">
        <v>576</v>
      </c>
      <c r="C779" s="354">
        <v>57.2</v>
      </c>
      <c r="E779" s="355"/>
    </row>
    <row r="780" spans="1:5">
      <c r="A780" s="354">
        <v>24100173</v>
      </c>
      <c r="B780" s="354" t="s">
        <v>1793</v>
      </c>
      <c r="C780" s="355">
        <v>-36723.919999999998</v>
      </c>
      <c r="E780" s="355"/>
    </row>
    <row r="781" spans="1:5">
      <c r="A781" s="354">
        <v>24100212</v>
      </c>
      <c r="B781" s="354" t="s">
        <v>1135</v>
      </c>
      <c r="C781" s="355">
        <v>-1743504.03</v>
      </c>
      <c r="E781" s="355"/>
    </row>
    <row r="782" spans="1:5">
      <c r="A782" s="354">
        <v>24200011</v>
      </c>
      <c r="B782" s="354" t="s">
        <v>2243</v>
      </c>
      <c r="C782" s="355">
        <v>-61638.73</v>
      </c>
      <c r="E782" s="355"/>
    </row>
    <row r="783" spans="1:5">
      <c r="A783" s="354">
        <v>24200041</v>
      </c>
      <c r="B783" s="354" t="s">
        <v>1150</v>
      </c>
      <c r="C783" s="355">
        <v>-201380</v>
      </c>
      <c r="E783" s="355"/>
    </row>
    <row r="784" spans="1:5">
      <c r="A784" s="354">
        <v>24200061</v>
      </c>
      <c r="B784" s="354" t="s">
        <v>2492</v>
      </c>
      <c r="C784" s="355">
        <v>-800875</v>
      </c>
      <c r="E784" s="355"/>
    </row>
    <row r="785" spans="1:5">
      <c r="A785" s="354">
        <v>24200071</v>
      </c>
      <c r="B785" s="354" t="s">
        <v>2856</v>
      </c>
      <c r="C785" s="355">
        <v>-34267.199999999997</v>
      </c>
      <c r="E785" s="355"/>
    </row>
    <row r="786" spans="1:5">
      <c r="A786" s="354">
        <v>24200103</v>
      </c>
      <c r="B786" s="354" t="s">
        <v>2398</v>
      </c>
      <c r="C786" s="355">
        <v>-25000</v>
      </c>
      <c r="E786" s="355"/>
    </row>
    <row r="787" spans="1:5">
      <c r="A787" s="354">
        <v>24200451</v>
      </c>
      <c r="B787" s="354" t="s">
        <v>2038</v>
      </c>
      <c r="C787" s="355">
        <v>-786762.26</v>
      </c>
      <c r="E787" s="355"/>
    </row>
    <row r="788" spans="1:5">
      <c r="A788" s="354">
        <v>24200461</v>
      </c>
      <c r="B788" s="354" t="s">
        <v>2422</v>
      </c>
      <c r="C788" s="355">
        <v>-5529640.7999999998</v>
      </c>
      <c r="E788" s="355"/>
    </row>
    <row r="789" spans="1:5">
      <c r="A789" s="354">
        <v>24200511</v>
      </c>
      <c r="B789" s="354" t="s">
        <v>1020</v>
      </c>
      <c r="C789" s="355">
        <v>-3378885</v>
      </c>
      <c r="E789" s="355"/>
    </row>
    <row r="790" spans="1:5">
      <c r="A790" s="354">
        <v>24200521</v>
      </c>
      <c r="B790" s="354" t="s">
        <v>2639</v>
      </c>
      <c r="C790" s="355">
        <v>-82436.12</v>
      </c>
      <c r="E790" s="355"/>
    </row>
    <row r="791" spans="1:5">
      <c r="A791" s="354">
        <v>24200541</v>
      </c>
      <c r="B791" s="354" t="s">
        <v>1217</v>
      </c>
      <c r="C791" s="355">
        <v>-59269.26</v>
      </c>
      <c r="E791" s="355"/>
    </row>
    <row r="792" spans="1:5">
      <c r="A792" s="354">
        <v>24200551</v>
      </c>
      <c r="B792" s="354" t="s">
        <v>48</v>
      </c>
      <c r="C792" s="355">
        <v>-59269.26</v>
      </c>
      <c r="E792" s="355"/>
    </row>
    <row r="793" spans="1:5">
      <c r="A793" s="354">
        <v>24200561</v>
      </c>
      <c r="B793" s="354" t="s">
        <v>814</v>
      </c>
      <c r="C793" s="355">
        <v>-15676.62</v>
      </c>
    </row>
    <row r="794" spans="1:5">
      <c r="A794" s="354">
        <v>24200571</v>
      </c>
      <c r="B794" s="354" t="s">
        <v>390</v>
      </c>
      <c r="C794" s="355">
        <v>-15676.62</v>
      </c>
    </row>
    <row r="795" spans="1:5">
      <c r="A795" s="354">
        <v>24200611</v>
      </c>
      <c r="B795" s="354" t="s">
        <v>2010</v>
      </c>
      <c r="C795" s="355">
        <v>-55746.75</v>
      </c>
      <c r="E795" s="355"/>
    </row>
    <row r="796" spans="1:5">
      <c r="A796" s="354">
        <v>24200622</v>
      </c>
      <c r="B796" s="354" t="s">
        <v>736</v>
      </c>
      <c r="C796" s="355">
        <v>-1487088</v>
      </c>
      <c r="E796" s="355"/>
    </row>
    <row r="797" spans="1:5">
      <c r="A797" s="354">
        <v>24200632</v>
      </c>
      <c r="B797" s="354" t="s">
        <v>1739</v>
      </c>
      <c r="C797" s="355">
        <v>-113058</v>
      </c>
      <c r="E797" s="355"/>
    </row>
    <row r="798" spans="1:5">
      <c r="A798" s="354">
        <v>24200633</v>
      </c>
      <c r="B798" s="354" t="s">
        <v>2743</v>
      </c>
      <c r="C798" s="355">
        <v>-2084123.19</v>
      </c>
      <c r="E798" s="355"/>
    </row>
    <row r="799" spans="1:5">
      <c r="A799" s="354">
        <v>24200641</v>
      </c>
      <c r="B799" s="354" t="s">
        <v>1570</v>
      </c>
      <c r="C799" s="355">
        <v>-156942</v>
      </c>
      <c r="E799" s="355"/>
    </row>
    <row r="800" spans="1:5">
      <c r="A800" s="354">
        <v>24200651</v>
      </c>
      <c r="B800" s="354" t="s">
        <v>1337</v>
      </c>
      <c r="C800" s="355">
        <v>-28000</v>
      </c>
      <c r="E800" s="355"/>
    </row>
    <row r="801" spans="1:5">
      <c r="A801" s="354">
        <v>24200653</v>
      </c>
      <c r="B801" s="354" t="s">
        <v>1593</v>
      </c>
      <c r="C801" s="355">
        <v>-790953.71</v>
      </c>
    </row>
    <row r="802" spans="1:5">
      <c r="A802" s="354">
        <v>24200661</v>
      </c>
      <c r="B802" s="354" t="s">
        <v>1338</v>
      </c>
      <c r="C802" s="355">
        <v>-249508.14</v>
      </c>
    </row>
    <row r="803" spans="1:5">
      <c r="A803" s="354">
        <v>24200671</v>
      </c>
      <c r="B803" s="354" t="s">
        <v>1339</v>
      </c>
      <c r="C803" s="355">
        <v>-73894.94</v>
      </c>
      <c r="E803" s="355"/>
    </row>
    <row r="804" spans="1:5">
      <c r="A804" s="354">
        <v>24200681</v>
      </c>
      <c r="B804" s="354" t="s">
        <v>1340</v>
      </c>
      <c r="C804" s="355">
        <v>-73894.94</v>
      </c>
      <c r="E804" s="355"/>
    </row>
    <row r="805" spans="1:5">
      <c r="A805" s="354">
        <v>24200811</v>
      </c>
      <c r="B805" s="354" t="s">
        <v>1032</v>
      </c>
      <c r="C805" s="355">
        <v>-173136.64000000001</v>
      </c>
      <c r="E805" s="355"/>
    </row>
    <row r="806" spans="1:5">
      <c r="A806" s="354">
        <v>24200821</v>
      </c>
      <c r="B806" s="354" t="s">
        <v>1033</v>
      </c>
      <c r="C806" s="355">
        <v>-173104.63</v>
      </c>
      <c r="E806" s="355"/>
    </row>
    <row r="807" spans="1:5">
      <c r="A807" s="354">
        <v>24200831</v>
      </c>
      <c r="B807" s="354" t="s">
        <v>1034</v>
      </c>
      <c r="C807" s="355">
        <v>-87689.75</v>
      </c>
      <c r="E807" s="355"/>
    </row>
    <row r="808" spans="1:5">
      <c r="A808" s="354">
        <v>24200841</v>
      </c>
      <c r="B808" s="354" t="s">
        <v>1941</v>
      </c>
      <c r="C808" s="355">
        <v>-323123.15000000002</v>
      </c>
      <c r="E808" s="355"/>
    </row>
    <row r="809" spans="1:5">
      <c r="A809" s="354">
        <v>24200851</v>
      </c>
      <c r="B809" s="354" t="s">
        <v>1394</v>
      </c>
      <c r="C809" s="355">
        <v>-75897.23</v>
      </c>
      <c r="E809" s="355"/>
    </row>
    <row r="810" spans="1:5">
      <c r="A810" s="354">
        <v>24200871</v>
      </c>
      <c r="B810" s="354" t="s">
        <v>2056</v>
      </c>
      <c r="C810" s="355">
        <v>-94691.64</v>
      </c>
      <c r="E810" s="355"/>
    </row>
    <row r="811" spans="1:5">
      <c r="A811" s="354">
        <v>24200881</v>
      </c>
      <c r="B811" s="354" t="s">
        <v>2359</v>
      </c>
      <c r="C811" s="355">
        <v>-262654.58</v>
      </c>
      <c r="E811" s="355"/>
    </row>
    <row r="812" spans="1:5">
      <c r="A812" s="354">
        <v>24200891</v>
      </c>
      <c r="B812" s="354" t="s">
        <v>2018</v>
      </c>
      <c r="C812" s="355">
        <v>-67388.98</v>
      </c>
      <c r="E812" s="355"/>
    </row>
    <row r="813" spans="1:5">
      <c r="A813" s="354">
        <v>24200901</v>
      </c>
      <c r="B813" s="354" t="s">
        <v>2186</v>
      </c>
      <c r="C813" s="355">
        <v>-163595.71</v>
      </c>
      <c r="E813" s="355"/>
    </row>
    <row r="814" spans="1:5">
      <c r="A814" s="354">
        <v>24200911</v>
      </c>
      <c r="B814" s="354" t="s">
        <v>2019</v>
      </c>
      <c r="C814" s="355">
        <v>-16928.46</v>
      </c>
      <c r="E814" s="355"/>
    </row>
    <row r="815" spans="1:5">
      <c r="A815" s="354">
        <v>24200921</v>
      </c>
      <c r="B815" s="354" t="s">
        <v>1031</v>
      </c>
      <c r="C815" s="355">
        <v>-2232450.67</v>
      </c>
      <c r="E815" s="355"/>
    </row>
    <row r="816" spans="1:5">
      <c r="A816" s="354">
        <v>24200931</v>
      </c>
      <c r="B816" s="354" t="s">
        <v>1035</v>
      </c>
      <c r="C816" s="355">
        <v>-344267.89</v>
      </c>
      <c r="E816" s="355"/>
    </row>
    <row r="817" spans="1:5">
      <c r="A817" s="354">
        <v>24200941</v>
      </c>
      <c r="B817" s="354" t="s">
        <v>2385</v>
      </c>
      <c r="C817" s="355">
        <v>-67999.600000000006</v>
      </c>
      <c r="E817" s="355"/>
    </row>
    <row r="818" spans="1:5">
      <c r="A818" s="354">
        <v>24200951</v>
      </c>
      <c r="B818" s="354" t="s">
        <v>2190</v>
      </c>
      <c r="C818" s="355">
        <v>-204389.16</v>
      </c>
      <c r="E818" s="355"/>
    </row>
    <row r="819" spans="1:5">
      <c r="A819" s="354">
        <v>24200961</v>
      </c>
      <c r="B819" s="354" t="s">
        <v>2187</v>
      </c>
      <c r="C819" s="355">
        <v>-1318133.58</v>
      </c>
      <c r="E819" s="355"/>
    </row>
    <row r="820" spans="1:5">
      <c r="A820" s="354">
        <v>24200971</v>
      </c>
      <c r="B820" s="354" t="s">
        <v>1036</v>
      </c>
      <c r="C820" s="355">
        <v>-117878.28</v>
      </c>
      <c r="E820" s="355"/>
    </row>
    <row r="821" spans="1:5">
      <c r="A821" s="354">
        <v>24200991</v>
      </c>
      <c r="B821" s="354" t="s">
        <v>2247</v>
      </c>
      <c r="C821" s="355">
        <v>-1267.27</v>
      </c>
      <c r="E821" s="355"/>
    </row>
    <row r="822" spans="1:5">
      <c r="A822" s="354">
        <v>24201031</v>
      </c>
      <c r="B822" s="354" t="s">
        <v>2360</v>
      </c>
      <c r="C822" s="355">
        <v>-96365.82</v>
      </c>
      <c r="E822" s="355"/>
    </row>
    <row r="823" spans="1:5">
      <c r="A823" s="354">
        <v>24201041</v>
      </c>
      <c r="B823" s="354" t="s">
        <v>2361</v>
      </c>
      <c r="C823" s="355">
        <v>-22846.25</v>
      </c>
      <c r="E823" s="355"/>
    </row>
    <row r="824" spans="1:5">
      <c r="A824" s="354">
        <v>24300013</v>
      </c>
      <c r="B824" s="354" t="s">
        <v>2097</v>
      </c>
      <c r="C824" s="355">
        <v>-630384.77</v>
      </c>
      <c r="E824" s="355"/>
    </row>
    <row r="825" spans="1:5">
      <c r="A825" s="354">
        <v>24400001</v>
      </c>
      <c r="B825" s="354" t="s">
        <v>2372</v>
      </c>
      <c r="C825" s="355">
        <v>-81575679.75</v>
      </c>
      <c r="E825" s="355"/>
    </row>
    <row r="826" spans="1:5">
      <c r="A826" s="354">
        <v>24400002</v>
      </c>
      <c r="B826" s="354" t="s">
        <v>2373</v>
      </c>
      <c r="C826" s="355">
        <v>-58254246.039999999</v>
      </c>
      <c r="E826" s="355"/>
    </row>
    <row r="827" spans="1:5">
      <c r="A827" s="354">
        <v>24400011</v>
      </c>
      <c r="B827" s="354" t="s">
        <v>2374</v>
      </c>
      <c r="C827" s="355">
        <v>-33276516</v>
      </c>
    </row>
    <row r="828" spans="1:5">
      <c r="A828" s="354">
        <v>24400012</v>
      </c>
      <c r="B828" s="354" t="s">
        <v>2375</v>
      </c>
      <c r="C828" s="355">
        <v>-18829613.449999999</v>
      </c>
    </row>
    <row r="829" spans="1:5">
      <c r="A829" s="354">
        <v>25200121</v>
      </c>
      <c r="B829" s="354" t="s">
        <v>1773</v>
      </c>
      <c r="C829" s="355">
        <v>-135739.34</v>
      </c>
    </row>
    <row r="830" spans="1:5">
      <c r="A830" s="354">
        <v>25200152</v>
      </c>
      <c r="B830" s="354" t="s">
        <v>1198</v>
      </c>
      <c r="C830" s="355">
        <v>-107354.9</v>
      </c>
      <c r="E830" s="355"/>
    </row>
    <row r="831" spans="1:5">
      <c r="A831" s="354">
        <v>25200161</v>
      </c>
      <c r="B831" s="354" t="s">
        <v>55</v>
      </c>
      <c r="C831" s="355">
        <v>-6537682.3099999996</v>
      </c>
      <c r="E831" s="355"/>
    </row>
    <row r="832" spans="1:5">
      <c r="A832" s="354">
        <v>25200171</v>
      </c>
      <c r="B832" s="354" t="s">
        <v>56</v>
      </c>
      <c r="C832" s="355">
        <v>-14238513.24</v>
      </c>
      <c r="E832" s="355"/>
    </row>
    <row r="833" spans="1:5">
      <c r="A833" s="354">
        <v>25200181</v>
      </c>
      <c r="B833" s="354" t="s">
        <v>1204</v>
      </c>
      <c r="C833" s="355">
        <v>-33133719.09</v>
      </c>
      <c r="E833" s="355"/>
    </row>
    <row r="834" spans="1:5">
      <c r="A834" s="354">
        <v>25200202</v>
      </c>
      <c r="B834" s="354" t="s">
        <v>1298</v>
      </c>
      <c r="C834" s="355">
        <v>-21764799.370000001</v>
      </c>
      <c r="E834" s="355"/>
    </row>
    <row r="835" spans="1:5">
      <c r="A835" s="354">
        <v>25200222</v>
      </c>
      <c r="B835" s="354" t="s">
        <v>1299</v>
      </c>
      <c r="C835" s="355">
        <v>-1572884</v>
      </c>
    </row>
    <row r="836" spans="1:5">
      <c r="A836" s="354">
        <v>25200262</v>
      </c>
      <c r="B836" s="354" t="s">
        <v>1078</v>
      </c>
      <c r="C836" s="355">
        <v>-39367.31</v>
      </c>
    </row>
    <row r="837" spans="1:5">
      <c r="A837" s="354">
        <v>25300001</v>
      </c>
      <c r="B837" s="354" t="s">
        <v>558</v>
      </c>
      <c r="C837" s="355">
        <v>-117022.96</v>
      </c>
      <c r="E837" s="355"/>
    </row>
    <row r="838" spans="1:5">
      <c r="A838" s="354">
        <v>25300011</v>
      </c>
      <c r="B838" s="354" t="s">
        <v>1002</v>
      </c>
      <c r="C838" s="355">
        <v>-6901</v>
      </c>
      <c r="E838" s="355"/>
    </row>
    <row r="839" spans="1:5">
      <c r="A839" s="354">
        <v>25300033</v>
      </c>
      <c r="B839" s="354" t="s">
        <v>314</v>
      </c>
      <c r="C839" s="355">
        <v>-8836465.9299999997</v>
      </c>
      <c r="E839" s="355"/>
    </row>
    <row r="840" spans="1:5">
      <c r="A840" s="354">
        <v>25300071</v>
      </c>
      <c r="B840" s="354" t="s">
        <v>1995</v>
      </c>
      <c r="C840" s="355">
        <v>-172877620</v>
      </c>
      <c r="E840" s="355"/>
    </row>
    <row r="841" spans="1:5">
      <c r="A841" s="354">
        <v>25300081</v>
      </c>
      <c r="B841" s="354" t="s">
        <v>2585</v>
      </c>
      <c r="C841" s="355">
        <v>-1000</v>
      </c>
      <c r="E841" s="355"/>
    </row>
    <row r="842" spans="1:5">
      <c r="A842" s="354">
        <v>25300091</v>
      </c>
      <c r="B842" s="354" t="s">
        <v>2547</v>
      </c>
      <c r="C842" s="355">
        <v>-2612507.4900000002</v>
      </c>
      <c r="E842" s="355"/>
    </row>
    <row r="843" spans="1:5">
      <c r="A843" s="354">
        <v>25300121</v>
      </c>
      <c r="B843" s="354" t="s">
        <v>2606</v>
      </c>
      <c r="C843" s="355">
        <v>-656895.99</v>
      </c>
      <c r="E843" s="355"/>
    </row>
    <row r="844" spans="1:5">
      <c r="A844" s="354">
        <v>25300141</v>
      </c>
      <c r="B844" s="354" t="s">
        <v>728</v>
      </c>
      <c r="C844" s="355">
        <v>-2059858.3</v>
      </c>
      <c r="E844" s="355"/>
    </row>
    <row r="845" spans="1:5">
      <c r="A845" s="354">
        <v>25300151</v>
      </c>
      <c r="B845" s="354" t="s">
        <v>1185</v>
      </c>
      <c r="C845" s="355">
        <v>-9738245.4600000009</v>
      </c>
      <c r="E845" s="355"/>
    </row>
    <row r="846" spans="1:5">
      <c r="A846" s="354">
        <v>25300153</v>
      </c>
      <c r="B846" s="354" t="s">
        <v>2399</v>
      </c>
      <c r="C846" s="355">
        <v>-100000</v>
      </c>
      <c r="E846" s="355"/>
    </row>
    <row r="847" spans="1:5">
      <c r="A847" s="354">
        <v>25300161</v>
      </c>
      <c r="B847" s="354" t="s">
        <v>359</v>
      </c>
      <c r="C847" s="355">
        <v>-862959.66</v>
      </c>
      <c r="E847" s="355"/>
    </row>
    <row r="848" spans="1:5">
      <c r="A848" s="354">
        <v>25300181</v>
      </c>
      <c r="B848" s="354" t="s">
        <v>1988</v>
      </c>
      <c r="C848" s="355">
        <v>-4359683.7699999996</v>
      </c>
      <c r="E848" s="355"/>
    </row>
    <row r="849" spans="1:5">
      <c r="A849" s="354">
        <v>25300201</v>
      </c>
      <c r="B849" s="354" t="s">
        <v>1989</v>
      </c>
      <c r="C849" s="355">
        <v>-5948449</v>
      </c>
      <c r="E849" s="355"/>
    </row>
    <row r="850" spans="1:5">
      <c r="A850" s="354">
        <v>25300212</v>
      </c>
      <c r="B850" s="354" t="s">
        <v>924</v>
      </c>
      <c r="C850" s="355">
        <v>-104954.35</v>
      </c>
      <c r="E850" s="355"/>
    </row>
    <row r="851" spans="1:5">
      <c r="A851" s="354">
        <v>25300271</v>
      </c>
      <c r="B851" s="354" t="s">
        <v>2255</v>
      </c>
      <c r="C851" s="355">
        <v>-776412.62</v>
      </c>
      <c r="E851" s="355"/>
    </row>
    <row r="852" spans="1:5">
      <c r="A852" s="354">
        <v>25300281</v>
      </c>
      <c r="B852" s="354" t="s">
        <v>2343</v>
      </c>
      <c r="C852" s="355">
        <v>-506260</v>
      </c>
      <c r="E852" s="355"/>
    </row>
    <row r="853" spans="1:5">
      <c r="A853" s="354">
        <v>25300293</v>
      </c>
      <c r="B853" s="354" t="s">
        <v>1469</v>
      </c>
      <c r="C853" s="355">
        <v>-7264477</v>
      </c>
      <c r="E853" s="355"/>
    </row>
    <row r="854" spans="1:5">
      <c r="A854" s="354">
        <v>25300323</v>
      </c>
      <c r="B854" s="354" t="s">
        <v>1261</v>
      </c>
      <c r="C854" s="355">
        <v>-56663.98</v>
      </c>
      <c r="E854" s="355"/>
    </row>
    <row r="855" spans="1:5">
      <c r="A855" s="354">
        <v>25300343</v>
      </c>
      <c r="B855" s="354" t="s">
        <v>2641</v>
      </c>
      <c r="C855" s="355">
        <v>-3274792.39</v>
      </c>
      <c r="E855" s="355"/>
    </row>
    <row r="856" spans="1:5">
      <c r="A856" s="354">
        <v>25300353</v>
      </c>
      <c r="B856" s="354" t="s">
        <v>1734</v>
      </c>
      <c r="C856" s="355">
        <v>-6289342.3600000003</v>
      </c>
      <c r="E856" s="355"/>
    </row>
    <row r="857" spans="1:5">
      <c r="A857" s="354">
        <v>25300363</v>
      </c>
      <c r="B857" s="354" t="s">
        <v>1632</v>
      </c>
      <c r="C857" s="355">
        <v>-1787695.17</v>
      </c>
      <c r="E857" s="355"/>
    </row>
    <row r="858" spans="1:5">
      <c r="A858" s="354">
        <v>25300413</v>
      </c>
      <c r="B858" s="354" t="s">
        <v>880</v>
      </c>
      <c r="C858" s="355">
        <v>-668715.19999999995</v>
      </c>
      <c r="E858" s="355"/>
    </row>
    <row r="859" spans="1:5">
      <c r="A859" s="354">
        <v>25300443</v>
      </c>
      <c r="B859" s="354" t="s">
        <v>2051</v>
      </c>
      <c r="C859" s="355">
        <v>-780503.18</v>
      </c>
      <c r="E859" s="355"/>
    </row>
    <row r="860" spans="1:5">
      <c r="A860" s="354">
        <v>25300503</v>
      </c>
      <c r="B860" s="354" t="s">
        <v>401</v>
      </c>
      <c r="C860" s="354">
        <v>-500</v>
      </c>
      <c r="E860" s="355"/>
    </row>
    <row r="861" spans="1:5">
      <c r="A861" s="354">
        <v>25300541</v>
      </c>
      <c r="B861" s="354" t="s">
        <v>859</v>
      </c>
      <c r="C861" s="355">
        <v>-7454265.7400000002</v>
      </c>
      <c r="E861" s="355"/>
    </row>
    <row r="862" spans="1:5">
      <c r="A862" s="354">
        <v>25300553</v>
      </c>
      <c r="B862" s="354" t="s">
        <v>2640</v>
      </c>
      <c r="C862" s="355">
        <v>-3513.77</v>
      </c>
      <c r="E862" s="355"/>
    </row>
    <row r="863" spans="1:5">
      <c r="A863" s="354">
        <v>25300561</v>
      </c>
      <c r="B863" s="354" t="s">
        <v>1824</v>
      </c>
      <c r="C863" s="355">
        <v>-8126893</v>
      </c>
      <c r="E863" s="355"/>
    </row>
    <row r="864" spans="1:5">
      <c r="A864" s="354">
        <v>25300581</v>
      </c>
      <c r="B864" s="354" t="s">
        <v>683</v>
      </c>
      <c r="C864" s="355">
        <v>-5048811.0999999996</v>
      </c>
      <c r="E864" s="355"/>
    </row>
    <row r="865" spans="1:5">
      <c r="A865" s="354">
        <v>25300582</v>
      </c>
      <c r="B865" s="354" t="s">
        <v>683</v>
      </c>
      <c r="C865" s="355">
        <v>-2151861.11</v>
      </c>
      <c r="E865" s="355"/>
    </row>
    <row r="866" spans="1:5">
      <c r="A866" s="354">
        <v>25300591</v>
      </c>
      <c r="B866" s="354" t="s">
        <v>684</v>
      </c>
      <c r="C866" s="355">
        <v>5048811.0999999996</v>
      </c>
      <c r="E866" s="355"/>
    </row>
    <row r="867" spans="1:5">
      <c r="A867" s="354">
        <v>25300592</v>
      </c>
      <c r="B867" s="354" t="s">
        <v>684</v>
      </c>
      <c r="C867" s="355">
        <v>2151861.11</v>
      </c>
      <c r="E867" s="355"/>
    </row>
    <row r="868" spans="1:5">
      <c r="A868" s="354">
        <v>25300611</v>
      </c>
      <c r="B868" s="354" t="s">
        <v>1341</v>
      </c>
      <c r="C868" s="355">
        <v>-60429728.780000001</v>
      </c>
      <c r="E868" s="355"/>
    </row>
    <row r="869" spans="1:5">
      <c r="A869" s="354">
        <v>25300621</v>
      </c>
      <c r="B869" s="354" t="s">
        <v>1360</v>
      </c>
      <c r="C869" s="355">
        <v>-8348337.4400000004</v>
      </c>
      <c r="E869" s="355"/>
    </row>
    <row r="870" spans="1:5">
      <c r="A870" s="354">
        <v>25300641</v>
      </c>
      <c r="B870" s="354" t="s">
        <v>2114</v>
      </c>
      <c r="C870" s="355">
        <v>-335521.65999999997</v>
      </c>
      <c r="E870" s="355"/>
    </row>
    <row r="871" spans="1:5">
      <c r="A871" s="354">
        <v>25300642</v>
      </c>
      <c r="B871" s="354" t="s">
        <v>2114</v>
      </c>
      <c r="C871" s="355">
        <v>-196644.98</v>
      </c>
      <c r="E871" s="355"/>
    </row>
    <row r="872" spans="1:5">
      <c r="A872" s="354">
        <v>25300663</v>
      </c>
      <c r="B872" s="354" t="s">
        <v>2356</v>
      </c>
      <c r="C872" s="355">
        <v>-92121.08</v>
      </c>
      <c r="E872" s="355"/>
    </row>
    <row r="873" spans="1:5">
      <c r="A873" s="354">
        <v>25300731</v>
      </c>
      <c r="B873" s="354" t="s">
        <v>2868</v>
      </c>
      <c r="C873" s="355">
        <v>-15154.75</v>
      </c>
      <c r="E873" s="355"/>
    </row>
    <row r="874" spans="1:5">
      <c r="A874" s="354">
        <v>25300733</v>
      </c>
      <c r="B874" s="354" t="s">
        <v>2869</v>
      </c>
      <c r="C874" s="355">
        <v>-50468.17</v>
      </c>
      <c r="E874" s="355"/>
    </row>
    <row r="875" spans="1:5">
      <c r="A875" s="354">
        <v>25300742</v>
      </c>
      <c r="B875" s="354" t="s">
        <v>2916</v>
      </c>
      <c r="C875" s="355">
        <v>-9788541.9800000004</v>
      </c>
      <c r="E875" s="355"/>
    </row>
    <row r="876" spans="1:5">
      <c r="A876" s="354">
        <v>25300761</v>
      </c>
      <c r="B876" s="354" t="s">
        <v>355</v>
      </c>
      <c r="C876" s="355">
        <v>-187542.61</v>
      </c>
      <c r="E876" s="355"/>
    </row>
    <row r="877" spans="1:5">
      <c r="A877" s="354">
        <v>25300771</v>
      </c>
      <c r="B877" s="354" t="s">
        <v>223</v>
      </c>
      <c r="C877" s="355">
        <v>-4772049.84</v>
      </c>
      <c r="E877" s="355"/>
    </row>
    <row r="878" spans="1:5">
      <c r="A878" s="354">
        <v>25301073</v>
      </c>
      <c r="B878" s="354" t="s">
        <v>547</v>
      </c>
      <c r="C878" s="355">
        <v>-1476.92</v>
      </c>
      <c r="E878" s="355"/>
    </row>
    <row r="879" spans="1:5">
      <c r="A879" s="354">
        <v>25301151</v>
      </c>
      <c r="B879" s="354" t="s">
        <v>2404</v>
      </c>
      <c r="C879" s="355">
        <v>-2165213.89</v>
      </c>
      <c r="E879" s="355"/>
    </row>
    <row r="880" spans="1:5">
      <c r="A880" s="354">
        <v>25301203</v>
      </c>
      <c r="B880" s="354" t="s">
        <v>1009</v>
      </c>
      <c r="C880" s="355">
        <v>-192146.15</v>
      </c>
      <c r="E880" s="355"/>
    </row>
    <row r="881" spans="1:5">
      <c r="A881" s="354">
        <v>25301213</v>
      </c>
      <c r="B881" s="354" t="s">
        <v>2874</v>
      </c>
      <c r="C881" s="355">
        <v>-675825</v>
      </c>
      <c r="E881" s="355"/>
    </row>
    <row r="882" spans="1:5">
      <c r="A882" s="354">
        <v>25302221</v>
      </c>
      <c r="B882" s="354" t="s">
        <v>1697</v>
      </c>
      <c r="C882" s="355">
        <v>-2451710.17</v>
      </c>
      <c r="E882" s="355"/>
    </row>
    <row r="883" spans="1:5">
      <c r="A883" s="354">
        <v>25302222</v>
      </c>
      <c r="B883" s="354" t="s">
        <v>1214</v>
      </c>
      <c r="C883" s="355">
        <v>-3731000.5</v>
      </c>
      <c r="E883" s="355"/>
    </row>
    <row r="884" spans="1:5">
      <c r="A884" s="354">
        <v>25302223</v>
      </c>
      <c r="B884" s="354" t="s">
        <v>2859</v>
      </c>
      <c r="C884" s="355">
        <v>-5391282</v>
      </c>
      <c r="E884" s="355"/>
    </row>
    <row r="885" spans="1:5">
      <c r="A885" s="354">
        <v>25400101</v>
      </c>
      <c r="B885" s="354" t="s">
        <v>1248</v>
      </c>
      <c r="C885" s="355">
        <v>-38047.199999999997</v>
      </c>
      <c r="E885" s="355"/>
    </row>
    <row r="886" spans="1:5">
      <c r="A886" s="354">
        <v>25400111</v>
      </c>
      <c r="B886" s="354" t="s">
        <v>1249</v>
      </c>
      <c r="C886" s="355">
        <v>-8521.91</v>
      </c>
      <c r="E886" s="355"/>
    </row>
    <row r="887" spans="1:5">
      <c r="A887" s="354">
        <v>25400181</v>
      </c>
      <c r="B887" s="354" t="s">
        <v>1668</v>
      </c>
      <c r="C887" s="355">
        <v>-5130594</v>
      </c>
      <c r="E887" s="355"/>
    </row>
    <row r="888" spans="1:5">
      <c r="A888" s="354">
        <v>25400182</v>
      </c>
      <c r="B888" s="354" t="s">
        <v>1669</v>
      </c>
      <c r="C888" s="355">
        <v>-2744406</v>
      </c>
      <c r="E888" s="355"/>
    </row>
    <row r="889" spans="1:5">
      <c r="A889" s="354">
        <v>25400191</v>
      </c>
      <c r="B889" s="354" t="s">
        <v>1927</v>
      </c>
      <c r="C889" s="355">
        <v>-1612878.94</v>
      </c>
      <c r="E889" s="355"/>
    </row>
    <row r="890" spans="1:5">
      <c r="A890" s="354">
        <v>25400201</v>
      </c>
      <c r="B890" s="354" t="s">
        <v>1928</v>
      </c>
      <c r="C890" s="355">
        <v>-1176509.3600000001</v>
      </c>
      <c r="E890" s="355"/>
    </row>
    <row r="891" spans="1:5">
      <c r="A891" s="354">
        <v>25400221</v>
      </c>
      <c r="B891" s="354" t="s">
        <v>2009</v>
      </c>
      <c r="C891" s="355">
        <v>-768033.26</v>
      </c>
    </row>
    <row r="892" spans="1:5">
      <c r="A892" s="354">
        <v>25400261</v>
      </c>
      <c r="B892" s="354" t="s">
        <v>2022</v>
      </c>
      <c r="C892" s="355">
        <v>-93615823</v>
      </c>
      <c r="E892" s="355"/>
    </row>
    <row r="893" spans="1:5">
      <c r="A893" s="354">
        <v>25400291</v>
      </c>
      <c r="B893" s="354" t="s">
        <v>2317</v>
      </c>
      <c r="C893" s="355">
        <v>-515226.98</v>
      </c>
    </row>
    <row r="894" spans="1:5">
      <c r="A894" s="354">
        <v>25400301</v>
      </c>
      <c r="B894" s="354" t="s">
        <v>2318</v>
      </c>
      <c r="C894" s="355">
        <v>-9864.9</v>
      </c>
    </row>
    <row r="895" spans="1:5">
      <c r="A895" s="354">
        <v>25400311</v>
      </c>
      <c r="B895" s="354" t="s">
        <v>2320</v>
      </c>
      <c r="C895" s="355">
        <v>-34238.93</v>
      </c>
    </row>
    <row r="896" spans="1:5">
      <c r="A896" s="354">
        <v>25400321</v>
      </c>
      <c r="B896" s="354" t="s">
        <v>2419</v>
      </c>
      <c r="C896" s="355">
        <v>-194327.02</v>
      </c>
      <c r="E896" s="355"/>
    </row>
    <row r="897" spans="1:5">
      <c r="A897" s="354">
        <v>25400331</v>
      </c>
      <c r="B897" s="354" t="s">
        <v>2420</v>
      </c>
      <c r="C897" s="355">
        <v>-2196965.2400000002</v>
      </c>
      <c r="E897" s="355"/>
    </row>
    <row r="898" spans="1:5">
      <c r="A898" s="354">
        <v>25400392</v>
      </c>
      <c r="B898" s="354" t="s">
        <v>2904</v>
      </c>
      <c r="C898" s="355">
        <v>-8970000</v>
      </c>
      <c r="E898" s="355"/>
    </row>
    <row r="899" spans="1:5">
      <c r="A899" s="354">
        <v>25400431</v>
      </c>
      <c r="B899" s="354" t="s">
        <v>2672</v>
      </c>
      <c r="C899" s="355">
        <v>-716355.64</v>
      </c>
      <c r="E899" s="355"/>
    </row>
    <row r="900" spans="1:5">
      <c r="A900" s="354">
        <v>25400441</v>
      </c>
      <c r="B900" s="354" t="s">
        <v>2677</v>
      </c>
      <c r="C900" s="355">
        <v>-11838.07</v>
      </c>
    </row>
    <row r="901" spans="1:5">
      <c r="A901" s="354">
        <v>25400481</v>
      </c>
      <c r="B901" s="354" t="s">
        <v>2777</v>
      </c>
      <c r="C901" s="355">
        <v>1074.3900000000001</v>
      </c>
    </row>
    <row r="902" spans="1:5">
      <c r="A902" s="354">
        <v>25400491</v>
      </c>
      <c r="B902" s="354" t="s">
        <v>2793</v>
      </c>
      <c r="C902" s="355">
        <v>-4974666</v>
      </c>
      <c r="E902" s="355"/>
    </row>
    <row r="903" spans="1:5">
      <c r="A903" s="354">
        <v>25400501</v>
      </c>
      <c r="B903" s="354" t="s">
        <v>2794</v>
      </c>
      <c r="C903" s="355">
        <v>-1440081</v>
      </c>
      <c r="E903" s="355"/>
    </row>
    <row r="904" spans="1:5">
      <c r="A904" s="354">
        <v>25400511</v>
      </c>
      <c r="B904" s="354" t="s">
        <v>2818</v>
      </c>
      <c r="C904" s="355">
        <v>8507.3700000000008</v>
      </c>
      <c r="E904" s="355"/>
    </row>
    <row r="905" spans="1:5">
      <c r="A905" s="354">
        <v>25400521</v>
      </c>
      <c r="B905" s="354" t="s">
        <v>2855</v>
      </c>
      <c r="C905" s="355">
        <v>-8690000</v>
      </c>
      <c r="E905" s="355"/>
    </row>
    <row r="906" spans="1:5">
      <c r="A906" s="354">
        <v>25500002</v>
      </c>
      <c r="B906" s="354" t="s">
        <v>1604</v>
      </c>
      <c r="C906" s="355">
        <v>-8165809</v>
      </c>
      <c r="E906" s="355"/>
    </row>
    <row r="907" spans="1:5">
      <c r="A907" s="354">
        <v>25500022</v>
      </c>
      <c r="B907" s="354" t="s">
        <v>1604</v>
      </c>
      <c r="C907" s="355">
        <v>8165809</v>
      </c>
      <c r="E907" s="355"/>
    </row>
    <row r="908" spans="1:5">
      <c r="A908" s="354">
        <v>25600072</v>
      </c>
      <c r="B908" s="354" t="s">
        <v>2069</v>
      </c>
      <c r="C908" s="355">
        <v>-65777.98</v>
      </c>
      <c r="E908" s="355"/>
    </row>
    <row r="909" spans="1:5">
      <c r="A909" s="354">
        <v>25600081</v>
      </c>
      <c r="B909" s="354" t="s">
        <v>1929</v>
      </c>
      <c r="C909" s="355">
        <v>-3732477.57</v>
      </c>
      <c r="E909" s="355"/>
    </row>
    <row r="910" spans="1:5">
      <c r="A910" s="354">
        <v>25600102</v>
      </c>
      <c r="B910" s="354" t="s">
        <v>2312</v>
      </c>
      <c r="C910" s="355">
        <v>35973.599999999999</v>
      </c>
      <c r="E910" s="355"/>
    </row>
    <row r="911" spans="1:5">
      <c r="A911" s="354">
        <v>25600111</v>
      </c>
      <c r="B911" s="354" t="s">
        <v>2313</v>
      </c>
      <c r="C911" s="355">
        <v>364490.47</v>
      </c>
      <c r="E911" s="355"/>
    </row>
    <row r="912" spans="1:5">
      <c r="A912" s="354">
        <v>28200002</v>
      </c>
      <c r="B912" s="354" t="s">
        <v>3001</v>
      </c>
      <c r="C912" s="355">
        <v>-472543363.97000003</v>
      </c>
      <c r="E912" s="355"/>
    </row>
    <row r="913" spans="1:5">
      <c r="A913" s="354">
        <v>28200013</v>
      </c>
      <c r="B913" s="354" t="s">
        <v>3002</v>
      </c>
      <c r="C913" s="355">
        <v>-38815571.109999999</v>
      </c>
      <c r="E913" s="355"/>
    </row>
    <row r="914" spans="1:5">
      <c r="A914" s="354">
        <v>28200121</v>
      </c>
      <c r="B914" s="354" t="s">
        <v>3003</v>
      </c>
      <c r="C914" s="355">
        <v>-1239589858.1300001</v>
      </c>
      <c r="E914" s="355"/>
    </row>
    <row r="915" spans="1:5">
      <c r="A915" s="354">
        <v>28300031</v>
      </c>
      <c r="B915" s="354" t="s">
        <v>1376</v>
      </c>
      <c r="C915" s="355">
        <v>-4872528.22</v>
      </c>
      <c r="E915" s="355"/>
    </row>
    <row r="916" spans="1:5">
      <c r="A916" s="354">
        <v>28300033</v>
      </c>
      <c r="B916" s="354" t="s">
        <v>261</v>
      </c>
      <c r="C916" s="355">
        <v>-67295458.969999999</v>
      </c>
      <c r="E916" s="355"/>
    </row>
    <row r="917" spans="1:5">
      <c r="A917" s="354">
        <v>28300041</v>
      </c>
      <c r="B917" s="354" t="s">
        <v>882</v>
      </c>
      <c r="C917" s="355">
        <v>-821913.41</v>
      </c>
      <c r="E917" s="355"/>
    </row>
    <row r="918" spans="1:5">
      <c r="A918" s="354">
        <v>28300043</v>
      </c>
      <c r="B918" s="354" t="s">
        <v>262</v>
      </c>
      <c r="C918" s="355">
        <v>-15882360.560000001</v>
      </c>
      <c r="E918" s="355"/>
    </row>
    <row r="919" spans="1:5">
      <c r="A919" s="354">
        <v>28300081</v>
      </c>
      <c r="B919" s="354" t="s">
        <v>2329</v>
      </c>
      <c r="C919" s="355">
        <v>-5200584.9000000004</v>
      </c>
      <c r="E919" s="355"/>
    </row>
    <row r="920" spans="1:5">
      <c r="A920" s="354">
        <v>28300091</v>
      </c>
      <c r="B920" s="354" t="s">
        <v>2552</v>
      </c>
      <c r="C920" s="355">
        <v>-2776328</v>
      </c>
      <c r="E920" s="355"/>
    </row>
    <row r="921" spans="1:5">
      <c r="A921" s="354">
        <v>28300152</v>
      </c>
      <c r="B921" s="354" t="s">
        <v>946</v>
      </c>
      <c r="C921" s="355">
        <v>-2141721</v>
      </c>
      <c r="E921" s="355"/>
    </row>
    <row r="922" spans="1:5">
      <c r="A922" s="354">
        <v>28300162</v>
      </c>
      <c r="B922" s="354" t="s">
        <v>749</v>
      </c>
      <c r="C922" s="355">
        <v>-281163.90999999997</v>
      </c>
      <c r="E922" s="355"/>
    </row>
    <row r="923" spans="1:5">
      <c r="A923" s="354">
        <v>28300211</v>
      </c>
      <c r="B923" s="354" t="s">
        <v>2887</v>
      </c>
      <c r="C923" s="355">
        <v>-30783485.93</v>
      </c>
      <c r="E923" s="355"/>
    </row>
    <row r="924" spans="1:5">
      <c r="A924" s="354">
        <v>28300221</v>
      </c>
      <c r="B924" s="354" t="s">
        <v>2888</v>
      </c>
      <c r="C924" s="355">
        <v>-6364792.1699999999</v>
      </c>
      <c r="E924" s="355"/>
    </row>
    <row r="925" spans="1:5">
      <c r="A925" s="354">
        <v>28300232</v>
      </c>
      <c r="B925" s="354" t="s">
        <v>921</v>
      </c>
      <c r="C925" s="355">
        <v>-24556465.920000002</v>
      </c>
      <c r="E925" s="355"/>
    </row>
    <row r="926" spans="1:5">
      <c r="A926" s="354">
        <v>28300252</v>
      </c>
      <c r="B926" s="354" t="s">
        <v>2206</v>
      </c>
      <c r="C926" s="355">
        <v>-7058850.5899999999</v>
      </c>
      <c r="E926" s="355"/>
    </row>
    <row r="927" spans="1:5">
      <c r="A927" s="354">
        <v>28300262</v>
      </c>
      <c r="B927" s="354" t="s">
        <v>2207</v>
      </c>
      <c r="C927" s="355">
        <v>-3018367.17</v>
      </c>
      <c r="E927" s="355"/>
    </row>
    <row r="928" spans="1:5">
      <c r="A928" s="354">
        <v>28300311</v>
      </c>
      <c r="B928" s="354" t="s">
        <v>2990</v>
      </c>
      <c r="C928" s="355">
        <v>-2145233.46</v>
      </c>
    </row>
    <row r="929" spans="1:5">
      <c r="A929" s="354">
        <v>28300361</v>
      </c>
      <c r="B929" s="354" t="s">
        <v>160</v>
      </c>
      <c r="C929" s="355">
        <v>-69338822.159999996</v>
      </c>
      <c r="E929" s="355"/>
    </row>
    <row r="930" spans="1:5">
      <c r="A930" s="354">
        <v>28300362</v>
      </c>
      <c r="B930" s="354" t="s">
        <v>161</v>
      </c>
      <c r="C930" s="355">
        <v>-1034878.94</v>
      </c>
      <c r="E930" s="355"/>
    </row>
    <row r="931" spans="1:5">
      <c r="A931" s="354">
        <v>28300431</v>
      </c>
      <c r="B931" s="354" t="s">
        <v>516</v>
      </c>
      <c r="C931" s="355">
        <v>-1877223.68</v>
      </c>
      <c r="E931" s="355"/>
    </row>
    <row r="932" spans="1:5">
      <c r="A932" s="354">
        <v>28300501</v>
      </c>
      <c r="B932" s="354" t="s">
        <v>1973</v>
      </c>
      <c r="C932" s="355">
        <v>1502968.85</v>
      </c>
      <c r="E932" s="355"/>
    </row>
    <row r="933" spans="1:5">
      <c r="A933" s="354">
        <v>28300503</v>
      </c>
      <c r="B933" s="354" t="s">
        <v>1545</v>
      </c>
      <c r="C933" s="355">
        <v>-5140637.29</v>
      </c>
      <c r="E933" s="355"/>
    </row>
    <row r="934" spans="1:5">
      <c r="A934" s="354">
        <v>28300511</v>
      </c>
      <c r="B934" s="354" t="s">
        <v>1572</v>
      </c>
      <c r="C934" s="355">
        <v>-1350431.6</v>
      </c>
      <c r="E934" s="355"/>
    </row>
    <row r="935" spans="1:5">
      <c r="A935" s="354">
        <v>28300561</v>
      </c>
      <c r="B935" s="354" t="s">
        <v>879</v>
      </c>
      <c r="C935" s="355">
        <v>-14772976.720000001</v>
      </c>
      <c r="E935" s="355"/>
    </row>
    <row r="936" spans="1:5">
      <c r="A936" s="354">
        <v>28300581</v>
      </c>
      <c r="B936" s="354" t="s">
        <v>1350</v>
      </c>
      <c r="C936" s="355">
        <v>-9049440.8800000008</v>
      </c>
      <c r="E936" s="355"/>
    </row>
    <row r="937" spans="1:5">
      <c r="A937" s="354">
        <v>28300651</v>
      </c>
      <c r="B937" s="354" t="s">
        <v>1038</v>
      </c>
      <c r="C937" s="355">
        <v>-8279027.2999999998</v>
      </c>
      <c r="E937" s="355"/>
    </row>
    <row r="938" spans="1:5">
      <c r="A938" s="354">
        <v>28300661</v>
      </c>
      <c r="B938" s="354" t="s">
        <v>1934</v>
      </c>
      <c r="C938" s="355">
        <v>-9450466.5500000007</v>
      </c>
      <c r="E938" s="355"/>
    </row>
    <row r="939" spans="1:5">
      <c r="A939" s="354">
        <v>28300721</v>
      </c>
      <c r="B939" s="354" t="s">
        <v>2263</v>
      </c>
      <c r="C939" s="355">
        <v>-787432.32</v>
      </c>
      <c r="E939" s="355"/>
    </row>
    <row r="940" spans="1:5">
      <c r="A940" s="354">
        <v>28300731</v>
      </c>
      <c r="B940" s="354" t="s">
        <v>2405</v>
      </c>
      <c r="C940" s="355">
        <v>-6328591.4199999999</v>
      </c>
      <c r="E940" s="355"/>
    </row>
    <row r="941" spans="1:5">
      <c r="A941" s="354">
        <v>28300741</v>
      </c>
      <c r="B941" s="354" t="s">
        <v>2611</v>
      </c>
      <c r="C941" s="355">
        <v>-707017.82</v>
      </c>
      <c r="E941" s="355"/>
    </row>
    <row r="942" spans="1:5">
      <c r="A942" s="354">
        <v>28300761</v>
      </c>
      <c r="B942" s="354" t="s">
        <v>2911</v>
      </c>
      <c r="C942" s="355">
        <v>-1886948.7</v>
      </c>
      <c r="E942" s="355"/>
    </row>
    <row r="943" spans="1:5">
      <c r="A943" s="354">
        <v>28302001</v>
      </c>
      <c r="B943" s="354" t="s">
        <v>2620</v>
      </c>
      <c r="C943" s="355">
        <v>-9035294.1099999994</v>
      </c>
      <c r="E943" s="355"/>
    </row>
    <row r="944" spans="1:5">
      <c r="A944" s="354">
        <v>28302002</v>
      </c>
      <c r="B944" s="354" t="s">
        <v>2621</v>
      </c>
      <c r="C944" s="355">
        <v>-20831503.210000001</v>
      </c>
      <c r="E944" s="355"/>
    </row>
    <row r="945" spans="1:5">
      <c r="A945" s="354">
        <v>28302011</v>
      </c>
      <c r="B945" s="354" t="s">
        <v>2622</v>
      </c>
      <c r="C945" s="355">
        <v>-3282769.5</v>
      </c>
      <c r="E945" s="355"/>
    </row>
    <row r="946" spans="1:5">
      <c r="A946" s="354">
        <v>28302012</v>
      </c>
      <c r="B946" s="354" t="s">
        <v>2623</v>
      </c>
      <c r="C946" s="355">
        <v>-5247994.58</v>
      </c>
      <c r="E946" s="355"/>
    </row>
    <row r="947" spans="1:5">
      <c r="A947" s="354">
        <v>28302021</v>
      </c>
      <c r="B947" s="354" t="s">
        <v>2624</v>
      </c>
      <c r="C947" s="355">
        <v>-10598131.550000001</v>
      </c>
      <c r="E947" s="355"/>
    </row>
    <row r="948" spans="1:5">
      <c r="A948" s="354">
        <v>28302022</v>
      </c>
      <c r="B948" s="354" t="s">
        <v>2625</v>
      </c>
      <c r="C948" s="355">
        <v>-4401766.88</v>
      </c>
      <c r="E948" s="355"/>
    </row>
    <row r="949" spans="1:5">
      <c r="A949" s="354">
        <v>28302031</v>
      </c>
      <c r="B949" s="354" t="s">
        <v>2727</v>
      </c>
      <c r="C949" s="355">
        <v>-905153.75</v>
      </c>
      <c r="E949" s="355"/>
    </row>
    <row r="950" spans="1:5">
      <c r="A950" s="354">
        <v>28302041</v>
      </c>
      <c r="B950" s="354" t="s">
        <v>2755</v>
      </c>
      <c r="C950" s="355">
        <v>-6340064.1900000004</v>
      </c>
      <c r="E950" s="355"/>
    </row>
    <row r="951" spans="1:5">
      <c r="A951" s="354">
        <v>28302051</v>
      </c>
      <c r="B951" s="354" t="s">
        <v>2850</v>
      </c>
      <c r="C951" s="355">
        <v>-2147795.8199999998</v>
      </c>
      <c r="E951" s="355"/>
    </row>
    <row r="952" spans="1:5">
      <c r="A952" s="354">
        <v>28302061</v>
      </c>
      <c r="B952" s="354" t="s">
        <v>2863</v>
      </c>
      <c r="C952" s="355">
        <v>-3898257.39</v>
      </c>
      <c r="E952" s="355"/>
    </row>
    <row r="953" spans="1:5">
      <c r="A953" s="354">
        <v>41810000</v>
      </c>
      <c r="B953" s="354" t="s">
        <v>2981</v>
      </c>
      <c r="C953" s="355">
        <v>270887</v>
      </c>
      <c r="E953" s="355"/>
    </row>
    <row r="954" spans="1:5">
      <c r="A954" s="354">
        <v>41900013</v>
      </c>
      <c r="B954" s="354" t="s">
        <v>2982</v>
      </c>
      <c r="C954" s="355">
        <v>-458890.98</v>
      </c>
      <c r="E954" s="355"/>
    </row>
    <row r="955" spans="1:5">
      <c r="A955" s="354">
        <v>43800003</v>
      </c>
      <c r="B955" s="354" t="s">
        <v>1651</v>
      </c>
      <c r="C955" s="355">
        <v>175871053.78</v>
      </c>
      <c r="E955" s="355"/>
    </row>
    <row r="956" spans="1:5">
      <c r="A956" s="354">
        <v>43900003</v>
      </c>
      <c r="B956" s="354" t="s">
        <v>1247</v>
      </c>
      <c r="C956" s="355">
        <v>5848610</v>
      </c>
      <c r="E956" s="355"/>
    </row>
    <row r="957" spans="1:5">
      <c r="A957" s="354" t="s">
        <v>391</v>
      </c>
      <c r="C957" s="355">
        <v>-197498920.88999999</v>
      </c>
      <c r="E957" s="35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960"/>
  <sheetViews>
    <sheetView topLeftCell="A917" workbookViewId="0">
      <selection activeCell="C959" sqref="C959"/>
    </sheetView>
  </sheetViews>
  <sheetFormatPr defaultColWidth="9.109375" defaultRowHeight="14.4"/>
  <cols>
    <col min="1" max="1" width="44" style="347" bestFit="1" customWidth="1"/>
    <col min="2" max="2" width="41.44140625" style="347" bestFit="1" customWidth="1"/>
    <col min="3" max="3" width="17.33203125" style="347" bestFit="1" customWidth="1"/>
    <col min="4" max="5" width="9.109375" style="347"/>
    <col min="6" max="6" width="9" style="347" bestFit="1" customWidth="1"/>
    <col min="7" max="7" width="43.33203125" style="347" bestFit="1" customWidth="1"/>
    <col min="8" max="16384" width="9.109375" style="347"/>
  </cols>
  <sheetData>
    <row r="1" spans="1:8">
      <c r="A1" s="347">
        <v>10100501</v>
      </c>
      <c r="B1" s="347" t="s">
        <v>831</v>
      </c>
      <c r="C1" s="348">
        <v>9062172777.6100006</v>
      </c>
      <c r="E1" s="348"/>
    </row>
    <row r="2" spans="1:8">
      <c r="A2" s="347">
        <v>10100502</v>
      </c>
      <c r="B2" s="347" t="s">
        <v>832</v>
      </c>
      <c r="C2" s="348">
        <v>3284595182.1300001</v>
      </c>
      <c r="E2" s="348"/>
      <c r="F2" s="350">
        <v>12400542</v>
      </c>
      <c r="G2" s="349" t="s">
        <v>2994</v>
      </c>
    </row>
    <row r="3" spans="1:8">
      <c r="A3" s="347">
        <v>10100503</v>
      </c>
      <c r="B3" s="347" t="s">
        <v>833</v>
      </c>
      <c r="C3" s="348">
        <v>465073975.06999999</v>
      </c>
      <c r="E3" s="348"/>
      <c r="F3" s="350">
        <v>12400552</v>
      </c>
      <c r="G3" s="349" t="s">
        <v>2995</v>
      </c>
    </row>
    <row r="4" spans="1:8">
      <c r="A4" s="347">
        <v>10110013</v>
      </c>
      <c r="B4" s="347" t="s">
        <v>2100</v>
      </c>
      <c r="C4" s="348">
        <v>756461.72</v>
      </c>
      <c r="E4" s="348"/>
      <c r="F4" s="350">
        <v>16502153</v>
      </c>
      <c r="G4" s="349" t="s">
        <v>2997</v>
      </c>
    </row>
    <row r="5" spans="1:8">
      <c r="A5" s="347">
        <v>10500501</v>
      </c>
      <c r="B5" s="347" t="s">
        <v>834</v>
      </c>
      <c r="C5" s="348">
        <v>49892821.960000001</v>
      </c>
      <c r="E5" s="348"/>
      <c r="F5" s="350">
        <v>18603013</v>
      </c>
      <c r="G5" s="349" t="s">
        <v>3005</v>
      </c>
    </row>
    <row r="6" spans="1:8">
      <c r="A6" s="347">
        <v>10500502</v>
      </c>
      <c r="B6" s="347" t="s">
        <v>835</v>
      </c>
      <c r="C6" s="348">
        <v>6138640.21</v>
      </c>
      <c r="E6" s="348"/>
      <c r="F6" s="351">
        <v>19003041</v>
      </c>
      <c r="G6" s="352" t="s">
        <v>3006</v>
      </c>
      <c r="H6" s="353" t="s">
        <v>3007</v>
      </c>
    </row>
    <row r="7" spans="1:8">
      <c r="A7" s="347">
        <v>10600501</v>
      </c>
      <c r="B7" s="347" t="s">
        <v>836</v>
      </c>
      <c r="C7" s="348">
        <v>17818867.25</v>
      </c>
      <c r="E7" s="348"/>
      <c r="F7" s="350">
        <v>24200632</v>
      </c>
      <c r="G7" s="349" t="s">
        <v>1739</v>
      </c>
    </row>
    <row r="8" spans="1:8">
      <c r="A8" s="347">
        <v>10600502</v>
      </c>
      <c r="B8" s="347" t="s">
        <v>837</v>
      </c>
      <c r="C8" s="348">
        <v>23476289.649999999</v>
      </c>
      <c r="E8" s="348"/>
    </row>
    <row r="9" spans="1:8">
      <c r="A9" s="347">
        <v>10600503</v>
      </c>
      <c r="B9" s="347" t="s">
        <v>2029</v>
      </c>
      <c r="C9" s="348">
        <v>117138.09</v>
      </c>
      <c r="E9" s="348"/>
    </row>
    <row r="10" spans="1:8">
      <c r="A10" s="347">
        <v>10700013</v>
      </c>
      <c r="B10" s="347" t="s">
        <v>1577</v>
      </c>
      <c r="C10" s="348">
        <v>1730509</v>
      </c>
      <c r="E10" s="348"/>
    </row>
    <row r="11" spans="1:8">
      <c r="A11" s="347">
        <v>10700023</v>
      </c>
      <c r="B11" s="347" t="s">
        <v>2028</v>
      </c>
      <c r="C11" s="348">
        <v>-393750</v>
      </c>
      <c r="E11" s="348"/>
    </row>
    <row r="12" spans="1:8">
      <c r="A12" s="347">
        <v>10700501</v>
      </c>
      <c r="B12" s="347" t="s">
        <v>397</v>
      </c>
      <c r="C12" s="348">
        <v>219899760.72999999</v>
      </c>
      <c r="E12" s="348"/>
    </row>
    <row r="13" spans="1:8">
      <c r="A13" s="347">
        <v>10700502</v>
      </c>
      <c r="B13" s="347" t="s">
        <v>838</v>
      </c>
      <c r="C13" s="348">
        <v>77592443.269999996</v>
      </c>
      <c r="E13" s="348"/>
    </row>
    <row r="14" spans="1:8">
      <c r="A14" s="347">
        <v>10700503</v>
      </c>
      <c r="B14" s="347" t="s">
        <v>1727</v>
      </c>
      <c r="C14" s="348">
        <v>53815133.340000004</v>
      </c>
      <c r="E14" s="348"/>
    </row>
    <row r="15" spans="1:8">
      <c r="A15" s="347">
        <v>10700601</v>
      </c>
      <c r="B15" s="347" t="s">
        <v>2644</v>
      </c>
      <c r="C15" s="348">
        <v>382834</v>
      </c>
      <c r="E15" s="348"/>
    </row>
    <row r="16" spans="1:8">
      <c r="A16" s="347">
        <v>10700602</v>
      </c>
      <c r="B16" s="347" t="s">
        <v>2645</v>
      </c>
      <c r="C16" s="348">
        <v>360640</v>
      </c>
      <c r="E16" s="348"/>
    </row>
    <row r="17" spans="1:5">
      <c r="A17" s="347">
        <v>10800061</v>
      </c>
      <c r="B17" s="347" t="s">
        <v>854</v>
      </c>
      <c r="C17" s="348">
        <v>-78261603</v>
      </c>
      <c r="E17" s="348"/>
    </row>
    <row r="18" spans="1:5">
      <c r="A18" s="347">
        <v>10800062</v>
      </c>
      <c r="B18" s="347" t="s">
        <v>854</v>
      </c>
      <c r="C18" s="348">
        <v>-258466023</v>
      </c>
      <c r="E18" s="348"/>
    </row>
    <row r="19" spans="1:5">
      <c r="A19" s="347">
        <v>10800071</v>
      </c>
      <c r="B19" s="347" t="s">
        <v>855</v>
      </c>
      <c r="C19" s="348">
        <v>78261603</v>
      </c>
      <c r="E19" s="348"/>
    </row>
    <row r="20" spans="1:5">
      <c r="A20" s="347">
        <v>10800072</v>
      </c>
      <c r="B20" s="347" t="s">
        <v>855</v>
      </c>
      <c r="C20" s="348">
        <v>258466023</v>
      </c>
      <c r="E20" s="348"/>
    </row>
    <row r="21" spans="1:5">
      <c r="A21" s="347">
        <v>10800501</v>
      </c>
      <c r="B21" s="347" t="s">
        <v>527</v>
      </c>
      <c r="C21" s="348">
        <v>-3387789053</v>
      </c>
    </row>
    <row r="22" spans="1:5">
      <c r="A22" s="347">
        <v>10800502</v>
      </c>
      <c r="B22" s="347" t="s">
        <v>528</v>
      </c>
      <c r="C22" s="348">
        <v>-1253617104.6700001</v>
      </c>
    </row>
    <row r="23" spans="1:5">
      <c r="A23" s="347">
        <v>10800503</v>
      </c>
      <c r="B23" s="347" t="s">
        <v>1011</v>
      </c>
      <c r="C23" s="348">
        <v>-96990383.569999993</v>
      </c>
      <c r="E23" s="348"/>
    </row>
    <row r="24" spans="1:5">
      <c r="A24" s="347">
        <v>10800541</v>
      </c>
      <c r="B24" s="347" t="s">
        <v>95</v>
      </c>
      <c r="C24" s="348">
        <v>7585764.5599999996</v>
      </c>
      <c r="E24" s="348"/>
    </row>
    <row r="25" spans="1:5">
      <c r="A25" s="347">
        <v>10800543</v>
      </c>
      <c r="B25" s="347" t="s">
        <v>96</v>
      </c>
      <c r="C25" s="348">
        <v>238364.95</v>
      </c>
      <c r="E25" s="348"/>
    </row>
    <row r="26" spans="1:5">
      <c r="A26" s="347">
        <v>10800552</v>
      </c>
      <c r="B26" s="347" t="s">
        <v>1012</v>
      </c>
      <c r="C26" s="348">
        <v>2624634.81</v>
      </c>
      <c r="E26" s="348"/>
    </row>
    <row r="27" spans="1:5">
      <c r="A27" s="347">
        <v>11100501</v>
      </c>
      <c r="B27" s="347" t="s">
        <v>701</v>
      </c>
      <c r="C27" s="348">
        <v>-27593678.120000001</v>
      </c>
      <c r="E27" s="348"/>
    </row>
    <row r="28" spans="1:5">
      <c r="A28" s="347">
        <v>11100502</v>
      </c>
      <c r="B28" s="347" t="s">
        <v>702</v>
      </c>
      <c r="C28" s="348">
        <v>-5253016.1100000003</v>
      </c>
      <c r="E28" s="348"/>
    </row>
    <row r="29" spans="1:5">
      <c r="A29" s="347">
        <v>11100503</v>
      </c>
      <c r="B29" s="347" t="s">
        <v>703</v>
      </c>
      <c r="C29" s="348">
        <v>-83766448.120000005</v>
      </c>
      <c r="E29" s="348"/>
    </row>
    <row r="30" spans="1:5">
      <c r="A30" s="347">
        <v>11400001</v>
      </c>
      <c r="B30" s="347" t="s">
        <v>220</v>
      </c>
      <c r="C30" s="348">
        <v>946172.25</v>
      </c>
      <c r="E30" s="348"/>
    </row>
    <row r="31" spans="1:5">
      <c r="A31" s="347">
        <v>11400011</v>
      </c>
      <c r="B31" s="347" t="s">
        <v>1755</v>
      </c>
      <c r="C31" s="348">
        <v>302358.01</v>
      </c>
      <c r="E31" s="348"/>
    </row>
    <row r="32" spans="1:5">
      <c r="A32" s="347">
        <v>11400031</v>
      </c>
      <c r="B32" s="347" t="s">
        <v>1442</v>
      </c>
      <c r="C32" s="348">
        <v>76622596.840000004</v>
      </c>
      <c r="E32" s="348"/>
    </row>
    <row r="33" spans="1:5">
      <c r="A33" s="347">
        <v>11400061</v>
      </c>
      <c r="B33" s="347" t="s">
        <v>1355</v>
      </c>
      <c r="C33" s="348">
        <v>156960790.84</v>
      </c>
      <c r="E33" s="348"/>
    </row>
    <row r="34" spans="1:5">
      <c r="A34" s="347">
        <v>11400071</v>
      </c>
      <c r="B34" s="347" t="s">
        <v>1850</v>
      </c>
      <c r="C34" s="348">
        <v>16950332.899999999</v>
      </c>
      <c r="E34" s="348"/>
    </row>
    <row r="35" spans="1:5">
      <c r="A35" s="347">
        <v>11400091</v>
      </c>
      <c r="B35" s="347" t="s">
        <v>2394</v>
      </c>
      <c r="C35" s="348">
        <v>31009424.030000001</v>
      </c>
    </row>
    <row r="36" spans="1:5">
      <c r="A36" s="347">
        <v>11500001</v>
      </c>
      <c r="B36" s="347" t="s">
        <v>898</v>
      </c>
      <c r="C36" s="348">
        <v>-867339</v>
      </c>
    </row>
    <row r="37" spans="1:5">
      <c r="A37" s="347">
        <v>11500011</v>
      </c>
      <c r="B37" s="347" t="s">
        <v>609</v>
      </c>
      <c r="C37" s="348">
        <v>-302358.01</v>
      </c>
      <c r="E37" s="348"/>
    </row>
    <row r="38" spans="1:5">
      <c r="A38" s="347">
        <v>11500031</v>
      </c>
      <c r="B38" s="347" t="s">
        <v>1280</v>
      </c>
      <c r="C38" s="348">
        <v>-57831213.659999996</v>
      </c>
      <c r="E38" s="348"/>
    </row>
    <row r="39" spans="1:5">
      <c r="A39" s="347">
        <v>11500041</v>
      </c>
      <c r="B39" s="347" t="s">
        <v>1343</v>
      </c>
      <c r="C39" s="348">
        <v>-31413014.960000001</v>
      </c>
      <c r="E39" s="348"/>
    </row>
    <row r="40" spans="1:5">
      <c r="A40" s="347">
        <v>11500051</v>
      </c>
      <c r="B40" s="347" t="s">
        <v>1851</v>
      </c>
      <c r="C40" s="348">
        <v>-15222471.67</v>
      </c>
      <c r="E40" s="348"/>
    </row>
    <row r="41" spans="1:5">
      <c r="A41" s="347">
        <v>11500061</v>
      </c>
      <c r="B41" s="347" t="s">
        <v>2396</v>
      </c>
      <c r="C41" s="348">
        <v>-3291032.12</v>
      </c>
      <c r="E41" s="348"/>
    </row>
    <row r="42" spans="1:5">
      <c r="A42" s="347">
        <v>11730002</v>
      </c>
      <c r="B42" s="347" t="s">
        <v>610</v>
      </c>
      <c r="C42" s="348">
        <v>8654564.4700000007</v>
      </c>
      <c r="E42" s="348"/>
    </row>
    <row r="43" spans="1:5">
      <c r="A43" s="347">
        <v>12100503</v>
      </c>
      <c r="B43" s="347" t="s">
        <v>704</v>
      </c>
      <c r="C43" s="348">
        <v>140334.54999999999</v>
      </c>
      <c r="E43" s="348"/>
    </row>
    <row r="44" spans="1:5">
      <c r="A44" s="347">
        <v>12100513</v>
      </c>
      <c r="B44" s="347" t="s">
        <v>705</v>
      </c>
      <c r="C44" s="348">
        <v>3888217.33</v>
      </c>
      <c r="E44" s="348"/>
    </row>
    <row r="45" spans="1:5">
      <c r="A45" s="347">
        <v>12200503</v>
      </c>
      <c r="B45" s="347" t="s">
        <v>706</v>
      </c>
      <c r="C45" s="348">
        <v>398835.72</v>
      </c>
      <c r="E45" s="348"/>
    </row>
    <row r="46" spans="1:5">
      <c r="A46" s="347">
        <v>12310000</v>
      </c>
      <c r="B46" s="347" t="s">
        <v>798</v>
      </c>
      <c r="C46" s="348">
        <v>29594520</v>
      </c>
      <c r="E46" s="348"/>
    </row>
    <row r="47" spans="1:5">
      <c r="A47" s="347">
        <v>12400043</v>
      </c>
      <c r="B47" s="347" t="s">
        <v>1088</v>
      </c>
      <c r="C47" s="348">
        <v>48384574.240000002</v>
      </c>
      <c r="E47" s="348"/>
    </row>
    <row r="48" spans="1:5">
      <c r="A48" s="347">
        <v>12400503</v>
      </c>
      <c r="B48" s="347" t="s">
        <v>351</v>
      </c>
      <c r="C48" s="348">
        <v>550597.30000000005</v>
      </c>
    </row>
    <row r="49" spans="1:5">
      <c r="A49" s="347">
        <v>12400542</v>
      </c>
      <c r="B49" s="347" t="s">
        <v>2994</v>
      </c>
      <c r="C49" s="348">
        <v>-9028500</v>
      </c>
    </row>
    <row r="50" spans="1:5">
      <c r="A50" s="347">
        <v>12400552</v>
      </c>
      <c r="B50" s="347" t="s">
        <v>2995</v>
      </c>
      <c r="C50" s="348">
        <v>9028500</v>
      </c>
      <c r="E50" s="348"/>
    </row>
    <row r="51" spans="1:5">
      <c r="A51" s="347">
        <v>12400553</v>
      </c>
      <c r="B51" s="347" t="s">
        <v>1591</v>
      </c>
      <c r="C51" s="348">
        <v>1316260.6200000001</v>
      </c>
      <c r="E51" s="348"/>
    </row>
    <row r="52" spans="1:5">
      <c r="A52" s="347">
        <v>12400723</v>
      </c>
      <c r="B52" s="347" t="s">
        <v>2072</v>
      </c>
      <c r="C52" s="348">
        <v>42156</v>
      </c>
      <c r="E52" s="348"/>
    </row>
    <row r="53" spans="1:5">
      <c r="A53" s="347">
        <v>12800001</v>
      </c>
      <c r="B53" s="347" t="s">
        <v>2192</v>
      </c>
      <c r="C53" s="348">
        <v>18500000</v>
      </c>
      <c r="E53" s="348"/>
    </row>
    <row r="54" spans="1:5">
      <c r="A54" s="347">
        <v>12800011</v>
      </c>
      <c r="B54" s="347" t="s">
        <v>2384</v>
      </c>
      <c r="C54" s="348">
        <v>1661843.28</v>
      </c>
      <c r="E54" s="348"/>
    </row>
    <row r="55" spans="1:5">
      <c r="A55" s="347">
        <v>13100543</v>
      </c>
      <c r="B55" s="347" t="s">
        <v>1438</v>
      </c>
      <c r="C55" s="348">
        <v>101763.58</v>
      </c>
      <c r="E55" s="348"/>
    </row>
    <row r="56" spans="1:5">
      <c r="A56" s="347">
        <v>13100563</v>
      </c>
      <c r="B56" s="347" t="s">
        <v>2483</v>
      </c>
      <c r="C56" s="348">
        <v>599734.94999999995</v>
      </c>
      <c r="E56" s="348"/>
    </row>
    <row r="57" spans="1:5">
      <c r="A57" s="347">
        <v>13100573</v>
      </c>
      <c r="B57" s="347" t="s">
        <v>538</v>
      </c>
      <c r="C57" s="348">
        <v>12428.7</v>
      </c>
      <c r="E57" s="348"/>
    </row>
    <row r="58" spans="1:5">
      <c r="A58" s="347">
        <v>13101003</v>
      </c>
      <c r="B58" s="347" t="s">
        <v>2484</v>
      </c>
      <c r="C58" s="348">
        <v>7226575.8099999996</v>
      </c>
      <c r="E58" s="348"/>
    </row>
    <row r="59" spans="1:5">
      <c r="A59" s="347">
        <v>13101013</v>
      </c>
      <c r="B59" s="347" t="s">
        <v>2485</v>
      </c>
      <c r="C59" s="348">
        <v>-2921.73</v>
      </c>
      <c r="E59" s="348"/>
    </row>
    <row r="60" spans="1:5">
      <c r="A60" s="347">
        <v>13101023</v>
      </c>
      <c r="B60" s="347" t="s">
        <v>1559</v>
      </c>
      <c r="C60" s="348">
        <v>12606489.43</v>
      </c>
      <c r="E60" s="348"/>
    </row>
    <row r="61" spans="1:5">
      <c r="A61" s="347">
        <v>13101033</v>
      </c>
      <c r="B61" s="347" t="s">
        <v>2486</v>
      </c>
      <c r="C61" s="348">
        <v>368900.05</v>
      </c>
      <c r="E61" s="348"/>
    </row>
    <row r="62" spans="1:5">
      <c r="A62" s="347">
        <v>13101093</v>
      </c>
      <c r="B62" s="347" t="s">
        <v>646</v>
      </c>
      <c r="C62" s="347">
        <v>-510.01</v>
      </c>
      <c r="E62" s="348"/>
    </row>
    <row r="63" spans="1:5">
      <c r="A63" s="347">
        <v>13101113</v>
      </c>
      <c r="B63" s="347" t="s">
        <v>272</v>
      </c>
      <c r="C63" s="348">
        <v>-7821479.3399999999</v>
      </c>
      <c r="E63" s="348"/>
    </row>
    <row r="64" spans="1:5">
      <c r="A64" s="347">
        <v>13101123</v>
      </c>
      <c r="B64" s="347" t="s">
        <v>188</v>
      </c>
      <c r="C64" s="348">
        <v>-1151561.8700000001</v>
      </c>
      <c r="E64" s="348"/>
    </row>
    <row r="65" spans="1:5">
      <c r="A65" s="347">
        <v>13101133</v>
      </c>
      <c r="B65" s="347" t="s">
        <v>2531</v>
      </c>
      <c r="C65" s="347">
        <v>-107.81</v>
      </c>
      <c r="E65" s="348"/>
    </row>
    <row r="66" spans="1:5">
      <c r="A66" s="347">
        <v>13101163</v>
      </c>
      <c r="B66" s="347" t="s">
        <v>408</v>
      </c>
      <c r="C66" s="348">
        <v>111874.24000000001</v>
      </c>
      <c r="E66" s="348"/>
    </row>
    <row r="67" spans="1:5">
      <c r="A67" s="347">
        <v>13101183</v>
      </c>
      <c r="B67" s="347" t="s">
        <v>1484</v>
      </c>
      <c r="C67" s="348">
        <v>1149019.92</v>
      </c>
      <c r="E67" s="348"/>
    </row>
    <row r="68" spans="1:5">
      <c r="A68" s="347">
        <v>13101193</v>
      </c>
      <c r="B68" s="347" t="s">
        <v>2091</v>
      </c>
      <c r="C68" s="348">
        <v>8261.59</v>
      </c>
      <c r="E68" s="348"/>
    </row>
    <row r="69" spans="1:5">
      <c r="A69" s="347">
        <v>13101253</v>
      </c>
      <c r="B69" s="347" t="s">
        <v>1878</v>
      </c>
      <c r="C69" s="348">
        <v>417698.25</v>
      </c>
      <c r="E69" s="348"/>
    </row>
    <row r="70" spans="1:5">
      <c r="A70" s="347">
        <v>13109003</v>
      </c>
      <c r="B70" s="347" t="s">
        <v>2532</v>
      </c>
      <c r="C70" s="348">
        <v>48102.38</v>
      </c>
      <c r="E70" s="348"/>
    </row>
    <row r="71" spans="1:5">
      <c r="A71" s="347">
        <v>13400021</v>
      </c>
      <c r="B71" s="347" t="s">
        <v>1209</v>
      </c>
      <c r="C71" s="348">
        <v>7196084.2000000002</v>
      </c>
      <c r="E71" s="348"/>
    </row>
    <row r="72" spans="1:5">
      <c r="A72" s="347">
        <v>13400031</v>
      </c>
      <c r="B72" s="347" t="s">
        <v>1210</v>
      </c>
      <c r="C72" s="348">
        <v>-7196084.2000000002</v>
      </c>
      <c r="E72" s="348"/>
    </row>
    <row r="73" spans="1:5">
      <c r="A73" s="347">
        <v>13400073</v>
      </c>
      <c r="B73" s="347" t="s">
        <v>988</v>
      </c>
      <c r="C73" s="348">
        <v>4804212.7699999996</v>
      </c>
    </row>
    <row r="74" spans="1:5">
      <c r="A74" s="347">
        <v>13400111</v>
      </c>
      <c r="B74" s="347" t="s">
        <v>1005</v>
      </c>
      <c r="C74" s="348">
        <v>145714</v>
      </c>
      <c r="E74" s="348"/>
    </row>
    <row r="75" spans="1:5">
      <c r="A75" s="347">
        <v>13400123</v>
      </c>
      <c r="B75" s="347" t="s">
        <v>2015</v>
      </c>
      <c r="C75" s="348">
        <v>413805.5</v>
      </c>
    </row>
    <row r="76" spans="1:5">
      <c r="A76" s="347">
        <v>13400211</v>
      </c>
      <c r="B76" s="347" t="s">
        <v>2092</v>
      </c>
      <c r="C76" s="348">
        <v>52300</v>
      </c>
    </row>
    <row r="77" spans="1:5">
      <c r="A77" s="347">
        <v>13400241</v>
      </c>
      <c r="B77" s="347" t="s">
        <v>2741</v>
      </c>
      <c r="C77" s="348">
        <v>449616</v>
      </c>
    </row>
    <row r="78" spans="1:5">
      <c r="A78" s="347">
        <v>13400261</v>
      </c>
      <c r="B78" s="347" t="s">
        <v>2828</v>
      </c>
      <c r="C78" s="348">
        <v>29580</v>
      </c>
      <c r="E78" s="348"/>
    </row>
    <row r="79" spans="1:5">
      <c r="A79" s="347">
        <v>13400271</v>
      </c>
      <c r="B79" s="347" t="s">
        <v>2185</v>
      </c>
      <c r="C79" s="348">
        <v>155005.04999999999</v>
      </c>
      <c r="E79" s="348"/>
    </row>
    <row r="80" spans="1:5">
      <c r="A80" s="347">
        <v>13400281</v>
      </c>
      <c r="B80" s="347" t="s">
        <v>2148</v>
      </c>
      <c r="C80" s="348">
        <v>55490.69</v>
      </c>
      <c r="E80" s="348"/>
    </row>
    <row r="81" spans="1:5">
      <c r="A81" s="347">
        <v>13400311</v>
      </c>
      <c r="B81" s="347" t="s">
        <v>2565</v>
      </c>
      <c r="C81" s="348">
        <v>194700</v>
      </c>
      <c r="E81" s="348"/>
    </row>
    <row r="82" spans="1:5">
      <c r="A82" s="347">
        <v>13400321</v>
      </c>
      <c r="B82" s="347" t="s">
        <v>2969</v>
      </c>
      <c r="C82" s="348">
        <v>44370</v>
      </c>
    </row>
    <row r="83" spans="1:5">
      <c r="A83" s="347">
        <v>13400332</v>
      </c>
      <c r="B83" s="347" t="s">
        <v>2895</v>
      </c>
      <c r="C83" s="348">
        <v>602373.55000000005</v>
      </c>
    </row>
    <row r="84" spans="1:5">
      <c r="A84" s="347">
        <v>13500003</v>
      </c>
      <c r="B84" s="347" t="s">
        <v>1272</v>
      </c>
      <c r="C84" s="348">
        <v>31078.06</v>
      </c>
      <c r="E84" s="348"/>
    </row>
    <row r="85" spans="1:5">
      <c r="A85" s="347">
        <v>13500041</v>
      </c>
      <c r="B85" s="347" t="s">
        <v>888</v>
      </c>
      <c r="C85" s="348">
        <v>316049.95</v>
      </c>
      <c r="E85" s="348"/>
    </row>
    <row r="86" spans="1:5">
      <c r="A86" s="347">
        <v>13500051</v>
      </c>
      <c r="B86" s="347" t="s">
        <v>309</v>
      </c>
      <c r="C86" s="348">
        <v>73353</v>
      </c>
      <c r="E86" s="348"/>
    </row>
    <row r="87" spans="1:5">
      <c r="A87" s="347">
        <v>13500061</v>
      </c>
      <c r="B87" s="347" t="s">
        <v>1200</v>
      </c>
      <c r="C87" s="348">
        <v>1938403</v>
      </c>
      <c r="E87" s="348"/>
    </row>
    <row r="88" spans="1:5">
      <c r="A88" s="347">
        <v>13500071</v>
      </c>
      <c r="B88" s="347" t="s">
        <v>1201</v>
      </c>
      <c r="C88" s="348">
        <v>1073505</v>
      </c>
      <c r="E88" s="348"/>
    </row>
    <row r="89" spans="1:5">
      <c r="A89" s="347">
        <v>13500183</v>
      </c>
      <c r="B89" s="347" t="s">
        <v>2043</v>
      </c>
      <c r="C89" s="348">
        <v>100000</v>
      </c>
      <c r="E89" s="348"/>
    </row>
    <row r="90" spans="1:5">
      <c r="A90" s="347">
        <v>13500192</v>
      </c>
      <c r="B90" s="347" t="s">
        <v>2212</v>
      </c>
      <c r="C90" s="348">
        <v>6000</v>
      </c>
      <c r="E90" s="348"/>
    </row>
    <row r="91" spans="1:5">
      <c r="A91" s="347">
        <v>13500201</v>
      </c>
      <c r="B91" s="347" t="s">
        <v>2386</v>
      </c>
      <c r="C91" s="348">
        <v>537090.43999999994</v>
      </c>
      <c r="E91" s="348"/>
    </row>
    <row r="92" spans="1:5">
      <c r="A92" s="347">
        <v>14100311</v>
      </c>
      <c r="B92" s="347" t="s">
        <v>136</v>
      </c>
      <c r="C92" s="348">
        <v>3312955.02</v>
      </c>
      <c r="E92" s="348"/>
    </row>
    <row r="93" spans="1:5">
      <c r="A93" s="347">
        <v>14200003</v>
      </c>
      <c r="B93" s="347" t="s">
        <v>300</v>
      </c>
      <c r="C93" s="348">
        <v>-11430.81</v>
      </c>
      <c r="E93" s="348"/>
    </row>
    <row r="94" spans="1:5">
      <c r="A94" s="347">
        <v>14200201</v>
      </c>
      <c r="B94" s="347" t="s">
        <v>2494</v>
      </c>
      <c r="C94" s="348">
        <v>121610573.98999999</v>
      </c>
      <c r="E94" s="348"/>
    </row>
    <row r="95" spans="1:5">
      <c r="A95" s="347">
        <v>14200202</v>
      </c>
      <c r="B95" s="347" t="s">
        <v>2495</v>
      </c>
      <c r="C95" s="348">
        <v>31920610.870000001</v>
      </c>
      <c r="E95" s="348"/>
    </row>
    <row r="96" spans="1:5">
      <c r="A96" s="347">
        <v>14200203</v>
      </c>
      <c r="B96" s="347" t="s">
        <v>2496</v>
      </c>
      <c r="C96" s="348">
        <v>-10084593.960000001</v>
      </c>
      <c r="E96" s="348"/>
    </row>
    <row r="97" spans="1:5">
      <c r="A97" s="347">
        <v>14200213</v>
      </c>
      <c r="B97" s="347" t="s">
        <v>2513</v>
      </c>
      <c r="C97" s="348">
        <v>-20490.18</v>
      </c>
      <c r="E97" s="348"/>
    </row>
    <row r="98" spans="1:5">
      <c r="A98" s="347">
        <v>14200223</v>
      </c>
      <c r="B98" s="347" t="s">
        <v>2514</v>
      </c>
      <c r="C98" s="348">
        <v>21983.79</v>
      </c>
      <c r="E98" s="348"/>
    </row>
    <row r="99" spans="1:5">
      <c r="A99" s="347">
        <v>14200253</v>
      </c>
      <c r="B99" s="347" t="s">
        <v>2497</v>
      </c>
      <c r="C99" s="348">
        <v>-8235.25</v>
      </c>
    </row>
    <row r="100" spans="1:5">
      <c r="A100" s="347">
        <v>14300062</v>
      </c>
      <c r="B100" s="347" t="s">
        <v>2277</v>
      </c>
      <c r="C100" s="348">
        <v>10334863.630000001</v>
      </c>
      <c r="E100" s="348"/>
    </row>
    <row r="101" spans="1:5">
      <c r="A101" s="347">
        <v>14300072</v>
      </c>
      <c r="B101" s="347" t="s">
        <v>1633</v>
      </c>
      <c r="C101" s="348">
        <v>316391.14</v>
      </c>
    </row>
    <row r="102" spans="1:5">
      <c r="A102" s="347">
        <v>14300081</v>
      </c>
      <c r="B102" s="347" t="s">
        <v>443</v>
      </c>
      <c r="C102" s="348">
        <v>1331.1</v>
      </c>
    </row>
    <row r="103" spans="1:5">
      <c r="A103" s="347">
        <v>14300082</v>
      </c>
      <c r="B103" s="347" t="s">
        <v>2843</v>
      </c>
      <c r="C103" s="348">
        <v>316391</v>
      </c>
    </row>
    <row r="104" spans="1:5">
      <c r="A104" s="347">
        <v>14300141</v>
      </c>
      <c r="B104" s="347" t="s">
        <v>1530</v>
      </c>
      <c r="C104" s="348">
        <v>25199837.890000001</v>
      </c>
      <c r="E104" s="348"/>
    </row>
    <row r="105" spans="1:5">
      <c r="A105" s="347">
        <v>14300151</v>
      </c>
      <c r="B105" s="347" t="s">
        <v>1531</v>
      </c>
      <c r="C105" s="348">
        <v>1244635.05</v>
      </c>
      <c r="E105" s="348"/>
    </row>
    <row r="106" spans="1:5">
      <c r="A106" s="347">
        <v>14300171</v>
      </c>
      <c r="B106" s="347" t="s">
        <v>678</v>
      </c>
      <c r="C106" s="348">
        <v>12108358.92</v>
      </c>
      <c r="E106" s="348"/>
    </row>
    <row r="107" spans="1:5">
      <c r="A107" s="347">
        <v>14300241</v>
      </c>
      <c r="B107" s="347" t="s">
        <v>2613</v>
      </c>
      <c r="C107" s="348">
        <v>60750</v>
      </c>
      <c r="E107" s="348"/>
    </row>
    <row r="108" spans="1:5">
      <c r="A108" s="347">
        <v>14300261</v>
      </c>
      <c r="B108" s="347" t="s">
        <v>416</v>
      </c>
      <c r="C108" s="348">
        <v>4371301.88</v>
      </c>
      <c r="E108" s="348"/>
    </row>
    <row r="109" spans="1:5">
      <c r="A109" s="347">
        <v>14300323</v>
      </c>
      <c r="B109" s="347" t="s">
        <v>2984</v>
      </c>
      <c r="C109" s="348">
        <v>-5094.16</v>
      </c>
      <c r="E109" s="348"/>
    </row>
    <row r="110" spans="1:5">
      <c r="A110" s="347">
        <v>14300333</v>
      </c>
      <c r="B110" s="347" t="s">
        <v>865</v>
      </c>
      <c r="C110" s="348">
        <v>46455.02</v>
      </c>
      <c r="E110" s="348"/>
    </row>
    <row r="111" spans="1:5">
      <c r="A111" s="347">
        <v>14300341</v>
      </c>
      <c r="B111" s="347" t="s">
        <v>2542</v>
      </c>
      <c r="C111" s="347">
        <v>253.39</v>
      </c>
    </row>
    <row r="112" spans="1:5">
      <c r="A112" s="347">
        <v>14300703</v>
      </c>
      <c r="B112" s="347" t="s">
        <v>2498</v>
      </c>
      <c r="C112" s="348">
        <v>7699994.46</v>
      </c>
      <c r="E112" s="348"/>
    </row>
    <row r="113" spans="1:5">
      <c r="A113" s="347">
        <v>14300713</v>
      </c>
      <c r="B113" s="347" t="s">
        <v>2499</v>
      </c>
      <c r="C113" s="348">
        <v>29042.27</v>
      </c>
      <c r="E113" s="348"/>
    </row>
    <row r="114" spans="1:5">
      <c r="A114" s="347">
        <v>14300733</v>
      </c>
      <c r="B114" s="347" t="s">
        <v>2500</v>
      </c>
      <c r="C114" s="348">
        <v>16234131.16</v>
      </c>
    </row>
    <row r="115" spans="1:5">
      <c r="A115" s="347">
        <v>14300743</v>
      </c>
      <c r="B115" s="347" t="s">
        <v>2501</v>
      </c>
      <c r="C115" s="348">
        <v>667879.29</v>
      </c>
      <c r="E115" s="348"/>
    </row>
    <row r="116" spans="1:5">
      <c r="A116" s="347">
        <v>14300763</v>
      </c>
      <c r="B116" s="347" t="s">
        <v>2466</v>
      </c>
      <c r="C116" s="348">
        <v>2154413.1</v>
      </c>
      <c r="E116" s="348"/>
    </row>
    <row r="117" spans="1:5">
      <c r="A117" s="347">
        <v>14300921</v>
      </c>
      <c r="B117" s="347" t="s">
        <v>839</v>
      </c>
      <c r="C117" s="348">
        <v>667342.82999999996</v>
      </c>
      <c r="E117" s="348"/>
    </row>
    <row r="118" spans="1:5">
      <c r="A118" s="347">
        <v>14301022</v>
      </c>
      <c r="B118" s="347" t="s">
        <v>331</v>
      </c>
      <c r="C118" s="348">
        <v>6339120.6600000001</v>
      </c>
      <c r="E118" s="348"/>
    </row>
    <row r="119" spans="1:5">
      <c r="A119" s="347">
        <v>14301033</v>
      </c>
      <c r="B119" s="347" t="s">
        <v>2642</v>
      </c>
      <c r="C119" s="348">
        <v>23502.21</v>
      </c>
      <c r="E119" s="348"/>
    </row>
    <row r="120" spans="1:5">
      <c r="A120" s="347">
        <v>14301041</v>
      </c>
      <c r="B120" s="347" t="s">
        <v>2688</v>
      </c>
      <c r="C120" s="348">
        <v>6951.6</v>
      </c>
      <c r="E120" s="348"/>
    </row>
    <row r="121" spans="1:5">
      <c r="A121" s="347">
        <v>14301043</v>
      </c>
      <c r="B121" s="347" t="s">
        <v>2985</v>
      </c>
      <c r="C121" s="348">
        <v>862293.7</v>
      </c>
      <c r="E121" s="348"/>
    </row>
    <row r="122" spans="1:5">
      <c r="A122" s="347">
        <v>14400311</v>
      </c>
      <c r="B122" s="347" t="s">
        <v>2502</v>
      </c>
      <c r="C122" s="348">
        <v>-6783350.1500000004</v>
      </c>
      <c r="E122" s="348"/>
    </row>
    <row r="123" spans="1:5">
      <c r="A123" s="347">
        <v>14400312</v>
      </c>
      <c r="B123" s="347" t="s">
        <v>2503</v>
      </c>
      <c r="C123" s="348">
        <v>-2186114.9700000002</v>
      </c>
      <c r="E123" s="348"/>
    </row>
    <row r="124" spans="1:5">
      <c r="A124" s="347">
        <v>14400313</v>
      </c>
      <c r="B124" s="347" t="s">
        <v>2534</v>
      </c>
      <c r="C124" s="348">
        <v>-125759.34</v>
      </c>
      <c r="E124" s="348"/>
    </row>
    <row r="125" spans="1:5">
      <c r="A125" s="347">
        <v>14400343</v>
      </c>
      <c r="B125" s="347" t="s">
        <v>1364</v>
      </c>
      <c r="C125" s="348">
        <v>-1724859.46</v>
      </c>
      <c r="E125" s="348"/>
    </row>
    <row r="126" spans="1:5">
      <c r="A126" s="347">
        <v>14400353</v>
      </c>
      <c r="B126" s="347" t="s">
        <v>2504</v>
      </c>
      <c r="C126" s="348">
        <v>-667879.29</v>
      </c>
      <c r="E126" s="348"/>
    </row>
    <row r="127" spans="1:5">
      <c r="A127" s="347">
        <v>14600000</v>
      </c>
      <c r="B127" s="347" t="s">
        <v>205</v>
      </c>
      <c r="C127" s="348">
        <v>398250.18</v>
      </c>
      <c r="E127" s="348"/>
    </row>
    <row r="128" spans="1:5">
      <c r="A128" s="347">
        <v>15100021</v>
      </c>
      <c r="B128" s="347" t="s">
        <v>242</v>
      </c>
      <c r="C128" s="348">
        <v>3027947.51</v>
      </c>
      <c r="E128" s="348"/>
    </row>
    <row r="129" spans="1:5">
      <c r="A129" s="347">
        <v>15100031</v>
      </c>
      <c r="B129" s="347" t="s">
        <v>42</v>
      </c>
      <c r="C129" s="348">
        <v>3106037.69</v>
      </c>
      <c r="E129" s="348"/>
    </row>
    <row r="130" spans="1:5">
      <c r="A130" s="347">
        <v>15100041</v>
      </c>
      <c r="B130" s="347" t="s">
        <v>1120</v>
      </c>
      <c r="C130" s="348">
        <v>277117.93</v>
      </c>
      <c r="E130" s="348"/>
    </row>
    <row r="131" spans="1:5">
      <c r="A131" s="347">
        <v>15100061</v>
      </c>
      <c r="B131" s="347" t="s">
        <v>866</v>
      </c>
      <c r="C131" s="348">
        <v>36490.33</v>
      </c>
      <c r="E131" s="348"/>
    </row>
    <row r="132" spans="1:5">
      <c r="A132" s="347">
        <v>15100081</v>
      </c>
      <c r="B132" s="347" t="s">
        <v>1121</v>
      </c>
      <c r="C132" s="348">
        <v>1546517.23</v>
      </c>
      <c r="E132" s="348"/>
    </row>
    <row r="133" spans="1:5">
      <c r="A133" s="347">
        <v>15100091</v>
      </c>
      <c r="B133" s="347" t="s">
        <v>2011</v>
      </c>
      <c r="C133" s="348">
        <v>1780368.16</v>
      </c>
      <c r="E133" s="348"/>
    </row>
    <row r="134" spans="1:5">
      <c r="A134" s="347">
        <v>15100101</v>
      </c>
      <c r="B134" s="347" t="s">
        <v>192</v>
      </c>
      <c r="C134" s="348">
        <v>4583257.29</v>
      </c>
      <c r="E134" s="348"/>
    </row>
    <row r="135" spans="1:5">
      <c r="A135" s="347">
        <v>15100122</v>
      </c>
      <c r="B135" s="347" t="s">
        <v>430</v>
      </c>
      <c r="C135" s="348">
        <v>296599.96000000002</v>
      </c>
      <c r="E135" s="348"/>
    </row>
    <row r="136" spans="1:5">
      <c r="A136" s="347">
        <v>15100181</v>
      </c>
      <c r="B136" s="347" t="s">
        <v>1374</v>
      </c>
      <c r="C136" s="348">
        <v>59321.11</v>
      </c>
      <c r="E136" s="348"/>
    </row>
    <row r="137" spans="1:5">
      <c r="A137" s="347">
        <v>15100211</v>
      </c>
      <c r="B137" s="347" t="s">
        <v>150</v>
      </c>
      <c r="C137" s="348">
        <v>29080.98</v>
      </c>
      <c r="E137" s="348"/>
    </row>
    <row r="138" spans="1:5">
      <c r="A138" s="347">
        <v>15100221</v>
      </c>
      <c r="B138" s="347" t="s">
        <v>1356</v>
      </c>
      <c r="C138" s="348">
        <v>1780922.53</v>
      </c>
      <c r="E138" s="348"/>
    </row>
    <row r="139" spans="1:5">
      <c r="A139" s="347">
        <v>15100271</v>
      </c>
      <c r="B139" s="347" t="s">
        <v>2435</v>
      </c>
      <c r="C139" s="348">
        <v>2766925.81</v>
      </c>
      <c r="E139" s="348"/>
    </row>
    <row r="140" spans="1:5">
      <c r="A140" s="347">
        <v>15111001</v>
      </c>
      <c r="B140" s="347" t="s">
        <v>1281</v>
      </c>
      <c r="C140" s="348">
        <v>248086.12</v>
      </c>
      <c r="E140" s="348"/>
    </row>
    <row r="141" spans="1:5">
      <c r="A141" s="347">
        <v>15400023</v>
      </c>
      <c r="B141" s="347" t="s">
        <v>1541</v>
      </c>
      <c r="C141" s="348">
        <v>9657425.1300000008</v>
      </c>
      <c r="E141" s="348"/>
    </row>
    <row r="142" spans="1:5">
      <c r="A142" s="347">
        <v>15400031</v>
      </c>
      <c r="B142" s="347" t="s">
        <v>1113</v>
      </c>
      <c r="C142" s="348">
        <v>5696969.54</v>
      </c>
      <c r="E142" s="348"/>
    </row>
    <row r="143" spans="1:5">
      <c r="A143" s="347">
        <v>15400033</v>
      </c>
      <c r="B143" s="347" t="s">
        <v>1163</v>
      </c>
      <c r="C143" s="348">
        <v>-9658254.0700000003</v>
      </c>
      <c r="E143" s="348"/>
    </row>
    <row r="144" spans="1:5">
      <c r="A144" s="347">
        <v>15400041</v>
      </c>
      <c r="B144" s="347" t="s">
        <v>885</v>
      </c>
      <c r="C144" s="348">
        <v>4272747.03</v>
      </c>
      <c r="E144" s="348"/>
    </row>
    <row r="145" spans="1:5">
      <c r="A145" s="347">
        <v>15400061</v>
      </c>
      <c r="B145" s="347" t="s">
        <v>1173</v>
      </c>
      <c r="C145" s="348">
        <v>19669704.18</v>
      </c>
    </row>
    <row r="146" spans="1:5">
      <c r="A146" s="347">
        <v>15400101</v>
      </c>
      <c r="B146" s="347" t="s">
        <v>553</v>
      </c>
      <c r="C146" s="348">
        <v>35628006.490000002</v>
      </c>
      <c r="E146" s="348"/>
    </row>
    <row r="147" spans="1:5">
      <c r="A147" s="347">
        <v>15400102</v>
      </c>
      <c r="B147" s="347" t="s">
        <v>554</v>
      </c>
      <c r="C147" s="348">
        <v>6359475.3200000003</v>
      </c>
      <c r="E147" s="348"/>
    </row>
    <row r="148" spans="1:5">
      <c r="A148" s="347">
        <v>15400103</v>
      </c>
      <c r="B148" s="347" t="s">
        <v>1177</v>
      </c>
      <c r="C148" s="348">
        <v>4970338.99</v>
      </c>
      <c r="E148" s="348"/>
    </row>
    <row r="149" spans="1:5">
      <c r="A149" s="347">
        <v>15400181</v>
      </c>
      <c r="B149" s="347" t="s">
        <v>2391</v>
      </c>
      <c r="C149" s="348">
        <v>2787983.07</v>
      </c>
      <c r="E149" s="348"/>
    </row>
    <row r="150" spans="1:5">
      <c r="A150" s="347">
        <v>15600003</v>
      </c>
      <c r="B150" s="347" t="s">
        <v>2695</v>
      </c>
      <c r="C150" s="348">
        <v>259569.61</v>
      </c>
      <c r="E150" s="348"/>
    </row>
    <row r="151" spans="1:5">
      <c r="A151" s="347">
        <v>15810001</v>
      </c>
      <c r="B151" s="347" t="s">
        <v>2854</v>
      </c>
      <c r="C151" s="348">
        <v>34267.199999999997</v>
      </c>
      <c r="E151" s="348"/>
    </row>
    <row r="152" spans="1:5">
      <c r="A152" s="347">
        <v>16300023</v>
      </c>
      <c r="B152" s="347" t="s">
        <v>1221</v>
      </c>
      <c r="C152" s="348">
        <v>4321991.79</v>
      </c>
      <c r="E152" s="348"/>
    </row>
    <row r="153" spans="1:5">
      <c r="A153" s="347">
        <v>16300063</v>
      </c>
      <c r="B153" s="347" t="s">
        <v>1222</v>
      </c>
      <c r="C153" s="348">
        <v>748744.78</v>
      </c>
      <c r="E153" s="348"/>
    </row>
    <row r="154" spans="1:5">
      <c r="A154" s="347">
        <v>16410002</v>
      </c>
      <c r="B154" s="347" t="s">
        <v>1258</v>
      </c>
      <c r="C154" s="348">
        <v>21528322.350000001</v>
      </c>
      <c r="E154" s="348"/>
    </row>
    <row r="155" spans="1:5">
      <c r="A155" s="347">
        <v>16410012</v>
      </c>
      <c r="B155" s="347" t="s">
        <v>752</v>
      </c>
      <c r="C155" s="348">
        <v>3348693.94</v>
      </c>
      <c r="E155" s="348"/>
    </row>
    <row r="156" spans="1:5">
      <c r="A156" s="347">
        <v>16410022</v>
      </c>
      <c r="B156" s="347" t="s">
        <v>293</v>
      </c>
      <c r="C156" s="348">
        <v>21093624.420000002</v>
      </c>
      <c r="E156" s="348"/>
    </row>
    <row r="157" spans="1:5">
      <c r="A157" s="347">
        <v>16420002</v>
      </c>
      <c r="B157" s="347" t="s">
        <v>564</v>
      </c>
      <c r="C157" s="348">
        <v>576201.30000000005</v>
      </c>
      <c r="E157" s="348"/>
    </row>
    <row r="158" spans="1:5">
      <c r="A158" s="347">
        <v>16420012</v>
      </c>
      <c r="B158" s="347" t="s">
        <v>110</v>
      </c>
      <c r="C158" s="348">
        <v>56363.62</v>
      </c>
      <c r="E158" s="348"/>
    </row>
    <row r="159" spans="1:5">
      <c r="A159" s="347">
        <v>16500013</v>
      </c>
      <c r="B159" s="347" t="s">
        <v>565</v>
      </c>
      <c r="C159" s="348">
        <v>709364.22</v>
      </c>
      <c r="E159" s="348"/>
    </row>
    <row r="160" spans="1:5">
      <c r="A160" s="347">
        <v>16500063</v>
      </c>
      <c r="B160" s="347" t="s">
        <v>1812</v>
      </c>
      <c r="C160" s="348">
        <v>73289.8</v>
      </c>
      <c r="E160" s="348"/>
    </row>
    <row r="161" spans="1:5">
      <c r="A161" s="347">
        <v>16500071</v>
      </c>
      <c r="B161" s="347" t="s">
        <v>2338</v>
      </c>
      <c r="C161" s="348">
        <v>121440.91</v>
      </c>
      <c r="E161" s="348"/>
    </row>
    <row r="162" spans="1:5">
      <c r="A162" s="347">
        <v>16500083</v>
      </c>
      <c r="B162" s="347" t="s">
        <v>394</v>
      </c>
      <c r="C162" s="348">
        <v>1834815</v>
      </c>
      <c r="E162" s="348"/>
    </row>
    <row r="163" spans="1:5">
      <c r="A163" s="347">
        <v>16500103</v>
      </c>
      <c r="B163" s="347" t="s">
        <v>338</v>
      </c>
      <c r="C163" s="348">
        <v>60000</v>
      </c>
      <c r="E163" s="348"/>
    </row>
    <row r="164" spans="1:5">
      <c r="A164" s="347">
        <v>16500123</v>
      </c>
      <c r="B164" s="347" t="s">
        <v>692</v>
      </c>
      <c r="C164" s="348">
        <v>575951.53</v>
      </c>
      <c r="E164" s="348"/>
    </row>
    <row r="165" spans="1:5">
      <c r="A165" s="347">
        <v>16500143</v>
      </c>
      <c r="B165" s="347" t="s">
        <v>2286</v>
      </c>
      <c r="C165" s="348">
        <v>341230.24</v>
      </c>
      <c r="E165" s="348"/>
    </row>
    <row r="166" spans="1:5">
      <c r="A166" s="347">
        <v>16500173</v>
      </c>
      <c r="B166" s="347" t="s">
        <v>2468</v>
      </c>
      <c r="C166" s="348">
        <v>46795.91</v>
      </c>
      <c r="E166" s="348"/>
    </row>
    <row r="167" spans="1:5">
      <c r="A167" s="347">
        <v>16500183</v>
      </c>
      <c r="B167" s="347" t="s">
        <v>2480</v>
      </c>
      <c r="C167" s="348">
        <v>175998.78</v>
      </c>
    </row>
    <row r="168" spans="1:5">
      <c r="A168" s="347">
        <v>16500251</v>
      </c>
      <c r="B168" s="347" t="s">
        <v>2428</v>
      </c>
      <c r="C168" s="348">
        <v>2722.61</v>
      </c>
      <c r="E168" s="348"/>
    </row>
    <row r="169" spans="1:5">
      <c r="A169" s="347">
        <v>16500283</v>
      </c>
      <c r="B169" s="347" t="s">
        <v>690</v>
      </c>
      <c r="C169" s="348">
        <v>740768.53</v>
      </c>
      <c r="E169" s="348"/>
    </row>
    <row r="170" spans="1:5">
      <c r="A170" s="347">
        <v>16500333</v>
      </c>
      <c r="B170" s="347" t="s">
        <v>1074</v>
      </c>
      <c r="C170" s="348">
        <v>1550</v>
      </c>
      <c r="E170" s="348"/>
    </row>
    <row r="171" spans="1:5">
      <c r="A171" s="347">
        <v>16500373</v>
      </c>
      <c r="B171" s="347" t="s">
        <v>449</v>
      </c>
      <c r="C171" s="348">
        <v>7281.65</v>
      </c>
      <c r="E171" s="348"/>
    </row>
    <row r="172" spans="1:5">
      <c r="A172" s="347">
        <v>16500383</v>
      </c>
      <c r="B172" s="347" t="s">
        <v>1962</v>
      </c>
      <c r="C172" s="348">
        <v>74479.199999999997</v>
      </c>
      <c r="E172" s="348"/>
    </row>
    <row r="173" spans="1:5">
      <c r="A173" s="347">
        <v>16500413</v>
      </c>
      <c r="B173" s="347" t="s">
        <v>2458</v>
      </c>
      <c r="C173" s="348">
        <v>111534.51</v>
      </c>
      <c r="E173" s="348"/>
    </row>
    <row r="174" spans="1:5">
      <c r="A174" s="347">
        <v>16500433</v>
      </c>
      <c r="B174" s="347" t="s">
        <v>2235</v>
      </c>
      <c r="C174" s="348">
        <v>85328.3</v>
      </c>
      <c r="E174" s="348"/>
    </row>
    <row r="175" spans="1:5">
      <c r="A175" s="347">
        <v>16500443</v>
      </c>
      <c r="B175" s="347" t="s">
        <v>2236</v>
      </c>
      <c r="C175" s="348">
        <v>78779.44</v>
      </c>
      <c r="E175" s="348"/>
    </row>
    <row r="176" spans="1:5">
      <c r="A176" s="347">
        <v>16500532</v>
      </c>
      <c r="B176" s="347" t="s">
        <v>2566</v>
      </c>
      <c r="C176" s="348">
        <v>2686131.25</v>
      </c>
      <c r="E176" s="348"/>
    </row>
    <row r="177" spans="1:5">
      <c r="A177" s="347">
        <v>16500563</v>
      </c>
      <c r="B177" s="347" t="s">
        <v>175</v>
      </c>
      <c r="C177" s="348">
        <v>36509.24</v>
      </c>
      <c r="E177" s="348"/>
    </row>
    <row r="178" spans="1:5">
      <c r="A178" s="347">
        <v>16500583</v>
      </c>
      <c r="B178" s="347" t="s">
        <v>1006</v>
      </c>
      <c r="C178" s="348">
        <v>43285.64</v>
      </c>
      <c r="E178" s="348"/>
    </row>
    <row r="179" spans="1:5">
      <c r="A179" s="347">
        <v>16500591</v>
      </c>
      <c r="B179" s="347" t="s">
        <v>907</v>
      </c>
      <c r="C179" s="348">
        <v>283987.14</v>
      </c>
      <c r="E179" s="348"/>
    </row>
    <row r="180" spans="1:5">
      <c r="A180" s="347">
        <v>16500601</v>
      </c>
      <c r="B180" s="347" t="s">
        <v>875</v>
      </c>
      <c r="C180" s="348">
        <v>1212816.53</v>
      </c>
      <c r="E180" s="348"/>
    </row>
    <row r="181" spans="1:5">
      <c r="A181" s="347">
        <v>16500611</v>
      </c>
      <c r="B181" s="347" t="s">
        <v>713</v>
      </c>
      <c r="C181" s="348">
        <v>179332.31</v>
      </c>
      <c r="E181" s="348"/>
    </row>
    <row r="182" spans="1:5">
      <c r="A182" s="347">
        <v>16500612</v>
      </c>
      <c r="B182" s="347" t="s">
        <v>1016</v>
      </c>
      <c r="C182" s="348">
        <v>112464.94</v>
      </c>
      <c r="E182" s="348"/>
    </row>
    <row r="183" spans="1:5">
      <c r="A183" s="347">
        <v>16500622</v>
      </c>
      <c r="B183" s="347" t="s">
        <v>1745</v>
      </c>
      <c r="C183" s="348">
        <v>21963.47</v>
      </c>
      <c r="E183" s="348"/>
    </row>
    <row r="184" spans="1:5">
      <c r="A184" s="347">
        <v>16500623</v>
      </c>
      <c r="B184" s="347" t="s">
        <v>497</v>
      </c>
      <c r="C184" s="348">
        <v>37159.75</v>
      </c>
    </row>
    <row r="185" spans="1:5">
      <c r="A185" s="347">
        <v>16500633</v>
      </c>
      <c r="B185" s="347" t="s">
        <v>1965</v>
      </c>
      <c r="C185" s="348">
        <v>252521.62</v>
      </c>
    </row>
    <row r="186" spans="1:5">
      <c r="A186" s="347">
        <v>16500643</v>
      </c>
      <c r="B186" s="347" t="s">
        <v>2830</v>
      </c>
      <c r="C186" s="348">
        <v>87600</v>
      </c>
      <c r="E186" s="348"/>
    </row>
    <row r="187" spans="1:5">
      <c r="A187" s="347">
        <v>16500651</v>
      </c>
      <c r="B187" s="347" t="s">
        <v>445</v>
      </c>
      <c r="C187" s="348">
        <v>994942.18</v>
      </c>
      <c r="E187" s="348"/>
    </row>
    <row r="188" spans="1:5">
      <c r="A188" s="347">
        <v>16500661</v>
      </c>
      <c r="B188" s="347" t="s">
        <v>446</v>
      </c>
      <c r="C188" s="348">
        <v>2152493.29</v>
      </c>
      <c r="E188" s="348"/>
    </row>
    <row r="189" spans="1:5">
      <c r="A189" s="347">
        <v>16500671</v>
      </c>
      <c r="B189" s="347" t="s">
        <v>447</v>
      </c>
      <c r="C189" s="348">
        <v>2128915.67</v>
      </c>
      <c r="E189" s="348"/>
    </row>
    <row r="190" spans="1:5">
      <c r="A190" s="347">
        <v>16500673</v>
      </c>
      <c r="B190" s="347" t="s">
        <v>2248</v>
      </c>
      <c r="C190" s="348">
        <v>56392.11</v>
      </c>
    </row>
    <row r="191" spans="1:5">
      <c r="A191" s="347">
        <v>16500681</v>
      </c>
      <c r="B191" s="347" t="s">
        <v>876</v>
      </c>
      <c r="C191" s="348">
        <v>63904.85</v>
      </c>
    </row>
    <row r="192" spans="1:5">
      <c r="A192" s="347">
        <v>16500683</v>
      </c>
      <c r="B192" s="347" t="s">
        <v>2615</v>
      </c>
      <c r="C192" s="348">
        <v>15330</v>
      </c>
      <c r="E192" s="348"/>
    </row>
    <row r="193" spans="1:5">
      <c r="A193" s="347">
        <v>16500693</v>
      </c>
      <c r="B193" s="347" t="s">
        <v>2046</v>
      </c>
      <c r="C193" s="348">
        <v>72847.92</v>
      </c>
      <c r="E193" s="348"/>
    </row>
    <row r="194" spans="1:5">
      <c r="A194" s="347">
        <v>16500703</v>
      </c>
      <c r="B194" s="347" t="s">
        <v>2074</v>
      </c>
      <c r="C194" s="348">
        <v>31555.18</v>
      </c>
      <c r="E194" s="348"/>
    </row>
    <row r="195" spans="1:5">
      <c r="A195" s="347">
        <v>16500731</v>
      </c>
      <c r="B195" s="347" t="s">
        <v>1319</v>
      </c>
      <c r="C195" s="348">
        <v>482909.6</v>
      </c>
      <c r="E195" s="348"/>
    </row>
    <row r="196" spans="1:5">
      <c r="A196" s="347">
        <v>16500741</v>
      </c>
      <c r="B196" s="347" t="s">
        <v>1320</v>
      </c>
      <c r="C196" s="348">
        <v>541444.1</v>
      </c>
      <c r="E196" s="348"/>
    </row>
    <row r="197" spans="1:5">
      <c r="A197" s="347">
        <v>16500743</v>
      </c>
      <c r="B197" s="347" t="s">
        <v>2076</v>
      </c>
      <c r="C197" s="348">
        <v>117664.76</v>
      </c>
      <c r="E197" s="348"/>
    </row>
    <row r="198" spans="1:5">
      <c r="A198" s="347">
        <v>16500753</v>
      </c>
      <c r="B198" s="347" t="s">
        <v>2077</v>
      </c>
      <c r="C198" s="348">
        <v>528494.12</v>
      </c>
      <c r="E198" s="348"/>
    </row>
    <row r="199" spans="1:5">
      <c r="A199" s="347">
        <v>16500763</v>
      </c>
      <c r="B199" s="347" t="s">
        <v>2629</v>
      </c>
      <c r="C199" s="348">
        <v>95207.23</v>
      </c>
      <c r="E199" s="348"/>
    </row>
    <row r="200" spans="1:5">
      <c r="A200" s="347">
        <v>16500783</v>
      </c>
      <c r="B200" s="347" t="s">
        <v>2353</v>
      </c>
      <c r="C200" s="348">
        <v>81257.759999999995</v>
      </c>
    </row>
    <row r="201" spans="1:5">
      <c r="A201" s="347">
        <v>16500881</v>
      </c>
      <c r="B201" s="347" t="s">
        <v>1916</v>
      </c>
      <c r="C201" s="348">
        <v>250000</v>
      </c>
    </row>
    <row r="202" spans="1:5">
      <c r="A202" s="347">
        <v>16500893</v>
      </c>
      <c r="B202" s="347" t="s">
        <v>2340</v>
      </c>
      <c r="C202" s="348">
        <v>289002.89</v>
      </c>
      <c r="E202" s="348"/>
    </row>
    <row r="203" spans="1:5">
      <c r="A203" s="347">
        <v>16500901</v>
      </c>
      <c r="B203" s="347" t="s">
        <v>2242</v>
      </c>
      <c r="C203" s="348">
        <v>178411.89</v>
      </c>
      <c r="E203" s="348"/>
    </row>
    <row r="204" spans="1:5">
      <c r="A204" s="347">
        <v>16500911</v>
      </c>
      <c r="B204" s="347" t="s">
        <v>2415</v>
      </c>
      <c r="C204" s="348">
        <v>234146.5</v>
      </c>
      <c r="E204" s="348"/>
    </row>
    <row r="205" spans="1:5">
      <c r="A205" s="347">
        <v>16500953</v>
      </c>
      <c r="B205" s="347" t="s">
        <v>2907</v>
      </c>
      <c r="C205" s="348">
        <v>74286.080000000002</v>
      </c>
      <c r="E205" s="348"/>
    </row>
    <row r="206" spans="1:5">
      <c r="A206" s="347">
        <v>16501003</v>
      </c>
      <c r="B206" s="347" t="s">
        <v>1191</v>
      </c>
      <c r="C206" s="348">
        <v>40070</v>
      </c>
      <c r="E206" s="348"/>
    </row>
    <row r="207" spans="1:5">
      <c r="A207" s="347">
        <v>16501013</v>
      </c>
      <c r="B207" s="347" t="s">
        <v>1746</v>
      </c>
      <c r="C207" s="348">
        <v>227365.28</v>
      </c>
      <c r="E207" s="348"/>
    </row>
    <row r="208" spans="1:5">
      <c r="A208" s="347">
        <v>16501051</v>
      </c>
      <c r="B208" s="347" t="s">
        <v>2429</v>
      </c>
      <c r="C208" s="348">
        <v>73504.179999999993</v>
      </c>
      <c r="E208" s="348"/>
    </row>
    <row r="209" spans="1:5">
      <c r="A209" s="347">
        <v>16501083</v>
      </c>
      <c r="B209" s="347" t="s">
        <v>2425</v>
      </c>
      <c r="C209" s="348">
        <v>23351.17</v>
      </c>
    </row>
    <row r="210" spans="1:5">
      <c r="A210" s="347">
        <v>16501103</v>
      </c>
      <c r="B210" s="347" t="s">
        <v>2986</v>
      </c>
      <c r="C210" s="348">
        <v>127145.85</v>
      </c>
    </row>
    <row r="211" spans="1:5">
      <c r="A211" s="347">
        <v>16502001</v>
      </c>
      <c r="B211" s="347" t="s">
        <v>2987</v>
      </c>
      <c r="C211" s="348">
        <v>35144</v>
      </c>
      <c r="E211" s="348"/>
    </row>
    <row r="212" spans="1:5">
      <c r="A212" s="347">
        <v>16502003</v>
      </c>
      <c r="B212" s="347" t="s">
        <v>2616</v>
      </c>
      <c r="C212" s="348">
        <v>17975.509999999998</v>
      </c>
      <c r="E212" s="348"/>
    </row>
    <row r="213" spans="1:5">
      <c r="A213" s="347">
        <v>16502013</v>
      </c>
      <c r="B213" s="347" t="s">
        <v>2683</v>
      </c>
      <c r="C213" s="348">
        <v>97870.74</v>
      </c>
      <c r="E213" s="348"/>
    </row>
    <row r="214" spans="1:5">
      <c r="A214" s="347">
        <v>16502021</v>
      </c>
      <c r="B214" s="347" t="s">
        <v>2988</v>
      </c>
      <c r="C214" s="348">
        <v>54130</v>
      </c>
      <c r="E214" s="348"/>
    </row>
    <row r="215" spans="1:5">
      <c r="A215" s="347">
        <v>16502023</v>
      </c>
      <c r="B215" s="347" t="s">
        <v>2634</v>
      </c>
      <c r="C215" s="348">
        <v>140179.20000000001</v>
      </c>
      <c r="E215" s="348"/>
    </row>
    <row r="216" spans="1:5">
      <c r="A216" s="347">
        <v>16502033</v>
      </c>
      <c r="B216" s="347" t="s">
        <v>2661</v>
      </c>
      <c r="C216" s="348">
        <v>60000</v>
      </c>
      <c r="E216" s="348"/>
    </row>
    <row r="217" spans="1:5">
      <c r="A217" s="347">
        <v>16502053</v>
      </c>
      <c r="B217" s="347" t="s">
        <v>2708</v>
      </c>
      <c r="C217" s="348">
        <v>25245.75</v>
      </c>
      <c r="E217" s="348"/>
    </row>
    <row r="218" spans="1:5">
      <c r="A218" s="347">
        <v>16502063</v>
      </c>
      <c r="B218" s="347" t="s">
        <v>2732</v>
      </c>
      <c r="C218" s="348">
        <v>43149.29</v>
      </c>
      <c r="E218" s="348"/>
    </row>
    <row r="219" spans="1:5">
      <c r="A219" s="347">
        <v>16502083</v>
      </c>
      <c r="B219" s="347" t="s">
        <v>2756</v>
      </c>
      <c r="C219" s="348">
        <v>73158.16</v>
      </c>
      <c r="E219" s="348"/>
    </row>
    <row r="220" spans="1:5">
      <c r="A220" s="347">
        <v>16502103</v>
      </c>
      <c r="B220" s="347" t="s">
        <v>2799</v>
      </c>
      <c r="C220" s="348">
        <v>110788</v>
      </c>
      <c r="E220" s="348"/>
    </row>
    <row r="221" spans="1:5">
      <c r="A221" s="347">
        <v>16502113</v>
      </c>
      <c r="B221" s="347" t="s">
        <v>2815</v>
      </c>
      <c r="C221" s="348">
        <v>83835.95</v>
      </c>
      <c r="E221" s="348"/>
    </row>
    <row r="222" spans="1:5">
      <c r="A222" s="347">
        <v>16502123</v>
      </c>
      <c r="B222" s="347" t="s">
        <v>2873</v>
      </c>
      <c r="C222" s="348">
        <v>19711.169999999998</v>
      </c>
      <c r="E222" s="348"/>
    </row>
    <row r="223" spans="1:5">
      <c r="A223" s="347">
        <v>16502133</v>
      </c>
      <c r="B223" s="347" t="s">
        <v>2977</v>
      </c>
      <c r="C223" s="348">
        <v>290919.59999999998</v>
      </c>
      <c r="E223" s="348"/>
    </row>
    <row r="224" spans="1:5">
      <c r="A224" s="347">
        <v>16502143</v>
      </c>
      <c r="B224" s="347" t="s">
        <v>2996</v>
      </c>
      <c r="C224" s="348">
        <v>99653.16</v>
      </c>
      <c r="E224" s="348"/>
    </row>
    <row r="225" spans="1:5">
      <c r="A225" s="347">
        <v>16502153</v>
      </c>
      <c r="B225" s="347" t="s">
        <v>2997</v>
      </c>
      <c r="C225" s="348">
        <v>208190.26</v>
      </c>
      <c r="E225" s="348"/>
    </row>
    <row r="226" spans="1:5">
      <c r="A226" s="347">
        <v>16504003</v>
      </c>
      <c r="B226" s="347" t="s">
        <v>2638</v>
      </c>
      <c r="C226" s="348">
        <v>30660</v>
      </c>
      <c r="E226" s="348"/>
    </row>
    <row r="227" spans="1:5">
      <c r="A227" s="347">
        <v>16504013</v>
      </c>
      <c r="B227" s="347" t="s">
        <v>2684</v>
      </c>
      <c r="C227" s="348">
        <v>16311.89</v>
      </c>
    </row>
    <row r="228" spans="1:5">
      <c r="A228" s="347">
        <v>16504033</v>
      </c>
      <c r="B228" s="347" t="s">
        <v>2662</v>
      </c>
      <c r="C228" s="348">
        <v>110000</v>
      </c>
    </row>
    <row r="229" spans="1:5">
      <c r="A229" s="347">
        <v>16504043</v>
      </c>
      <c r="B229" s="347" t="s">
        <v>2830</v>
      </c>
      <c r="C229" s="348">
        <v>87600</v>
      </c>
      <c r="E229" s="348"/>
    </row>
    <row r="230" spans="1:5">
      <c r="A230" s="347">
        <v>16504053</v>
      </c>
      <c r="B230" s="347" t="s">
        <v>2998</v>
      </c>
      <c r="C230" s="348">
        <v>398612.62</v>
      </c>
      <c r="E230" s="348"/>
    </row>
    <row r="231" spans="1:5">
      <c r="A231" s="347">
        <v>17300001</v>
      </c>
      <c r="B231" s="347" t="s">
        <v>2278</v>
      </c>
      <c r="C231" s="348">
        <v>98951352.25</v>
      </c>
      <c r="E231" s="348"/>
    </row>
    <row r="232" spans="1:5">
      <c r="A232" s="347">
        <v>17300002</v>
      </c>
      <c r="B232" s="347" t="s">
        <v>1607</v>
      </c>
      <c r="C232" s="348">
        <v>28668535.77</v>
      </c>
      <c r="E232" s="348"/>
    </row>
    <row r="233" spans="1:5">
      <c r="A233" s="347">
        <v>17400001</v>
      </c>
      <c r="B233" s="347" t="s">
        <v>1608</v>
      </c>
      <c r="C233" s="348">
        <v>22485722.829999998</v>
      </c>
      <c r="E233" s="348"/>
    </row>
    <row r="234" spans="1:5">
      <c r="A234" s="347">
        <v>17500001</v>
      </c>
      <c r="B234" s="347" t="s">
        <v>2365</v>
      </c>
      <c r="C234" s="348">
        <v>13483248.550000001</v>
      </c>
      <c r="E234" s="348"/>
    </row>
    <row r="235" spans="1:5">
      <c r="A235" s="347">
        <v>17500002</v>
      </c>
      <c r="B235" s="347" t="s">
        <v>2366</v>
      </c>
      <c r="C235" s="348">
        <v>5288075.4400000004</v>
      </c>
      <c r="E235" s="348"/>
    </row>
    <row r="236" spans="1:5">
      <c r="A236" s="347">
        <v>17500011</v>
      </c>
      <c r="B236" s="347" t="s">
        <v>2367</v>
      </c>
      <c r="C236" s="348">
        <v>2432740.9900000002</v>
      </c>
      <c r="E236" s="348"/>
    </row>
    <row r="237" spans="1:5">
      <c r="A237" s="347">
        <v>17500012</v>
      </c>
      <c r="B237" s="347" t="s">
        <v>2368</v>
      </c>
      <c r="C237" s="348">
        <v>876590.69</v>
      </c>
      <c r="E237" s="348"/>
    </row>
    <row r="238" spans="1:5">
      <c r="A238" s="347">
        <v>18100003</v>
      </c>
      <c r="B238" s="347" t="s">
        <v>939</v>
      </c>
      <c r="C238" s="348">
        <v>273349.24</v>
      </c>
      <c r="E238" s="348"/>
    </row>
    <row r="239" spans="1:5">
      <c r="A239" s="347">
        <v>18100093</v>
      </c>
      <c r="B239" s="347" t="s">
        <v>226</v>
      </c>
      <c r="C239" s="348">
        <v>45405.35</v>
      </c>
      <c r="E239" s="348"/>
    </row>
    <row r="240" spans="1:5">
      <c r="A240" s="347">
        <v>18100203</v>
      </c>
      <c r="B240" s="347" t="s">
        <v>1794</v>
      </c>
      <c r="C240" s="348">
        <v>1612999.55</v>
      </c>
      <c r="E240" s="348"/>
    </row>
    <row r="241" spans="1:5">
      <c r="A241" s="347">
        <v>18100213</v>
      </c>
      <c r="B241" s="347" t="s">
        <v>2920</v>
      </c>
      <c r="C241" s="348">
        <v>4398762.67</v>
      </c>
      <c r="E241" s="348"/>
    </row>
    <row r="242" spans="1:5">
      <c r="A242" s="347">
        <v>18100223</v>
      </c>
      <c r="B242" s="347" t="s">
        <v>2557</v>
      </c>
      <c r="C242" s="348">
        <v>1275323.08</v>
      </c>
      <c r="E242" s="348"/>
    </row>
    <row r="243" spans="1:5">
      <c r="A243" s="347">
        <v>18100233</v>
      </c>
      <c r="B243" s="347" t="s">
        <v>2561</v>
      </c>
      <c r="C243" s="348">
        <v>215522.24</v>
      </c>
      <c r="E243" s="348"/>
    </row>
    <row r="244" spans="1:5">
      <c r="A244" s="347">
        <v>18100473</v>
      </c>
      <c r="B244" s="347" t="s">
        <v>1215</v>
      </c>
      <c r="C244" s="348">
        <v>1230971.76</v>
      </c>
      <c r="E244" s="348"/>
    </row>
    <row r="245" spans="1:5">
      <c r="A245" s="347">
        <v>18100493</v>
      </c>
      <c r="B245" s="347" t="s">
        <v>669</v>
      </c>
      <c r="C245" s="348">
        <v>427908.38</v>
      </c>
      <c r="E245" s="348"/>
    </row>
    <row r="246" spans="1:5">
      <c r="A246" s="347">
        <v>18100663</v>
      </c>
      <c r="B246" s="347" t="s">
        <v>2456</v>
      </c>
      <c r="C246" s="348">
        <v>890653.33</v>
      </c>
      <c r="E246" s="348"/>
    </row>
    <row r="247" spans="1:5">
      <c r="A247" s="347">
        <v>18100673</v>
      </c>
      <c r="B247" s="347" t="s">
        <v>2459</v>
      </c>
      <c r="C247" s="348">
        <v>1590532.82</v>
      </c>
      <c r="E247" s="348"/>
    </row>
    <row r="248" spans="1:5">
      <c r="A248" s="347">
        <v>18100923</v>
      </c>
      <c r="B248" s="347" t="s">
        <v>2199</v>
      </c>
      <c r="C248" s="348">
        <v>2262330.23</v>
      </c>
      <c r="E248" s="348"/>
    </row>
    <row r="249" spans="1:5">
      <c r="A249" s="347">
        <v>18100933</v>
      </c>
      <c r="B249" s="347" t="s">
        <v>2200</v>
      </c>
      <c r="C249" s="348">
        <v>461992.34</v>
      </c>
      <c r="E249" s="348"/>
    </row>
    <row r="250" spans="1:5">
      <c r="A250" s="347">
        <v>18101023</v>
      </c>
      <c r="B250" s="347" t="s">
        <v>1046</v>
      </c>
      <c r="C250" s="348">
        <v>1753453.24</v>
      </c>
      <c r="E250" s="348"/>
    </row>
    <row r="251" spans="1:5">
      <c r="A251" s="347">
        <v>18101033</v>
      </c>
      <c r="B251" s="347" t="s">
        <v>1211</v>
      </c>
      <c r="C251" s="348">
        <v>2054735.95</v>
      </c>
      <c r="E251" s="348"/>
    </row>
    <row r="252" spans="1:5">
      <c r="A252" s="347">
        <v>18101053</v>
      </c>
      <c r="B252" s="347" t="s">
        <v>1818</v>
      </c>
      <c r="C252" s="348">
        <v>714638.35</v>
      </c>
      <c r="E252" s="348"/>
    </row>
    <row r="253" spans="1:5">
      <c r="A253" s="347">
        <v>18101083</v>
      </c>
      <c r="B253" s="347" t="s">
        <v>949</v>
      </c>
      <c r="C253" s="348">
        <v>625617.77</v>
      </c>
    </row>
    <row r="254" spans="1:5">
      <c r="A254" s="347">
        <v>18101093</v>
      </c>
      <c r="B254" s="347" t="s">
        <v>950</v>
      </c>
      <c r="C254" s="348">
        <v>481997.68</v>
      </c>
    </row>
    <row r="255" spans="1:5">
      <c r="A255" s="347">
        <v>18101113</v>
      </c>
      <c r="B255" s="347" t="s">
        <v>1523</v>
      </c>
      <c r="C255" s="348">
        <v>2839436.01</v>
      </c>
    </row>
    <row r="256" spans="1:5">
      <c r="A256" s="347">
        <v>18101123</v>
      </c>
      <c r="B256" s="347" t="s">
        <v>1954</v>
      </c>
      <c r="C256" s="348">
        <v>2755167.71</v>
      </c>
      <c r="E256" s="348"/>
    </row>
    <row r="257" spans="1:5">
      <c r="A257" s="347">
        <v>18101133</v>
      </c>
      <c r="B257" s="347" t="s">
        <v>1955</v>
      </c>
      <c r="C257" s="348">
        <v>2134729</v>
      </c>
      <c r="E257" s="348"/>
    </row>
    <row r="258" spans="1:5">
      <c r="A258" s="347">
        <v>18101143</v>
      </c>
      <c r="B258" s="347" t="s">
        <v>2057</v>
      </c>
      <c r="C258" s="348">
        <v>2617106.4</v>
      </c>
      <c r="E258" s="348"/>
    </row>
    <row r="259" spans="1:5">
      <c r="A259" s="347">
        <v>18210231</v>
      </c>
      <c r="B259" s="347" t="s">
        <v>1670</v>
      </c>
      <c r="C259" s="348">
        <v>24541327</v>
      </c>
      <c r="E259" s="348"/>
    </row>
    <row r="260" spans="1:5">
      <c r="A260" s="347">
        <v>18210261</v>
      </c>
      <c r="B260" s="347" t="s">
        <v>2024</v>
      </c>
      <c r="C260" s="348">
        <v>50185.88</v>
      </c>
      <c r="E260" s="348"/>
    </row>
    <row r="261" spans="1:5">
      <c r="A261" s="347">
        <v>18210281</v>
      </c>
      <c r="B261" s="347" t="s">
        <v>2239</v>
      </c>
      <c r="C261" s="348">
        <v>60295490.299999997</v>
      </c>
    </row>
    <row r="262" spans="1:5">
      <c r="A262" s="347">
        <v>18210291</v>
      </c>
      <c r="B262" s="347" t="s">
        <v>2305</v>
      </c>
      <c r="C262" s="348">
        <v>4355596.7699999996</v>
      </c>
    </row>
    <row r="263" spans="1:5">
      <c r="A263" s="347">
        <v>18210301</v>
      </c>
      <c r="B263" s="347" t="s">
        <v>2832</v>
      </c>
      <c r="C263" s="348">
        <v>18185120.510000002</v>
      </c>
      <c r="E263" s="348"/>
    </row>
    <row r="264" spans="1:5">
      <c r="A264" s="347">
        <v>18210311</v>
      </c>
      <c r="B264" s="347" t="s">
        <v>2989</v>
      </c>
      <c r="C264" s="348">
        <v>4934336.2699999996</v>
      </c>
      <c r="E264" s="348"/>
    </row>
    <row r="265" spans="1:5">
      <c r="A265" s="347">
        <v>18220011</v>
      </c>
      <c r="B265" s="347" t="s">
        <v>457</v>
      </c>
      <c r="C265" s="348">
        <v>65708856.939999998</v>
      </c>
      <c r="E265" s="348"/>
    </row>
    <row r="266" spans="1:5">
      <c r="A266" s="347">
        <v>18220021</v>
      </c>
      <c r="B266" s="347" t="s">
        <v>1085</v>
      </c>
      <c r="C266" s="348">
        <v>743111.53</v>
      </c>
      <c r="E266" s="348"/>
    </row>
    <row r="267" spans="1:5">
      <c r="A267" s="347">
        <v>18220031</v>
      </c>
      <c r="B267" s="347" t="s">
        <v>243</v>
      </c>
      <c r="C267" s="348">
        <v>-18818583.699999999</v>
      </c>
      <c r="E267" s="348"/>
    </row>
    <row r="268" spans="1:5">
      <c r="A268" s="347">
        <v>18220041</v>
      </c>
      <c r="B268" s="347" t="s">
        <v>1257</v>
      </c>
      <c r="C268" s="348">
        <v>-17500469.239999998</v>
      </c>
      <c r="E268" s="348"/>
    </row>
    <row r="269" spans="1:5">
      <c r="A269" s="347">
        <v>18220061</v>
      </c>
      <c r="B269" s="347" t="s">
        <v>1415</v>
      </c>
      <c r="C269" s="348">
        <v>-30211680.609999999</v>
      </c>
      <c r="E269" s="348"/>
    </row>
    <row r="270" spans="1:5">
      <c r="A270" s="347">
        <v>18220091</v>
      </c>
      <c r="B270" s="347" t="s">
        <v>2231</v>
      </c>
      <c r="C270" s="348">
        <v>301584.90999999997</v>
      </c>
      <c r="E270" s="348"/>
    </row>
    <row r="271" spans="1:5">
      <c r="A271" s="347">
        <v>18220101</v>
      </c>
      <c r="B271" s="347" t="s">
        <v>2845</v>
      </c>
      <c r="C271" s="348">
        <v>11420503.27</v>
      </c>
      <c r="E271" s="348"/>
    </row>
    <row r="272" spans="1:5">
      <c r="A272" s="347">
        <v>18230002</v>
      </c>
      <c r="B272" s="347" t="s">
        <v>2</v>
      </c>
      <c r="C272" s="348">
        <v>993655.74</v>
      </c>
      <c r="E272" s="348"/>
    </row>
    <row r="273" spans="1:5">
      <c r="A273" s="347">
        <v>18230021</v>
      </c>
      <c r="B273" s="347" t="s">
        <v>575</v>
      </c>
      <c r="C273" s="348">
        <v>64813214.200000003</v>
      </c>
      <c r="E273" s="348"/>
    </row>
    <row r="274" spans="1:5">
      <c r="A274" s="347">
        <v>18230031</v>
      </c>
      <c r="B274" s="347" t="s">
        <v>1260</v>
      </c>
      <c r="C274" s="348">
        <v>51880625.939999998</v>
      </c>
      <c r="E274" s="348"/>
    </row>
    <row r="275" spans="1:5">
      <c r="A275" s="347">
        <v>18230032</v>
      </c>
      <c r="B275" s="347" t="s">
        <v>829</v>
      </c>
      <c r="C275" s="348">
        <v>8516631.8900000006</v>
      </c>
    </row>
    <row r="276" spans="1:5">
      <c r="A276" s="347">
        <v>18230041</v>
      </c>
      <c r="B276" s="347" t="s">
        <v>720</v>
      </c>
      <c r="C276" s="348">
        <v>21589277</v>
      </c>
    </row>
    <row r="277" spans="1:5">
      <c r="A277" s="347">
        <v>18230042</v>
      </c>
      <c r="B277" s="347" t="s">
        <v>1566</v>
      </c>
      <c r="C277" s="348">
        <v>-758655.04</v>
      </c>
      <c r="E277" s="348"/>
    </row>
    <row r="278" spans="1:5">
      <c r="A278" s="347">
        <v>18230051</v>
      </c>
      <c r="B278" s="347" t="s">
        <v>721</v>
      </c>
      <c r="C278" s="348">
        <v>-16573911.359999999</v>
      </c>
      <c r="E278" s="348"/>
    </row>
    <row r="279" spans="1:5">
      <c r="A279" s="347">
        <v>18230061</v>
      </c>
      <c r="B279" s="347" t="s">
        <v>631</v>
      </c>
      <c r="C279" s="348">
        <v>1212346</v>
      </c>
      <c r="E279" s="348"/>
    </row>
    <row r="280" spans="1:5">
      <c r="A280" s="347">
        <v>18230071</v>
      </c>
      <c r="B280" s="347" t="s">
        <v>970</v>
      </c>
      <c r="C280" s="348">
        <v>113632921</v>
      </c>
      <c r="E280" s="348"/>
    </row>
    <row r="281" spans="1:5">
      <c r="A281" s="347">
        <v>18230081</v>
      </c>
      <c r="B281" s="347" t="s">
        <v>932</v>
      </c>
      <c r="C281" s="348">
        <v>-107461427.98999999</v>
      </c>
      <c r="E281" s="348"/>
    </row>
    <row r="282" spans="1:5">
      <c r="A282" s="347">
        <v>18230281</v>
      </c>
      <c r="B282" s="347" t="s">
        <v>149</v>
      </c>
      <c r="C282" s="348">
        <v>1828298</v>
      </c>
      <c r="E282" s="348"/>
    </row>
    <row r="283" spans="1:5">
      <c r="A283" s="347">
        <v>18230291</v>
      </c>
      <c r="B283" s="347" t="s">
        <v>1458</v>
      </c>
      <c r="C283" s="348">
        <v>-1828298</v>
      </c>
      <c r="E283" s="348"/>
    </row>
    <row r="284" spans="1:5">
      <c r="A284" s="347">
        <v>18230311</v>
      </c>
      <c r="B284" s="347" t="s">
        <v>1489</v>
      </c>
      <c r="C284" s="348">
        <v>30000</v>
      </c>
      <c r="E284" s="348"/>
    </row>
    <row r="285" spans="1:5">
      <c r="A285" s="347">
        <v>18230351</v>
      </c>
      <c r="B285" s="347" t="s">
        <v>221</v>
      </c>
      <c r="C285" s="348">
        <v>113999722.23999999</v>
      </c>
      <c r="E285" s="348"/>
    </row>
    <row r="286" spans="1:5">
      <c r="A286" s="347">
        <v>18230401</v>
      </c>
      <c r="B286" s="347" t="s">
        <v>2250</v>
      </c>
      <c r="C286" s="348">
        <v>13262.01</v>
      </c>
      <c r="E286" s="348"/>
    </row>
    <row r="287" spans="1:5">
      <c r="A287" s="347">
        <v>18230621</v>
      </c>
      <c r="B287" s="347" t="s">
        <v>1277</v>
      </c>
      <c r="C287" s="348">
        <v>-38850805.719999999</v>
      </c>
      <c r="E287" s="348"/>
    </row>
    <row r="288" spans="1:5">
      <c r="A288" s="347">
        <v>18230631</v>
      </c>
      <c r="B288" s="347" t="s">
        <v>1795</v>
      </c>
      <c r="C288" s="348">
        <v>70000128.870000005</v>
      </c>
      <c r="E288" s="348"/>
    </row>
    <row r="289" spans="1:5">
      <c r="A289" s="347">
        <v>18230691</v>
      </c>
      <c r="B289" s="347" t="s">
        <v>1290</v>
      </c>
      <c r="C289" s="348">
        <v>-474402.14</v>
      </c>
      <c r="E289" s="348"/>
    </row>
    <row r="290" spans="1:5">
      <c r="A290" s="347">
        <v>18230711</v>
      </c>
      <c r="B290" s="347" t="s">
        <v>979</v>
      </c>
      <c r="C290" s="348">
        <v>29551324</v>
      </c>
      <c r="E290" s="348"/>
    </row>
    <row r="291" spans="1:5">
      <c r="A291" s="347">
        <v>18230721</v>
      </c>
      <c r="B291" s="347" t="s">
        <v>980</v>
      </c>
      <c r="C291" s="348">
        <v>-29551324</v>
      </c>
      <c r="E291" s="348"/>
    </row>
    <row r="292" spans="1:5">
      <c r="A292" s="347">
        <v>18230731</v>
      </c>
      <c r="B292" s="347" t="s">
        <v>1719</v>
      </c>
      <c r="C292" s="348">
        <v>9957561</v>
      </c>
      <c r="E292" s="348"/>
    </row>
    <row r="293" spans="1:5">
      <c r="A293" s="347">
        <v>18230741</v>
      </c>
      <c r="B293" s="347" t="s">
        <v>236</v>
      </c>
      <c r="C293" s="348">
        <v>-9957561</v>
      </c>
      <c r="E293" s="348"/>
    </row>
    <row r="294" spans="1:5">
      <c r="A294" s="347">
        <v>18230751</v>
      </c>
      <c r="B294" s="347" t="s">
        <v>278</v>
      </c>
      <c r="C294" s="348">
        <v>-12375488</v>
      </c>
      <c r="E294" s="348"/>
    </row>
    <row r="295" spans="1:5">
      <c r="A295" s="347">
        <v>18230761</v>
      </c>
      <c r="B295" s="347" t="s">
        <v>279</v>
      </c>
      <c r="C295" s="348">
        <v>12375488</v>
      </c>
      <c r="E295" s="348"/>
    </row>
    <row r="296" spans="1:5">
      <c r="A296" s="347">
        <v>18230771</v>
      </c>
      <c r="B296" s="347" t="s">
        <v>873</v>
      </c>
      <c r="C296" s="348">
        <v>15541758</v>
      </c>
      <c r="E296" s="348"/>
    </row>
    <row r="297" spans="1:5">
      <c r="A297" s="347">
        <v>18230781</v>
      </c>
      <c r="B297" s="347" t="s">
        <v>788</v>
      </c>
      <c r="C297" s="348">
        <v>-15541758</v>
      </c>
      <c r="E297" s="348"/>
    </row>
    <row r="298" spans="1:5">
      <c r="A298" s="347">
        <v>18230791</v>
      </c>
      <c r="B298" s="347" t="s">
        <v>379</v>
      </c>
      <c r="C298" s="348">
        <v>3858376</v>
      </c>
      <c r="E298" s="348"/>
    </row>
    <row r="299" spans="1:5">
      <c r="A299" s="347">
        <v>18230811</v>
      </c>
      <c r="B299" s="347" t="s">
        <v>1551</v>
      </c>
      <c r="C299" s="348">
        <v>-671033</v>
      </c>
      <c r="E299" s="348"/>
    </row>
    <row r="300" spans="1:5">
      <c r="A300" s="347">
        <v>18230821</v>
      </c>
      <c r="B300" s="347" t="s">
        <v>1552</v>
      </c>
      <c r="C300" s="348">
        <v>671033</v>
      </c>
      <c r="E300" s="348"/>
    </row>
    <row r="301" spans="1:5">
      <c r="A301" s="347">
        <v>18230831</v>
      </c>
      <c r="B301" s="347" t="s">
        <v>1435</v>
      </c>
      <c r="C301" s="348">
        <v>-30212669</v>
      </c>
      <c r="E301" s="348"/>
    </row>
    <row r="302" spans="1:5">
      <c r="A302" s="347">
        <v>18230841</v>
      </c>
      <c r="B302" s="347" t="s">
        <v>707</v>
      </c>
      <c r="C302" s="348">
        <v>30212669</v>
      </c>
      <c r="E302" s="348"/>
    </row>
    <row r="303" spans="1:5">
      <c r="A303" s="347">
        <v>18230851</v>
      </c>
      <c r="B303" s="347" t="s">
        <v>1138</v>
      </c>
      <c r="C303" s="348">
        <v>-1764924</v>
      </c>
      <c r="E303" s="348"/>
    </row>
    <row r="304" spans="1:5">
      <c r="A304" s="347">
        <v>18230861</v>
      </c>
      <c r="B304" s="347" t="s">
        <v>1139</v>
      </c>
      <c r="C304" s="348">
        <v>1764924</v>
      </c>
      <c r="E304" s="348"/>
    </row>
    <row r="305" spans="1:5">
      <c r="A305" s="347">
        <v>18230871</v>
      </c>
      <c r="B305" s="347" t="s">
        <v>180</v>
      </c>
      <c r="C305" s="348">
        <v>30270096</v>
      </c>
      <c r="E305" s="348"/>
    </row>
    <row r="306" spans="1:5">
      <c r="A306" s="347">
        <v>18230881</v>
      </c>
      <c r="B306" s="347" t="s">
        <v>181</v>
      </c>
      <c r="C306" s="348">
        <v>-30270096</v>
      </c>
      <c r="E306" s="348"/>
    </row>
    <row r="307" spans="1:5">
      <c r="A307" s="347">
        <v>18230891</v>
      </c>
      <c r="B307" s="347" t="s">
        <v>915</v>
      </c>
      <c r="C307" s="348">
        <v>36163528</v>
      </c>
      <c r="E307" s="348"/>
    </row>
    <row r="308" spans="1:5">
      <c r="A308" s="347">
        <v>18230971</v>
      </c>
      <c r="B308" s="347" t="s">
        <v>1383</v>
      </c>
      <c r="C308" s="348">
        <v>2749643.08</v>
      </c>
      <c r="E308" s="348"/>
    </row>
    <row r="309" spans="1:5">
      <c r="A309" s="347">
        <v>18230981</v>
      </c>
      <c r="B309" s="347" t="s">
        <v>918</v>
      </c>
      <c r="C309" s="348">
        <v>-36163528</v>
      </c>
      <c r="E309" s="348"/>
    </row>
    <row r="310" spans="1:5">
      <c r="A310" s="347">
        <v>18231051</v>
      </c>
      <c r="B310" s="347" t="s">
        <v>2039</v>
      </c>
      <c r="C310" s="348">
        <v>-34827817</v>
      </c>
      <c r="E310" s="348"/>
    </row>
    <row r="311" spans="1:5">
      <c r="A311" s="347">
        <v>18231061</v>
      </c>
      <c r="B311" s="347" t="s">
        <v>2040</v>
      </c>
      <c r="C311" s="348">
        <v>34827817</v>
      </c>
      <c r="E311" s="348"/>
    </row>
    <row r="312" spans="1:5">
      <c r="A312" s="347">
        <v>18231081</v>
      </c>
      <c r="B312" s="347" t="s">
        <v>2237</v>
      </c>
      <c r="C312" s="348">
        <v>-25644564</v>
      </c>
      <c r="E312" s="348"/>
    </row>
    <row r="313" spans="1:5">
      <c r="A313" s="347">
        <v>18231091</v>
      </c>
      <c r="B313" s="347" t="s">
        <v>2238</v>
      </c>
      <c r="C313" s="348">
        <v>25644564</v>
      </c>
      <c r="E313" s="348"/>
    </row>
    <row r="314" spans="1:5">
      <c r="A314" s="347">
        <v>18231141</v>
      </c>
      <c r="B314" s="347" t="s">
        <v>2461</v>
      </c>
      <c r="C314" s="348">
        <v>-37811937</v>
      </c>
      <c r="E314" s="348"/>
    </row>
    <row r="315" spans="1:5">
      <c r="A315" s="347">
        <v>18231151</v>
      </c>
      <c r="B315" s="347" t="s">
        <v>2462</v>
      </c>
      <c r="C315" s="348">
        <v>37811937</v>
      </c>
      <c r="E315" s="348"/>
    </row>
    <row r="316" spans="1:5">
      <c r="A316" s="347">
        <v>18231161</v>
      </c>
      <c r="B316" s="347" t="s">
        <v>2724</v>
      </c>
      <c r="C316" s="348">
        <v>40127111</v>
      </c>
      <c r="E316" s="348"/>
    </row>
    <row r="317" spans="1:5">
      <c r="A317" s="347">
        <v>18231171</v>
      </c>
      <c r="B317" s="347" t="s">
        <v>2725</v>
      </c>
      <c r="C317" s="348">
        <v>-40127111</v>
      </c>
      <c r="E317" s="348"/>
    </row>
    <row r="318" spans="1:5">
      <c r="A318" s="347">
        <v>18231181</v>
      </c>
      <c r="B318" s="347" t="s">
        <v>2878</v>
      </c>
      <c r="C318" s="348">
        <v>14810652</v>
      </c>
      <c r="E318" s="348"/>
    </row>
    <row r="319" spans="1:5">
      <c r="A319" s="347">
        <v>18231191</v>
      </c>
      <c r="B319" s="347" t="s">
        <v>2879</v>
      </c>
      <c r="C319" s="348">
        <v>-14810652</v>
      </c>
      <c r="E319" s="348"/>
    </row>
    <row r="320" spans="1:5">
      <c r="A320" s="347">
        <v>18232221</v>
      </c>
      <c r="B320" s="347" t="s">
        <v>1490</v>
      </c>
      <c r="C320" s="348">
        <v>198375.75</v>
      </c>
      <c r="E320" s="348"/>
    </row>
    <row r="321" spans="1:5">
      <c r="A321" s="347">
        <v>18232251</v>
      </c>
      <c r="B321" s="347" t="s">
        <v>1491</v>
      </c>
      <c r="C321" s="348">
        <v>2142305.36</v>
      </c>
      <c r="E321" s="348"/>
    </row>
    <row r="322" spans="1:5">
      <c r="A322" s="347">
        <v>18232261</v>
      </c>
      <c r="B322" s="347" t="s">
        <v>1524</v>
      </c>
      <c r="C322" s="348">
        <v>102002.61</v>
      </c>
      <c r="E322" s="348"/>
    </row>
    <row r="323" spans="1:5">
      <c r="A323" s="347">
        <v>18232271</v>
      </c>
      <c r="B323" s="347" t="s">
        <v>1492</v>
      </c>
      <c r="C323" s="348">
        <v>298211.56</v>
      </c>
      <c r="E323" s="348"/>
    </row>
    <row r="324" spans="1:5">
      <c r="A324" s="347">
        <v>18232301</v>
      </c>
      <c r="B324" s="347" t="s">
        <v>2306</v>
      </c>
      <c r="C324" s="348">
        <v>70606281.370000005</v>
      </c>
      <c r="E324" s="348"/>
    </row>
    <row r="325" spans="1:5">
      <c r="A325" s="347">
        <v>18232311</v>
      </c>
      <c r="B325" s="347" t="s">
        <v>2307</v>
      </c>
      <c r="C325" s="348">
        <v>14916099</v>
      </c>
      <c r="E325" s="348"/>
    </row>
    <row r="326" spans="1:5">
      <c r="A326" s="347">
        <v>18232321</v>
      </c>
      <c r="B326" s="347" t="s">
        <v>2308</v>
      </c>
      <c r="C326" s="348">
        <v>2124999.7999999998</v>
      </c>
      <c r="E326" s="348"/>
    </row>
    <row r="327" spans="1:5">
      <c r="A327" s="347">
        <v>18232331</v>
      </c>
      <c r="B327" s="347" t="s">
        <v>2319</v>
      </c>
      <c r="C327" s="348">
        <v>2624776.62</v>
      </c>
      <c r="E327" s="348"/>
    </row>
    <row r="328" spans="1:5">
      <c r="A328" s="347">
        <v>18233061</v>
      </c>
      <c r="B328" s="347" t="s">
        <v>1493</v>
      </c>
      <c r="C328" s="348">
        <v>20000</v>
      </c>
      <c r="E328" s="348"/>
    </row>
    <row r="329" spans="1:5">
      <c r="A329" s="347">
        <v>18233091</v>
      </c>
      <c r="B329" s="347" t="s">
        <v>1494</v>
      </c>
      <c r="C329" s="348">
        <v>198092.16</v>
      </c>
      <c r="E329" s="348"/>
    </row>
    <row r="330" spans="1:5">
      <c r="A330" s="347">
        <v>18235521</v>
      </c>
      <c r="B330" s="347" t="s">
        <v>1926</v>
      </c>
      <c r="C330" s="348">
        <v>27241753.879999999</v>
      </c>
      <c r="E330" s="348"/>
    </row>
    <row r="331" spans="1:5">
      <c r="A331" s="347">
        <v>18236021</v>
      </c>
      <c r="B331" s="347" t="s">
        <v>44</v>
      </c>
      <c r="C331" s="348">
        <v>15256064.07</v>
      </c>
      <c r="E331" s="348"/>
    </row>
    <row r="332" spans="1:5">
      <c r="A332" s="347">
        <v>18236031</v>
      </c>
      <c r="B332" s="347" t="s">
        <v>45</v>
      </c>
      <c r="C332" s="348">
        <v>2873005.76</v>
      </c>
      <c r="E332" s="348"/>
    </row>
    <row r="333" spans="1:5">
      <c r="A333" s="347">
        <v>18236041</v>
      </c>
      <c r="B333" s="347" t="s">
        <v>46</v>
      </c>
      <c r="C333" s="348">
        <v>-228709.77</v>
      </c>
      <c r="E333" s="348"/>
    </row>
    <row r="334" spans="1:5">
      <c r="A334" s="347">
        <v>18236051</v>
      </c>
      <c r="B334" s="347" t="s">
        <v>1212</v>
      </c>
      <c r="C334" s="348">
        <v>107024.51</v>
      </c>
      <c r="E334" s="348"/>
    </row>
    <row r="335" spans="1:5">
      <c r="A335" s="347">
        <v>18236061</v>
      </c>
      <c r="B335" s="347" t="s">
        <v>322</v>
      </c>
      <c r="C335" s="348">
        <v>1031542.85</v>
      </c>
      <c r="E335" s="348"/>
    </row>
    <row r="336" spans="1:5">
      <c r="A336" s="347">
        <v>18236071</v>
      </c>
      <c r="B336" s="347" t="s">
        <v>323</v>
      </c>
      <c r="C336" s="348">
        <v>671052.84</v>
      </c>
      <c r="E336" s="348"/>
    </row>
    <row r="337" spans="1:5">
      <c r="A337" s="347">
        <v>18236091</v>
      </c>
      <c r="B337" s="347" t="s">
        <v>1384</v>
      </c>
      <c r="C337" s="348">
        <v>-100555.3</v>
      </c>
      <c r="E337" s="348"/>
    </row>
    <row r="338" spans="1:5">
      <c r="A338" s="347">
        <v>18236101</v>
      </c>
      <c r="B338" s="347" t="s">
        <v>1417</v>
      </c>
      <c r="C338" s="348">
        <v>3769772.47</v>
      </c>
      <c r="E338" s="348"/>
    </row>
    <row r="339" spans="1:5">
      <c r="A339" s="347">
        <v>18236111</v>
      </c>
      <c r="B339" s="347" t="s">
        <v>2747</v>
      </c>
      <c r="C339" s="348">
        <v>-1813683.69</v>
      </c>
      <c r="E339" s="348"/>
    </row>
    <row r="340" spans="1:5">
      <c r="A340" s="347">
        <v>18237112</v>
      </c>
      <c r="B340" s="347" t="s">
        <v>633</v>
      </c>
      <c r="C340" s="348">
        <v>279321.2</v>
      </c>
    </row>
    <row r="341" spans="1:5">
      <c r="A341" s="347">
        <v>18237122</v>
      </c>
      <c r="B341" s="347" t="s">
        <v>961</v>
      </c>
      <c r="C341" s="348">
        <v>169602.13</v>
      </c>
      <c r="E341" s="348"/>
    </row>
    <row r="342" spans="1:5">
      <c r="A342" s="347">
        <v>18237132</v>
      </c>
      <c r="B342" s="347" t="s">
        <v>58</v>
      </c>
      <c r="C342" s="348">
        <v>133750.43</v>
      </c>
    </row>
    <row r="343" spans="1:5">
      <c r="A343" s="347">
        <v>18237142</v>
      </c>
      <c r="B343" s="347" t="s">
        <v>59</v>
      </c>
      <c r="C343" s="348">
        <v>53995.63</v>
      </c>
    </row>
    <row r="344" spans="1:5">
      <c r="A344" s="347">
        <v>18237152</v>
      </c>
      <c r="B344" s="347" t="s">
        <v>318</v>
      </c>
      <c r="C344" s="348">
        <v>67987.45</v>
      </c>
    </row>
    <row r="345" spans="1:5">
      <c r="A345" s="347">
        <v>18238031</v>
      </c>
      <c r="B345" s="347" t="s">
        <v>2603</v>
      </c>
      <c r="C345" s="348">
        <v>10198259.83</v>
      </c>
      <c r="E345" s="348"/>
    </row>
    <row r="346" spans="1:5">
      <c r="A346" s="347">
        <v>18238032</v>
      </c>
      <c r="B346" s="347" t="s">
        <v>2603</v>
      </c>
      <c r="C346" s="348">
        <v>3829922.81</v>
      </c>
      <c r="E346" s="348"/>
    </row>
    <row r="347" spans="1:5">
      <c r="A347" s="347">
        <v>18238041</v>
      </c>
      <c r="B347" s="347" t="s">
        <v>2604</v>
      </c>
      <c r="C347" s="348">
        <v>19296685</v>
      </c>
      <c r="E347" s="348"/>
    </row>
    <row r="348" spans="1:5">
      <c r="A348" s="347">
        <v>18238042</v>
      </c>
      <c r="B348" s="347" t="s">
        <v>2605</v>
      </c>
      <c r="C348" s="348">
        <v>8103431</v>
      </c>
      <c r="E348" s="348"/>
    </row>
    <row r="349" spans="1:5">
      <c r="A349" s="347">
        <v>18238141</v>
      </c>
      <c r="B349" s="347" t="s">
        <v>2783</v>
      </c>
      <c r="C349" s="348">
        <v>22807187.850000001</v>
      </c>
    </row>
    <row r="350" spans="1:5">
      <c r="A350" s="347">
        <v>18238142</v>
      </c>
      <c r="B350" s="347" t="s">
        <v>2782</v>
      </c>
      <c r="C350" s="348">
        <v>43713451.409999996</v>
      </c>
    </row>
    <row r="351" spans="1:5">
      <c r="A351" s="347">
        <v>18238151</v>
      </c>
      <c r="B351" s="347" t="s">
        <v>2674</v>
      </c>
      <c r="C351" s="348">
        <v>5630275.8600000003</v>
      </c>
    </row>
    <row r="352" spans="1:5">
      <c r="A352" s="347">
        <v>18238152</v>
      </c>
      <c r="B352" s="347" t="s">
        <v>2618</v>
      </c>
      <c r="C352" s="348">
        <v>9160349.8200000003</v>
      </c>
      <c r="E352" s="348"/>
    </row>
    <row r="353" spans="1:5">
      <c r="A353" s="347">
        <v>18238161</v>
      </c>
      <c r="B353" s="347" t="s">
        <v>2602</v>
      </c>
      <c r="C353" s="348">
        <v>563395.37</v>
      </c>
      <c r="E353" s="348"/>
    </row>
    <row r="354" spans="1:5">
      <c r="A354" s="347">
        <v>18238162</v>
      </c>
      <c r="B354" s="347" t="s">
        <v>2849</v>
      </c>
      <c r="C354" s="348">
        <v>1058589.3500000001</v>
      </c>
      <c r="E354" s="348"/>
    </row>
    <row r="355" spans="1:5">
      <c r="A355" s="347">
        <v>18238171</v>
      </c>
      <c r="B355" s="347" t="s">
        <v>2766</v>
      </c>
      <c r="C355" s="348">
        <v>241769.71</v>
      </c>
    </row>
    <row r="356" spans="1:5">
      <c r="A356" s="347">
        <v>18238172</v>
      </c>
      <c r="B356" s="347" t="s">
        <v>2619</v>
      </c>
      <c r="C356" s="348">
        <v>281732.46000000002</v>
      </c>
      <c r="E356" s="348"/>
    </row>
    <row r="357" spans="1:5">
      <c r="A357" s="347">
        <v>18238191</v>
      </c>
      <c r="B357" s="347" t="s">
        <v>2721</v>
      </c>
      <c r="C357" s="348">
        <v>1700506.14</v>
      </c>
      <c r="E357" s="348"/>
    </row>
    <row r="358" spans="1:5">
      <c r="A358" s="347">
        <v>18238211</v>
      </c>
      <c r="B358" s="347" t="s">
        <v>2712</v>
      </c>
      <c r="C358" s="348">
        <v>25520.45</v>
      </c>
      <c r="E358" s="348"/>
    </row>
    <row r="359" spans="1:5">
      <c r="A359" s="347">
        <v>18238221</v>
      </c>
      <c r="B359" s="347" t="s">
        <v>2713</v>
      </c>
      <c r="C359" s="348">
        <v>61331.18</v>
      </c>
      <c r="E359" s="348"/>
    </row>
    <row r="360" spans="1:5">
      <c r="A360" s="347">
        <v>18238311</v>
      </c>
      <c r="B360" s="347" t="s">
        <v>2675</v>
      </c>
      <c r="C360" s="348">
        <v>18458391.760000002</v>
      </c>
    </row>
    <row r="361" spans="1:5">
      <c r="A361" s="347">
        <v>18238321</v>
      </c>
      <c r="B361" s="347" t="s">
        <v>2676</v>
      </c>
      <c r="C361" s="348">
        <v>2076163.9</v>
      </c>
    </row>
    <row r="362" spans="1:5">
      <c r="A362" s="347">
        <v>18238331</v>
      </c>
      <c r="B362" s="347" t="s">
        <v>2680</v>
      </c>
      <c r="C362" s="348">
        <v>8152709.7199999997</v>
      </c>
      <c r="E362" s="348"/>
    </row>
    <row r="363" spans="1:5">
      <c r="A363" s="347">
        <v>18239001</v>
      </c>
      <c r="B363" s="347" t="s">
        <v>1785</v>
      </c>
      <c r="C363" s="348">
        <v>101402178.68000001</v>
      </c>
      <c r="E363" s="348"/>
    </row>
    <row r="364" spans="1:5">
      <c r="A364" s="347">
        <v>18239002</v>
      </c>
      <c r="B364" s="347" t="s">
        <v>1786</v>
      </c>
      <c r="C364" s="348">
        <v>32156482.579999998</v>
      </c>
      <c r="E364" s="348"/>
    </row>
    <row r="365" spans="1:5">
      <c r="A365" s="347">
        <v>18239011</v>
      </c>
      <c r="B365" s="347" t="s">
        <v>556</v>
      </c>
      <c r="C365" s="348">
        <v>3172011.41</v>
      </c>
      <c r="E365" s="348"/>
    </row>
    <row r="366" spans="1:5">
      <c r="A366" s="347">
        <v>18239012</v>
      </c>
      <c r="B366" s="347" t="s">
        <v>557</v>
      </c>
      <c r="C366" s="348">
        <v>1250428.04</v>
      </c>
    </row>
    <row r="367" spans="1:5">
      <c r="A367" s="347">
        <v>18239021</v>
      </c>
      <c r="B367" s="347" t="s">
        <v>1787</v>
      </c>
      <c r="C367" s="348">
        <v>23338108.57</v>
      </c>
      <c r="E367" s="348"/>
    </row>
    <row r="368" spans="1:5">
      <c r="A368" s="347">
        <v>18239022</v>
      </c>
      <c r="B368" s="347" t="s">
        <v>1788</v>
      </c>
      <c r="C368" s="348">
        <v>8895445.1400000006</v>
      </c>
      <c r="E368" s="348"/>
    </row>
    <row r="369" spans="1:5">
      <c r="A369" s="347">
        <v>18239031</v>
      </c>
      <c r="B369" s="347" t="s">
        <v>893</v>
      </c>
      <c r="C369" s="348">
        <v>-127912298.66</v>
      </c>
      <c r="E369" s="348"/>
    </row>
    <row r="370" spans="1:5">
      <c r="A370" s="347">
        <v>18239032</v>
      </c>
      <c r="B370" s="347" t="s">
        <v>894</v>
      </c>
      <c r="C370" s="348">
        <v>-42302355.759999998</v>
      </c>
      <c r="E370" s="348"/>
    </row>
    <row r="371" spans="1:5">
      <c r="A371" s="347">
        <v>18239061</v>
      </c>
      <c r="B371" s="347" t="s">
        <v>1600</v>
      </c>
      <c r="C371" s="348">
        <v>858744</v>
      </c>
    </row>
    <row r="372" spans="1:5">
      <c r="A372" s="347">
        <v>18239081</v>
      </c>
      <c r="B372" s="347" t="s">
        <v>2921</v>
      </c>
      <c r="C372" s="348">
        <v>4534130.0999999996</v>
      </c>
    </row>
    <row r="373" spans="1:5">
      <c r="A373" s="347">
        <v>18239082</v>
      </c>
      <c r="B373" s="347" t="s">
        <v>2922</v>
      </c>
      <c r="C373" s="348">
        <v>9911407.2200000007</v>
      </c>
    </row>
    <row r="374" spans="1:5">
      <c r="A374" s="347">
        <v>18239091</v>
      </c>
      <c r="B374" s="347" t="s">
        <v>2923</v>
      </c>
      <c r="C374" s="348">
        <v>3721081.58</v>
      </c>
    </row>
    <row r="375" spans="1:5">
      <c r="A375" s="347">
        <v>18239092</v>
      </c>
      <c r="B375" s="347" t="s">
        <v>2772</v>
      </c>
      <c r="C375" s="348">
        <v>4546901.62</v>
      </c>
    </row>
    <row r="376" spans="1:5">
      <c r="A376" s="347">
        <v>18239101</v>
      </c>
      <c r="B376" s="347" t="s">
        <v>2924</v>
      </c>
      <c r="C376" s="348">
        <v>750255.53</v>
      </c>
      <c r="E376" s="348"/>
    </row>
    <row r="377" spans="1:5">
      <c r="A377" s="347">
        <v>18400013</v>
      </c>
      <c r="B377" s="347" t="s">
        <v>1622</v>
      </c>
      <c r="C377" s="348">
        <v>-374196.55</v>
      </c>
      <c r="E377" s="348"/>
    </row>
    <row r="378" spans="1:5">
      <c r="A378" s="347">
        <v>18500003</v>
      </c>
      <c r="B378" s="347" t="s">
        <v>660</v>
      </c>
      <c r="C378" s="348">
        <v>-23870.04</v>
      </c>
      <c r="E378" s="348"/>
    </row>
    <row r="379" spans="1:5">
      <c r="A379" s="347">
        <v>18600013</v>
      </c>
      <c r="B379" s="347" t="s">
        <v>1275</v>
      </c>
      <c r="C379" s="348">
        <v>786498.22</v>
      </c>
      <c r="E379" s="348"/>
    </row>
    <row r="380" spans="1:5">
      <c r="A380" s="347">
        <v>18600053</v>
      </c>
      <c r="B380" s="347" t="s">
        <v>1276</v>
      </c>
      <c r="C380" s="348">
        <v>3961132.96</v>
      </c>
      <c r="E380" s="348"/>
    </row>
    <row r="381" spans="1:5">
      <c r="A381" s="347">
        <v>18600091</v>
      </c>
      <c r="B381" s="347" t="s">
        <v>2111</v>
      </c>
      <c r="C381" s="348">
        <v>6736.13</v>
      </c>
    </row>
    <row r="382" spans="1:5">
      <c r="A382" s="347">
        <v>18600122</v>
      </c>
      <c r="B382" s="347" t="s">
        <v>1568</v>
      </c>
      <c r="C382" s="347">
        <v>-270.87</v>
      </c>
    </row>
    <row r="383" spans="1:5">
      <c r="A383" s="347">
        <v>18600123</v>
      </c>
      <c r="B383" s="347" t="s">
        <v>238</v>
      </c>
      <c r="C383" s="347">
        <v>630.84</v>
      </c>
      <c r="E383" s="348"/>
    </row>
    <row r="384" spans="1:5">
      <c r="A384" s="347">
        <v>18600143</v>
      </c>
      <c r="B384" s="347" t="s">
        <v>2853</v>
      </c>
      <c r="C384" s="348">
        <v>14893.62</v>
      </c>
      <c r="E384" s="348"/>
    </row>
    <row r="385" spans="1:5">
      <c r="A385" s="347">
        <v>18600291</v>
      </c>
      <c r="B385" s="347" t="s">
        <v>2778</v>
      </c>
      <c r="C385" s="348">
        <v>12399.37</v>
      </c>
      <c r="E385" s="348"/>
    </row>
    <row r="386" spans="1:5">
      <c r="A386" s="347">
        <v>18600293</v>
      </c>
      <c r="B386" s="347" t="s">
        <v>843</v>
      </c>
      <c r="C386" s="348">
        <v>11849.47</v>
      </c>
      <c r="E386" s="348"/>
    </row>
    <row r="387" spans="1:5">
      <c r="A387" s="347">
        <v>18600403</v>
      </c>
      <c r="B387" s="347" t="s">
        <v>2523</v>
      </c>
      <c r="C387" s="348">
        <v>1806145.43</v>
      </c>
      <c r="E387" s="348"/>
    </row>
    <row r="388" spans="1:5">
      <c r="A388" s="347">
        <v>18600512</v>
      </c>
      <c r="B388" s="347" t="s">
        <v>2369</v>
      </c>
      <c r="C388" s="348">
        <v>63403668.590000004</v>
      </c>
      <c r="E388" s="348"/>
    </row>
    <row r="389" spans="1:5">
      <c r="A389" s="347">
        <v>18600561</v>
      </c>
      <c r="B389" s="347" t="s">
        <v>1086</v>
      </c>
      <c r="C389" s="348">
        <v>8126893</v>
      </c>
      <c r="E389" s="348"/>
    </row>
    <row r="390" spans="1:5">
      <c r="A390" s="347">
        <v>18600571</v>
      </c>
      <c r="B390" s="347" t="s">
        <v>1359</v>
      </c>
      <c r="C390" s="348">
        <v>60429728.780000001</v>
      </c>
      <c r="E390" s="348"/>
    </row>
    <row r="391" spans="1:5">
      <c r="A391" s="347">
        <v>18600573</v>
      </c>
      <c r="B391" s="347" t="s">
        <v>2859</v>
      </c>
      <c r="C391" s="348">
        <v>5402685</v>
      </c>
      <c r="E391" s="348"/>
    </row>
    <row r="392" spans="1:5">
      <c r="A392" s="347">
        <v>18600751</v>
      </c>
      <c r="B392" s="347" t="s">
        <v>2193</v>
      </c>
      <c r="C392" s="348">
        <v>2508797.92</v>
      </c>
      <c r="E392" s="348"/>
    </row>
    <row r="393" spans="1:5">
      <c r="A393" s="347">
        <v>18600761</v>
      </c>
      <c r="B393" s="347" t="s">
        <v>2194</v>
      </c>
      <c r="C393" s="348">
        <v>1074485.81</v>
      </c>
      <c r="E393" s="348"/>
    </row>
    <row r="394" spans="1:5">
      <c r="A394" s="347">
        <v>18600771</v>
      </c>
      <c r="B394" s="347" t="s">
        <v>2346</v>
      </c>
      <c r="C394" s="348">
        <v>2590299.4</v>
      </c>
      <c r="E394" s="348"/>
    </row>
    <row r="395" spans="1:5">
      <c r="A395" s="347">
        <v>18600781</v>
      </c>
      <c r="B395" s="347" t="s">
        <v>2347</v>
      </c>
      <c r="C395" s="348">
        <v>1372489.44</v>
      </c>
      <c r="E395" s="348"/>
    </row>
    <row r="396" spans="1:5">
      <c r="A396" s="347">
        <v>18600941</v>
      </c>
      <c r="B396" s="347" t="s">
        <v>2805</v>
      </c>
      <c r="C396" s="348">
        <v>39997.760000000002</v>
      </c>
      <c r="E396" s="348"/>
    </row>
    <row r="397" spans="1:5">
      <c r="A397" s="347">
        <v>18600943</v>
      </c>
      <c r="B397" s="347" t="s">
        <v>2806</v>
      </c>
      <c r="C397" s="348">
        <v>369809.45</v>
      </c>
      <c r="E397" s="348"/>
    </row>
    <row r="398" spans="1:5">
      <c r="A398" s="347">
        <v>18601013</v>
      </c>
      <c r="B398" s="347" t="s">
        <v>2884</v>
      </c>
      <c r="C398" s="348">
        <v>112637.5</v>
      </c>
      <c r="E398" s="348"/>
    </row>
    <row r="399" spans="1:5">
      <c r="A399" s="347">
        <v>18601021</v>
      </c>
      <c r="B399" s="347" t="s">
        <v>2571</v>
      </c>
      <c r="C399" s="348">
        <v>423147.21</v>
      </c>
      <c r="E399" s="348"/>
    </row>
    <row r="400" spans="1:5">
      <c r="A400" s="347">
        <v>18601173</v>
      </c>
      <c r="B400" s="347" t="s">
        <v>2718</v>
      </c>
      <c r="C400" s="348">
        <v>80437.97</v>
      </c>
      <c r="E400" s="348"/>
    </row>
    <row r="401" spans="1:5">
      <c r="A401" s="347">
        <v>18601502</v>
      </c>
      <c r="B401" s="347" t="s">
        <v>2525</v>
      </c>
      <c r="C401" s="348">
        <v>162837.93</v>
      </c>
      <c r="E401" s="348"/>
    </row>
    <row r="402" spans="1:5">
      <c r="A402" s="347">
        <v>18603003</v>
      </c>
      <c r="B402" s="347" t="s">
        <v>2804</v>
      </c>
      <c r="C402" s="348">
        <v>1468646.96</v>
      </c>
      <c r="E402" s="348"/>
    </row>
    <row r="403" spans="1:5">
      <c r="A403" s="347">
        <v>18603011</v>
      </c>
      <c r="B403" s="347" t="s">
        <v>2761</v>
      </c>
      <c r="C403" s="348">
        <v>1980223.51</v>
      </c>
      <c r="E403" s="348"/>
    </row>
    <row r="404" spans="1:5">
      <c r="A404" s="347">
        <v>18603013</v>
      </c>
      <c r="B404" s="347" t="s">
        <v>2999</v>
      </c>
      <c r="C404" s="348">
        <v>82415.960000000006</v>
      </c>
      <c r="E404" s="348"/>
    </row>
    <row r="405" spans="1:5">
      <c r="A405" s="347">
        <v>18603021</v>
      </c>
      <c r="B405" s="347" t="s">
        <v>2779</v>
      </c>
      <c r="C405" s="348">
        <v>6059461.3300000001</v>
      </c>
      <c r="E405" s="348"/>
    </row>
    <row r="406" spans="1:5">
      <c r="A406" s="347">
        <v>18603031</v>
      </c>
      <c r="B406" s="347" t="s">
        <v>2754</v>
      </c>
      <c r="C406" s="348">
        <v>1913160.33</v>
      </c>
      <c r="E406" s="348"/>
    </row>
    <row r="407" spans="1:5">
      <c r="A407" s="347">
        <v>18603041</v>
      </c>
      <c r="B407" s="347" t="s">
        <v>2780</v>
      </c>
      <c r="C407" s="348">
        <v>975278.95</v>
      </c>
      <c r="E407" s="348"/>
    </row>
    <row r="408" spans="1:5">
      <c r="A408" s="347">
        <v>18603051</v>
      </c>
      <c r="B408" s="347" t="s">
        <v>2784</v>
      </c>
      <c r="C408" s="348">
        <v>703312.39</v>
      </c>
      <c r="E408" s="348"/>
    </row>
    <row r="409" spans="1:5">
      <c r="A409" s="347">
        <v>18603061</v>
      </c>
      <c r="B409" s="347" t="s">
        <v>2898</v>
      </c>
      <c r="C409" s="348">
        <v>1387129.81</v>
      </c>
      <c r="E409" s="348"/>
    </row>
    <row r="410" spans="1:5">
      <c r="A410" s="347">
        <v>18603072</v>
      </c>
      <c r="B410" s="347" t="s">
        <v>2899</v>
      </c>
      <c r="C410" s="348">
        <v>1530286.25</v>
      </c>
      <c r="E410" s="348"/>
    </row>
    <row r="411" spans="1:5">
      <c r="A411" s="347">
        <v>18603081</v>
      </c>
      <c r="B411" s="347" t="s">
        <v>2908</v>
      </c>
      <c r="C411" s="348">
        <v>10000</v>
      </c>
      <c r="E411" s="348"/>
    </row>
    <row r="412" spans="1:5">
      <c r="A412" s="347">
        <v>18603091</v>
      </c>
      <c r="B412" s="347" t="s">
        <v>2909</v>
      </c>
      <c r="C412" s="348">
        <v>12500</v>
      </c>
      <c r="E412" s="348"/>
    </row>
    <row r="413" spans="1:5">
      <c r="A413" s="347">
        <v>18605011</v>
      </c>
      <c r="B413" s="347" t="s">
        <v>2862</v>
      </c>
      <c r="C413" s="348">
        <v>1898211.96</v>
      </c>
      <c r="E413" s="348"/>
    </row>
    <row r="414" spans="1:5">
      <c r="A414" s="347">
        <v>18605021</v>
      </c>
      <c r="B414" s="347" t="s">
        <v>2910</v>
      </c>
      <c r="C414" s="348">
        <v>4005168.71</v>
      </c>
      <c r="E414" s="348"/>
    </row>
    <row r="415" spans="1:5">
      <c r="A415" s="347">
        <v>18605031</v>
      </c>
      <c r="B415" s="347" t="s">
        <v>2926</v>
      </c>
      <c r="C415" s="348">
        <v>1419324.68</v>
      </c>
      <c r="E415" s="348"/>
    </row>
    <row r="416" spans="1:5">
      <c r="A416" s="347">
        <v>18605041</v>
      </c>
      <c r="B416" s="347" t="s">
        <v>2970</v>
      </c>
      <c r="C416" s="348">
        <v>2598952.7400000002</v>
      </c>
      <c r="E416" s="348"/>
    </row>
    <row r="417" spans="1:5">
      <c r="A417" s="347">
        <v>18608001</v>
      </c>
      <c r="B417" s="347" t="s">
        <v>1495</v>
      </c>
      <c r="C417" s="348">
        <v>411481.88</v>
      </c>
    </row>
    <row r="418" spans="1:5">
      <c r="A418" s="347">
        <v>18608002</v>
      </c>
      <c r="B418" s="347" t="s">
        <v>2789</v>
      </c>
      <c r="C418" s="348">
        <v>504328.4</v>
      </c>
    </row>
    <row r="419" spans="1:5">
      <c r="A419" s="347">
        <v>18608011</v>
      </c>
      <c r="B419" s="347" t="s">
        <v>1496</v>
      </c>
      <c r="C419" s="348">
        <v>340622.45</v>
      </c>
      <c r="E419" s="348"/>
    </row>
    <row r="420" spans="1:5">
      <c r="A420" s="347">
        <v>18608012</v>
      </c>
      <c r="B420" s="347" t="s">
        <v>2786</v>
      </c>
      <c r="C420" s="348">
        <v>212895.87</v>
      </c>
      <c r="E420" s="348"/>
    </row>
    <row r="421" spans="1:5">
      <c r="A421" s="347">
        <v>18608021</v>
      </c>
      <c r="B421" s="347" t="s">
        <v>1497</v>
      </c>
      <c r="C421" s="348">
        <v>2254508.17</v>
      </c>
      <c r="E421" s="348"/>
    </row>
    <row r="422" spans="1:5">
      <c r="A422" s="347">
        <v>18608031</v>
      </c>
      <c r="B422" s="347" t="s">
        <v>1498</v>
      </c>
      <c r="C422" s="348">
        <v>50000</v>
      </c>
      <c r="E422" s="348"/>
    </row>
    <row r="423" spans="1:5">
      <c r="A423" s="347">
        <v>18608041</v>
      </c>
      <c r="B423" s="347" t="s">
        <v>1509</v>
      </c>
      <c r="C423" s="348">
        <v>2037340.84</v>
      </c>
      <c r="E423" s="348"/>
    </row>
    <row r="424" spans="1:5">
      <c r="A424" s="347">
        <v>18608051</v>
      </c>
      <c r="B424" s="347" t="s">
        <v>1499</v>
      </c>
      <c r="C424" s="348">
        <v>2992681.55</v>
      </c>
      <c r="E424" s="348"/>
    </row>
    <row r="425" spans="1:5">
      <c r="A425" s="347">
        <v>18608062</v>
      </c>
      <c r="B425" s="347" t="s">
        <v>476</v>
      </c>
      <c r="C425" s="348">
        <v>-50267724.640000001</v>
      </c>
      <c r="E425" s="348"/>
    </row>
    <row r="426" spans="1:5">
      <c r="A426" s="347">
        <v>18608081</v>
      </c>
      <c r="B426" s="347" t="s">
        <v>1500</v>
      </c>
      <c r="C426" s="348">
        <v>659654.59</v>
      </c>
      <c r="E426" s="348"/>
    </row>
    <row r="427" spans="1:5">
      <c r="A427" s="347">
        <v>18608111</v>
      </c>
      <c r="B427" s="347" t="s">
        <v>1501</v>
      </c>
      <c r="C427" s="348">
        <v>250000</v>
      </c>
      <c r="E427" s="348"/>
    </row>
    <row r="428" spans="1:5">
      <c r="A428" s="347">
        <v>18608112</v>
      </c>
      <c r="B428" s="347" t="s">
        <v>1510</v>
      </c>
      <c r="C428" s="348">
        <v>38864324.350000001</v>
      </c>
      <c r="E428" s="348"/>
    </row>
    <row r="429" spans="1:5">
      <c r="A429" s="347">
        <v>18608141</v>
      </c>
      <c r="B429" s="347" t="s">
        <v>1477</v>
      </c>
      <c r="C429" s="348">
        <v>224879.76</v>
      </c>
      <c r="E429" s="348"/>
    </row>
    <row r="430" spans="1:5">
      <c r="A430" s="347">
        <v>18608151</v>
      </c>
      <c r="B430" s="347" t="s">
        <v>1525</v>
      </c>
      <c r="C430" s="348">
        <v>75000</v>
      </c>
      <c r="E430" s="348"/>
    </row>
    <row r="431" spans="1:5">
      <c r="A431" s="347">
        <v>18608171</v>
      </c>
      <c r="B431" s="347" t="s">
        <v>2505</v>
      </c>
      <c r="C431" s="348">
        <v>212588.68</v>
      </c>
      <c r="E431" s="348"/>
    </row>
    <row r="432" spans="1:5">
      <c r="A432" s="347">
        <v>18608181</v>
      </c>
      <c r="B432" s="347" t="s">
        <v>2104</v>
      </c>
      <c r="C432" s="348">
        <v>50000</v>
      </c>
      <c r="E432" s="348"/>
    </row>
    <row r="433" spans="1:5">
      <c r="A433" s="347">
        <v>18608191</v>
      </c>
      <c r="B433" s="347" t="s">
        <v>2112</v>
      </c>
      <c r="C433" s="348">
        <v>400495.47</v>
      </c>
      <c r="E433" s="348"/>
    </row>
    <row r="434" spans="1:5">
      <c r="A434" s="347">
        <v>18608211</v>
      </c>
      <c r="B434" s="347" t="s">
        <v>2506</v>
      </c>
      <c r="C434" s="348">
        <v>111880.23</v>
      </c>
      <c r="E434" s="348"/>
    </row>
    <row r="435" spans="1:5">
      <c r="A435" s="347">
        <v>18608212</v>
      </c>
      <c r="B435" s="347" t="s">
        <v>1511</v>
      </c>
      <c r="C435" s="348">
        <v>1462095.9</v>
      </c>
      <c r="E435" s="348"/>
    </row>
    <row r="436" spans="1:5">
      <c r="A436" s="347">
        <v>18608221</v>
      </c>
      <c r="B436" s="347" t="s">
        <v>2251</v>
      </c>
      <c r="C436" s="348">
        <v>124919.19</v>
      </c>
      <c r="E436" s="348"/>
    </row>
    <row r="437" spans="1:5">
      <c r="A437" s="347">
        <v>18608231</v>
      </c>
      <c r="B437" s="347" t="s">
        <v>2351</v>
      </c>
      <c r="C437" s="348">
        <v>247508.67</v>
      </c>
      <c r="E437" s="348"/>
    </row>
    <row r="438" spans="1:5">
      <c r="A438" s="347">
        <v>18608241</v>
      </c>
      <c r="B438" s="347" t="s">
        <v>2252</v>
      </c>
      <c r="C438" s="348">
        <v>95304.25</v>
      </c>
    </row>
    <row r="439" spans="1:5">
      <c r="A439" s="347">
        <v>18608251</v>
      </c>
      <c r="B439" s="347" t="s">
        <v>2971</v>
      </c>
      <c r="C439" s="347">
        <v>695.75</v>
      </c>
      <c r="E439" s="348"/>
    </row>
    <row r="440" spans="1:5">
      <c r="A440" s="347">
        <v>18608312</v>
      </c>
      <c r="B440" s="347" t="s">
        <v>1512</v>
      </c>
      <c r="C440" s="348">
        <v>3956574.68</v>
      </c>
      <c r="E440" s="348"/>
    </row>
    <row r="441" spans="1:5">
      <c r="A441" s="347">
        <v>18608412</v>
      </c>
      <c r="B441" s="347" t="s">
        <v>2479</v>
      </c>
      <c r="C441" s="348">
        <v>2651381.7400000002</v>
      </c>
      <c r="E441" s="348"/>
    </row>
    <row r="442" spans="1:5">
      <c r="A442" s="347">
        <v>18608612</v>
      </c>
      <c r="B442" s="347" t="s">
        <v>1513</v>
      </c>
      <c r="C442" s="348">
        <v>776531.8</v>
      </c>
      <c r="E442" s="348"/>
    </row>
    <row r="443" spans="1:5">
      <c r="A443" s="347">
        <v>18608712</v>
      </c>
      <c r="B443" s="347" t="s">
        <v>1514</v>
      </c>
      <c r="C443" s="348">
        <v>5358200.1500000004</v>
      </c>
      <c r="E443" s="348"/>
    </row>
    <row r="444" spans="1:5">
      <c r="A444" s="347">
        <v>18608752</v>
      </c>
      <c r="B444" s="347" t="s">
        <v>1515</v>
      </c>
      <c r="C444" s="348">
        <v>935530</v>
      </c>
      <c r="E444" s="348"/>
    </row>
    <row r="445" spans="1:5">
      <c r="A445" s="347">
        <v>18608772</v>
      </c>
      <c r="B445" s="347" t="s">
        <v>2658</v>
      </c>
      <c r="C445" s="348">
        <v>-3488999.1</v>
      </c>
      <c r="E445" s="348"/>
    </row>
    <row r="446" spans="1:5">
      <c r="A446" s="347">
        <v>18608782</v>
      </c>
      <c r="B446" s="347" t="s">
        <v>2659</v>
      </c>
      <c r="C446" s="348">
        <v>-801550.75</v>
      </c>
      <c r="E446" s="348"/>
    </row>
    <row r="447" spans="1:5">
      <c r="A447" s="347">
        <v>18608792</v>
      </c>
      <c r="B447" s="347" t="s">
        <v>2660</v>
      </c>
      <c r="C447" s="348">
        <v>-160310.15</v>
      </c>
      <c r="E447" s="348"/>
    </row>
    <row r="448" spans="1:5">
      <c r="A448" s="347">
        <v>18609312</v>
      </c>
      <c r="B448" s="347" t="s">
        <v>2470</v>
      </c>
      <c r="C448" s="348">
        <v>12405154.710000001</v>
      </c>
    </row>
    <row r="449" spans="1:5">
      <c r="A449" s="347">
        <v>18609422</v>
      </c>
      <c r="B449" s="347" t="s">
        <v>2268</v>
      </c>
      <c r="C449" s="348">
        <v>21308626.59</v>
      </c>
      <c r="E449" s="348"/>
    </row>
    <row r="450" spans="1:5">
      <c r="A450" s="347">
        <v>18609432</v>
      </c>
      <c r="B450" s="347" t="s">
        <v>2478</v>
      </c>
      <c r="C450" s="348">
        <v>5634836.96</v>
      </c>
      <c r="E450" s="348"/>
    </row>
    <row r="451" spans="1:5">
      <c r="A451" s="347">
        <v>18609512</v>
      </c>
      <c r="B451" s="347" t="s">
        <v>2927</v>
      </c>
      <c r="C451" s="348">
        <v>30093.55</v>
      </c>
      <c r="E451" s="348"/>
    </row>
    <row r="452" spans="1:5">
      <c r="A452" s="347">
        <v>18609532</v>
      </c>
      <c r="B452" s="347" t="s">
        <v>1516</v>
      </c>
      <c r="C452" s="348">
        <v>231369.84</v>
      </c>
      <c r="E452" s="348"/>
    </row>
    <row r="453" spans="1:5">
      <c r="A453" s="347">
        <v>18609542</v>
      </c>
      <c r="B453" s="347" t="s">
        <v>962</v>
      </c>
      <c r="C453" s="348">
        <v>1252253.1299999999</v>
      </c>
      <c r="E453" s="348"/>
    </row>
    <row r="454" spans="1:5">
      <c r="A454" s="347">
        <v>18609572</v>
      </c>
      <c r="B454" s="347" t="s">
        <v>2264</v>
      </c>
      <c r="C454" s="348">
        <v>609250</v>
      </c>
      <c r="E454" s="348"/>
    </row>
    <row r="455" spans="1:5">
      <c r="A455" s="347">
        <v>18609582</v>
      </c>
      <c r="B455" s="347" t="s">
        <v>2265</v>
      </c>
      <c r="C455" s="348">
        <v>628040.44999999995</v>
      </c>
      <c r="E455" s="348"/>
    </row>
    <row r="456" spans="1:5">
      <c r="A456" s="347">
        <v>18609592</v>
      </c>
      <c r="B456" s="347" t="s">
        <v>2266</v>
      </c>
      <c r="C456" s="348">
        <v>3298077.33</v>
      </c>
      <c r="E456" s="348"/>
    </row>
    <row r="457" spans="1:5">
      <c r="A457" s="347">
        <v>18609602</v>
      </c>
      <c r="B457" s="347" t="s">
        <v>2267</v>
      </c>
      <c r="C457" s="348">
        <v>229267.22</v>
      </c>
      <c r="E457" s="348"/>
    </row>
    <row r="458" spans="1:5">
      <c r="A458" s="347">
        <v>18609622</v>
      </c>
      <c r="B458" s="347" t="s">
        <v>2269</v>
      </c>
      <c r="C458" s="348">
        <v>1269906.45</v>
      </c>
      <c r="E458" s="348"/>
    </row>
    <row r="459" spans="1:5">
      <c r="A459" s="347">
        <v>18609642</v>
      </c>
      <c r="B459" s="347" t="s">
        <v>2271</v>
      </c>
      <c r="C459" s="348">
        <v>2359079.77</v>
      </c>
      <c r="E459" s="348"/>
    </row>
    <row r="460" spans="1:5">
      <c r="A460" s="347">
        <v>18609652</v>
      </c>
      <c r="B460" s="347" t="s">
        <v>2272</v>
      </c>
      <c r="C460" s="348">
        <v>2050000</v>
      </c>
      <c r="E460" s="348"/>
    </row>
    <row r="461" spans="1:5">
      <c r="A461" s="347">
        <v>18609662</v>
      </c>
      <c r="B461" s="347" t="s">
        <v>2273</v>
      </c>
      <c r="C461" s="348">
        <v>509729.84</v>
      </c>
      <c r="E461" s="348"/>
    </row>
    <row r="462" spans="1:5">
      <c r="A462" s="347">
        <v>18609672</v>
      </c>
      <c r="B462" s="347" t="s">
        <v>2274</v>
      </c>
      <c r="C462" s="348">
        <v>200000</v>
      </c>
      <c r="E462" s="348"/>
    </row>
    <row r="463" spans="1:5">
      <c r="A463" s="347">
        <v>18609682</v>
      </c>
      <c r="B463" s="347" t="s">
        <v>2289</v>
      </c>
      <c r="C463" s="348">
        <v>140000</v>
      </c>
      <c r="E463" s="348"/>
    </row>
    <row r="464" spans="1:5">
      <c r="A464" s="347">
        <v>18609692</v>
      </c>
      <c r="B464" s="347" t="s">
        <v>2290</v>
      </c>
      <c r="C464" s="348">
        <v>100000</v>
      </c>
      <c r="E464" s="348"/>
    </row>
    <row r="465" spans="1:5">
      <c r="A465" s="347">
        <v>18609801</v>
      </c>
      <c r="B465" s="347" t="s">
        <v>2186</v>
      </c>
      <c r="C465" s="348">
        <v>163563</v>
      </c>
      <c r="E465" s="348"/>
    </row>
    <row r="466" spans="1:5">
      <c r="A466" s="347">
        <v>18609821</v>
      </c>
      <c r="B466" s="347" t="s">
        <v>1031</v>
      </c>
      <c r="C466" s="348">
        <v>816792.84</v>
      </c>
      <c r="E466" s="348"/>
    </row>
    <row r="467" spans="1:5">
      <c r="A467" s="347">
        <v>18609841</v>
      </c>
      <c r="B467" s="347" t="s">
        <v>2385</v>
      </c>
      <c r="C467" s="348">
        <v>1449786</v>
      </c>
      <c r="E467" s="348"/>
    </row>
    <row r="468" spans="1:5">
      <c r="A468" s="347">
        <v>18609861</v>
      </c>
      <c r="B468" s="347" t="s">
        <v>2187</v>
      </c>
      <c r="C468" s="348">
        <v>1351294.85</v>
      </c>
      <c r="E468" s="348"/>
    </row>
    <row r="469" spans="1:5">
      <c r="A469" s="347">
        <v>18630031</v>
      </c>
      <c r="B469" s="347" t="s">
        <v>1819</v>
      </c>
      <c r="C469" s="348">
        <v>290890.03999999998</v>
      </c>
      <c r="E469" s="348"/>
    </row>
    <row r="470" spans="1:5">
      <c r="A470" s="347">
        <v>18700032</v>
      </c>
      <c r="B470" s="347" t="s">
        <v>2309</v>
      </c>
      <c r="C470" s="348">
        <v>316253.37</v>
      </c>
      <c r="E470" s="348"/>
    </row>
    <row r="471" spans="1:5">
      <c r="A471" s="347">
        <v>18700041</v>
      </c>
      <c r="B471" s="347" t="s">
        <v>1981</v>
      </c>
      <c r="C471" s="348">
        <v>275032.92</v>
      </c>
      <c r="E471" s="348"/>
    </row>
    <row r="472" spans="1:5">
      <c r="A472" s="347">
        <v>18700062</v>
      </c>
      <c r="B472" s="347" t="s">
        <v>2310</v>
      </c>
      <c r="C472" s="348">
        <v>-8211.69</v>
      </c>
      <c r="E472" s="348"/>
    </row>
    <row r="473" spans="1:5">
      <c r="A473" s="347">
        <v>18700071</v>
      </c>
      <c r="B473" s="347" t="s">
        <v>2311</v>
      </c>
      <c r="C473" s="348">
        <v>-54819.15</v>
      </c>
      <c r="E473" s="348"/>
    </row>
    <row r="474" spans="1:5">
      <c r="A474" s="347">
        <v>18900013</v>
      </c>
      <c r="B474" s="347" t="s">
        <v>627</v>
      </c>
      <c r="C474" s="348">
        <v>20654</v>
      </c>
      <c r="E474" s="348"/>
    </row>
    <row r="475" spans="1:5">
      <c r="A475" s="347">
        <v>18900173</v>
      </c>
      <c r="B475" s="347" t="s">
        <v>495</v>
      </c>
      <c r="C475" s="348">
        <v>1407334.66</v>
      </c>
      <c r="E475" s="348"/>
    </row>
    <row r="476" spans="1:5">
      <c r="A476" s="347">
        <v>18900183</v>
      </c>
      <c r="B476" s="347" t="s">
        <v>340</v>
      </c>
      <c r="C476" s="348">
        <v>336035.13</v>
      </c>
      <c r="E476" s="348"/>
    </row>
    <row r="477" spans="1:5">
      <c r="A477" s="347">
        <v>18900193</v>
      </c>
      <c r="B477" s="347" t="s">
        <v>498</v>
      </c>
      <c r="C477" s="348">
        <v>2681048.2599999998</v>
      </c>
      <c r="E477" s="348"/>
    </row>
    <row r="478" spans="1:5">
      <c r="A478" s="347">
        <v>18900203</v>
      </c>
      <c r="B478" s="347" t="s">
        <v>2972</v>
      </c>
      <c r="C478" s="348">
        <v>2436186.2999999998</v>
      </c>
      <c r="E478" s="348"/>
    </row>
    <row r="479" spans="1:5">
      <c r="A479" s="347">
        <v>18900213</v>
      </c>
      <c r="B479" s="347" t="s">
        <v>2973</v>
      </c>
      <c r="C479" s="348">
        <v>9371565.5399999991</v>
      </c>
      <c r="E479" s="348"/>
    </row>
    <row r="480" spans="1:5">
      <c r="A480" s="347">
        <v>18900243</v>
      </c>
      <c r="B480" s="347" t="s">
        <v>1762</v>
      </c>
      <c r="C480" s="348">
        <v>9621.3799999999992</v>
      </c>
      <c r="E480" s="348"/>
    </row>
    <row r="481" spans="1:5">
      <c r="A481" s="347">
        <v>18900253</v>
      </c>
      <c r="B481" s="347" t="s">
        <v>1757</v>
      </c>
      <c r="C481" s="348">
        <v>701156.83</v>
      </c>
      <c r="E481" s="348"/>
    </row>
    <row r="482" spans="1:5">
      <c r="A482" s="347">
        <v>18900263</v>
      </c>
      <c r="B482" s="347" t="s">
        <v>1758</v>
      </c>
      <c r="C482" s="348">
        <v>532821.30000000005</v>
      </c>
      <c r="E482" s="348"/>
    </row>
    <row r="483" spans="1:5">
      <c r="A483" s="347">
        <v>18900273</v>
      </c>
      <c r="B483" s="347" t="s">
        <v>756</v>
      </c>
      <c r="C483" s="348">
        <v>1631475.1</v>
      </c>
      <c r="E483" s="348"/>
    </row>
    <row r="484" spans="1:5">
      <c r="A484" s="347">
        <v>18900283</v>
      </c>
      <c r="B484" s="347" t="s">
        <v>519</v>
      </c>
      <c r="C484" s="348">
        <v>497925.03</v>
      </c>
      <c r="E484" s="348"/>
    </row>
    <row r="485" spans="1:5">
      <c r="A485" s="347">
        <v>18900293</v>
      </c>
      <c r="B485" s="347" t="s">
        <v>376</v>
      </c>
      <c r="C485" s="348">
        <v>7131.93</v>
      </c>
      <c r="E485" s="348"/>
    </row>
    <row r="486" spans="1:5">
      <c r="A486" s="347">
        <v>18900303</v>
      </c>
      <c r="B486" s="347" t="s">
        <v>766</v>
      </c>
      <c r="C486" s="348">
        <v>16640.13</v>
      </c>
      <c r="E486" s="348"/>
    </row>
    <row r="487" spans="1:5">
      <c r="A487" s="347">
        <v>18900323</v>
      </c>
      <c r="B487" s="347" t="s">
        <v>624</v>
      </c>
      <c r="C487" s="348">
        <v>432192.98</v>
      </c>
      <c r="E487" s="348"/>
    </row>
    <row r="488" spans="1:5">
      <c r="A488" s="347">
        <v>18900353</v>
      </c>
      <c r="B488" s="347" t="s">
        <v>982</v>
      </c>
      <c r="C488" s="348">
        <v>83473.11</v>
      </c>
      <c r="E488" s="348"/>
    </row>
    <row r="489" spans="1:5">
      <c r="A489" s="347">
        <v>18900373</v>
      </c>
      <c r="B489" s="347" t="s">
        <v>973</v>
      </c>
      <c r="C489" s="348">
        <v>4088193.31</v>
      </c>
    </row>
    <row r="490" spans="1:5">
      <c r="A490" s="347">
        <v>18900383</v>
      </c>
      <c r="B490" s="347" t="s">
        <v>963</v>
      </c>
      <c r="C490" s="348">
        <v>318258.09000000003</v>
      </c>
    </row>
    <row r="491" spans="1:5">
      <c r="A491" s="347">
        <v>18900393</v>
      </c>
      <c r="B491" s="347" t="s">
        <v>2211</v>
      </c>
      <c r="C491" s="348">
        <v>14452055.529999999</v>
      </c>
      <c r="E491" s="348"/>
    </row>
    <row r="492" spans="1:5">
      <c r="A492" s="347">
        <v>18900403</v>
      </c>
      <c r="B492" s="347" t="s">
        <v>2471</v>
      </c>
      <c r="C492" s="348">
        <v>147704.71</v>
      </c>
      <c r="E492" s="348"/>
    </row>
    <row r="493" spans="1:5">
      <c r="A493" s="347">
        <v>18900413</v>
      </c>
      <c r="B493" s="347" t="s">
        <v>2475</v>
      </c>
      <c r="C493" s="348">
        <v>194015.84</v>
      </c>
      <c r="E493" s="348"/>
    </row>
    <row r="494" spans="1:5">
      <c r="A494" s="347">
        <v>18900423</v>
      </c>
      <c r="B494" s="347" t="s">
        <v>2472</v>
      </c>
      <c r="C494" s="348">
        <v>773338.05</v>
      </c>
      <c r="E494" s="348"/>
    </row>
    <row r="495" spans="1:5">
      <c r="A495" s="347">
        <v>18900433</v>
      </c>
      <c r="B495" s="347" t="s">
        <v>2573</v>
      </c>
      <c r="C495" s="348">
        <v>4611568.6900000004</v>
      </c>
      <c r="E495" s="348"/>
    </row>
    <row r="496" spans="1:5">
      <c r="A496" s="347">
        <v>18900443</v>
      </c>
      <c r="B496" s="347" t="s">
        <v>2762</v>
      </c>
      <c r="C496" s="348">
        <v>98259.17</v>
      </c>
      <c r="E496" s="348"/>
    </row>
    <row r="497" spans="1:5">
      <c r="A497" s="347">
        <v>18900451</v>
      </c>
      <c r="B497" s="347" t="s">
        <v>2814</v>
      </c>
      <c r="C497" s="348">
        <v>33324.129999999997</v>
      </c>
      <c r="E497" s="348"/>
    </row>
    <row r="498" spans="1:5">
      <c r="A498" s="347">
        <v>18900452</v>
      </c>
      <c r="B498" s="347" t="s">
        <v>2814</v>
      </c>
      <c r="C498" s="348">
        <v>20424.439999999999</v>
      </c>
      <c r="E498" s="348"/>
    </row>
    <row r="499" spans="1:5">
      <c r="A499" s="347">
        <v>18900533</v>
      </c>
      <c r="B499" s="347" t="s">
        <v>2574</v>
      </c>
      <c r="C499" s="348">
        <v>779363.99</v>
      </c>
      <c r="E499" s="348"/>
    </row>
    <row r="500" spans="1:5">
      <c r="A500" s="347">
        <v>19000003</v>
      </c>
      <c r="B500" s="347" t="s">
        <v>126</v>
      </c>
      <c r="C500" s="348">
        <v>3140859.39</v>
      </c>
      <c r="E500" s="348"/>
    </row>
    <row r="501" spans="1:5">
      <c r="A501" s="347">
        <v>19000013</v>
      </c>
      <c r="B501" s="347" t="s">
        <v>716</v>
      </c>
      <c r="C501" s="348">
        <v>2911169.58</v>
      </c>
      <c r="E501" s="348"/>
    </row>
    <row r="502" spans="1:5">
      <c r="A502" s="347">
        <v>19000032</v>
      </c>
      <c r="B502" s="347" t="s">
        <v>1704</v>
      </c>
      <c r="C502" s="348">
        <v>18299545.449999999</v>
      </c>
      <c r="E502" s="348"/>
    </row>
    <row r="503" spans="1:5">
      <c r="A503" s="347">
        <v>19000042</v>
      </c>
      <c r="B503" s="347" t="s">
        <v>1740</v>
      </c>
      <c r="C503" s="348">
        <v>6049371.71</v>
      </c>
      <c r="E503" s="348"/>
    </row>
    <row r="504" spans="1:5">
      <c r="A504" s="347">
        <v>19000043</v>
      </c>
      <c r="B504" s="347" t="s">
        <v>8</v>
      </c>
      <c r="C504" s="348">
        <v>8101749.6399999997</v>
      </c>
      <c r="E504" s="348"/>
    </row>
    <row r="505" spans="1:5">
      <c r="A505" s="347">
        <v>19000081</v>
      </c>
      <c r="B505" s="347" t="s">
        <v>1625</v>
      </c>
      <c r="C505" s="348">
        <v>26177575.629999999</v>
      </c>
      <c r="E505" s="348"/>
    </row>
    <row r="506" spans="1:5">
      <c r="A506" s="347">
        <v>19000091</v>
      </c>
      <c r="B506" s="347" t="s">
        <v>658</v>
      </c>
      <c r="C506" s="348">
        <v>12837761.390000001</v>
      </c>
      <c r="E506" s="348"/>
    </row>
    <row r="507" spans="1:5">
      <c r="A507" s="347">
        <v>19000093</v>
      </c>
      <c r="B507" s="347" t="s">
        <v>725</v>
      </c>
      <c r="C507" s="348">
        <v>4623721.51</v>
      </c>
      <c r="E507" s="348"/>
    </row>
    <row r="508" spans="1:5">
      <c r="A508" s="347">
        <v>19000103</v>
      </c>
      <c r="B508" s="347" t="s">
        <v>2719</v>
      </c>
      <c r="C508" s="348">
        <v>1117918.3700000001</v>
      </c>
      <c r="E508" s="348"/>
    </row>
    <row r="509" spans="1:5">
      <c r="A509" s="347">
        <v>19000111</v>
      </c>
      <c r="B509" s="347" t="s">
        <v>863</v>
      </c>
      <c r="C509" s="348">
        <v>1120183.3799999999</v>
      </c>
      <c r="E509" s="348"/>
    </row>
    <row r="510" spans="1:5">
      <c r="A510" s="347">
        <v>19000112</v>
      </c>
      <c r="B510" s="347" t="s">
        <v>1914</v>
      </c>
      <c r="C510" s="348">
        <v>37783.699999999997</v>
      </c>
      <c r="E510" s="348"/>
    </row>
    <row r="511" spans="1:5">
      <c r="A511" s="347">
        <v>19000122</v>
      </c>
      <c r="B511" s="347" t="s">
        <v>2032</v>
      </c>
      <c r="C511" s="348">
        <v>-95579.13</v>
      </c>
      <c r="E511" s="348"/>
    </row>
    <row r="512" spans="1:5">
      <c r="A512" s="347">
        <v>19000133</v>
      </c>
      <c r="B512" s="347" t="s">
        <v>1001</v>
      </c>
      <c r="C512" s="348">
        <v>13718637.85</v>
      </c>
      <c r="E512" s="348"/>
    </row>
    <row r="513" spans="1:5">
      <c r="A513" s="347">
        <v>19000151</v>
      </c>
      <c r="B513" s="347" t="s">
        <v>162</v>
      </c>
      <c r="C513" s="348">
        <v>423216.47</v>
      </c>
      <c r="E513" s="348"/>
    </row>
    <row r="514" spans="1:5">
      <c r="A514" s="347">
        <v>19000181</v>
      </c>
      <c r="B514" s="347" t="s">
        <v>938</v>
      </c>
      <c r="C514" s="348">
        <v>-1148162.1499999999</v>
      </c>
      <c r="E514" s="348"/>
    </row>
    <row r="515" spans="1:5">
      <c r="A515" s="347">
        <v>19000193</v>
      </c>
      <c r="B515" s="347" t="s">
        <v>2444</v>
      </c>
      <c r="C515" s="348">
        <v>17207.97</v>
      </c>
      <c r="E515" s="348"/>
    </row>
    <row r="516" spans="1:5">
      <c r="A516" s="347">
        <v>19000251</v>
      </c>
      <c r="B516" s="347" t="s">
        <v>687</v>
      </c>
      <c r="C516" s="348">
        <v>17226.759999999998</v>
      </c>
      <c r="E516" s="348"/>
    </row>
    <row r="517" spans="1:5">
      <c r="A517" s="347">
        <v>19000283</v>
      </c>
      <c r="B517" s="347" t="s">
        <v>1471</v>
      </c>
      <c r="C517" s="348">
        <v>2425588.63</v>
      </c>
      <c r="E517" s="348"/>
    </row>
    <row r="518" spans="1:5">
      <c r="A518" s="347">
        <v>19000361</v>
      </c>
      <c r="B518" s="347" t="s">
        <v>1057</v>
      </c>
      <c r="C518" s="348">
        <v>159437</v>
      </c>
      <c r="E518" s="348"/>
    </row>
    <row r="519" spans="1:5">
      <c r="A519" s="347">
        <v>19000371</v>
      </c>
      <c r="B519" s="347" t="s">
        <v>1058</v>
      </c>
      <c r="C519" s="348">
        <v>39010.93</v>
      </c>
      <c r="E519" s="348"/>
    </row>
    <row r="520" spans="1:5">
      <c r="A520" s="347">
        <v>19000403</v>
      </c>
      <c r="B520" s="347" t="s">
        <v>264</v>
      </c>
      <c r="C520" s="348">
        <v>156778.54999999999</v>
      </c>
      <c r="E520" s="348"/>
    </row>
    <row r="521" spans="1:5">
      <c r="A521" s="347">
        <v>19000441</v>
      </c>
      <c r="B521" s="347" t="s">
        <v>313</v>
      </c>
      <c r="C521" s="348">
        <v>5222601.24</v>
      </c>
      <c r="E521" s="348"/>
    </row>
    <row r="522" spans="1:5">
      <c r="A522" s="347">
        <v>19000443</v>
      </c>
      <c r="B522" s="347" t="s">
        <v>489</v>
      </c>
      <c r="C522" s="348">
        <v>77544034.310000002</v>
      </c>
      <c r="E522" s="348"/>
    </row>
    <row r="523" spans="1:5">
      <c r="A523" s="347">
        <v>19000453</v>
      </c>
      <c r="B523" s="347" t="s">
        <v>490</v>
      </c>
      <c r="C523" s="348">
        <v>6201740.9000000004</v>
      </c>
      <c r="E523" s="348"/>
    </row>
    <row r="524" spans="1:5">
      <c r="A524" s="347">
        <v>19000463</v>
      </c>
      <c r="B524" s="347" t="s">
        <v>491</v>
      </c>
      <c r="C524" s="348">
        <v>-1126475.46</v>
      </c>
      <c r="E524" s="348"/>
    </row>
    <row r="525" spans="1:5">
      <c r="A525" s="347">
        <v>19000471</v>
      </c>
      <c r="B525" s="347" t="s">
        <v>762</v>
      </c>
      <c r="C525" s="348">
        <v>3657633.9</v>
      </c>
      <c r="E525" s="348"/>
    </row>
    <row r="526" spans="1:5">
      <c r="A526" s="347">
        <v>19000473</v>
      </c>
      <c r="B526" s="347" t="s">
        <v>1977</v>
      </c>
      <c r="C526" s="348">
        <v>2562568</v>
      </c>
      <c r="E526" s="348"/>
    </row>
    <row r="527" spans="1:5">
      <c r="A527" s="347">
        <v>19000491</v>
      </c>
      <c r="B527" s="347" t="s">
        <v>2323</v>
      </c>
      <c r="C527" s="348">
        <v>2090026.75</v>
      </c>
      <c r="E527" s="348"/>
    </row>
    <row r="528" spans="1:5">
      <c r="A528" s="347">
        <v>19000551</v>
      </c>
      <c r="B528" s="347" t="s">
        <v>2821</v>
      </c>
      <c r="C528" s="348">
        <v>1965399</v>
      </c>
      <c r="E528" s="348"/>
    </row>
    <row r="529" spans="1:5">
      <c r="A529" s="347">
        <v>19000552</v>
      </c>
      <c r="B529" s="347" t="s">
        <v>2304</v>
      </c>
      <c r="C529" s="348">
        <v>765140.24</v>
      </c>
    </row>
    <row r="530" spans="1:5">
      <c r="A530" s="347">
        <v>19000553</v>
      </c>
      <c r="B530" s="347" t="s">
        <v>100</v>
      </c>
      <c r="C530" s="348">
        <v>241142.82</v>
      </c>
      <c r="E530" s="348"/>
    </row>
    <row r="531" spans="1:5">
      <c r="A531" s="347">
        <v>19000562</v>
      </c>
      <c r="B531" s="347" t="s">
        <v>717</v>
      </c>
      <c r="C531" s="348">
        <v>1602040.3</v>
      </c>
      <c r="E531" s="348"/>
    </row>
    <row r="532" spans="1:5">
      <c r="A532" s="347">
        <v>19000563</v>
      </c>
      <c r="B532" s="347" t="s">
        <v>1994</v>
      </c>
      <c r="C532" s="347">
        <v>0.02</v>
      </c>
      <c r="E532" s="348"/>
    </row>
    <row r="533" spans="1:5">
      <c r="A533" s="347">
        <v>19000572</v>
      </c>
      <c r="B533" s="347" t="s">
        <v>718</v>
      </c>
      <c r="C533" s="348">
        <v>268142.34999999998</v>
      </c>
      <c r="E533" s="348"/>
    </row>
    <row r="534" spans="1:5">
      <c r="A534" s="347">
        <v>19000573</v>
      </c>
      <c r="B534" s="347" t="s">
        <v>2059</v>
      </c>
      <c r="C534" s="348">
        <v>277193.31</v>
      </c>
      <c r="E534" s="348"/>
    </row>
    <row r="535" spans="1:5">
      <c r="A535" s="347">
        <v>19000581</v>
      </c>
      <c r="B535" s="347" t="s">
        <v>182</v>
      </c>
      <c r="C535" s="348">
        <v>2947727.69</v>
      </c>
      <c r="E535" s="348"/>
    </row>
    <row r="536" spans="1:5">
      <c r="A536" s="347">
        <v>19000592</v>
      </c>
      <c r="B536" s="347" t="s">
        <v>548</v>
      </c>
      <c r="C536" s="348">
        <v>3796776.06</v>
      </c>
      <c r="E536" s="348"/>
    </row>
    <row r="537" spans="1:5">
      <c r="A537" s="347">
        <v>19000601</v>
      </c>
      <c r="B537" s="347" t="s">
        <v>1957</v>
      </c>
      <c r="C537" s="348">
        <v>171479219</v>
      </c>
      <c r="E537" s="348"/>
    </row>
    <row r="538" spans="1:5">
      <c r="A538" s="347">
        <v>19000621</v>
      </c>
      <c r="B538" s="347" t="s">
        <v>2008</v>
      </c>
      <c r="C538" s="348">
        <v>59569421.100000001</v>
      </c>
      <c r="E538" s="348"/>
    </row>
    <row r="539" spans="1:5">
      <c r="A539" s="347">
        <v>19000641</v>
      </c>
      <c r="B539" s="347" t="s">
        <v>2005</v>
      </c>
      <c r="C539" s="348">
        <v>270086.25</v>
      </c>
      <c r="E539" s="348"/>
    </row>
    <row r="540" spans="1:5">
      <c r="A540" s="347">
        <v>19000671</v>
      </c>
      <c r="B540" s="347" t="s">
        <v>2025</v>
      </c>
      <c r="C540" s="348">
        <v>32765538.120000001</v>
      </c>
      <c r="E540" s="348"/>
    </row>
    <row r="541" spans="1:5">
      <c r="A541" s="347">
        <v>19000691</v>
      </c>
      <c r="B541" s="347" t="s">
        <v>2324</v>
      </c>
      <c r="C541" s="348">
        <v>48125</v>
      </c>
      <c r="E541" s="348"/>
    </row>
    <row r="542" spans="1:5">
      <c r="A542" s="347">
        <v>19000692</v>
      </c>
      <c r="B542" s="347" t="s">
        <v>1146</v>
      </c>
      <c r="C542" s="348">
        <v>26775</v>
      </c>
      <c r="E542" s="348"/>
    </row>
    <row r="543" spans="1:5">
      <c r="A543" s="347">
        <v>19000711</v>
      </c>
      <c r="B543" s="347" t="s">
        <v>1915</v>
      </c>
      <c r="C543" s="348">
        <v>580188.30000000005</v>
      </c>
      <c r="E543" s="348"/>
    </row>
    <row r="544" spans="1:5">
      <c r="A544" s="347">
        <v>19000721</v>
      </c>
      <c r="B544" s="347" t="s">
        <v>2033</v>
      </c>
      <c r="C544" s="348">
        <v>10869.86</v>
      </c>
      <c r="E544" s="348"/>
    </row>
    <row r="545" spans="1:5">
      <c r="A545" s="347">
        <v>19000731</v>
      </c>
      <c r="B545" s="347" t="s">
        <v>2121</v>
      </c>
      <c r="C545" s="348">
        <v>142220.45000000001</v>
      </c>
      <c r="E545" s="348"/>
    </row>
    <row r="546" spans="1:5">
      <c r="A546" s="347">
        <v>19000732</v>
      </c>
      <c r="B546" s="347" t="s">
        <v>2117</v>
      </c>
      <c r="C546" s="348">
        <v>86592.17</v>
      </c>
      <c r="E546" s="348"/>
    </row>
    <row r="547" spans="1:5">
      <c r="A547" s="347">
        <v>19000741</v>
      </c>
      <c r="B547" s="347" t="s">
        <v>2183</v>
      </c>
      <c r="C547" s="348">
        <v>288445.53999999998</v>
      </c>
      <c r="E547" s="348"/>
    </row>
    <row r="548" spans="1:5">
      <c r="A548" s="347">
        <v>19000751</v>
      </c>
      <c r="B548" s="347" t="s">
        <v>2204</v>
      </c>
      <c r="C548" s="348">
        <v>1825636.05</v>
      </c>
      <c r="E548" s="348"/>
    </row>
    <row r="549" spans="1:5">
      <c r="A549" s="347">
        <v>19000752</v>
      </c>
      <c r="B549" s="347" t="s">
        <v>2205</v>
      </c>
      <c r="C549" s="348">
        <v>976551.45</v>
      </c>
      <c r="E549" s="348"/>
    </row>
    <row r="550" spans="1:5">
      <c r="A550" s="347">
        <v>19000781</v>
      </c>
      <c r="B550" s="347" t="s">
        <v>2325</v>
      </c>
      <c r="C550" s="348">
        <v>3255646.88</v>
      </c>
      <c r="E550" s="348"/>
    </row>
    <row r="551" spans="1:5">
      <c r="A551" s="347">
        <v>19000791</v>
      </c>
      <c r="B551" s="347" t="s">
        <v>2326</v>
      </c>
      <c r="C551" s="348">
        <v>230506.46</v>
      </c>
      <c r="E551" s="348"/>
    </row>
    <row r="552" spans="1:5">
      <c r="A552" s="347">
        <v>19000801</v>
      </c>
      <c r="B552" s="347" t="s">
        <v>2327</v>
      </c>
      <c r="C552" s="348">
        <v>6795.34</v>
      </c>
      <c r="E552" s="348"/>
    </row>
    <row r="553" spans="1:5">
      <c r="A553" s="347">
        <v>19000811</v>
      </c>
      <c r="B553" s="347" t="s">
        <v>2328</v>
      </c>
      <c r="C553" s="348">
        <v>10481.450000000001</v>
      </c>
      <c r="E553" s="348"/>
    </row>
    <row r="554" spans="1:5">
      <c r="A554" s="347">
        <v>19000821</v>
      </c>
      <c r="B554" s="347" t="s">
        <v>2363</v>
      </c>
      <c r="C554" s="348">
        <v>314076.46000000002</v>
      </c>
      <c r="E554" s="348"/>
    </row>
    <row r="555" spans="1:5">
      <c r="A555" s="347">
        <v>19000831</v>
      </c>
      <c r="B555" s="347" t="s">
        <v>2401</v>
      </c>
      <c r="C555" s="348">
        <v>773612.89</v>
      </c>
    </row>
    <row r="556" spans="1:5">
      <c r="A556" s="347">
        <v>19000841</v>
      </c>
      <c r="B556" s="347" t="s">
        <v>2445</v>
      </c>
      <c r="C556" s="348">
        <v>-720327.87</v>
      </c>
      <c r="E556" s="348"/>
    </row>
    <row r="557" spans="1:5">
      <c r="A557" s="347">
        <v>19000851</v>
      </c>
      <c r="B557" s="347" t="s">
        <v>2551</v>
      </c>
      <c r="C557" s="348">
        <v>939777</v>
      </c>
      <c r="E557" s="348"/>
    </row>
    <row r="558" spans="1:5">
      <c r="A558" s="347">
        <v>19000861</v>
      </c>
      <c r="B558" s="347" t="s">
        <v>2610</v>
      </c>
      <c r="C558" s="348">
        <v>236300.08</v>
      </c>
    </row>
    <row r="559" spans="1:5">
      <c r="A559" s="347">
        <v>19000871</v>
      </c>
      <c r="B559" s="347" t="s">
        <v>2911</v>
      </c>
      <c r="C559" s="348">
        <v>1890939.75</v>
      </c>
      <c r="E559" s="348"/>
    </row>
    <row r="560" spans="1:5">
      <c r="A560" s="347">
        <v>19002003</v>
      </c>
      <c r="B560" s="347" t="s">
        <v>2705</v>
      </c>
      <c r="C560" s="348">
        <v>117980225.48999999</v>
      </c>
      <c r="E560" s="348"/>
    </row>
    <row r="561" spans="1:5">
      <c r="A561" s="347">
        <v>19003011</v>
      </c>
      <c r="B561" s="347" t="s">
        <v>2767</v>
      </c>
      <c r="C561" s="348">
        <v>1789497.85</v>
      </c>
      <c r="E561" s="348"/>
    </row>
    <row r="562" spans="1:5">
      <c r="A562" s="347">
        <v>19003021</v>
      </c>
      <c r="B562" s="347" t="s">
        <v>2781</v>
      </c>
      <c r="C562" s="348">
        <v>518029.05</v>
      </c>
      <c r="E562" s="348"/>
    </row>
    <row r="563" spans="1:5">
      <c r="A563" s="347">
        <v>19003032</v>
      </c>
      <c r="B563" s="347" t="s">
        <v>2913</v>
      </c>
      <c r="C563" s="348">
        <v>1734987.32</v>
      </c>
      <c r="E563" s="348"/>
    </row>
    <row r="564" spans="1:5">
      <c r="A564" s="347">
        <v>19003041</v>
      </c>
      <c r="B564" s="347" t="s">
        <v>3000</v>
      </c>
      <c r="C564" s="348">
        <v>3041500</v>
      </c>
      <c r="E564" s="348"/>
    </row>
    <row r="565" spans="1:5">
      <c r="A565" s="347">
        <v>19003042</v>
      </c>
      <c r="B565" s="347" t="s">
        <v>2974</v>
      </c>
      <c r="C565" s="348">
        <v>3139500</v>
      </c>
      <c r="E565" s="348"/>
    </row>
    <row r="566" spans="1:5">
      <c r="A566" s="347">
        <v>19100012</v>
      </c>
      <c r="B566" s="347" t="s">
        <v>944</v>
      </c>
      <c r="C566" s="348">
        <v>23824579.530000001</v>
      </c>
      <c r="E566" s="348"/>
    </row>
    <row r="567" spans="1:5">
      <c r="A567" s="347">
        <v>19100022</v>
      </c>
      <c r="B567" s="347" t="s">
        <v>653</v>
      </c>
      <c r="C567" s="348">
        <v>-38745661.350000001</v>
      </c>
      <c r="E567" s="348"/>
    </row>
    <row r="568" spans="1:5">
      <c r="A568" s="347">
        <v>19100132</v>
      </c>
      <c r="B568" s="347" t="s">
        <v>639</v>
      </c>
      <c r="C568" s="348">
        <v>-485079.03999999998</v>
      </c>
      <c r="E568" s="348"/>
    </row>
    <row r="569" spans="1:5">
      <c r="A569" s="347">
        <v>19100142</v>
      </c>
      <c r="B569" s="347" t="s">
        <v>640</v>
      </c>
      <c r="C569" s="348">
        <v>-679744.04</v>
      </c>
      <c r="E569" s="348"/>
    </row>
    <row r="570" spans="1:5">
      <c r="A570" s="347">
        <v>19100152</v>
      </c>
      <c r="B570" s="347" t="s">
        <v>1073</v>
      </c>
      <c r="C570" s="348">
        <v>-56758.77</v>
      </c>
      <c r="E570" s="348"/>
    </row>
    <row r="571" spans="1:5">
      <c r="A571" s="347">
        <v>19100162</v>
      </c>
      <c r="B571" s="347" t="s">
        <v>290</v>
      </c>
      <c r="C571" s="348">
        <v>7795804.6799999997</v>
      </c>
      <c r="E571" s="348"/>
    </row>
    <row r="572" spans="1:5">
      <c r="A572" s="347">
        <v>20100023</v>
      </c>
      <c r="B572" s="347" t="s">
        <v>1853</v>
      </c>
      <c r="C572" s="348">
        <v>-859037.91</v>
      </c>
      <c r="E572" s="348"/>
    </row>
    <row r="573" spans="1:5">
      <c r="A573" s="347">
        <v>20700003</v>
      </c>
      <c r="B573" s="347" t="s">
        <v>1224</v>
      </c>
      <c r="C573" s="348">
        <v>-122847945.22</v>
      </c>
      <c r="E573" s="348"/>
    </row>
    <row r="574" spans="1:5">
      <c r="A574" s="347">
        <v>20700013</v>
      </c>
      <c r="B574" s="347" t="s">
        <v>1765</v>
      </c>
      <c r="C574" s="348">
        <v>-338395484.31</v>
      </c>
      <c r="E574" s="348"/>
    </row>
    <row r="575" spans="1:5">
      <c r="A575" s="347">
        <v>20700023</v>
      </c>
      <c r="B575" s="347" t="s">
        <v>1269</v>
      </c>
      <c r="C575" s="348">
        <v>-16901820.34</v>
      </c>
      <c r="E575" s="348"/>
    </row>
    <row r="576" spans="1:5">
      <c r="A576" s="347">
        <v>21100003</v>
      </c>
      <c r="B576" s="347" t="s">
        <v>1114</v>
      </c>
      <c r="C576" s="348">
        <v>-2803605116.4699998</v>
      </c>
      <c r="E576" s="348"/>
    </row>
    <row r="577" spans="1:5">
      <c r="A577" s="347">
        <v>21100383</v>
      </c>
      <c r="B577" s="347" t="s">
        <v>25</v>
      </c>
      <c r="C577" s="348">
        <v>-491575</v>
      </c>
      <c r="E577" s="348"/>
    </row>
    <row r="578" spans="1:5">
      <c r="A578" s="347">
        <v>21400013</v>
      </c>
      <c r="B578" s="347" t="s">
        <v>995</v>
      </c>
      <c r="C578" s="348">
        <v>2148854.7200000002</v>
      </c>
      <c r="E578" s="348"/>
    </row>
    <row r="579" spans="1:5">
      <c r="A579" s="347">
        <v>21400033</v>
      </c>
      <c r="B579" s="347" t="s">
        <v>997</v>
      </c>
      <c r="C579" s="348">
        <v>4985024.68</v>
      </c>
      <c r="E579" s="348"/>
    </row>
    <row r="580" spans="1:5">
      <c r="A580" s="347">
        <v>21500023</v>
      </c>
      <c r="B580" s="347" t="s">
        <v>1270</v>
      </c>
      <c r="C580" s="348">
        <v>-10766141</v>
      </c>
      <c r="E580" s="348"/>
    </row>
    <row r="581" spans="1:5">
      <c r="A581" s="347">
        <v>21500033</v>
      </c>
      <c r="B581" s="347" t="s">
        <v>1766</v>
      </c>
      <c r="C581" s="348">
        <v>-3281918</v>
      </c>
      <c r="E581" s="348"/>
    </row>
    <row r="582" spans="1:5">
      <c r="A582" s="347">
        <v>21600003</v>
      </c>
      <c r="B582" s="347" t="s">
        <v>392</v>
      </c>
      <c r="C582" s="348">
        <v>-362732983.13999999</v>
      </c>
      <c r="E582" s="348"/>
    </row>
    <row r="583" spans="1:5">
      <c r="A583" s="347">
        <v>21600011</v>
      </c>
      <c r="B583" s="347" t="s">
        <v>1942</v>
      </c>
      <c r="C583" s="348">
        <v>56263051.25</v>
      </c>
      <c r="E583" s="348"/>
    </row>
    <row r="584" spans="1:5">
      <c r="A584" s="347">
        <v>21600013</v>
      </c>
      <c r="B584" s="347" t="s">
        <v>628</v>
      </c>
      <c r="C584" s="348">
        <v>77562549.519999996</v>
      </c>
      <c r="E584" s="348"/>
    </row>
    <row r="585" spans="1:5">
      <c r="A585" s="347">
        <v>21600023</v>
      </c>
      <c r="B585" s="347" t="s">
        <v>1767</v>
      </c>
      <c r="C585" s="348">
        <v>1755001.25</v>
      </c>
      <c r="E585" s="348"/>
    </row>
    <row r="586" spans="1:5">
      <c r="A586" s="347">
        <v>21600033</v>
      </c>
      <c r="B586" s="347" t="s">
        <v>1124</v>
      </c>
      <c r="C586" s="348">
        <v>1471103.62</v>
      </c>
      <c r="E586" s="348"/>
    </row>
    <row r="587" spans="1:5">
      <c r="A587" s="347">
        <v>21600053</v>
      </c>
      <c r="B587" s="347" t="s">
        <v>1013</v>
      </c>
      <c r="C587" s="348">
        <v>16359946.109999999</v>
      </c>
      <c r="E587" s="348"/>
    </row>
    <row r="588" spans="1:5">
      <c r="A588" s="347">
        <v>21610013</v>
      </c>
      <c r="B588" s="347" t="s">
        <v>316</v>
      </c>
      <c r="C588" s="348">
        <v>14902924</v>
      </c>
      <c r="E588" s="348"/>
    </row>
    <row r="589" spans="1:5">
      <c r="A589" s="347">
        <v>21900103</v>
      </c>
      <c r="B589" s="347" t="s">
        <v>2833</v>
      </c>
      <c r="C589" s="348">
        <v>-14746759.1</v>
      </c>
      <c r="E589" s="348"/>
    </row>
    <row r="590" spans="1:5">
      <c r="A590" s="347">
        <v>21900113</v>
      </c>
      <c r="B590" s="347" t="s">
        <v>2834</v>
      </c>
      <c r="C590" s="348">
        <v>23147856.399999999</v>
      </c>
      <c r="E590" s="348"/>
    </row>
    <row r="591" spans="1:5">
      <c r="A591" s="347">
        <v>21900133</v>
      </c>
      <c r="B591" s="347" t="s">
        <v>2835</v>
      </c>
      <c r="C591" s="348">
        <v>447938.7</v>
      </c>
      <c r="E591" s="348"/>
    </row>
    <row r="592" spans="1:5">
      <c r="A592" s="347">
        <v>21900143</v>
      </c>
      <c r="B592" s="347" t="s">
        <v>2851</v>
      </c>
      <c r="C592" s="348">
        <v>221554383.75</v>
      </c>
      <c r="E592" s="348"/>
    </row>
    <row r="593" spans="1:5">
      <c r="A593" s="347">
        <v>21900153</v>
      </c>
      <c r="B593" s="347" t="s">
        <v>2837</v>
      </c>
      <c r="C593" s="348">
        <v>-77544034.310000002</v>
      </c>
      <c r="E593" s="348"/>
    </row>
    <row r="594" spans="1:5">
      <c r="A594" s="347">
        <v>21900163</v>
      </c>
      <c r="B594" s="347" t="s">
        <v>2852</v>
      </c>
      <c r="C594" s="348">
        <v>17719260</v>
      </c>
      <c r="E594" s="348"/>
    </row>
    <row r="595" spans="1:5">
      <c r="A595" s="347">
        <v>21900173</v>
      </c>
      <c r="B595" s="347" t="s">
        <v>2839</v>
      </c>
      <c r="C595" s="348">
        <v>-6201740.96</v>
      </c>
      <c r="E595" s="348"/>
    </row>
    <row r="596" spans="1:5">
      <c r="A596" s="347">
        <v>21900183</v>
      </c>
      <c r="B596" s="347" t="s">
        <v>2840</v>
      </c>
      <c r="C596" s="348">
        <v>-3218499.99</v>
      </c>
      <c r="E596" s="348"/>
    </row>
    <row r="597" spans="1:5">
      <c r="A597" s="347">
        <v>21900193</v>
      </c>
      <c r="B597" s="347" t="s">
        <v>2841</v>
      </c>
      <c r="C597" s="348">
        <v>1126474.9099999999</v>
      </c>
    </row>
    <row r="598" spans="1:5">
      <c r="A598" s="347">
        <v>21900223</v>
      </c>
      <c r="B598" s="347" t="s">
        <v>2827</v>
      </c>
      <c r="C598" s="348">
        <v>-156778.54999999999</v>
      </c>
      <c r="E598" s="348"/>
    </row>
    <row r="599" spans="1:5">
      <c r="A599" s="347">
        <v>21900233</v>
      </c>
      <c r="B599" s="347" t="s">
        <v>2809</v>
      </c>
      <c r="C599" s="348">
        <v>5161365.6900000004</v>
      </c>
      <c r="E599" s="348"/>
    </row>
    <row r="600" spans="1:5">
      <c r="A600" s="347">
        <v>21900243</v>
      </c>
      <c r="B600" s="347" t="s">
        <v>2842</v>
      </c>
      <c r="C600" s="348">
        <v>-8101749.7400000002</v>
      </c>
      <c r="E600" s="348"/>
    </row>
    <row r="601" spans="1:5">
      <c r="A601" s="347">
        <v>22100393</v>
      </c>
      <c r="B601" s="347" t="s">
        <v>440</v>
      </c>
      <c r="C601" s="348">
        <v>-15000000</v>
      </c>
      <c r="E601" s="348"/>
    </row>
    <row r="602" spans="1:5">
      <c r="A602" s="347">
        <v>22100413</v>
      </c>
      <c r="B602" s="347" t="s">
        <v>138</v>
      </c>
      <c r="C602" s="348">
        <v>-2000000</v>
      </c>
      <c r="E602" s="348"/>
    </row>
    <row r="603" spans="1:5">
      <c r="A603" s="347">
        <v>22100713</v>
      </c>
      <c r="B603" s="347" t="s">
        <v>478</v>
      </c>
      <c r="C603" s="348">
        <v>-300000000</v>
      </c>
      <c r="E603" s="348"/>
    </row>
    <row r="604" spans="1:5">
      <c r="A604" s="347">
        <v>22100723</v>
      </c>
      <c r="B604" s="347" t="s">
        <v>479</v>
      </c>
      <c r="C604" s="348">
        <v>-200000000</v>
      </c>
      <c r="E604" s="348"/>
    </row>
    <row r="605" spans="1:5">
      <c r="A605" s="347">
        <v>22100743</v>
      </c>
      <c r="B605" s="347" t="s">
        <v>1250</v>
      </c>
      <c r="C605" s="348">
        <v>-100000000</v>
      </c>
      <c r="E605" s="348"/>
    </row>
    <row r="606" spans="1:5">
      <c r="A606" s="347">
        <v>22100823</v>
      </c>
      <c r="B606" s="347" t="s">
        <v>1796</v>
      </c>
      <c r="C606" s="348">
        <v>-250000000</v>
      </c>
      <c r="E606" s="348"/>
    </row>
    <row r="607" spans="1:5">
      <c r="A607" s="347">
        <v>22100833</v>
      </c>
      <c r="B607" s="347" t="s">
        <v>2557</v>
      </c>
      <c r="C607" s="348">
        <v>-138460000</v>
      </c>
      <c r="E607" s="348"/>
    </row>
    <row r="608" spans="1:5">
      <c r="A608" s="347">
        <v>22100843</v>
      </c>
      <c r="B608" s="347" t="s">
        <v>2561</v>
      </c>
      <c r="C608" s="348">
        <v>-23400000</v>
      </c>
      <c r="E608" s="348"/>
    </row>
    <row r="609" spans="1:5">
      <c r="A609" s="347">
        <v>22100853</v>
      </c>
      <c r="B609" s="347" t="s">
        <v>2928</v>
      </c>
      <c r="C609" s="348">
        <v>-425000000</v>
      </c>
      <c r="E609" s="348"/>
    </row>
    <row r="610" spans="1:5">
      <c r="A610" s="347">
        <v>22100923</v>
      </c>
      <c r="B610" s="347" t="s">
        <v>2199</v>
      </c>
      <c r="C610" s="348">
        <v>-250000000</v>
      </c>
      <c r="E610" s="348"/>
    </row>
    <row r="611" spans="1:5">
      <c r="A611" s="347">
        <v>22100933</v>
      </c>
      <c r="B611" s="347" t="s">
        <v>2200</v>
      </c>
      <c r="C611" s="348">
        <v>-45000000</v>
      </c>
      <c r="E611" s="348"/>
    </row>
    <row r="612" spans="1:5">
      <c r="A612" s="347">
        <v>22101023</v>
      </c>
      <c r="B612" s="347" t="s">
        <v>974</v>
      </c>
      <c r="C612" s="348">
        <v>-250000000</v>
      </c>
      <c r="E612" s="348"/>
    </row>
    <row r="613" spans="1:5">
      <c r="A613" s="347">
        <v>22101033</v>
      </c>
      <c r="B613" s="347" t="s">
        <v>1768</v>
      </c>
      <c r="C613" s="348">
        <v>-300000000</v>
      </c>
      <c r="E613" s="348"/>
    </row>
    <row r="614" spans="1:5">
      <c r="A614" s="347">
        <v>22101053</v>
      </c>
      <c r="B614" s="347" t="s">
        <v>1818</v>
      </c>
      <c r="C614" s="348">
        <v>-250000000</v>
      </c>
      <c r="E614" s="348"/>
    </row>
    <row r="615" spans="1:5">
      <c r="A615" s="347">
        <v>22101113</v>
      </c>
      <c r="B615" s="347" t="s">
        <v>1487</v>
      </c>
      <c r="C615" s="348">
        <v>-350000000</v>
      </c>
      <c r="E615" s="348"/>
    </row>
    <row r="616" spans="1:5">
      <c r="A616" s="347">
        <v>22101123</v>
      </c>
      <c r="B616" s="347" t="s">
        <v>1956</v>
      </c>
      <c r="C616" s="348">
        <v>-325000000</v>
      </c>
      <c r="E616" s="348"/>
    </row>
    <row r="617" spans="1:5">
      <c r="A617" s="347">
        <v>22101133</v>
      </c>
      <c r="B617" s="347" t="s">
        <v>1951</v>
      </c>
      <c r="C617" s="348">
        <v>-250000000</v>
      </c>
      <c r="E617" s="348"/>
    </row>
    <row r="618" spans="1:5">
      <c r="A618" s="347">
        <v>22101143</v>
      </c>
      <c r="B618" s="347" t="s">
        <v>2058</v>
      </c>
      <c r="C618" s="348">
        <v>-300000000</v>
      </c>
      <c r="E618" s="348"/>
    </row>
    <row r="619" spans="1:5">
      <c r="A619" s="347">
        <v>22600083</v>
      </c>
      <c r="B619" s="347" t="s">
        <v>2054</v>
      </c>
      <c r="C619" s="348">
        <v>12762.87</v>
      </c>
      <c r="E619" s="348"/>
    </row>
    <row r="620" spans="1:5">
      <c r="A620" s="347">
        <v>22600093</v>
      </c>
      <c r="B620" s="347" t="s">
        <v>2929</v>
      </c>
      <c r="C620" s="348">
        <v>1890364.58</v>
      </c>
      <c r="E620" s="348"/>
    </row>
    <row r="621" spans="1:5">
      <c r="A621" s="347">
        <v>22820011</v>
      </c>
      <c r="B621" s="347" t="s">
        <v>1741</v>
      </c>
      <c r="C621" s="348">
        <v>-137500</v>
      </c>
      <c r="E621" s="348"/>
    </row>
    <row r="622" spans="1:5">
      <c r="A622" s="347">
        <v>22820012</v>
      </c>
      <c r="B622" s="347" t="s">
        <v>1742</v>
      </c>
      <c r="C622" s="348">
        <v>-76500</v>
      </c>
      <c r="E622" s="348"/>
    </row>
    <row r="623" spans="1:5">
      <c r="A623" s="347">
        <v>22830003</v>
      </c>
      <c r="B623" s="347" t="s">
        <v>999</v>
      </c>
      <c r="C623" s="348">
        <v>-56915367.119999997</v>
      </c>
      <c r="E623" s="348"/>
    </row>
    <row r="624" spans="1:5">
      <c r="A624" s="347">
        <v>22830013</v>
      </c>
      <c r="B624" s="347" t="s">
        <v>998</v>
      </c>
      <c r="C624" s="348">
        <v>-5099127.37</v>
      </c>
      <c r="E624" s="348"/>
    </row>
    <row r="625" spans="1:5">
      <c r="A625" s="347">
        <v>22830023</v>
      </c>
      <c r="B625" s="347" t="s">
        <v>1352</v>
      </c>
      <c r="C625" s="348">
        <v>-52868323.75</v>
      </c>
    </row>
    <row r="626" spans="1:5">
      <c r="A626" s="347">
        <v>22830033</v>
      </c>
      <c r="B626" s="347" t="s">
        <v>2215</v>
      </c>
      <c r="C626" s="348">
        <v>-1505500</v>
      </c>
      <c r="E626" s="348"/>
    </row>
    <row r="627" spans="1:5">
      <c r="A627" s="347">
        <v>22830043</v>
      </c>
      <c r="B627" s="347" t="s">
        <v>2583</v>
      </c>
      <c r="C627" s="348">
        <v>-120904.63</v>
      </c>
      <c r="E627" s="348"/>
    </row>
    <row r="628" spans="1:5">
      <c r="A628" s="347">
        <v>22830053</v>
      </c>
      <c r="B628" s="347" t="s">
        <v>2706</v>
      </c>
      <c r="C628" s="348">
        <v>-1435000</v>
      </c>
      <c r="E628" s="348"/>
    </row>
    <row r="629" spans="1:5">
      <c r="A629" s="347">
        <v>22830063</v>
      </c>
      <c r="B629" s="347" t="s">
        <v>2750</v>
      </c>
      <c r="C629" s="348">
        <v>-89322</v>
      </c>
      <c r="E629" s="348"/>
    </row>
    <row r="630" spans="1:5">
      <c r="A630" s="347">
        <v>22830073</v>
      </c>
      <c r="B630" s="347" t="s">
        <v>2751</v>
      </c>
      <c r="C630" s="348">
        <v>-164230.5</v>
      </c>
      <c r="E630" s="348"/>
    </row>
    <row r="631" spans="1:5">
      <c r="A631" s="347">
        <v>22840012</v>
      </c>
      <c r="B631" s="347" t="s">
        <v>2291</v>
      </c>
      <c r="C631" s="348">
        <v>-609250</v>
      </c>
      <c r="E631" s="348"/>
    </row>
    <row r="632" spans="1:5">
      <c r="A632" s="347">
        <v>22840021</v>
      </c>
      <c r="B632" s="347" t="s">
        <v>1502</v>
      </c>
      <c r="C632" s="348">
        <v>-198375.75</v>
      </c>
      <c r="E632" s="348"/>
    </row>
    <row r="633" spans="1:5">
      <c r="A633" s="347">
        <v>22840022</v>
      </c>
      <c r="B633" s="347" t="s">
        <v>2292</v>
      </c>
      <c r="C633" s="348">
        <v>-628040.44999999995</v>
      </c>
      <c r="E633" s="348"/>
    </row>
    <row r="634" spans="1:5">
      <c r="A634" s="347">
        <v>22840031</v>
      </c>
      <c r="B634" s="347" t="s">
        <v>1517</v>
      </c>
      <c r="C634" s="348">
        <v>-258000</v>
      </c>
    </row>
    <row r="635" spans="1:5">
      <c r="A635" s="347">
        <v>22840032</v>
      </c>
      <c r="B635" s="347" t="s">
        <v>2293</v>
      </c>
      <c r="C635" s="348">
        <v>-3298077.33</v>
      </c>
      <c r="E635" s="348"/>
    </row>
    <row r="636" spans="1:5">
      <c r="A636" s="347">
        <v>22840042</v>
      </c>
      <c r="B636" s="347" t="s">
        <v>2294</v>
      </c>
      <c r="C636" s="348">
        <v>-229267.22</v>
      </c>
      <c r="E636" s="348"/>
    </row>
    <row r="637" spans="1:5">
      <c r="A637" s="347">
        <v>22840051</v>
      </c>
      <c r="B637" s="347" t="s">
        <v>1518</v>
      </c>
      <c r="C637" s="348">
        <v>-30000</v>
      </c>
      <c r="E637" s="348"/>
    </row>
    <row r="638" spans="1:5">
      <c r="A638" s="347">
        <v>22840062</v>
      </c>
      <c r="B638" s="347" t="s">
        <v>2296</v>
      </c>
      <c r="C638" s="348">
        <v>-1269906.45</v>
      </c>
      <c r="E638" s="348"/>
    </row>
    <row r="639" spans="1:5">
      <c r="A639" s="347">
        <v>22840081</v>
      </c>
      <c r="B639" s="347" t="s">
        <v>1503</v>
      </c>
      <c r="C639" s="348">
        <v>-550000</v>
      </c>
      <c r="E639" s="348"/>
    </row>
    <row r="640" spans="1:5">
      <c r="A640" s="347">
        <v>22840082</v>
      </c>
      <c r="B640" s="347" t="s">
        <v>2297</v>
      </c>
      <c r="C640" s="348">
        <v>-2359079.77</v>
      </c>
      <c r="E640" s="348"/>
    </row>
    <row r="641" spans="1:5">
      <c r="A641" s="347">
        <v>22840092</v>
      </c>
      <c r="B641" s="347" t="s">
        <v>2298</v>
      </c>
      <c r="C641" s="348">
        <v>-2050000</v>
      </c>
      <c r="E641" s="348"/>
    </row>
    <row r="642" spans="1:5">
      <c r="A642" s="347">
        <v>22840102</v>
      </c>
      <c r="B642" s="347" t="s">
        <v>2299</v>
      </c>
      <c r="C642" s="348">
        <v>-509729.84</v>
      </c>
      <c r="E642" s="348"/>
    </row>
    <row r="643" spans="1:5">
      <c r="A643" s="347">
        <v>22840111</v>
      </c>
      <c r="B643" s="347" t="s">
        <v>1519</v>
      </c>
      <c r="C643" s="348">
        <v>-20000</v>
      </c>
      <c r="E643" s="348"/>
    </row>
    <row r="644" spans="1:5">
      <c r="A644" s="347">
        <v>22840112</v>
      </c>
      <c r="B644" s="347" t="s">
        <v>2300</v>
      </c>
      <c r="C644" s="348">
        <v>-200000</v>
      </c>
      <c r="E644" s="348"/>
    </row>
    <row r="645" spans="1:5">
      <c r="A645" s="347">
        <v>22840122</v>
      </c>
      <c r="B645" s="347" t="s">
        <v>2301</v>
      </c>
      <c r="C645" s="348">
        <v>-140000</v>
      </c>
      <c r="E645" s="348"/>
    </row>
    <row r="646" spans="1:5">
      <c r="A646" s="347">
        <v>22840131</v>
      </c>
      <c r="B646" s="347" t="s">
        <v>1504</v>
      </c>
      <c r="C646" s="348">
        <v>-500000</v>
      </c>
      <c r="E646" s="348"/>
    </row>
    <row r="647" spans="1:5">
      <c r="A647" s="347">
        <v>22840132</v>
      </c>
      <c r="B647" s="347" t="s">
        <v>2302</v>
      </c>
      <c r="C647" s="348">
        <v>-100000</v>
      </c>
      <c r="E647" s="348"/>
    </row>
    <row r="648" spans="1:5">
      <c r="A648" s="347">
        <v>22840161</v>
      </c>
      <c r="B648" s="347" t="s">
        <v>1505</v>
      </c>
      <c r="C648" s="348">
        <v>-340622.45</v>
      </c>
      <c r="E648" s="348"/>
    </row>
    <row r="649" spans="1:5">
      <c r="A649" s="347">
        <v>22840162</v>
      </c>
      <c r="B649" s="347" t="s">
        <v>2787</v>
      </c>
      <c r="C649" s="348">
        <v>-212895.87</v>
      </c>
      <c r="E649" s="348"/>
    </row>
    <row r="650" spans="1:5">
      <c r="A650" s="347">
        <v>22840171</v>
      </c>
      <c r="B650" s="347" t="s">
        <v>1506</v>
      </c>
      <c r="C650" s="348">
        <v>-50000</v>
      </c>
      <c r="E650" s="348"/>
    </row>
    <row r="651" spans="1:5">
      <c r="A651" s="347">
        <v>22840181</v>
      </c>
      <c r="B651" s="347" t="s">
        <v>1520</v>
      </c>
      <c r="C651" s="348">
        <v>-2992681.55</v>
      </c>
      <c r="E651" s="348"/>
    </row>
    <row r="652" spans="1:5">
      <c r="A652" s="347">
        <v>22840191</v>
      </c>
      <c r="B652" s="347" t="s">
        <v>1507</v>
      </c>
      <c r="C652" s="348">
        <v>-250000</v>
      </c>
      <c r="E652" s="348"/>
    </row>
    <row r="653" spans="1:5">
      <c r="A653" s="347">
        <v>22840221</v>
      </c>
      <c r="B653" s="347" t="s">
        <v>1526</v>
      </c>
      <c r="C653" s="348">
        <v>-102002.61</v>
      </c>
      <c r="E653" s="348"/>
    </row>
    <row r="654" spans="1:5">
      <c r="A654" s="347">
        <v>22840231</v>
      </c>
      <c r="B654" s="347" t="s">
        <v>414</v>
      </c>
      <c r="C654" s="348">
        <v>-75000</v>
      </c>
      <c r="E654" s="348"/>
    </row>
    <row r="655" spans="1:5">
      <c r="A655" s="347">
        <v>22840251</v>
      </c>
      <c r="B655" s="347" t="s">
        <v>928</v>
      </c>
      <c r="C655" s="348">
        <v>-11708823</v>
      </c>
      <c r="E655" s="348"/>
    </row>
    <row r="656" spans="1:5">
      <c r="A656" s="347">
        <v>22840281</v>
      </c>
      <c r="B656" s="347" t="s">
        <v>2105</v>
      </c>
      <c r="C656" s="348">
        <v>-50000</v>
      </c>
      <c r="E656" s="348"/>
    </row>
    <row r="657" spans="1:5">
      <c r="A657" s="347">
        <v>22840301</v>
      </c>
      <c r="B657" s="347" t="s">
        <v>2253</v>
      </c>
      <c r="C657" s="348">
        <v>-124919.19</v>
      </c>
      <c r="E657" s="348"/>
    </row>
    <row r="658" spans="1:5">
      <c r="A658" s="347">
        <v>22840311</v>
      </c>
      <c r="B658" s="347" t="s">
        <v>2254</v>
      </c>
      <c r="C658" s="348">
        <v>-95304.25</v>
      </c>
      <c r="E658" s="348"/>
    </row>
    <row r="659" spans="1:5">
      <c r="A659" s="347">
        <v>22840321</v>
      </c>
      <c r="B659" s="347" t="s">
        <v>2422</v>
      </c>
      <c r="C659" s="348">
        <v>-145393439</v>
      </c>
      <c r="E659" s="348"/>
    </row>
    <row r="660" spans="1:5">
      <c r="A660" s="347">
        <v>22840331</v>
      </c>
      <c r="B660" s="347" t="s">
        <v>2788</v>
      </c>
      <c r="C660" s="348">
        <v>-76421592</v>
      </c>
      <c r="E660" s="348"/>
    </row>
    <row r="661" spans="1:5">
      <c r="A661" s="347">
        <v>22840332</v>
      </c>
      <c r="B661" s="347" t="s">
        <v>2295</v>
      </c>
      <c r="C661" s="348">
        <v>-21308626.59</v>
      </c>
      <c r="E661" s="348"/>
    </row>
    <row r="662" spans="1:5">
      <c r="A662" s="347">
        <v>22840341</v>
      </c>
      <c r="B662" s="347" t="s">
        <v>2770</v>
      </c>
      <c r="C662" s="348">
        <v>-26777797</v>
      </c>
      <c r="E662" s="348"/>
    </row>
    <row r="663" spans="1:5">
      <c r="A663" s="347">
        <v>22841001</v>
      </c>
      <c r="B663" s="347" t="s">
        <v>1508</v>
      </c>
      <c r="C663" s="348">
        <v>-4610484.08</v>
      </c>
      <c r="E663" s="348"/>
    </row>
    <row r="664" spans="1:5">
      <c r="A664" s="347">
        <v>23001021</v>
      </c>
      <c r="B664" s="347" t="s">
        <v>29</v>
      </c>
      <c r="C664" s="348">
        <v>-18930910.329999998</v>
      </c>
      <c r="E664" s="348"/>
    </row>
    <row r="665" spans="1:5">
      <c r="A665" s="347">
        <v>23001031</v>
      </c>
      <c r="B665" s="347" t="s">
        <v>1095</v>
      </c>
      <c r="C665" s="348">
        <v>-19317817.600000001</v>
      </c>
      <c r="E665" s="348"/>
    </row>
    <row r="666" spans="1:5">
      <c r="A666" s="347">
        <v>23001041</v>
      </c>
      <c r="B666" s="347" t="s">
        <v>358</v>
      </c>
      <c r="C666" s="348">
        <v>-1331524.02</v>
      </c>
      <c r="E666" s="348"/>
    </row>
    <row r="667" spans="1:5">
      <c r="A667" s="347">
        <v>23001043</v>
      </c>
      <c r="B667" s="347" t="s">
        <v>2438</v>
      </c>
      <c r="C667" s="348">
        <v>-912872.4</v>
      </c>
      <c r="E667" s="348"/>
    </row>
    <row r="668" spans="1:5">
      <c r="A668" s="347">
        <v>23001061</v>
      </c>
      <c r="B668" s="347" t="s">
        <v>1000</v>
      </c>
      <c r="C668" s="348">
        <v>-7913336.7599999998</v>
      </c>
      <c r="E668" s="348"/>
    </row>
    <row r="669" spans="1:5">
      <c r="A669" s="347">
        <v>23001071</v>
      </c>
      <c r="B669" s="347" t="s">
        <v>827</v>
      </c>
      <c r="C669" s="348">
        <v>-8924015.6199999992</v>
      </c>
      <c r="E669" s="348"/>
    </row>
    <row r="670" spans="1:5">
      <c r="A670" s="347">
        <v>23001092</v>
      </c>
      <c r="B670" s="347" t="s">
        <v>509</v>
      </c>
      <c r="C670" s="348">
        <v>-7376866.1200000001</v>
      </c>
      <c r="E670" s="348"/>
    </row>
    <row r="671" spans="1:5">
      <c r="A671" s="347">
        <v>23001131</v>
      </c>
      <c r="B671" s="347" t="s">
        <v>2244</v>
      </c>
      <c r="C671" s="348">
        <v>-6850316.0099999998</v>
      </c>
      <c r="E671" s="348"/>
    </row>
    <row r="672" spans="1:5">
      <c r="A672" s="347">
        <v>23001141</v>
      </c>
      <c r="B672" s="347" t="s">
        <v>2433</v>
      </c>
      <c r="C672" s="348">
        <v>-550252.68999999994</v>
      </c>
      <c r="E672" s="348"/>
    </row>
    <row r="673" spans="1:5">
      <c r="A673" s="347">
        <v>23001151</v>
      </c>
      <c r="B673" s="347" t="s">
        <v>2522</v>
      </c>
      <c r="C673" s="348">
        <v>-282805.89</v>
      </c>
      <c r="E673" s="348"/>
    </row>
    <row r="674" spans="1:5">
      <c r="A674" s="347">
        <v>23001231</v>
      </c>
      <c r="B674" s="347" t="s">
        <v>2403</v>
      </c>
      <c r="C674" s="348">
        <v>-1141022.3600000001</v>
      </c>
      <c r="E674" s="348"/>
    </row>
    <row r="675" spans="1:5">
      <c r="A675" s="347">
        <v>23002011</v>
      </c>
      <c r="B675" s="347" t="s">
        <v>1747</v>
      </c>
      <c r="C675" s="348">
        <v>-881983.76</v>
      </c>
      <c r="E675" s="348"/>
    </row>
    <row r="676" spans="1:5">
      <c r="A676" s="347">
        <v>23002041</v>
      </c>
      <c r="B676" s="347" t="s">
        <v>1148</v>
      </c>
      <c r="C676" s="348">
        <v>-7003001.4000000004</v>
      </c>
      <c r="E676" s="348"/>
    </row>
    <row r="677" spans="1:5">
      <c r="A677" s="347">
        <v>23002061</v>
      </c>
      <c r="B677" s="347" t="s">
        <v>65</v>
      </c>
      <c r="C677" s="348">
        <v>114248</v>
      </c>
      <c r="E677" s="348"/>
    </row>
    <row r="678" spans="1:5">
      <c r="A678" s="347">
        <v>23002071</v>
      </c>
      <c r="B678" s="347" t="s">
        <v>50</v>
      </c>
      <c r="C678" s="348">
        <v>266857.81</v>
      </c>
      <c r="E678" s="348"/>
    </row>
    <row r="679" spans="1:5">
      <c r="A679" s="347">
        <v>23002072</v>
      </c>
      <c r="B679" s="347" t="s">
        <v>2439</v>
      </c>
      <c r="C679" s="348">
        <v>1804646.16</v>
      </c>
      <c r="E679" s="348"/>
    </row>
    <row r="680" spans="1:5">
      <c r="A680" s="347">
        <v>23002091</v>
      </c>
      <c r="B680" s="347" t="s">
        <v>512</v>
      </c>
      <c r="C680" s="348">
        <v>-381105.81</v>
      </c>
      <c r="E680" s="348"/>
    </row>
    <row r="681" spans="1:5">
      <c r="A681" s="347">
        <v>23002092</v>
      </c>
      <c r="B681" s="347" t="s">
        <v>513</v>
      </c>
      <c r="C681" s="348">
        <v>-1804646.16</v>
      </c>
      <c r="E681" s="348"/>
    </row>
    <row r="682" spans="1:5">
      <c r="A682" s="347">
        <v>23108323</v>
      </c>
      <c r="B682" s="347" t="s">
        <v>142</v>
      </c>
      <c r="C682" s="348">
        <v>-39000000</v>
      </c>
      <c r="E682" s="348"/>
    </row>
    <row r="683" spans="1:5">
      <c r="A683" s="347">
        <v>23108383</v>
      </c>
      <c r="B683" s="347" t="s">
        <v>952</v>
      </c>
      <c r="C683" s="348">
        <v>-40500000</v>
      </c>
      <c r="E683" s="348"/>
    </row>
    <row r="684" spans="1:5">
      <c r="A684" s="347">
        <v>23200011</v>
      </c>
      <c r="B684" s="347" t="s">
        <v>1657</v>
      </c>
      <c r="C684" s="348">
        <v>-7914794.1299999999</v>
      </c>
      <c r="E684" s="348"/>
    </row>
    <row r="685" spans="1:5">
      <c r="A685" s="347">
        <v>23200031</v>
      </c>
      <c r="B685" s="347" t="s">
        <v>403</v>
      </c>
      <c r="C685" s="348">
        <v>-29625544.02</v>
      </c>
      <c r="E685" s="348"/>
    </row>
    <row r="686" spans="1:5">
      <c r="A686" s="347">
        <v>23200033</v>
      </c>
      <c r="B686" s="347" t="s">
        <v>407</v>
      </c>
      <c r="C686" s="348">
        <v>-615933.84</v>
      </c>
    </row>
    <row r="687" spans="1:5">
      <c r="A687" s="347">
        <v>23200041</v>
      </c>
      <c r="B687" s="347" t="s">
        <v>772</v>
      </c>
      <c r="C687" s="348">
        <v>-8698973</v>
      </c>
      <c r="E687" s="348"/>
    </row>
    <row r="688" spans="1:5">
      <c r="A688" s="347">
        <v>23200051</v>
      </c>
      <c r="B688" s="347" t="s">
        <v>773</v>
      </c>
      <c r="C688" s="348">
        <v>-6924629.1600000001</v>
      </c>
    </row>
    <row r="689" spans="1:5">
      <c r="A689" s="347">
        <v>23200061</v>
      </c>
      <c r="B689" s="347" t="s">
        <v>348</v>
      </c>
      <c r="C689" s="348">
        <v>-15775185.039999999</v>
      </c>
      <c r="E689" s="348"/>
    </row>
    <row r="690" spans="1:5">
      <c r="A690" s="347">
        <v>23200063</v>
      </c>
      <c r="B690" s="347" t="s">
        <v>2013</v>
      </c>
      <c r="C690" s="348">
        <v>-2986601.86</v>
      </c>
    </row>
    <row r="691" spans="1:5">
      <c r="A691" s="347">
        <v>23200071</v>
      </c>
      <c r="B691" s="347" t="s">
        <v>1774</v>
      </c>
      <c r="C691" s="348">
        <v>-594071.09</v>
      </c>
    </row>
    <row r="692" spans="1:5">
      <c r="A692" s="347">
        <v>23200081</v>
      </c>
      <c r="B692" s="347" t="s">
        <v>1775</v>
      </c>
      <c r="C692" s="348">
        <v>-3609433.12</v>
      </c>
    </row>
    <row r="693" spans="1:5">
      <c r="A693" s="347">
        <v>23200101</v>
      </c>
      <c r="B693" s="347" t="s">
        <v>763</v>
      </c>
      <c r="C693" s="347">
        <v>-1.92</v>
      </c>
    </row>
    <row r="694" spans="1:5">
      <c r="A694" s="347">
        <v>23200103</v>
      </c>
      <c r="B694" s="347" t="s">
        <v>133</v>
      </c>
      <c r="C694" s="348">
        <v>-64137.51</v>
      </c>
    </row>
    <row r="695" spans="1:5">
      <c r="A695" s="347">
        <v>23200111</v>
      </c>
      <c r="B695" s="347" t="s">
        <v>1776</v>
      </c>
      <c r="C695" s="348">
        <v>-288762.51</v>
      </c>
    </row>
    <row r="696" spans="1:5">
      <c r="A696" s="347">
        <v>23200121</v>
      </c>
      <c r="B696" s="347" t="s">
        <v>1527</v>
      </c>
      <c r="C696" s="348">
        <v>-225742.34</v>
      </c>
    </row>
    <row r="697" spans="1:5">
      <c r="A697" s="347">
        <v>23200153</v>
      </c>
      <c r="B697" s="347" t="s">
        <v>2745</v>
      </c>
      <c r="C697" s="348">
        <v>-8474.89</v>
      </c>
    </row>
    <row r="698" spans="1:5">
      <c r="A698" s="347">
        <v>23200221</v>
      </c>
      <c r="B698" s="347" t="s">
        <v>2978</v>
      </c>
      <c r="C698" s="347">
        <v>0.02</v>
      </c>
    </row>
    <row r="699" spans="1:5">
      <c r="A699" s="347">
        <v>23200222</v>
      </c>
      <c r="B699" s="347" t="s">
        <v>257</v>
      </c>
      <c r="C699" s="348">
        <v>-9988690.0099999998</v>
      </c>
    </row>
    <row r="700" spans="1:5">
      <c r="A700" s="347">
        <v>23200242</v>
      </c>
      <c r="B700" s="347" t="s">
        <v>1580</v>
      </c>
      <c r="C700" s="348">
        <v>-25293586.690000001</v>
      </c>
    </row>
    <row r="701" spans="1:5">
      <c r="A701" s="347">
        <v>23200281</v>
      </c>
      <c r="B701" s="347" t="s">
        <v>2900</v>
      </c>
      <c r="C701" s="347">
        <v>-254.59</v>
      </c>
    </row>
    <row r="702" spans="1:5">
      <c r="A702" s="347">
        <v>23200282</v>
      </c>
      <c r="B702" s="347" t="s">
        <v>2901</v>
      </c>
      <c r="C702" s="348">
        <v>-4941.2700000000004</v>
      </c>
    </row>
    <row r="703" spans="1:5">
      <c r="A703" s="347">
        <v>23200333</v>
      </c>
      <c r="B703" s="347" t="s">
        <v>987</v>
      </c>
      <c r="C703" s="348">
        <v>-13210631</v>
      </c>
    </row>
    <row r="704" spans="1:5">
      <c r="A704" s="347">
        <v>23200483</v>
      </c>
      <c r="B704" s="347" t="s">
        <v>622</v>
      </c>
      <c r="C704" s="348">
        <v>-12708467.039999999</v>
      </c>
      <c r="E704" s="348"/>
    </row>
    <row r="705" spans="1:5">
      <c r="A705" s="347">
        <v>23200493</v>
      </c>
      <c r="B705" s="347" t="s">
        <v>2795</v>
      </c>
      <c r="C705" s="348">
        <v>-105738.47</v>
      </c>
      <c r="E705" s="348"/>
    </row>
    <row r="706" spans="1:5">
      <c r="A706" s="347">
        <v>23200543</v>
      </c>
      <c r="B706" s="347" t="s">
        <v>689</v>
      </c>
      <c r="C706" s="348">
        <v>-59285033.979999997</v>
      </c>
      <c r="E706" s="348"/>
    </row>
    <row r="707" spans="1:5">
      <c r="A707" s="347">
        <v>23200643</v>
      </c>
      <c r="B707" s="347" t="s">
        <v>597</v>
      </c>
      <c r="C707" s="348">
        <v>-6450380.2300000004</v>
      </c>
      <c r="E707" s="348"/>
    </row>
    <row r="708" spans="1:5">
      <c r="A708" s="347">
        <v>23200653</v>
      </c>
      <c r="B708" s="347" t="s">
        <v>1573</v>
      </c>
      <c r="C708" s="348">
        <v>-804827.4</v>
      </c>
      <c r="E708" s="348"/>
    </row>
    <row r="709" spans="1:5">
      <c r="A709" s="347">
        <v>23200683</v>
      </c>
      <c r="B709" s="347" t="s">
        <v>1714</v>
      </c>
      <c r="C709" s="347">
        <v>-7.5</v>
      </c>
      <c r="E709" s="348"/>
    </row>
    <row r="710" spans="1:5">
      <c r="A710" s="347">
        <v>23200693</v>
      </c>
      <c r="B710" s="347" t="s">
        <v>1291</v>
      </c>
      <c r="C710" s="348">
        <v>-200521.83</v>
      </c>
      <c r="E710" s="348"/>
    </row>
    <row r="711" spans="1:5">
      <c r="A711" s="347">
        <v>23200733</v>
      </c>
      <c r="B711" s="347" t="s">
        <v>230</v>
      </c>
      <c r="C711" s="348">
        <v>-1667.57</v>
      </c>
      <c r="E711" s="348"/>
    </row>
    <row r="712" spans="1:5">
      <c r="A712" s="347">
        <v>23200743</v>
      </c>
      <c r="B712" s="347" t="s">
        <v>1821</v>
      </c>
      <c r="C712" s="348">
        <v>-1935.31</v>
      </c>
      <c r="E712" s="348"/>
    </row>
    <row r="713" spans="1:5">
      <c r="A713" s="347">
        <v>23200753</v>
      </c>
      <c r="B713" s="347" t="s">
        <v>1554</v>
      </c>
      <c r="C713" s="348">
        <v>-1294.56</v>
      </c>
      <c r="E713" s="348"/>
    </row>
    <row r="714" spans="1:5">
      <c r="A714" s="347">
        <v>23200763</v>
      </c>
      <c r="B714" s="347" t="s">
        <v>1820</v>
      </c>
      <c r="C714" s="347">
        <v>-193.59</v>
      </c>
      <c r="E714" s="348"/>
    </row>
    <row r="715" spans="1:5">
      <c r="A715" s="347">
        <v>23200773</v>
      </c>
      <c r="B715" s="347" t="s">
        <v>1064</v>
      </c>
      <c r="C715" s="348">
        <v>-14085</v>
      </c>
      <c r="E715" s="348"/>
    </row>
    <row r="716" spans="1:5">
      <c r="A716" s="347">
        <v>23200813</v>
      </c>
      <c r="B716" s="347" t="s">
        <v>2870</v>
      </c>
      <c r="C716" s="348">
        <v>16021.56</v>
      </c>
    </row>
    <row r="717" spans="1:5">
      <c r="A717" s="347">
        <v>23200823</v>
      </c>
      <c r="B717" s="347" t="s">
        <v>2886</v>
      </c>
      <c r="C717" s="348">
        <v>-125604.8</v>
      </c>
      <c r="E717" s="348"/>
    </row>
    <row r="718" spans="1:5">
      <c r="A718" s="347">
        <v>23200873</v>
      </c>
      <c r="B718" s="347" t="s">
        <v>2979</v>
      </c>
      <c r="C718" s="348">
        <v>-836828.17</v>
      </c>
      <c r="E718" s="348"/>
    </row>
    <row r="719" spans="1:5">
      <c r="A719" s="347">
        <v>23201003</v>
      </c>
      <c r="B719" s="347" t="s">
        <v>737</v>
      </c>
      <c r="C719" s="348">
        <v>-25733503.289999999</v>
      </c>
      <c r="E719" s="348"/>
    </row>
    <row r="720" spans="1:5">
      <c r="A720" s="347">
        <v>23201013</v>
      </c>
      <c r="B720" s="347" t="s">
        <v>1373</v>
      </c>
      <c r="C720" s="348">
        <v>-3344612.68</v>
      </c>
      <c r="E720" s="348"/>
    </row>
    <row r="721" spans="1:5">
      <c r="A721" s="347">
        <v>23201033</v>
      </c>
      <c r="B721" s="347" t="s">
        <v>1097</v>
      </c>
      <c r="C721" s="348">
        <v>-128388.99</v>
      </c>
      <c r="E721" s="348"/>
    </row>
    <row r="722" spans="1:5">
      <c r="A722" s="347">
        <v>23201043</v>
      </c>
      <c r="B722" s="347" t="s">
        <v>464</v>
      </c>
      <c r="C722" s="348">
        <v>-170888.69</v>
      </c>
      <c r="E722" s="348"/>
    </row>
    <row r="723" spans="1:5">
      <c r="A723" s="347">
        <v>23201053</v>
      </c>
      <c r="B723" s="347" t="s">
        <v>2434</v>
      </c>
      <c r="C723" s="348">
        <v>-45662.559999999998</v>
      </c>
      <c r="E723" s="348"/>
    </row>
    <row r="724" spans="1:5">
      <c r="A724" s="347">
        <v>23201073</v>
      </c>
      <c r="B724" s="347" t="s">
        <v>1220</v>
      </c>
      <c r="C724" s="348">
        <v>-349443.26</v>
      </c>
      <c r="E724" s="348"/>
    </row>
    <row r="725" spans="1:5">
      <c r="A725" s="347">
        <v>23201093</v>
      </c>
      <c r="B725" s="347" t="s">
        <v>2012</v>
      </c>
      <c r="C725" s="348">
        <v>-68650.19</v>
      </c>
      <c r="E725" s="348"/>
    </row>
    <row r="726" spans="1:5">
      <c r="A726" s="347">
        <v>23201113</v>
      </c>
      <c r="B726" s="347" t="s">
        <v>539</v>
      </c>
      <c r="C726" s="348">
        <v>10623.47</v>
      </c>
      <c r="E726" s="348"/>
    </row>
    <row r="727" spans="1:5">
      <c r="A727" s="347">
        <v>23201153</v>
      </c>
      <c r="B727" s="347" t="s">
        <v>2487</v>
      </c>
      <c r="C727" s="348">
        <v>-2990.49</v>
      </c>
      <c r="E727" s="348"/>
    </row>
    <row r="728" spans="1:5">
      <c r="A728" s="347">
        <v>23201163</v>
      </c>
      <c r="B728" s="347" t="s">
        <v>2488</v>
      </c>
      <c r="C728" s="348">
        <v>-19435.03</v>
      </c>
      <c r="E728" s="348"/>
    </row>
    <row r="729" spans="1:5">
      <c r="A729" s="347">
        <v>23201193</v>
      </c>
      <c r="B729" s="347" t="s">
        <v>2489</v>
      </c>
      <c r="C729" s="348">
        <v>-25440.86</v>
      </c>
    </row>
    <row r="730" spans="1:5">
      <c r="A730" s="347">
        <v>23201203</v>
      </c>
      <c r="B730" s="347" t="s">
        <v>2490</v>
      </c>
      <c r="C730" s="348">
        <v>-3301.36</v>
      </c>
      <c r="E730" s="348"/>
    </row>
    <row r="731" spans="1:5">
      <c r="A731" s="347">
        <v>23201251</v>
      </c>
      <c r="B731" s="347" t="s">
        <v>2440</v>
      </c>
      <c r="C731" s="348">
        <v>-325473</v>
      </c>
      <c r="E731" s="348"/>
    </row>
    <row r="732" spans="1:5">
      <c r="A732" s="347">
        <v>23202173</v>
      </c>
      <c r="B732" s="347" t="s">
        <v>389</v>
      </c>
      <c r="C732" s="347">
        <v>76.540000000000006</v>
      </c>
    </row>
    <row r="733" spans="1:5">
      <c r="A733" s="347">
        <v>23202183</v>
      </c>
      <c r="B733" s="347" t="s">
        <v>1183</v>
      </c>
      <c r="C733" s="347">
        <v>-29.94</v>
      </c>
      <c r="E733" s="348"/>
    </row>
    <row r="734" spans="1:5">
      <c r="A734" s="347">
        <v>23202213</v>
      </c>
      <c r="B734" s="347" t="s">
        <v>2903</v>
      </c>
      <c r="C734" s="347">
        <v>-996.5</v>
      </c>
      <c r="E734" s="348"/>
    </row>
    <row r="735" spans="1:5">
      <c r="A735" s="347">
        <v>23202233</v>
      </c>
      <c r="B735" s="347" t="s">
        <v>2975</v>
      </c>
      <c r="C735" s="348">
        <v>-680725.77</v>
      </c>
      <c r="E735" s="348"/>
    </row>
    <row r="736" spans="1:5">
      <c r="A736" s="347">
        <v>23202353</v>
      </c>
      <c r="B736" s="347" t="s">
        <v>2976</v>
      </c>
      <c r="C736" s="348">
        <v>-9414309.4900000002</v>
      </c>
      <c r="E736" s="348"/>
    </row>
    <row r="737" spans="1:5">
      <c r="A737" s="347">
        <v>23500003</v>
      </c>
      <c r="B737" s="347" t="s">
        <v>2507</v>
      </c>
      <c r="C737" s="348">
        <v>-22869443.239999998</v>
      </c>
      <c r="E737" s="348"/>
    </row>
    <row r="738" spans="1:5">
      <c r="A738" s="347">
        <v>23500011</v>
      </c>
      <c r="B738" s="347" t="s">
        <v>935</v>
      </c>
      <c r="C738" s="348">
        <v>-4682953.8099999996</v>
      </c>
      <c r="E738" s="348"/>
    </row>
    <row r="739" spans="1:5">
      <c r="A739" s="347">
        <v>23600021</v>
      </c>
      <c r="B739" s="347" t="s">
        <v>2281</v>
      </c>
      <c r="C739" s="348">
        <v>-3832781.68</v>
      </c>
      <c r="E739" s="348"/>
    </row>
    <row r="740" spans="1:5">
      <c r="A740" s="347">
        <v>23600022</v>
      </c>
      <c r="B740" s="347" t="s">
        <v>2282</v>
      </c>
      <c r="C740" s="348">
        <v>-1104312</v>
      </c>
    </row>
    <row r="741" spans="1:5">
      <c r="A741" s="347">
        <v>23600063</v>
      </c>
      <c r="B741" s="347" t="s">
        <v>897</v>
      </c>
      <c r="C741" s="347">
        <v>-264.45</v>
      </c>
      <c r="E741" s="348"/>
    </row>
    <row r="742" spans="1:5">
      <c r="A742" s="347">
        <v>23600093</v>
      </c>
      <c r="B742" s="347" t="s">
        <v>317</v>
      </c>
      <c r="C742" s="348">
        <v>30330.5</v>
      </c>
    </row>
    <row r="743" spans="1:5">
      <c r="A743" s="347">
        <v>23600201</v>
      </c>
      <c r="B743" s="347" t="s">
        <v>453</v>
      </c>
      <c r="C743" s="348">
        <v>-36384210.43</v>
      </c>
      <c r="E743" s="348"/>
    </row>
    <row r="744" spans="1:5">
      <c r="A744" s="347">
        <v>23600211</v>
      </c>
      <c r="B744" s="347" t="s">
        <v>454</v>
      </c>
      <c r="C744" s="348">
        <v>-7911332.6399999997</v>
      </c>
      <c r="E744" s="348"/>
    </row>
    <row r="745" spans="1:5">
      <c r="A745" s="347">
        <v>23600213</v>
      </c>
      <c r="B745" s="347" t="s">
        <v>1732</v>
      </c>
      <c r="C745" s="348">
        <v>-76702.59</v>
      </c>
      <c r="E745" s="348"/>
    </row>
    <row r="746" spans="1:5">
      <c r="A746" s="347">
        <v>23600221</v>
      </c>
      <c r="B746" s="347" t="s">
        <v>670</v>
      </c>
      <c r="C746" s="348">
        <v>-145680</v>
      </c>
      <c r="E746" s="348"/>
    </row>
    <row r="747" spans="1:5">
      <c r="A747" s="347">
        <v>23600232</v>
      </c>
      <c r="B747" s="347" t="s">
        <v>455</v>
      </c>
      <c r="C747" s="348">
        <v>-15926160.42</v>
      </c>
    </row>
    <row r="748" spans="1:5">
      <c r="A748" s="347">
        <v>23600351</v>
      </c>
      <c r="B748" s="347" t="s">
        <v>1544</v>
      </c>
      <c r="C748" s="348">
        <v>-9134082.0700000003</v>
      </c>
      <c r="E748" s="348"/>
    </row>
    <row r="749" spans="1:5">
      <c r="A749" s="347">
        <v>23600391</v>
      </c>
      <c r="B749" s="347" t="s">
        <v>699</v>
      </c>
      <c r="C749" s="348">
        <v>-486160.35</v>
      </c>
      <c r="E749" s="348"/>
    </row>
    <row r="750" spans="1:5">
      <c r="A750" s="347">
        <v>23600431</v>
      </c>
      <c r="B750" s="347" t="s">
        <v>2822</v>
      </c>
      <c r="C750" s="347">
        <v>800</v>
      </c>
      <c r="E750" s="348"/>
    </row>
    <row r="751" spans="1:5">
      <c r="A751" s="347">
        <v>23600471</v>
      </c>
      <c r="B751" s="347" t="s">
        <v>1724</v>
      </c>
      <c r="C751" s="348">
        <v>-783140.79</v>
      </c>
      <c r="E751" s="348"/>
    </row>
    <row r="752" spans="1:5">
      <c r="A752" s="347">
        <v>23600552</v>
      </c>
      <c r="B752" s="347" t="s">
        <v>1724</v>
      </c>
      <c r="C752" s="348">
        <v>-1594730</v>
      </c>
      <c r="E752" s="348"/>
    </row>
    <row r="753" spans="1:5">
      <c r="A753" s="347">
        <v>23600602</v>
      </c>
      <c r="B753" s="347" t="s">
        <v>1725</v>
      </c>
      <c r="C753" s="348">
        <v>-2389518.0299999998</v>
      </c>
      <c r="E753" s="348"/>
    </row>
    <row r="754" spans="1:5">
      <c r="A754" s="347">
        <v>23601003</v>
      </c>
      <c r="B754" s="347" t="s">
        <v>1610</v>
      </c>
      <c r="C754" s="348">
        <v>-114661.17</v>
      </c>
      <c r="E754" s="348"/>
    </row>
    <row r="755" spans="1:5">
      <c r="A755" s="347">
        <v>23601013</v>
      </c>
      <c r="B755" s="347" t="s">
        <v>2283</v>
      </c>
      <c r="C755" s="348">
        <v>-88224.69</v>
      </c>
    </row>
    <row r="756" spans="1:5">
      <c r="A756" s="347">
        <v>23601023</v>
      </c>
      <c r="B756" s="347" t="s">
        <v>645</v>
      </c>
      <c r="C756" s="348">
        <v>-10011.48</v>
      </c>
    </row>
    <row r="757" spans="1:5">
      <c r="A757" s="347">
        <v>23601043</v>
      </c>
      <c r="B757" s="347" t="s">
        <v>1733</v>
      </c>
      <c r="C757" s="348">
        <v>-8522.16</v>
      </c>
      <c r="E757" s="348"/>
    </row>
    <row r="758" spans="1:5">
      <c r="A758" s="347">
        <v>23700363</v>
      </c>
      <c r="B758" s="347" t="s">
        <v>1583</v>
      </c>
      <c r="C758" s="348">
        <v>-312812.5</v>
      </c>
      <c r="E758" s="348"/>
    </row>
    <row r="759" spans="1:5">
      <c r="A759" s="347">
        <v>23700383</v>
      </c>
      <c r="B759" s="347" t="s">
        <v>186</v>
      </c>
      <c r="C759" s="348">
        <v>-42000</v>
      </c>
      <c r="E759" s="348"/>
    </row>
    <row r="760" spans="1:5">
      <c r="A760" s="347">
        <v>23700713</v>
      </c>
      <c r="B760" s="347" t="s">
        <v>1093</v>
      </c>
      <c r="C760" s="348">
        <v>-13926.69</v>
      </c>
      <c r="E760" s="348"/>
    </row>
    <row r="761" spans="1:5">
      <c r="A761" s="347">
        <v>23700813</v>
      </c>
      <c r="B761" s="347" t="s">
        <v>375</v>
      </c>
      <c r="C761" s="348">
        <v>-3208333.13</v>
      </c>
    </row>
    <row r="762" spans="1:5">
      <c r="A762" s="347">
        <v>23700823</v>
      </c>
      <c r="B762" s="347" t="s">
        <v>129</v>
      </c>
      <c r="C762" s="348">
        <v>-561666.46</v>
      </c>
    </row>
    <row r="763" spans="1:5">
      <c r="A763" s="347">
        <v>23700841</v>
      </c>
      <c r="B763" s="347" t="s">
        <v>1197</v>
      </c>
      <c r="C763" s="348">
        <v>-374890.42</v>
      </c>
      <c r="E763" s="348"/>
    </row>
    <row r="764" spans="1:5">
      <c r="A764" s="347">
        <v>23700873</v>
      </c>
      <c r="B764" s="347" t="s">
        <v>1792</v>
      </c>
      <c r="C764" s="348">
        <v>-877500</v>
      </c>
      <c r="E764" s="348"/>
    </row>
    <row r="765" spans="1:5">
      <c r="A765" s="347">
        <v>23700963</v>
      </c>
      <c r="B765" s="347" t="s">
        <v>1848</v>
      </c>
      <c r="C765" s="348">
        <v>-4607243.37</v>
      </c>
      <c r="E765" s="348"/>
    </row>
    <row r="766" spans="1:5">
      <c r="A766" s="347">
        <v>23701013</v>
      </c>
      <c r="B766" s="347" t="s">
        <v>977</v>
      </c>
      <c r="C766" s="348">
        <v>-7268.39</v>
      </c>
      <c r="E766" s="348"/>
    </row>
    <row r="767" spans="1:5">
      <c r="A767" s="347">
        <v>23701023</v>
      </c>
      <c r="B767" s="347" t="s">
        <v>978</v>
      </c>
      <c r="C767" s="348">
        <v>-4948971.12</v>
      </c>
    </row>
    <row r="768" spans="1:5">
      <c r="A768" s="347">
        <v>23701033</v>
      </c>
      <c r="B768" s="347" t="s">
        <v>1769</v>
      </c>
      <c r="C768" s="348">
        <v>-836533.33</v>
      </c>
    </row>
    <row r="769" spans="1:5">
      <c r="A769" s="347">
        <v>23701053</v>
      </c>
      <c r="B769" s="347" t="s">
        <v>1818</v>
      </c>
      <c r="C769" s="348">
        <v>-5811666.8200000003</v>
      </c>
      <c r="E769" s="348"/>
    </row>
    <row r="770" spans="1:5">
      <c r="A770" s="347">
        <v>23701063</v>
      </c>
      <c r="B770" s="347" t="s">
        <v>1856</v>
      </c>
      <c r="C770" s="347">
        <v>903.73</v>
      </c>
      <c r="E770" s="348"/>
    </row>
    <row r="771" spans="1:5">
      <c r="A771" s="347">
        <v>23701113</v>
      </c>
      <c r="B771" s="347" t="s">
        <v>415</v>
      </c>
      <c r="C771" s="348">
        <v>-10074750</v>
      </c>
      <c r="E771" s="348"/>
    </row>
    <row r="772" spans="1:5">
      <c r="A772" s="347">
        <v>23701123</v>
      </c>
      <c r="B772" s="347" t="s">
        <v>1956</v>
      </c>
      <c r="C772" s="348">
        <v>-889371.65</v>
      </c>
    </row>
    <row r="773" spans="1:5">
      <c r="A773" s="347">
        <v>23701133</v>
      </c>
      <c r="B773" s="347" t="s">
        <v>1951</v>
      </c>
      <c r="C773" s="348">
        <v>-3042110.89</v>
      </c>
    </row>
    <row r="774" spans="1:5">
      <c r="A774" s="347">
        <v>23701143</v>
      </c>
      <c r="B774" s="347" t="s">
        <v>2058</v>
      </c>
      <c r="C774" s="348">
        <v>-7846216.6600000001</v>
      </c>
      <c r="E774" s="348"/>
    </row>
    <row r="775" spans="1:5">
      <c r="A775" s="347">
        <v>23701153</v>
      </c>
      <c r="B775" s="347" t="s">
        <v>2199</v>
      </c>
      <c r="C775" s="348">
        <v>-4187666.67</v>
      </c>
      <c r="E775" s="348"/>
    </row>
    <row r="776" spans="1:5">
      <c r="A776" s="347">
        <v>23701163</v>
      </c>
      <c r="B776" s="347" t="s">
        <v>2200</v>
      </c>
      <c r="C776" s="348">
        <v>-799000</v>
      </c>
    </row>
    <row r="777" spans="1:5">
      <c r="A777" s="347">
        <v>23701173</v>
      </c>
      <c r="B777" s="347" t="s">
        <v>2515</v>
      </c>
      <c r="C777" s="348">
        <v>-28204.04</v>
      </c>
      <c r="E777" s="348"/>
    </row>
    <row r="778" spans="1:5">
      <c r="A778" s="347">
        <v>23701183</v>
      </c>
      <c r="B778" s="347" t="s">
        <v>2557</v>
      </c>
      <c r="C778" s="348">
        <v>-464994.83</v>
      </c>
      <c r="E778" s="348"/>
    </row>
    <row r="779" spans="1:5">
      <c r="A779" s="347">
        <v>23701193</v>
      </c>
      <c r="B779" s="347" t="s">
        <v>2561</v>
      </c>
      <c r="C779" s="348">
        <v>-80600</v>
      </c>
      <c r="E779" s="348"/>
    </row>
    <row r="780" spans="1:5">
      <c r="A780" s="347">
        <v>23701203</v>
      </c>
      <c r="B780" s="347" t="s">
        <v>2930</v>
      </c>
      <c r="C780" s="348">
        <v>-6345486.1200000001</v>
      </c>
      <c r="E780" s="348"/>
    </row>
    <row r="781" spans="1:5">
      <c r="A781" s="347">
        <v>24100043</v>
      </c>
      <c r="B781" s="347" t="s">
        <v>1454</v>
      </c>
      <c r="C781" s="348">
        <v>30353.94</v>
      </c>
      <c r="E781" s="348"/>
    </row>
    <row r="782" spans="1:5">
      <c r="A782" s="347">
        <v>24100063</v>
      </c>
      <c r="B782" s="347" t="s">
        <v>1793</v>
      </c>
      <c r="C782" s="348">
        <v>3488.76</v>
      </c>
      <c r="E782" s="348"/>
    </row>
    <row r="783" spans="1:5">
      <c r="A783" s="347">
        <v>24100143</v>
      </c>
      <c r="B783" s="347" t="s">
        <v>576</v>
      </c>
      <c r="C783" s="348">
        <v>-11448.79</v>
      </c>
      <c r="E783" s="348"/>
    </row>
    <row r="784" spans="1:5">
      <c r="A784" s="347">
        <v>24100173</v>
      </c>
      <c r="B784" s="347" t="s">
        <v>1793</v>
      </c>
      <c r="C784" s="348">
        <v>-46269.29</v>
      </c>
      <c r="E784" s="348"/>
    </row>
    <row r="785" spans="1:5">
      <c r="A785" s="347">
        <v>24100212</v>
      </c>
      <c r="B785" s="347" t="s">
        <v>1135</v>
      </c>
      <c r="C785" s="348">
        <v>-1826929.44</v>
      </c>
    </row>
    <row r="786" spans="1:5">
      <c r="A786" s="347">
        <v>24200011</v>
      </c>
      <c r="B786" s="347" t="s">
        <v>2243</v>
      </c>
      <c r="C786" s="348">
        <v>-59888.99</v>
      </c>
      <c r="E786" s="348"/>
    </row>
    <row r="787" spans="1:5">
      <c r="A787" s="347">
        <v>24200041</v>
      </c>
      <c r="B787" s="347" t="s">
        <v>1150</v>
      </c>
      <c r="C787" s="348">
        <v>-201380</v>
      </c>
      <c r="E787" s="348"/>
    </row>
    <row r="788" spans="1:5">
      <c r="A788" s="347">
        <v>24200061</v>
      </c>
      <c r="B788" s="347" t="s">
        <v>2492</v>
      </c>
      <c r="C788" s="348">
        <v>-700765.63</v>
      </c>
      <c r="E788" s="348"/>
    </row>
    <row r="789" spans="1:5">
      <c r="A789" s="347">
        <v>24200071</v>
      </c>
      <c r="B789" s="347" t="s">
        <v>2856</v>
      </c>
      <c r="C789" s="348">
        <v>-34267.199999999997</v>
      </c>
      <c r="E789" s="348"/>
    </row>
    <row r="790" spans="1:5">
      <c r="A790" s="347">
        <v>24200103</v>
      </c>
      <c r="B790" s="347" t="s">
        <v>2398</v>
      </c>
      <c r="C790" s="348">
        <v>-25000</v>
      </c>
      <c r="E790" s="348"/>
    </row>
    <row r="791" spans="1:5">
      <c r="A791" s="347">
        <v>24200451</v>
      </c>
      <c r="B791" s="347" t="s">
        <v>2038</v>
      </c>
      <c r="C791" s="348">
        <v>-992608.98</v>
      </c>
      <c r="E791" s="348"/>
    </row>
    <row r="792" spans="1:5">
      <c r="A792" s="347">
        <v>24200461</v>
      </c>
      <c r="B792" s="347" t="s">
        <v>2422</v>
      </c>
      <c r="C792" s="348">
        <v>-7001303.3099999996</v>
      </c>
      <c r="E792" s="348"/>
    </row>
    <row r="793" spans="1:5">
      <c r="A793" s="347">
        <v>24200511</v>
      </c>
      <c r="B793" s="347" t="s">
        <v>1020</v>
      </c>
      <c r="C793" s="348">
        <v>-3041094</v>
      </c>
      <c r="E793" s="348"/>
    </row>
    <row r="794" spans="1:5">
      <c r="A794" s="347">
        <v>24200541</v>
      </c>
      <c r="B794" s="347" t="s">
        <v>1217</v>
      </c>
      <c r="C794" s="348">
        <v>-39512.839999999997</v>
      </c>
      <c r="E794" s="348"/>
    </row>
    <row r="795" spans="1:5">
      <c r="A795" s="347">
        <v>24200551</v>
      </c>
      <c r="B795" s="347" t="s">
        <v>48</v>
      </c>
      <c r="C795" s="348">
        <v>-39512.839999999997</v>
      </c>
    </row>
    <row r="796" spans="1:5">
      <c r="A796" s="347">
        <v>24200561</v>
      </c>
      <c r="B796" s="347" t="s">
        <v>814</v>
      </c>
      <c r="C796" s="348">
        <v>-10451.08</v>
      </c>
    </row>
    <row r="797" spans="1:5">
      <c r="A797" s="347">
        <v>24200571</v>
      </c>
      <c r="B797" s="347" t="s">
        <v>390</v>
      </c>
      <c r="C797" s="348">
        <v>-10451.08</v>
      </c>
      <c r="E797" s="348"/>
    </row>
    <row r="798" spans="1:5">
      <c r="A798" s="347">
        <v>24200622</v>
      </c>
      <c r="B798" s="347" t="s">
        <v>736</v>
      </c>
      <c r="C798" s="348">
        <v>-1337889</v>
      </c>
      <c r="E798" s="348"/>
    </row>
    <row r="799" spans="1:5">
      <c r="A799" s="347">
        <v>24200632</v>
      </c>
      <c r="B799" s="347" t="s">
        <v>1739</v>
      </c>
      <c r="C799" s="348">
        <v>-113058</v>
      </c>
      <c r="E799" s="348"/>
    </row>
    <row r="800" spans="1:5">
      <c r="A800" s="347">
        <v>24200633</v>
      </c>
      <c r="B800" s="347" t="s">
        <v>2743</v>
      </c>
      <c r="C800" s="348">
        <v>-1837372.7</v>
      </c>
      <c r="E800" s="348"/>
    </row>
    <row r="801" spans="1:5">
      <c r="A801" s="347">
        <v>24200641</v>
      </c>
      <c r="B801" s="347" t="s">
        <v>1570</v>
      </c>
      <c r="C801" s="348">
        <v>-156942</v>
      </c>
      <c r="E801" s="348"/>
    </row>
    <row r="802" spans="1:5">
      <c r="A802" s="347">
        <v>24200651</v>
      </c>
      <c r="B802" s="347" t="s">
        <v>1337</v>
      </c>
      <c r="C802" s="348">
        <v>-25750</v>
      </c>
      <c r="E802" s="348"/>
    </row>
    <row r="803" spans="1:5">
      <c r="A803" s="347">
        <v>24200653</v>
      </c>
      <c r="B803" s="347" t="s">
        <v>1593</v>
      </c>
      <c r="C803" s="348">
        <v>-762508.02</v>
      </c>
      <c r="E803" s="348"/>
    </row>
    <row r="804" spans="1:5">
      <c r="A804" s="347">
        <v>24200661</v>
      </c>
      <c r="B804" s="347" t="s">
        <v>1338</v>
      </c>
      <c r="C804" s="348">
        <v>-213864.12</v>
      </c>
    </row>
    <row r="805" spans="1:5">
      <c r="A805" s="347">
        <v>24200671</v>
      </c>
      <c r="B805" s="347" t="s">
        <v>1339</v>
      </c>
      <c r="C805" s="348">
        <v>-63338.52</v>
      </c>
    </row>
    <row r="806" spans="1:5">
      <c r="A806" s="347">
        <v>24200681</v>
      </c>
      <c r="B806" s="347" t="s">
        <v>1340</v>
      </c>
      <c r="C806" s="348">
        <v>-63338.52</v>
      </c>
      <c r="E806" s="348"/>
    </row>
    <row r="807" spans="1:5">
      <c r="A807" s="347">
        <v>24200811</v>
      </c>
      <c r="B807" s="347" t="s">
        <v>1032</v>
      </c>
      <c r="C807" s="348">
        <v>-153106.01999999999</v>
      </c>
      <c r="E807" s="348"/>
    </row>
    <row r="808" spans="1:5">
      <c r="A808" s="347">
        <v>24200821</v>
      </c>
      <c r="B808" s="347" t="s">
        <v>1033</v>
      </c>
      <c r="C808" s="348">
        <v>-153074.01999999999</v>
      </c>
      <c r="E808" s="348"/>
    </row>
    <row r="809" spans="1:5">
      <c r="A809" s="347">
        <v>24200831</v>
      </c>
      <c r="B809" s="347" t="s">
        <v>1034</v>
      </c>
      <c r="C809" s="348">
        <v>-77674.210000000006</v>
      </c>
      <c r="E809" s="348"/>
    </row>
    <row r="810" spans="1:5">
      <c r="A810" s="347">
        <v>24200841</v>
      </c>
      <c r="B810" s="347" t="s">
        <v>1941</v>
      </c>
      <c r="C810" s="348">
        <v>-323058.53000000003</v>
      </c>
      <c r="E810" s="348"/>
    </row>
    <row r="811" spans="1:5">
      <c r="A811" s="347">
        <v>24200851</v>
      </c>
      <c r="B811" s="347" t="s">
        <v>1394</v>
      </c>
      <c r="C811" s="348">
        <v>-50887.05</v>
      </c>
      <c r="E811" s="348"/>
    </row>
    <row r="812" spans="1:5">
      <c r="A812" s="347">
        <v>24200871</v>
      </c>
      <c r="B812" s="347" t="s">
        <v>2056</v>
      </c>
      <c r="C812" s="348">
        <v>-94672.71</v>
      </c>
      <c r="E812" s="348"/>
    </row>
    <row r="813" spans="1:5">
      <c r="A813" s="347">
        <v>24200881</v>
      </c>
      <c r="B813" s="347" t="s">
        <v>2359</v>
      </c>
      <c r="C813" s="348">
        <v>-202614.06</v>
      </c>
      <c r="E813" s="348"/>
    </row>
    <row r="814" spans="1:5">
      <c r="A814" s="347">
        <v>24200891</v>
      </c>
      <c r="B814" s="347" t="s">
        <v>2018</v>
      </c>
      <c r="C814" s="348">
        <v>-67375.5</v>
      </c>
      <c r="E814" s="348"/>
    </row>
    <row r="815" spans="1:5">
      <c r="A815" s="347">
        <v>24200901</v>
      </c>
      <c r="B815" s="347" t="s">
        <v>2186</v>
      </c>
      <c r="C815" s="348">
        <v>-163563</v>
      </c>
      <c r="E815" s="348"/>
    </row>
    <row r="816" spans="1:5">
      <c r="A816" s="347">
        <v>24200911</v>
      </c>
      <c r="B816" s="347" t="s">
        <v>2019</v>
      </c>
      <c r="C816" s="348">
        <v>-16925.07</v>
      </c>
      <c r="E816" s="348"/>
    </row>
    <row r="817" spans="1:5">
      <c r="A817" s="347">
        <v>24200921</v>
      </c>
      <c r="B817" s="347" t="s">
        <v>1031</v>
      </c>
      <c r="C817" s="348">
        <v>-2232017.86</v>
      </c>
      <c r="E817" s="348"/>
    </row>
    <row r="818" spans="1:5">
      <c r="A818" s="347">
        <v>24200931</v>
      </c>
      <c r="B818" s="347" t="s">
        <v>1035</v>
      </c>
      <c r="C818" s="348">
        <v>-304005.81</v>
      </c>
    </row>
    <row r="819" spans="1:5">
      <c r="A819" s="347">
        <v>24200941</v>
      </c>
      <c r="B819" s="347" t="s">
        <v>2385</v>
      </c>
      <c r="C819" s="348">
        <v>-67986</v>
      </c>
      <c r="E819" s="348"/>
    </row>
    <row r="820" spans="1:5">
      <c r="A820" s="347">
        <v>24200951</v>
      </c>
      <c r="B820" s="347" t="s">
        <v>2190</v>
      </c>
      <c r="C820" s="348">
        <v>-204557.72</v>
      </c>
      <c r="E820" s="348"/>
    </row>
    <row r="821" spans="1:5">
      <c r="A821" s="347">
        <v>24200961</v>
      </c>
      <c r="B821" s="347" t="s">
        <v>2187</v>
      </c>
      <c r="C821" s="348">
        <v>-1317869.83</v>
      </c>
      <c r="E821" s="348"/>
    </row>
    <row r="822" spans="1:5">
      <c r="A822" s="347">
        <v>24200971</v>
      </c>
      <c r="B822" s="347" t="s">
        <v>1036</v>
      </c>
      <c r="C822" s="348">
        <v>-102857.7</v>
      </c>
      <c r="E822" s="348"/>
    </row>
    <row r="823" spans="1:5">
      <c r="A823" s="347">
        <v>24200991</v>
      </c>
      <c r="B823" s="347" t="s">
        <v>2247</v>
      </c>
      <c r="C823" s="348">
        <v>-1282.01</v>
      </c>
      <c r="E823" s="348"/>
    </row>
    <row r="824" spans="1:5">
      <c r="A824" s="347">
        <v>24201031</v>
      </c>
      <c r="B824" s="347" t="s">
        <v>2360</v>
      </c>
      <c r="C824" s="348">
        <v>-92347.35</v>
      </c>
      <c r="E824" s="348"/>
    </row>
    <row r="825" spans="1:5">
      <c r="A825" s="347">
        <v>24201041</v>
      </c>
      <c r="B825" s="347" t="s">
        <v>2361</v>
      </c>
      <c r="C825" s="348">
        <v>-18842.48</v>
      </c>
      <c r="E825" s="348"/>
    </row>
    <row r="826" spans="1:5">
      <c r="A826" s="347">
        <v>24300013</v>
      </c>
      <c r="B826" s="347" t="s">
        <v>2097</v>
      </c>
      <c r="C826" s="348">
        <v>-756461.72</v>
      </c>
      <c r="E826" s="348"/>
    </row>
    <row r="827" spans="1:5">
      <c r="A827" s="347">
        <v>24400001</v>
      </c>
      <c r="B827" s="347" t="s">
        <v>2372</v>
      </c>
      <c r="C827" s="348">
        <v>-74793073.200000003</v>
      </c>
      <c r="E827" s="348"/>
    </row>
    <row r="828" spans="1:5">
      <c r="A828" s="347">
        <v>24400002</v>
      </c>
      <c r="B828" s="347" t="s">
        <v>2373</v>
      </c>
      <c r="C828" s="348">
        <v>-52284415.579999998</v>
      </c>
      <c r="E828" s="348"/>
    </row>
    <row r="829" spans="1:5">
      <c r="A829" s="347">
        <v>24400011</v>
      </c>
      <c r="B829" s="347" t="s">
        <v>2374</v>
      </c>
      <c r="C829" s="348">
        <v>-36679318.259999998</v>
      </c>
      <c r="E829" s="348"/>
    </row>
    <row r="830" spans="1:5">
      <c r="A830" s="347">
        <v>24400012</v>
      </c>
      <c r="B830" s="347" t="s">
        <v>2375</v>
      </c>
      <c r="C830" s="348">
        <v>-17283919.140000001</v>
      </c>
      <c r="E830" s="348"/>
    </row>
    <row r="831" spans="1:5">
      <c r="A831" s="347">
        <v>25200121</v>
      </c>
      <c r="B831" s="347" t="s">
        <v>1773</v>
      </c>
      <c r="C831" s="348">
        <v>-135739.34</v>
      </c>
    </row>
    <row r="832" spans="1:5">
      <c r="A832" s="347">
        <v>25200152</v>
      </c>
      <c r="B832" s="347" t="s">
        <v>1198</v>
      </c>
      <c r="C832" s="348">
        <v>-107354.9</v>
      </c>
    </row>
    <row r="833" spans="1:5">
      <c r="A833" s="347">
        <v>25200161</v>
      </c>
      <c r="B833" s="347" t="s">
        <v>55</v>
      </c>
      <c r="C833" s="348">
        <v>-6328524.6399999997</v>
      </c>
    </row>
    <row r="834" spans="1:5">
      <c r="A834" s="347">
        <v>25200171</v>
      </c>
      <c r="B834" s="347" t="s">
        <v>56</v>
      </c>
      <c r="C834" s="348">
        <v>-13718266.960000001</v>
      </c>
      <c r="E834" s="348"/>
    </row>
    <row r="835" spans="1:5">
      <c r="A835" s="347">
        <v>25200181</v>
      </c>
      <c r="B835" s="347" t="s">
        <v>1204</v>
      </c>
      <c r="C835" s="348">
        <v>-32391132.699999999</v>
      </c>
      <c r="E835" s="348"/>
    </row>
    <row r="836" spans="1:5">
      <c r="A836" s="347">
        <v>25200202</v>
      </c>
      <c r="B836" s="347" t="s">
        <v>1298</v>
      </c>
      <c r="C836" s="348">
        <v>-21339624.16</v>
      </c>
      <c r="E836" s="348"/>
    </row>
    <row r="837" spans="1:5">
      <c r="A837" s="347">
        <v>25200222</v>
      </c>
      <c r="B837" s="347" t="s">
        <v>1299</v>
      </c>
      <c r="C837" s="348">
        <v>-1572884</v>
      </c>
      <c r="E837" s="348"/>
    </row>
    <row r="838" spans="1:5">
      <c r="A838" s="347">
        <v>25200262</v>
      </c>
      <c r="B838" s="347" t="s">
        <v>1078</v>
      </c>
      <c r="C838" s="348">
        <v>-39367.31</v>
      </c>
      <c r="E838" s="348"/>
    </row>
    <row r="839" spans="1:5">
      <c r="A839" s="347">
        <v>25300001</v>
      </c>
      <c r="B839" s="347" t="s">
        <v>558</v>
      </c>
      <c r="C839" s="348">
        <v>-111458.82</v>
      </c>
    </row>
    <row r="840" spans="1:5">
      <c r="A840" s="347">
        <v>25300011</v>
      </c>
      <c r="B840" s="347" t="s">
        <v>1002</v>
      </c>
      <c r="C840" s="348">
        <v>-6901</v>
      </c>
    </row>
    <row r="841" spans="1:5">
      <c r="A841" s="347">
        <v>25300033</v>
      </c>
      <c r="B841" s="347" t="s">
        <v>314</v>
      </c>
      <c r="C841" s="348">
        <v>-8973883.1999999993</v>
      </c>
      <c r="E841" s="348"/>
    </row>
    <row r="842" spans="1:5">
      <c r="A842" s="347">
        <v>25300071</v>
      </c>
      <c r="B842" s="347" t="s">
        <v>1995</v>
      </c>
      <c r="C842" s="348">
        <v>-170198346</v>
      </c>
      <c r="E842" s="348"/>
    </row>
    <row r="843" spans="1:5">
      <c r="A843" s="347">
        <v>25300081</v>
      </c>
      <c r="B843" s="347" t="s">
        <v>2585</v>
      </c>
      <c r="C843" s="348">
        <v>-1000</v>
      </c>
      <c r="E843" s="348"/>
    </row>
    <row r="844" spans="1:5">
      <c r="A844" s="347">
        <v>25300091</v>
      </c>
      <c r="B844" s="347" t="s">
        <v>2547</v>
      </c>
      <c r="C844" s="348">
        <v>-2685077.14</v>
      </c>
      <c r="E844" s="348"/>
    </row>
    <row r="845" spans="1:5">
      <c r="A845" s="347">
        <v>25300121</v>
      </c>
      <c r="B845" s="347" t="s">
        <v>2606</v>
      </c>
      <c r="C845" s="348">
        <v>-675143.1</v>
      </c>
      <c r="E845" s="348"/>
    </row>
    <row r="846" spans="1:5">
      <c r="A846" s="347">
        <v>25300141</v>
      </c>
      <c r="B846" s="347" t="s">
        <v>728</v>
      </c>
      <c r="C846" s="348">
        <v>-1955403.57</v>
      </c>
      <c r="E846" s="348"/>
    </row>
    <row r="847" spans="1:5">
      <c r="A847" s="347">
        <v>25300151</v>
      </c>
      <c r="B847" s="347" t="s">
        <v>1185</v>
      </c>
      <c r="C847" s="348">
        <v>-9606354.9399999995</v>
      </c>
      <c r="E847" s="348"/>
    </row>
    <row r="848" spans="1:5">
      <c r="A848" s="347">
        <v>25300153</v>
      </c>
      <c r="B848" s="347" t="s">
        <v>2399</v>
      </c>
      <c r="C848" s="348">
        <v>-100000</v>
      </c>
      <c r="E848" s="348"/>
    </row>
    <row r="849" spans="1:5">
      <c r="A849" s="347">
        <v>25300161</v>
      </c>
      <c r="B849" s="347" t="s">
        <v>359</v>
      </c>
      <c r="C849" s="348">
        <v>-1020477.55</v>
      </c>
      <c r="E849" s="348"/>
    </row>
    <row r="850" spans="1:5">
      <c r="A850" s="347">
        <v>25300181</v>
      </c>
      <c r="B850" s="347" t="s">
        <v>1988</v>
      </c>
      <c r="C850" s="348">
        <v>-4371301.71</v>
      </c>
      <c r="E850" s="348"/>
    </row>
    <row r="851" spans="1:5">
      <c r="A851" s="347">
        <v>25300201</v>
      </c>
      <c r="B851" s="347" t="s">
        <v>1989</v>
      </c>
      <c r="C851" s="348">
        <v>-5971505</v>
      </c>
      <c r="E851" s="348"/>
    </row>
    <row r="852" spans="1:5">
      <c r="A852" s="347">
        <v>25300212</v>
      </c>
      <c r="B852" s="347" t="s">
        <v>924</v>
      </c>
      <c r="C852" s="348">
        <v>-107953.05</v>
      </c>
      <c r="E852" s="348"/>
    </row>
    <row r="853" spans="1:5">
      <c r="A853" s="347">
        <v>25300271</v>
      </c>
      <c r="B853" s="347" t="s">
        <v>2255</v>
      </c>
      <c r="C853" s="348">
        <v>-897361.32</v>
      </c>
      <c r="E853" s="348"/>
    </row>
    <row r="854" spans="1:5">
      <c r="A854" s="347">
        <v>25300281</v>
      </c>
      <c r="B854" s="347" t="s">
        <v>2343</v>
      </c>
      <c r="C854" s="348">
        <v>-502860</v>
      </c>
      <c r="E854" s="348"/>
    </row>
    <row r="855" spans="1:5">
      <c r="A855" s="347">
        <v>25300293</v>
      </c>
      <c r="B855" s="347" t="s">
        <v>1469</v>
      </c>
      <c r="C855" s="348">
        <v>-6930255</v>
      </c>
      <c r="E855" s="348"/>
    </row>
    <row r="856" spans="1:5">
      <c r="A856" s="347">
        <v>25300323</v>
      </c>
      <c r="B856" s="347" t="s">
        <v>1261</v>
      </c>
      <c r="C856" s="348">
        <v>-57809.81</v>
      </c>
      <c r="E856" s="348"/>
    </row>
    <row r="857" spans="1:5">
      <c r="A857" s="347">
        <v>25300343</v>
      </c>
      <c r="B857" s="347" t="s">
        <v>2641</v>
      </c>
      <c r="C857" s="348">
        <v>-3274792.39</v>
      </c>
      <c r="E857" s="348"/>
    </row>
    <row r="858" spans="1:5">
      <c r="A858" s="347">
        <v>25300353</v>
      </c>
      <c r="B858" s="347" t="s">
        <v>1734</v>
      </c>
      <c r="C858" s="348">
        <v>-6289342.3600000003</v>
      </c>
      <c r="E858" s="348"/>
    </row>
    <row r="859" spans="1:5">
      <c r="A859" s="347">
        <v>25300363</v>
      </c>
      <c r="B859" s="347" t="s">
        <v>1632</v>
      </c>
      <c r="C859" s="348">
        <v>-1841867.76</v>
      </c>
      <c r="E859" s="348"/>
    </row>
    <row r="860" spans="1:5">
      <c r="A860" s="347">
        <v>25300413</v>
      </c>
      <c r="B860" s="347" t="s">
        <v>880</v>
      </c>
      <c r="C860" s="348">
        <v>-688979.3</v>
      </c>
      <c r="E860" s="348"/>
    </row>
    <row r="861" spans="1:5">
      <c r="A861" s="347">
        <v>25300443</v>
      </c>
      <c r="B861" s="347" t="s">
        <v>2051</v>
      </c>
      <c r="C861" s="348">
        <v>-791981.16</v>
      </c>
      <c r="E861" s="348"/>
    </row>
    <row r="862" spans="1:5">
      <c r="A862" s="347">
        <v>25300503</v>
      </c>
      <c r="B862" s="347" t="s">
        <v>401</v>
      </c>
      <c r="C862" s="348">
        <v>-563274.27</v>
      </c>
      <c r="E862" s="348"/>
    </row>
    <row r="863" spans="1:5">
      <c r="A863" s="347">
        <v>25300541</v>
      </c>
      <c r="B863" s="347" t="s">
        <v>859</v>
      </c>
      <c r="C863" s="348">
        <v>-7966998.29</v>
      </c>
      <c r="E863" s="348"/>
    </row>
    <row r="864" spans="1:5">
      <c r="A864" s="347">
        <v>25300561</v>
      </c>
      <c r="B864" s="347" t="s">
        <v>1824</v>
      </c>
      <c r="C864" s="348">
        <v>-8126893</v>
      </c>
      <c r="E864" s="348"/>
    </row>
    <row r="865" spans="1:5">
      <c r="A865" s="347">
        <v>25300581</v>
      </c>
      <c r="B865" s="347" t="s">
        <v>683</v>
      </c>
      <c r="C865" s="348">
        <v>-4536636.9400000004</v>
      </c>
      <c r="E865" s="348"/>
    </row>
    <row r="866" spans="1:5">
      <c r="A866" s="347">
        <v>25300582</v>
      </c>
      <c r="B866" s="347" t="s">
        <v>683</v>
      </c>
      <c r="C866" s="348">
        <v>-1916881.14</v>
      </c>
      <c r="E866" s="348"/>
    </row>
    <row r="867" spans="1:5">
      <c r="A867" s="347">
        <v>25300591</v>
      </c>
      <c r="B867" s="347" t="s">
        <v>684</v>
      </c>
      <c r="C867" s="348">
        <v>4536636.9400000004</v>
      </c>
      <c r="E867" s="348"/>
    </row>
    <row r="868" spans="1:5">
      <c r="A868" s="347">
        <v>25300592</v>
      </c>
      <c r="B868" s="347" t="s">
        <v>684</v>
      </c>
      <c r="C868" s="348">
        <v>1916881.14</v>
      </c>
      <c r="E868" s="348"/>
    </row>
    <row r="869" spans="1:5">
      <c r="A869" s="347">
        <v>25300611</v>
      </c>
      <c r="B869" s="347" t="s">
        <v>1341</v>
      </c>
      <c r="C869" s="348">
        <v>-60429728.780000001</v>
      </c>
      <c r="E869" s="348"/>
    </row>
    <row r="870" spans="1:5">
      <c r="A870" s="347">
        <v>25300621</v>
      </c>
      <c r="B870" s="347" t="s">
        <v>1360</v>
      </c>
      <c r="C870" s="348">
        <v>-8422064.4000000004</v>
      </c>
      <c r="E870" s="348"/>
    </row>
    <row r="871" spans="1:5">
      <c r="A871" s="347">
        <v>25300641</v>
      </c>
      <c r="B871" s="347" t="s">
        <v>2114</v>
      </c>
      <c r="C871" s="348">
        <v>-406343.95</v>
      </c>
      <c r="E871" s="348"/>
    </row>
    <row r="872" spans="1:5">
      <c r="A872" s="347">
        <v>25300642</v>
      </c>
      <c r="B872" s="347" t="s">
        <v>2114</v>
      </c>
      <c r="C872" s="348">
        <v>-247406.02</v>
      </c>
      <c r="E872" s="348"/>
    </row>
    <row r="873" spans="1:5">
      <c r="A873" s="347">
        <v>25300663</v>
      </c>
      <c r="B873" s="347" t="s">
        <v>2356</v>
      </c>
      <c r="C873" s="348">
        <v>-95805.92</v>
      </c>
      <c r="E873" s="348"/>
    </row>
    <row r="874" spans="1:5">
      <c r="A874" s="347">
        <v>25300731</v>
      </c>
      <c r="B874" s="347" t="s">
        <v>2868</v>
      </c>
      <c r="C874" s="348">
        <v>-15154.75</v>
      </c>
      <c r="E874" s="348"/>
    </row>
    <row r="875" spans="1:5">
      <c r="A875" s="347">
        <v>25300733</v>
      </c>
      <c r="B875" s="347" t="s">
        <v>2869</v>
      </c>
      <c r="C875" s="348">
        <v>-50468.17</v>
      </c>
      <c r="E875" s="348"/>
    </row>
    <row r="876" spans="1:5">
      <c r="A876" s="347">
        <v>25300742</v>
      </c>
      <c r="B876" s="347" t="s">
        <v>2916</v>
      </c>
      <c r="C876" s="348">
        <v>-4957106.62</v>
      </c>
      <c r="E876" s="348"/>
    </row>
    <row r="877" spans="1:5">
      <c r="A877" s="347">
        <v>25300761</v>
      </c>
      <c r="B877" s="347" t="s">
        <v>355</v>
      </c>
      <c r="C877" s="348">
        <v>-189789.05</v>
      </c>
      <c r="E877" s="348"/>
    </row>
    <row r="878" spans="1:5">
      <c r="A878" s="347">
        <v>25300771</v>
      </c>
      <c r="B878" s="347" t="s">
        <v>223</v>
      </c>
      <c r="C878" s="348">
        <v>-4735444.3899999997</v>
      </c>
      <c r="E878" s="348"/>
    </row>
    <row r="879" spans="1:5">
      <c r="A879" s="347">
        <v>25301073</v>
      </c>
      <c r="B879" s="347" t="s">
        <v>547</v>
      </c>
      <c r="C879" s="348">
        <v>-1470.92</v>
      </c>
      <c r="E879" s="348"/>
    </row>
    <row r="880" spans="1:5">
      <c r="A880" s="347">
        <v>25301151</v>
      </c>
      <c r="B880" s="347" t="s">
        <v>2404</v>
      </c>
      <c r="C880" s="348">
        <v>-2210322.52</v>
      </c>
      <c r="E880" s="348"/>
    </row>
    <row r="881" spans="1:5">
      <c r="A881" s="347">
        <v>25301203</v>
      </c>
      <c r="B881" s="347" t="s">
        <v>1009</v>
      </c>
      <c r="C881" s="348">
        <v>-199831.98</v>
      </c>
      <c r="E881" s="348"/>
    </row>
    <row r="882" spans="1:5">
      <c r="A882" s="347">
        <v>25301213</v>
      </c>
      <c r="B882" s="347" t="s">
        <v>2874</v>
      </c>
      <c r="C882" s="348">
        <v>-675825</v>
      </c>
      <c r="E882" s="348"/>
    </row>
    <row r="883" spans="1:5">
      <c r="A883" s="347">
        <v>25302221</v>
      </c>
      <c r="B883" s="347" t="s">
        <v>1697</v>
      </c>
      <c r="C883" s="348">
        <v>-1821930.31</v>
      </c>
      <c r="E883" s="348"/>
    </row>
    <row r="884" spans="1:5">
      <c r="A884" s="347">
        <v>25302222</v>
      </c>
      <c r="B884" s="347" t="s">
        <v>1214</v>
      </c>
      <c r="C884" s="348">
        <v>-3518154.78</v>
      </c>
      <c r="E884" s="348"/>
    </row>
    <row r="885" spans="1:5">
      <c r="A885" s="347">
        <v>25302223</v>
      </c>
      <c r="B885" s="347" t="s">
        <v>2859</v>
      </c>
      <c r="C885" s="348">
        <v>-5402685</v>
      </c>
      <c r="E885" s="348"/>
    </row>
    <row r="886" spans="1:5">
      <c r="A886" s="347">
        <v>25400101</v>
      </c>
      <c r="B886" s="347" t="s">
        <v>1248</v>
      </c>
      <c r="C886" s="348">
        <v>-40212.589999999997</v>
      </c>
      <c r="E886" s="348"/>
    </row>
    <row r="887" spans="1:5">
      <c r="A887" s="347">
        <v>25400111</v>
      </c>
      <c r="B887" s="347" t="s">
        <v>1249</v>
      </c>
      <c r="C887" s="348">
        <v>-9006.9699999999993</v>
      </c>
      <c r="E887" s="348"/>
    </row>
    <row r="888" spans="1:5">
      <c r="A888" s="347">
        <v>25400181</v>
      </c>
      <c r="B888" s="347" t="s">
        <v>1668</v>
      </c>
      <c r="C888" s="348">
        <v>-5216103</v>
      </c>
      <c r="E888" s="348"/>
    </row>
    <row r="889" spans="1:5">
      <c r="A889" s="347">
        <v>25400182</v>
      </c>
      <c r="B889" s="347" t="s">
        <v>1669</v>
      </c>
      <c r="C889" s="348">
        <v>-2790147</v>
      </c>
      <c r="E889" s="348"/>
    </row>
    <row r="890" spans="1:5">
      <c r="A890" s="347">
        <v>25400191</v>
      </c>
      <c r="B890" s="347" t="s">
        <v>1927</v>
      </c>
      <c r="C890" s="348">
        <v>-1657681.12</v>
      </c>
      <c r="E890" s="348"/>
    </row>
    <row r="891" spans="1:5">
      <c r="A891" s="347">
        <v>25400201</v>
      </c>
      <c r="B891" s="347" t="s">
        <v>1928</v>
      </c>
      <c r="C891" s="348">
        <v>-1209190.17</v>
      </c>
      <c r="E891" s="348"/>
    </row>
    <row r="892" spans="1:5">
      <c r="A892" s="347">
        <v>25400221</v>
      </c>
      <c r="B892" s="347" t="s">
        <v>2009</v>
      </c>
      <c r="C892" s="348">
        <v>-771675</v>
      </c>
      <c r="E892" s="348"/>
    </row>
    <row r="893" spans="1:5">
      <c r="A893" s="347">
        <v>25400261</v>
      </c>
      <c r="B893" s="347" t="s">
        <v>2022</v>
      </c>
      <c r="C893" s="348">
        <v>-93615823</v>
      </c>
    </row>
    <row r="894" spans="1:5">
      <c r="A894" s="347">
        <v>25400291</v>
      </c>
      <c r="B894" s="347" t="s">
        <v>2317</v>
      </c>
      <c r="C894" s="348">
        <v>-658589.87</v>
      </c>
      <c r="E894" s="348"/>
    </row>
    <row r="895" spans="1:5">
      <c r="A895" s="347">
        <v>25400301</v>
      </c>
      <c r="B895" s="347" t="s">
        <v>2318</v>
      </c>
      <c r="C895" s="348">
        <v>-19415.27</v>
      </c>
    </row>
    <row r="896" spans="1:5">
      <c r="A896" s="347">
        <v>25400311</v>
      </c>
      <c r="B896" s="347" t="s">
        <v>2320</v>
      </c>
      <c r="C896" s="348">
        <v>-29946.99</v>
      </c>
    </row>
    <row r="897" spans="1:5">
      <c r="A897" s="347">
        <v>25400321</v>
      </c>
      <c r="B897" s="347" t="s">
        <v>2419</v>
      </c>
      <c r="C897" s="348">
        <v>-183330.37</v>
      </c>
    </row>
    <row r="898" spans="1:5">
      <c r="A898" s="347">
        <v>25400331</v>
      </c>
      <c r="B898" s="347" t="s">
        <v>2420</v>
      </c>
      <c r="C898" s="348">
        <v>-2058079.63</v>
      </c>
      <c r="E898" s="348"/>
    </row>
    <row r="899" spans="1:5">
      <c r="A899" s="347">
        <v>25400381</v>
      </c>
      <c r="B899" s="347" t="s">
        <v>2980</v>
      </c>
      <c r="C899" s="348">
        <v>-224053.69</v>
      </c>
      <c r="E899" s="348"/>
    </row>
    <row r="900" spans="1:5">
      <c r="A900" s="347">
        <v>25400392</v>
      </c>
      <c r="B900" s="347" t="s">
        <v>2904</v>
      </c>
      <c r="C900" s="348">
        <v>-8970000</v>
      </c>
      <c r="E900" s="348"/>
    </row>
    <row r="901" spans="1:5">
      <c r="A901" s="347">
        <v>25400431</v>
      </c>
      <c r="B901" s="347" t="s">
        <v>2672</v>
      </c>
      <c r="C901" s="348">
        <v>-778288.46</v>
      </c>
      <c r="E901" s="348"/>
    </row>
    <row r="902" spans="1:5">
      <c r="A902" s="347">
        <v>25400441</v>
      </c>
      <c r="B902" s="347" t="s">
        <v>2677</v>
      </c>
      <c r="C902" s="348">
        <v>-45841.64</v>
      </c>
    </row>
    <row r="903" spans="1:5">
      <c r="A903" s="347">
        <v>25400481</v>
      </c>
      <c r="B903" s="347" t="s">
        <v>2777</v>
      </c>
      <c r="C903" s="348">
        <v>1074.3900000000001</v>
      </c>
    </row>
    <row r="904" spans="1:5">
      <c r="A904" s="347">
        <v>25400491</v>
      </c>
      <c r="B904" s="347" t="s">
        <v>2793</v>
      </c>
      <c r="C904" s="348">
        <v>-5112851</v>
      </c>
      <c r="E904" s="348"/>
    </row>
    <row r="905" spans="1:5">
      <c r="A905" s="347">
        <v>25400501</v>
      </c>
      <c r="B905" s="347" t="s">
        <v>2794</v>
      </c>
      <c r="C905" s="348">
        <v>-1480083</v>
      </c>
      <c r="E905" s="348"/>
    </row>
    <row r="906" spans="1:5">
      <c r="A906" s="347">
        <v>25400511</v>
      </c>
      <c r="B906" s="347" t="s">
        <v>2818</v>
      </c>
      <c r="C906" s="348">
        <v>-228306.85</v>
      </c>
      <c r="E906" s="348"/>
    </row>
    <row r="907" spans="1:5">
      <c r="A907" s="347">
        <v>25400521</v>
      </c>
      <c r="B907" s="347" t="s">
        <v>2855</v>
      </c>
      <c r="C907" s="348">
        <v>-8690000</v>
      </c>
      <c r="E907" s="348"/>
    </row>
    <row r="908" spans="1:5">
      <c r="A908" s="347">
        <v>25500002</v>
      </c>
      <c r="B908" s="347" t="s">
        <v>1604</v>
      </c>
      <c r="C908" s="348">
        <v>-8165809</v>
      </c>
      <c r="E908" s="348"/>
    </row>
    <row r="909" spans="1:5">
      <c r="A909" s="347">
        <v>25500022</v>
      </c>
      <c r="B909" s="347" t="s">
        <v>1604</v>
      </c>
      <c r="C909" s="348">
        <v>8165809</v>
      </c>
      <c r="E909" s="348"/>
    </row>
    <row r="910" spans="1:5">
      <c r="A910" s="347">
        <v>25600072</v>
      </c>
      <c r="B910" s="347" t="s">
        <v>2069</v>
      </c>
      <c r="C910" s="348">
        <v>-65777.98</v>
      </c>
      <c r="E910" s="348"/>
    </row>
    <row r="911" spans="1:5">
      <c r="A911" s="347">
        <v>25600081</v>
      </c>
      <c r="B911" s="347" t="s">
        <v>1929</v>
      </c>
      <c r="C911" s="348">
        <v>-3732477.57</v>
      </c>
      <c r="E911" s="348"/>
    </row>
    <row r="912" spans="1:5">
      <c r="A912" s="347">
        <v>25600102</v>
      </c>
      <c r="B912" s="347" t="s">
        <v>2312</v>
      </c>
      <c r="C912" s="348">
        <v>30819.51</v>
      </c>
      <c r="E912" s="348"/>
    </row>
    <row r="913" spans="1:5">
      <c r="A913" s="347">
        <v>25600111</v>
      </c>
      <c r="B913" s="347" t="s">
        <v>2313</v>
      </c>
      <c r="C913" s="348">
        <v>311739.83</v>
      </c>
      <c r="E913" s="348"/>
    </row>
    <row r="914" spans="1:5">
      <c r="A914" s="347">
        <v>28200002</v>
      </c>
      <c r="B914" s="347" t="s">
        <v>3001</v>
      </c>
      <c r="C914" s="348">
        <v>-472094768.52999997</v>
      </c>
      <c r="E914" s="348"/>
    </row>
    <row r="915" spans="1:5">
      <c r="A915" s="347">
        <v>28200013</v>
      </c>
      <c r="B915" s="347" t="s">
        <v>3002</v>
      </c>
      <c r="C915" s="348">
        <v>-39105466.789999999</v>
      </c>
      <c r="E915" s="348"/>
    </row>
    <row r="916" spans="1:5">
      <c r="A916" s="347">
        <v>28200121</v>
      </c>
      <c r="B916" s="347" t="s">
        <v>3003</v>
      </c>
      <c r="C916" s="348">
        <v>-1237288917.8099999</v>
      </c>
      <c r="E916" s="348"/>
    </row>
    <row r="917" spans="1:5">
      <c r="A917" s="347">
        <v>28300031</v>
      </c>
      <c r="B917" s="347" t="s">
        <v>1376</v>
      </c>
      <c r="C917" s="348">
        <v>-4719137</v>
      </c>
      <c r="E917" s="348"/>
    </row>
    <row r="918" spans="1:5">
      <c r="A918" s="347">
        <v>28300033</v>
      </c>
      <c r="B918" s="347" t="s">
        <v>261</v>
      </c>
      <c r="C918" s="348">
        <v>-67749545.829999998</v>
      </c>
      <c r="E918" s="348"/>
    </row>
    <row r="919" spans="1:5">
      <c r="A919" s="347">
        <v>28300041</v>
      </c>
      <c r="B919" s="347" t="s">
        <v>882</v>
      </c>
      <c r="C919" s="348">
        <v>-851459.59</v>
      </c>
      <c r="E919" s="348"/>
    </row>
    <row r="920" spans="1:5">
      <c r="A920" s="347">
        <v>28300043</v>
      </c>
      <c r="B920" s="347" t="s">
        <v>262</v>
      </c>
      <c r="C920" s="348">
        <v>-15963739.880000001</v>
      </c>
      <c r="E920" s="348"/>
    </row>
    <row r="921" spans="1:5">
      <c r="A921" s="347">
        <v>28300081</v>
      </c>
      <c r="B921" s="347" t="s">
        <v>2329</v>
      </c>
      <c r="C921" s="348">
        <v>-5220634.6500000004</v>
      </c>
      <c r="E921" s="348"/>
    </row>
    <row r="922" spans="1:5">
      <c r="A922" s="347">
        <v>28300091</v>
      </c>
      <c r="B922" s="347" t="s">
        <v>2552</v>
      </c>
      <c r="C922" s="348">
        <v>-2853448.4</v>
      </c>
      <c r="E922" s="348"/>
    </row>
    <row r="923" spans="1:5">
      <c r="A923" s="347">
        <v>28300152</v>
      </c>
      <c r="B923" s="347" t="s">
        <v>946</v>
      </c>
      <c r="C923" s="348">
        <v>-1850826.4</v>
      </c>
      <c r="E923" s="348"/>
    </row>
    <row r="924" spans="1:5">
      <c r="A924" s="347">
        <v>28300162</v>
      </c>
      <c r="B924" s="347" t="s">
        <v>749</v>
      </c>
      <c r="C924" s="348">
        <v>-306806.74</v>
      </c>
      <c r="E924" s="348"/>
    </row>
    <row r="925" spans="1:5">
      <c r="A925" s="347">
        <v>28300211</v>
      </c>
      <c r="B925" s="347" t="s">
        <v>2887</v>
      </c>
      <c r="C925" s="348">
        <v>-31234909.98</v>
      </c>
      <c r="E925" s="348"/>
    </row>
    <row r="926" spans="1:5">
      <c r="A926" s="347">
        <v>28300221</v>
      </c>
      <c r="B926" s="347" t="s">
        <v>2888</v>
      </c>
      <c r="C926" s="348">
        <v>-6364792.1699999999</v>
      </c>
      <c r="E926" s="348"/>
    </row>
    <row r="927" spans="1:5">
      <c r="A927" s="347">
        <v>28300232</v>
      </c>
      <c r="B927" s="347" t="s">
        <v>921</v>
      </c>
      <c r="C927" s="348">
        <v>-22191284.02</v>
      </c>
      <c r="E927" s="348"/>
    </row>
    <row r="928" spans="1:5">
      <c r="A928" s="347">
        <v>28300252</v>
      </c>
      <c r="B928" s="347" t="s">
        <v>2206</v>
      </c>
      <c r="C928" s="348">
        <v>-7017061.5899999999</v>
      </c>
      <c r="E928" s="348"/>
    </row>
    <row r="929" spans="1:5">
      <c r="A929" s="347">
        <v>28300262</v>
      </c>
      <c r="B929" s="347" t="s">
        <v>2207</v>
      </c>
      <c r="C929" s="348">
        <v>-2715291.54</v>
      </c>
      <c r="E929" s="348"/>
    </row>
    <row r="930" spans="1:5">
      <c r="A930" s="347">
        <v>28300311</v>
      </c>
      <c r="B930" s="347" t="s">
        <v>3004</v>
      </c>
      <c r="C930" s="348">
        <v>-1727017.69</v>
      </c>
    </row>
    <row r="931" spans="1:5">
      <c r="A931" s="347">
        <v>28300361</v>
      </c>
      <c r="B931" s="347" t="s">
        <v>160</v>
      </c>
      <c r="C931" s="348">
        <v>-70000128.870000005</v>
      </c>
      <c r="E931" s="348"/>
    </row>
    <row r="932" spans="1:5">
      <c r="A932" s="347">
        <v>28300362</v>
      </c>
      <c r="B932" s="347" t="s">
        <v>161</v>
      </c>
      <c r="C932" s="348">
        <v>-993655.74</v>
      </c>
      <c r="E932" s="348"/>
    </row>
    <row r="933" spans="1:5">
      <c r="A933" s="347">
        <v>28300431</v>
      </c>
      <c r="B933" s="347" t="s">
        <v>516</v>
      </c>
      <c r="C933" s="348">
        <v>-1971075.1</v>
      </c>
      <c r="E933" s="348"/>
    </row>
    <row r="934" spans="1:5">
      <c r="A934" s="347">
        <v>28300501</v>
      </c>
      <c r="B934" s="347" t="s">
        <v>1973</v>
      </c>
      <c r="C934" s="348">
        <v>1532303.4</v>
      </c>
      <c r="E934" s="348"/>
    </row>
    <row r="935" spans="1:5">
      <c r="A935" s="347">
        <v>28300503</v>
      </c>
      <c r="B935" s="347" t="s">
        <v>1545</v>
      </c>
      <c r="C935" s="348">
        <v>-5161365.6900000004</v>
      </c>
      <c r="E935" s="348"/>
    </row>
    <row r="936" spans="1:5">
      <c r="A936" s="347">
        <v>28300511</v>
      </c>
      <c r="B936" s="347" t="s">
        <v>1572</v>
      </c>
      <c r="C936" s="348">
        <v>-1350431.6</v>
      </c>
      <c r="E936" s="348"/>
    </row>
    <row r="937" spans="1:5">
      <c r="A937" s="347">
        <v>28300561</v>
      </c>
      <c r="B937" s="347" t="s">
        <v>879</v>
      </c>
      <c r="C937" s="348">
        <v>-14849920.02</v>
      </c>
      <c r="E937" s="348"/>
    </row>
    <row r="938" spans="1:5">
      <c r="A938" s="347">
        <v>28300581</v>
      </c>
      <c r="B938" s="347" t="s">
        <v>1350</v>
      </c>
      <c r="C938" s="348">
        <v>-9086842.9700000007</v>
      </c>
      <c r="E938" s="348"/>
    </row>
    <row r="939" spans="1:5">
      <c r="A939" s="347">
        <v>28300651</v>
      </c>
      <c r="B939" s="347" t="s">
        <v>1038</v>
      </c>
      <c r="C939" s="348">
        <v>-8321338.0599999996</v>
      </c>
      <c r="E939" s="348"/>
    </row>
    <row r="940" spans="1:5">
      <c r="A940" s="347">
        <v>28300661</v>
      </c>
      <c r="B940" s="347" t="s">
        <v>1934</v>
      </c>
      <c r="C940" s="348">
        <v>-9534613.9000000004</v>
      </c>
      <c r="E940" s="348"/>
    </row>
    <row r="941" spans="1:5">
      <c r="A941" s="347">
        <v>28300721</v>
      </c>
      <c r="B941" s="347" t="s">
        <v>2263</v>
      </c>
      <c r="C941" s="348">
        <v>-918671.82</v>
      </c>
      <c r="E941" s="348"/>
    </row>
    <row r="942" spans="1:5">
      <c r="A942" s="347">
        <v>28300731</v>
      </c>
      <c r="B942" s="347" t="s">
        <v>2405</v>
      </c>
      <c r="C942" s="348">
        <v>-6460437.1200000001</v>
      </c>
      <c r="E942" s="348"/>
    </row>
    <row r="943" spans="1:5">
      <c r="A943" s="347">
        <v>28300741</v>
      </c>
      <c r="B943" s="347" t="s">
        <v>2611</v>
      </c>
      <c r="C943" s="348">
        <v>-726657.37</v>
      </c>
      <c r="E943" s="348"/>
    </row>
    <row r="944" spans="1:5">
      <c r="A944" s="347">
        <v>28300761</v>
      </c>
      <c r="B944" s="347" t="s">
        <v>2911</v>
      </c>
      <c r="C944" s="348">
        <v>-1890939.75</v>
      </c>
      <c r="E944" s="348"/>
    </row>
    <row r="945" spans="1:5">
      <c r="A945" s="347">
        <v>28302001</v>
      </c>
      <c r="B945" s="347" t="s">
        <v>2620</v>
      </c>
      <c r="C945" s="348">
        <v>-9766649.6600000001</v>
      </c>
      <c r="E945" s="348"/>
    </row>
    <row r="946" spans="1:5">
      <c r="A946" s="347">
        <v>28302002</v>
      </c>
      <c r="B946" s="347" t="s">
        <v>2621</v>
      </c>
      <c r="C946" s="348">
        <v>-19139206.800000001</v>
      </c>
      <c r="E946" s="348"/>
    </row>
    <row r="947" spans="1:5">
      <c r="A947" s="347">
        <v>28302011</v>
      </c>
      <c r="B947" s="347" t="s">
        <v>2622</v>
      </c>
      <c r="C947" s="348">
        <v>-3357594.5</v>
      </c>
      <c r="E947" s="348"/>
    </row>
    <row r="948" spans="1:5">
      <c r="A948" s="347">
        <v>28302012</v>
      </c>
      <c r="B948" s="347" t="s">
        <v>2623</v>
      </c>
      <c r="C948" s="348">
        <v>-4896144.3600000003</v>
      </c>
      <c r="E948" s="348"/>
    </row>
    <row r="949" spans="1:5">
      <c r="A949" s="347">
        <v>28302021</v>
      </c>
      <c r="B949" s="347" t="s">
        <v>2624</v>
      </c>
      <c r="C949" s="348">
        <v>-10323230.699999999</v>
      </c>
      <c r="E949" s="348"/>
    </row>
    <row r="950" spans="1:5">
      <c r="A950" s="347">
        <v>28302022</v>
      </c>
      <c r="B950" s="347" t="s">
        <v>2625</v>
      </c>
      <c r="C950" s="348">
        <v>-4176673.83</v>
      </c>
      <c r="E950" s="348"/>
    </row>
    <row r="951" spans="1:5">
      <c r="A951" s="347">
        <v>28302031</v>
      </c>
      <c r="B951" s="347" t="s">
        <v>2727</v>
      </c>
      <c r="C951" s="348">
        <v>-810121.9</v>
      </c>
      <c r="E951" s="348"/>
    </row>
    <row r="952" spans="1:5">
      <c r="A952" s="347">
        <v>28302041</v>
      </c>
      <c r="B952" s="347" t="s">
        <v>2755</v>
      </c>
      <c r="C952" s="348">
        <v>-5962895.3099999996</v>
      </c>
      <c r="E952" s="348"/>
    </row>
    <row r="953" spans="1:5">
      <c r="A953" s="347">
        <v>28302051</v>
      </c>
      <c r="B953" s="347" t="s">
        <v>2850</v>
      </c>
      <c r="C953" s="348">
        <v>-2066183.23</v>
      </c>
      <c r="E953" s="348"/>
    </row>
    <row r="954" spans="1:5">
      <c r="A954" s="347">
        <v>28302061</v>
      </c>
      <c r="B954" s="347" t="s">
        <v>2863</v>
      </c>
      <c r="C954" s="348">
        <v>-3997176.14</v>
      </c>
      <c r="E954" s="348"/>
    </row>
    <row r="955" spans="1:5">
      <c r="A955" s="347">
        <v>41810000</v>
      </c>
      <c r="B955" s="347" t="s">
        <v>2981</v>
      </c>
      <c r="C955" s="348">
        <v>270887</v>
      </c>
      <c r="E955" s="348"/>
    </row>
    <row r="956" spans="1:5">
      <c r="A956" s="347">
        <v>41900013</v>
      </c>
      <c r="B956" s="347" t="s">
        <v>2982</v>
      </c>
      <c r="C956" s="348">
        <v>-454481.61</v>
      </c>
      <c r="E956" s="348"/>
    </row>
    <row r="957" spans="1:5">
      <c r="A957" s="347" t="s">
        <v>391</v>
      </c>
      <c r="C957" s="348">
        <v>-181675103.93000001</v>
      </c>
      <c r="E957" s="348"/>
    </row>
    <row r="958" spans="1:5">
      <c r="A958">
        <v>43800003</v>
      </c>
      <c r="B958" t="s">
        <v>1651</v>
      </c>
      <c r="C958" s="71">
        <v>175279053.78</v>
      </c>
      <c r="E958" s="348"/>
    </row>
    <row r="959" spans="1:5">
      <c r="A959">
        <v>43900003</v>
      </c>
      <c r="B959" t="s">
        <v>1247</v>
      </c>
      <c r="C959" s="71">
        <v>5848610</v>
      </c>
    </row>
    <row r="960" spans="1:5">
      <c r="C960" s="348"/>
      <c r="E960" s="34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E49"/>
  <sheetViews>
    <sheetView topLeftCell="A2" workbookViewId="0">
      <selection activeCell="I20" sqref="I19:I20"/>
    </sheetView>
  </sheetViews>
  <sheetFormatPr defaultRowHeight="13.2"/>
  <cols>
    <col min="1" max="1" width="3.44140625" bestFit="1" customWidth="1"/>
    <col min="2" max="2" width="21.5546875" customWidth="1"/>
    <col min="3" max="3" width="2.6640625" customWidth="1"/>
    <col min="4" max="4" width="19.33203125" bestFit="1" customWidth="1"/>
    <col min="5" max="5" width="2.6640625" customWidth="1"/>
    <col min="6" max="6" width="16" bestFit="1" customWidth="1"/>
    <col min="7" max="7" width="16.5546875" bestFit="1" customWidth="1"/>
    <col min="8" max="8" width="15.44140625" bestFit="1" customWidth="1"/>
    <col min="9" max="9" width="14.33203125" bestFit="1" customWidth="1"/>
    <col min="10" max="10" width="2.6640625" customWidth="1"/>
    <col min="11" max="11" width="16" bestFit="1" customWidth="1"/>
    <col min="12" max="12" width="2.88671875" customWidth="1"/>
    <col min="13" max="13" width="12.88671875" bestFit="1" customWidth="1"/>
  </cols>
  <sheetData>
    <row r="1" spans="1:31">
      <c r="A1" s="9" t="s">
        <v>450</v>
      </c>
    </row>
    <row r="2" spans="1:31">
      <c r="A2" s="9" t="s">
        <v>451</v>
      </c>
      <c r="D2" s="14"/>
      <c r="E2" s="14"/>
      <c r="F2" s="14"/>
      <c r="G2" s="14"/>
      <c r="H2" s="14"/>
      <c r="I2" s="14"/>
      <c r="J2" s="14"/>
      <c r="K2" s="14"/>
    </row>
    <row r="3" spans="1:31">
      <c r="A3" s="113" t="s">
        <v>3243</v>
      </c>
      <c r="D3" s="14"/>
      <c r="E3" s="14"/>
      <c r="F3" s="14"/>
      <c r="G3" s="14"/>
      <c r="H3" s="14"/>
      <c r="I3" s="14"/>
      <c r="J3" s="14"/>
      <c r="K3" s="14"/>
    </row>
    <row r="4" spans="1:31">
      <c r="A4" s="9"/>
      <c r="B4" s="465" t="str">
        <f>CWC!B5</f>
        <v>September 2016</v>
      </c>
      <c r="D4" s="14"/>
      <c r="E4" s="14"/>
      <c r="F4" s="14"/>
      <c r="G4" s="14"/>
      <c r="H4" s="14"/>
      <c r="I4" s="14"/>
      <c r="J4" s="14"/>
      <c r="K4" s="14"/>
    </row>
    <row r="5" spans="1:31">
      <c r="D5" s="14"/>
      <c r="E5" s="14"/>
      <c r="F5" s="14"/>
      <c r="G5" s="14"/>
      <c r="H5" s="14"/>
      <c r="I5" s="14"/>
      <c r="J5" s="14"/>
      <c r="K5" s="14"/>
    </row>
    <row r="6" spans="1:31">
      <c r="D6" s="14"/>
      <c r="E6" s="14"/>
      <c r="F6" s="14"/>
      <c r="G6" s="14"/>
      <c r="H6" s="14"/>
      <c r="I6" s="14"/>
      <c r="J6" s="14"/>
      <c r="K6" s="14"/>
    </row>
    <row r="7" spans="1:31">
      <c r="D7" s="14"/>
      <c r="E7" s="14"/>
      <c r="F7" s="14"/>
      <c r="G7" s="14"/>
      <c r="H7" s="14"/>
      <c r="I7" s="14"/>
      <c r="J7" s="14"/>
      <c r="K7" s="14"/>
    </row>
    <row r="8" spans="1:31">
      <c r="D8" s="14"/>
      <c r="E8" s="14"/>
      <c r="F8" s="14"/>
      <c r="G8" s="14"/>
      <c r="H8" s="14"/>
      <c r="I8" s="14"/>
      <c r="J8" s="14"/>
      <c r="K8" s="14"/>
    </row>
    <row r="9" spans="1:31">
      <c r="D9" s="14"/>
      <c r="E9" s="14"/>
      <c r="F9" s="14"/>
      <c r="G9" s="14"/>
      <c r="H9" s="14"/>
      <c r="I9" s="14"/>
      <c r="J9" s="14"/>
      <c r="K9" s="14"/>
    </row>
    <row r="10" spans="1:31">
      <c r="D10" s="14"/>
      <c r="E10" s="14"/>
      <c r="F10" s="14"/>
      <c r="G10" s="14"/>
      <c r="H10" s="14"/>
      <c r="I10" s="14"/>
      <c r="J10" s="14"/>
      <c r="K10" s="14"/>
    </row>
    <row r="11" spans="1:31">
      <c r="D11" s="32"/>
      <c r="E11" s="32"/>
      <c r="F11" s="96" t="s">
        <v>66</v>
      </c>
      <c r="G11" s="96"/>
      <c r="H11" s="96" t="s">
        <v>67</v>
      </c>
      <c r="I11" s="96"/>
      <c r="J11" s="32"/>
      <c r="K11" s="96" t="s">
        <v>68</v>
      </c>
      <c r="L11" s="13"/>
      <c r="M11" s="13"/>
    </row>
    <row r="12" spans="1:31">
      <c r="D12" s="32"/>
      <c r="E12" s="32"/>
      <c r="F12" s="96" t="s">
        <v>69</v>
      </c>
      <c r="G12" s="96" t="s">
        <v>70</v>
      </c>
      <c r="H12" s="96" t="s">
        <v>70</v>
      </c>
      <c r="I12" s="96" t="s">
        <v>71</v>
      </c>
      <c r="J12" s="32"/>
      <c r="K12" s="96" t="s">
        <v>1640</v>
      </c>
      <c r="L12" s="13"/>
      <c r="M12" s="13"/>
      <c r="N12" s="13"/>
    </row>
    <row r="13" spans="1:31">
      <c r="A13" s="78" t="s">
        <v>72</v>
      </c>
      <c r="B13" s="78"/>
      <c r="C13" s="77"/>
      <c r="D13" s="82" t="s">
        <v>1441</v>
      </c>
      <c r="E13" s="96"/>
      <c r="F13" s="82" t="s">
        <v>73</v>
      </c>
      <c r="G13" s="82" t="s">
        <v>74</v>
      </c>
      <c r="H13" s="82" t="s">
        <v>74</v>
      </c>
      <c r="I13" s="82" t="s">
        <v>73</v>
      </c>
      <c r="J13" s="96"/>
      <c r="K13" s="82" t="s">
        <v>75</v>
      </c>
      <c r="L13" s="13"/>
      <c r="M13" s="13"/>
      <c r="N13" s="13"/>
      <c r="AE13" s="54">
        <v>40999</v>
      </c>
    </row>
    <row r="14" spans="1:31">
      <c r="A14" s="79" t="s">
        <v>76</v>
      </c>
      <c r="B14" s="79"/>
      <c r="C14" s="66"/>
      <c r="D14" s="96" t="s">
        <v>77</v>
      </c>
      <c r="E14" s="96"/>
      <c r="F14" s="96" t="s">
        <v>78</v>
      </c>
      <c r="G14" s="96" t="s">
        <v>79</v>
      </c>
      <c r="H14" s="96" t="s">
        <v>80</v>
      </c>
      <c r="I14" s="96" t="s">
        <v>81</v>
      </c>
      <c r="J14" s="96"/>
      <c r="K14" s="96" t="s">
        <v>82</v>
      </c>
      <c r="L14" s="13"/>
      <c r="M14" s="13"/>
      <c r="N14" s="13"/>
    </row>
    <row r="15" spans="1:31">
      <c r="D15" s="32"/>
      <c r="E15" s="32"/>
      <c r="F15" s="96"/>
      <c r="G15" s="32"/>
      <c r="H15" s="32"/>
      <c r="I15" s="32"/>
      <c r="J15" s="32"/>
      <c r="K15" s="32"/>
      <c r="L15" s="13"/>
      <c r="M15" s="13"/>
      <c r="N15" s="13"/>
    </row>
    <row r="16" spans="1:31" s="80" customFormat="1">
      <c r="A16" s="80">
        <f>ROW()</f>
        <v>16</v>
      </c>
      <c r="B16" s="80" t="s">
        <v>83</v>
      </c>
      <c r="D16" s="85">
        <f>BS!Q1438</f>
        <v>11120825744.330833</v>
      </c>
      <c r="E16" s="85"/>
      <c r="F16" s="85">
        <f>SUM(BS!X8:X1438)</f>
        <v>81718105.598333314</v>
      </c>
      <c r="G16" s="85">
        <f ca="1">'BS and CWC Recon, p2'!H12</f>
        <v>9220565297.3462486</v>
      </c>
      <c r="H16" s="85">
        <f>SUM(BS!AG8:AG1438)</f>
        <v>984508512.39375043</v>
      </c>
      <c r="I16" s="85">
        <f>SUM(BS!AH8:AH1438)</f>
        <v>834033828.99249995</v>
      </c>
      <c r="J16" s="85"/>
      <c r="K16" s="85">
        <f ca="1">SUM(F16:J16)</f>
        <v>11120825744.330833</v>
      </c>
      <c r="L16" s="88"/>
      <c r="M16" s="232">
        <f ca="1">D16-K16</f>
        <v>0</v>
      </c>
      <c r="N16" s="88"/>
    </row>
    <row r="17" spans="1:14" s="80" customFormat="1">
      <c r="A17" s="80">
        <f>ROW()</f>
        <v>17</v>
      </c>
      <c r="D17" s="85"/>
      <c r="E17" s="85"/>
      <c r="F17" s="85"/>
      <c r="G17" s="85"/>
      <c r="H17" s="85"/>
      <c r="I17" s="85"/>
      <c r="J17" s="85"/>
      <c r="K17" s="85"/>
      <c r="L17" s="88"/>
      <c r="M17" s="88"/>
      <c r="N17" s="88"/>
    </row>
    <row r="18" spans="1:14" s="80" customFormat="1">
      <c r="A18" s="80">
        <f>ROW()</f>
        <v>18</v>
      </c>
      <c r="B18" s="80" t="s">
        <v>84</v>
      </c>
      <c r="D18" s="85">
        <f>BS!Q2407</f>
        <v>-11120825744.330833</v>
      </c>
      <c r="E18" s="85"/>
      <c r="F18" s="85">
        <f>SUM(BS!X1439:X2407)</f>
        <v>-7470938252.5945826</v>
      </c>
      <c r="G18" s="85">
        <f ca="1">'BS and CWC Recon, p2'!H14</f>
        <v>-2561642001.7374992</v>
      </c>
      <c r="H18" s="85">
        <f>SUM(BS!AG1439:AG2407)</f>
        <v>-559393470.57583356</v>
      </c>
      <c r="I18" s="111">
        <f>SUM(BS!AH1439:AH2407)</f>
        <v>-528852019.42291671</v>
      </c>
      <c r="J18" s="85"/>
      <c r="K18" s="85">
        <f ca="1">SUM(F18:J18)</f>
        <v>-11120825744.330832</v>
      </c>
      <c r="L18" s="88"/>
      <c r="M18" s="232">
        <f ca="1">D18-K18</f>
        <v>0</v>
      </c>
      <c r="N18" s="88"/>
    </row>
    <row r="19" spans="1:14" s="80" customFormat="1">
      <c r="A19" s="80">
        <f>ROW()</f>
        <v>19</v>
      </c>
      <c r="D19" s="86"/>
      <c r="E19" s="85"/>
      <c r="F19" s="86"/>
      <c r="G19" s="86"/>
      <c r="H19" s="86"/>
      <c r="I19" s="86"/>
      <c r="J19" s="85"/>
      <c r="K19" s="86"/>
      <c r="L19" s="88"/>
      <c r="M19" s="88"/>
      <c r="N19" s="88"/>
    </row>
    <row r="20" spans="1:14" s="80" customFormat="1">
      <c r="A20" s="80">
        <f>ROW()</f>
        <v>20</v>
      </c>
      <c r="B20" s="80" t="s">
        <v>85</v>
      </c>
      <c r="D20" s="85">
        <f>SUM(D16:D19)</f>
        <v>0</v>
      </c>
      <c r="E20" s="85"/>
      <c r="F20" s="85">
        <f>SUM(F16:F19)</f>
        <v>-7389220146.9962492</v>
      </c>
      <c r="G20" s="85">
        <f ca="1">SUM(G16:G19)</f>
        <v>6658923295.6087494</v>
      </c>
      <c r="H20" s="85">
        <f>SUM(H16:H19)</f>
        <v>425115041.81791687</v>
      </c>
      <c r="I20" s="85">
        <f>SUM(I16:I19)</f>
        <v>305181809.56958324</v>
      </c>
      <c r="J20" s="85"/>
      <c r="K20" s="85">
        <f ca="1">SUM(K16:K19)</f>
        <v>0</v>
      </c>
      <c r="L20" s="88"/>
      <c r="M20" s="85">
        <f ca="1">SUM(M16:M19)</f>
        <v>0</v>
      </c>
      <c r="N20" s="88"/>
    </row>
    <row r="21" spans="1:14" s="80" customFormat="1">
      <c r="A21" s="80">
        <f>ROW()</f>
        <v>21</v>
      </c>
      <c r="D21" s="85"/>
      <c r="E21" s="85"/>
      <c r="F21" s="85"/>
      <c r="G21" s="85"/>
      <c r="H21" s="85"/>
      <c r="I21" s="85"/>
      <c r="J21" s="85"/>
      <c r="K21" s="85"/>
      <c r="L21" s="88"/>
      <c r="M21" s="88"/>
      <c r="N21" s="88"/>
    </row>
    <row r="22" spans="1:14" s="80" customFormat="1">
      <c r="A22" s="80">
        <f>ROW()</f>
        <v>22</v>
      </c>
      <c r="B22" s="81"/>
      <c r="D22" s="93">
        <v>0</v>
      </c>
      <c r="E22" s="93"/>
      <c r="F22" s="93">
        <v>0</v>
      </c>
      <c r="G22" s="93"/>
      <c r="H22" s="93">
        <f>BS!AG2410</f>
        <v>0</v>
      </c>
      <c r="I22" s="93">
        <f>BS!AH2410</f>
        <v>0</v>
      </c>
      <c r="J22" s="93"/>
      <c r="K22" s="93">
        <f>SUM(F22:J22)</f>
        <v>0</v>
      </c>
      <c r="L22" s="88"/>
      <c r="M22" s="88"/>
      <c r="N22" s="88"/>
    </row>
    <row r="23" spans="1:14">
      <c r="A23">
        <f>ROW()</f>
        <v>23</v>
      </c>
      <c r="D23" s="90"/>
      <c r="E23" s="84"/>
      <c r="F23" s="90"/>
      <c r="G23" s="90"/>
      <c r="H23" s="90"/>
      <c r="I23" s="90"/>
      <c r="J23" s="84"/>
      <c r="K23" s="90"/>
      <c r="L23" s="13"/>
      <c r="M23" s="13"/>
      <c r="N23" s="13"/>
    </row>
    <row r="24" spans="1:14" ht="27" thickBot="1">
      <c r="A24" s="80">
        <f>ROW()</f>
        <v>24</v>
      </c>
      <c r="B24" s="81" t="s">
        <v>87</v>
      </c>
      <c r="D24" s="83">
        <f>SUM(D20:D23)</f>
        <v>0</v>
      </c>
      <c r="E24" s="84"/>
      <c r="F24" s="83">
        <f>SUM(F20:F23)</f>
        <v>-7389220146.9962492</v>
      </c>
      <c r="G24" s="83">
        <f ca="1">SUM(G20:G23)</f>
        <v>6658923295.6087494</v>
      </c>
      <c r="H24" s="83">
        <f>SUM(H20:H23)</f>
        <v>425115041.81791687</v>
      </c>
      <c r="I24" s="83">
        <f>SUM(I20:I23)</f>
        <v>305181809.56958324</v>
      </c>
      <c r="J24" s="84"/>
      <c r="K24" s="83">
        <f ca="1">SUM(K20:K23)</f>
        <v>0</v>
      </c>
      <c r="L24" s="13"/>
      <c r="M24" s="13"/>
      <c r="N24" s="13"/>
    </row>
    <row r="25" spans="1:14" ht="13.8" thickTop="1">
      <c r="A25">
        <f>ROW()</f>
        <v>25</v>
      </c>
      <c r="D25" s="84"/>
      <c r="E25" s="84"/>
      <c r="F25" s="84"/>
      <c r="G25" s="84"/>
      <c r="H25" s="84"/>
      <c r="I25" s="84"/>
      <c r="J25" s="84"/>
      <c r="K25" s="84"/>
      <c r="L25" s="13"/>
      <c r="M25" s="13"/>
    </row>
    <row r="26" spans="1:14">
      <c r="A26" s="14"/>
      <c r="B26" s="14"/>
      <c r="C26" s="14"/>
      <c r="D26" s="94"/>
      <c r="E26" s="84"/>
      <c r="F26" s="97"/>
      <c r="G26" s="97"/>
      <c r="H26" s="97"/>
      <c r="I26" s="97"/>
      <c r="J26" s="84"/>
      <c r="K26" s="97"/>
      <c r="L26" s="13"/>
      <c r="M26" s="13"/>
    </row>
    <row r="27" spans="1:14">
      <c r="A27" s="14"/>
      <c r="B27" s="14"/>
      <c r="C27" s="14"/>
      <c r="D27" s="94"/>
      <c r="E27" s="84"/>
      <c r="F27" s="97"/>
      <c r="G27" s="97"/>
      <c r="H27" s="97"/>
      <c r="I27" s="97"/>
      <c r="J27" s="84"/>
      <c r="K27" s="97"/>
      <c r="L27" s="13"/>
      <c r="M27" s="13"/>
    </row>
    <row r="28" spans="1:14">
      <c r="A28" s="14"/>
      <c r="B28" s="14"/>
      <c r="C28" s="14"/>
      <c r="D28" s="94"/>
      <c r="E28" s="84"/>
      <c r="F28" s="94"/>
      <c r="G28" s="94"/>
      <c r="H28" s="94"/>
      <c r="I28" s="94"/>
      <c r="J28" s="84"/>
      <c r="K28" s="94"/>
      <c r="L28" s="13"/>
      <c r="M28" s="13"/>
    </row>
    <row r="29" spans="1:14">
      <c r="A29" s="14"/>
      <c r="B29" s="14"/>
      <c r="C29" s="14"/>
      <c r="D29" s="65"/>
      <c r="E29" s="65"/>
      <c r="F29" s="65"/>
      <c r="G29" s="65"/>
      <c r="H29" s="65"/>
      <c r="I29" s="65"/>
      <c r="J29" s="65"/>
      <c r="K29" s="65"/>
    </row>
    <row r="30" spans="1:14">
      <c r="A30" s="14"/>
      <c r="B30" s="14"/>
      <c r="C30" s="14"/>
      <c r="D30" s="65"/>
      <c r="E30" s="65"/>
      <c r="F30" s="65"/>
      <c r="G30" s="65"/>
      <c r="H30" s="65"/>
      <c r="I30" s="65"/>
      <c r="J30" s="65"/>
      <c r="K30" s="65"/>
    </row>
    <row r="31" spans="1:14">
      <c r="A31" s="14"/>
      <c r="B31" s="14"/>
      <c r="C31" s="14"/>
      <c r="D31" s="65"/>
      <c r="E31" s="65"/>
      <c r="F31" s="65"/>
      <c r="G31" s="65"/>
      <c r="H31" s="65"/>
      <c r="I31" s="65"/>
      <c r="J31" s="65"/>
      <c r="K31" s="65"/>
    </row>
    <row r="32" spans="1:14">
      <c r="D32" s="65"/>
      <c r="E32" s="65"/>
      <c r="F32" s="65"/>
      <c r="G32" s="65"/>
      <c r="H32" s="65"/>
      <c r="I32" s="65"/>
      <c r="J32" s="65"/>
      <c r="K32" s="65"/>
    </row>
    <row r="33" spans="4:11">
      <c r="D33" s="65"/>
      <c r="E33" s="65"/>
      <c r="F33" s="65"/>
      <c r="G33" s="65"/>
      <c r="H33" s="65"/>
      <c r="I33" s="65"/>
      <c r="J33" s="65"/>
      <c r="K33" s="65"/>
    </row>
    <row r="34" spans="4:11">
      <c r="D34" s="64"/>
      <c r="E34" s="64"/>
      <c r="F34" s="64"/>
      <c r="G34" s="64"/>
      <c r="H34" s="64"/>
      <c r="I34" s="64"/>
      <c r="J34" s="64"/>
      <c r="K34" s="64"/>
    </row>
    <row r="35" spans="4:11">
      <c r="D35" s="64"/>
      <c r="E35" s="64"/>
      <c r="F35" s="64"/>
      <c r="G35" s="64"/>
      <c r="H35" s="64"/>
      <c r="I35" s="64"/>
      <c r="J35" s="64"/>
      <c r="K35" s="64"/>
    </row>
    <row r="36" spans="4:11">
      <c r="D36" s="64"/>
      <c r="E36" s="64"/>
      <c r="F36" s="64"/>
      <c r="G36" s="64"/>
      <c r="H36" s="64"/>
      <c r="I36" s="64"/>
      <c r="J36" s="64"/>
      <c r="K36" s="64"/>
    </row>
    <row r="37" spans="4:11">
      <c r="D37" s="64"/>
      <c r="E37" s="64"/>
      <c r="F37" s="64"/>
      <c r="G37" s="64"/>
      <c r="H37" s="64"/>
      <c r="I37" s="64"/>
      <c r="J37" s="64"/>
      <c r="K37" s="64"/>
    </row>
    <row r="38" spans="4:11">
      <c r="D38" s="64"/>
      <c r="E38" s="64"/>
      <c r="F38" s="64"/>
      <c r="G38" s="64"/>
      <c r="H38" s="64"/>
      <c r="I38" s="64"/>
      <c r="J38" s="64"/>
      <c r="K38" s="64"/>
    </row>
    <row r="39" spans="4:11">
      <c r="D39" s="64"/>
      <c r="E39" s="64"/>
      <c r="F39" s="64"/>
      <c r="G39" s="64"/>
      <c r="H39" s="64"/>
      <c r="I39" s="64"/>
      <c r="J39" s="64"/>
      <c r="K39" s="64"/>
    </row>
    <row r="40" spans="4:11">
      <c r="D40" s="64"/>
      <c r="E40" s="64"/>
      <c r="F40" s="64"/>
      <c r="G40" s="64"/>
      <c r="H40" s="64"/>
      <c r="I40" s="64"/>
      <c r="J40" s="64"/>
      <c r="K40" s="64"/>
    </row>
    <row r="41" spans="4:11">
      <c r="D41" s="64"/>
      <c r="E41" s="64"/>
      <c r="F41" s="64"/>
      <c r="G41" s="64"/>
      <c r="H41" s="64"/>
      <c r="I41" s="64"/>
      <c r="J41" s="64"/>
      <c r="K41" s="64"/>
    </row>
    <row r="42" spans="4:11">
      <c r="D42" s="64"/>
      <c r="E42" s="64"/>
      <c r="F42" s="64"/>
      <c r="G42" s="64"/>
      <c r="H42" s="64"/>
      <c r="I42" s="64"/>
      <c r="J42" s="64"/>
      <c r="K42" s="64"/>
    </row>
    <row r="43" spans="4:11">
      <c r="D43" s="64"/>
      <c r="E43" s="64"/>
      <c r="F43" s="64"/>
      <c r="G43" s="64"/>
      <c r="H43" s="64"/>
      <c r="I43" s="64"/>
      <c r="J43" s="64"/>
      <c r="K43" s="64"/>
    </row>
    <row r="44" spans="4:11">
      <c r="D44" s="64"/>
      <c r="E44" s="64"/>
      <c r="F44" s="64"/>
      <c r="G44" s="64"/>
      <c r="H44" s="64"/>
      <c r="I44" s="64"/>
      <c r="J44" s="64"/>
      <c r="K44" s="64"/>
    </row>
    <row r="45" spans="4:11">
      <c r="D45" s="64"/>
      <c r="E45" s="64"/>
      <c r="F45" s="64"/>
      <c r="G45" s="64"/>
      <c r="H45" s="64"/>
      <c r="I45" s="64"/>
      <c r="J45" s="64"/>
      <c r="K45" s="64"/>
    </row>
    <row r="46" spans="4:11">
      <c r="D46" s="64"/>
      <c r="E46" s="64"/>
      <c r="F46" s="64"/>
      <c r="G46" s="64"/>
      <c r="H46" s="64"/>
      <c r="I46" s="64"/>
      <c r="J46" s="64"/>
      <c r="K46" s="64"/>
    </row>
    <row r="47" spans="4:11">
      <c r="D47" s="64"/>
      <c r="E47" s="64"/>
      <c r="F47" s="64"/>
      <c r="G47" s="64"/>
      <c r="H47" s="64"/>
      <c r="I47" s="64"/>
      <c r="J47" s="64"/>
      <c r="K47" s="64"/>
    </row>
    <row r="48" spans="4:11">
      <c r="D48" s="64"/>
      <c r="E48" s="64"/>
      <c r="F48" s="64"/>
      <c r="G48" s="64"/>
      <c r="H48" s="64"/>
      <c r="I48" s="64"/>
      <c r="J48" s="64"/>
      <c r="K48" s="64"/>
    </row>
    <row r="49" spans="4:11">
      <c r="D49" s="64"/>
      <c r="E49" s="64"/>
      <c r="F49" s="64"/>
      <c r="G49" s="64"/>
      <c r="H49" s="64"/>
      <c r="I49" s="64"/>
      <c r="J49" s="64"/>
      <c r="K49" s="64"/>
    </row>
  </sheetData>
  <phoneticPr fontId="24" type="noConversion"/>
  <printOptions horizontalCentered="1"/>
  <pageMargins left="0.25" right="0.25" top="0.5" bottom="0.5" header="0.5" footer="0.5"/>
  <pageSetup scale="90" orientation="landscape" r:id="rId1"/>
  <headerFooter alignWithMargins="0">
    <oddFooter xml:space="preserve">&amp;CPage 1 of 2&amp;RAttachment A 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E47"/>
  <sheetViews>
    <sheetView workbookViewId="0">
      <selection activeCell="H31" sqref="H31"/>
    </sheetView>
  </sheetViews>
  <sheetFormatPr defaultRowHeight="13.2"/>
  <cols>
    <col min="1" max="1" width="3.44140625" bestFit="1" customWidth="1"/>
    <col min="2" max="2" width="21.5546875" customWidth="1"/>
    <col min="3" max="3" width="2.6640625" customWidth="1"/>
    <col min="4" max="4" width="15.44140625" bestFit="1" customWidth="1"/>
    <col min="5" max="5" width="15.88671875" bestFit="1" customWidth="1"/>
    <col min="6" max="7" width="15.44140625" bestFit="1" customWidth="1"/>
    <col min="8" max="8" width="18.88671875" bestFit="1" customWidth="1"/>
  </cols>
  <sheetData>
    <row r="1" spans="1:31">
      <c r="A1" s="9" t="s">
        <v>450</v>
      </c>
    </row>
    <row r="2" spans="1:31">
      <c r="A2" s="9" t="s">
        <v>452</v>
      </c>
    </row>
    <row r="3" spans="1:31">
      <c r="A3" s="9" t="str">
        <f>'BS and CWC Recon, p1'!A3</f>
        <v xml:space="preserve">AMA as of </v>
      </c>
    </row>
    <row r="4" spans="1:31">
      <c r="A4" s="9"/>
      <c r="B4" s="465" t="str">
        <f>'BS and CWC Recon, p1'!B4</f>
        <v>September 2016</v>
      </c>
    </row>
    <row r="6" spans="1:31">
      <c r="D6" s="13"/>
      <c r="E6" s="13"/>
      <c r="F6" s="13"/>
      <c r="G6" s="13"/>
      <c r="H6" s="13"/>
      <c r="I6" s="13"/>
      <c r="J6" s="13"/>
      <c r="K6" s="13"/>
      <c r="L6" s="13"/>
    </row>
    <row r="7" spans="1:31">
      <c r="D7" s="13"/>
      <c r="E7" s="13"/>
      <c r="F7" s="13"/>
      <c r="G7" s="13"/>
      <c r="H7" s="13"/>
      <c r="I7" s="13"/>
      <c r="J7" s="13"/>
      <c r="K7" s="13"/>
      <c r="L7" s="13"/>
    </row>
    <row r="8" spans="1:31">
      <c r="D8" s="91" t="s">
        <v>793</v>
      </c>
      <c r="E8" s="91" t="s">
        <v>791</v>
      </c>
      <c r="F8" s="13"/>
      <c r="G8" s="91" t="s">
        <v>867</v>
      </c>
      <c r="H8" s="91" t="s">
        <v>70</v>
      </c>
      <c r="I8" s="13"/>
      <c r="J8" s="13"/>
      <c r="K8" s="13"/>
      <c r="L8" s="13"/>
    </row>
    <row r="9" spans="1:31">
      <c r="A9" s="78" t="s">
        <v>72</v>
      </c>
      <c r="B9" s="78"/>
      <c r="C9" s="77"/>
      <c r="D9" s="82" t="s">
        <v>135</v>
      </c>
      <c r="E9" s="82" t="s">
        <v>135</v>
      </c>
      <c r="F9" s="82" t="s">
        <v>135</v>
      </c>
      <c r="G9" s="82" t="s">
        <v>70</v>
      </c>
      <c r="H9" s="82" t="s">
        <v>74</v>
      </c>
      <c r="I9" s="13"/>
      <c r="J9" s="13"/>
      <c r="K9" s="13"/>
      <c r="L9" s="13"/>
    </row>
    <row r="10" spans="1:31">
      <c r="A10" s="79" t="s">
        <v>76</v>
      </c>
      <c r="B10" s="79"/>
      <c r="C10" s="66"/>
      <c r="D10" s="91" t="s">
        <v>77</v>
      </c>
      <c r="E10" s="91" t="s">
        <v>78</v>
      </c>
      <c r="F10" s="91" t="s">
        <v>88</v>
      </c>
      <c r="G10" s="91" t="s">
        <v>80</v>
      </c>
      <c r="H10" s="91" t="s">
        <v>89</v>
      </c>
      <c r="I10" s="13"/>
      <c r="J10" s="13"/>
      <c r="K10" s="13"/>
      <c r="L10" s="13"/>
    </row>
    <row r="11" spans="1:31">
      <c r="D11" s="13"/>
      <c r="E11" s="13"/>
      <c r="F11" s="13"/>
      <c r="G11" s="13"/>
      <c r="H11" s="13"/>
      <c r="I11" s="13"/>
      <c r="J11" s="13"/>
      <c r="K11" s="13"/>
      <c r="L11" s="13"/>
    </row>
    <row r="12" spans="1:31" s="80" customFormat="1">
      <c r="A12" s="80">
        <f>ROW()</f>
        <v>12</v>
      </c>
      <c r="B12" s="80" t="s">
        <v>83</v>
      </c>
      <c r="D12" s="87">
        <f ca="1">SUM(BS!Y8:Y1438)</f>
        <v>6551143733.4333162</v>
      </c>
      <c r="E12" s="87">
        <f ca="1">SUM(BS!Z8:Z1438)</f>
        <v>2210785984.6633487</v>
      </c>
      <c r="F12" s="87">
        <f ca="1">SUM(D12:E12)</f>
        <v>8761929718.0966644</v>
      </c>
      <c r="G12" s="87">
        <f ca="1">SUM(BS!AD8:AD1438)</f>
        <v>458635579.24958342</v>
      </c>
      <c r="H12" s="87">
        <f ca="1">SUM(F12:G12)</f>
        <v>9220565297.3462486</v>
      </c>
      <c r="I12" s="88"/>
      <c r="J12" s="88"/>
      <c r="K12" s="88"/>
      <c r="L12" s="88"/>
    </row>
    <row r="13" spans="1:31" s="80" customFormat="1">
      <c r="A13" s="80">
        <f>ROW()</f>
        <v>13</v>
      </c>
      <c r="D13" s="87"/>
      <c r="E13" s="87"/>
      <c r="F13" s="87"/>
      <c r="G13" s="87"/>
      <c r="H13" s="87"/>
      <c r="I13" s="88"/>
      <c r="J13" s="88"/>
      <c r="K13" s="88"/>
      <c r="L13" s="88"/>
      <c r="AE13" s="262">
        <v>40999</v>
      </c>
    </row>
    <row r="14" spans="1:31" s="80" customFormat="1">
      <c r="A14" s="80">
        <f>ROW()</f>
        <v>14</v>
      </c>
      <c r="B14" s="80" t="s">
        <v>84</v>
      </c>
      <c r="D14" s="111">
        <f ca="1">SUM(BS!Y1439:Y2407)</f>
        <v>-1624944513.5497236</v>
      </c>
      <c r="E14" s="111">
        <f ca="1">SUM(BS!Z1439:Z2407)</f>
        <v>-561106831.689026</v>
      </c>
      <c r="F14" s="87">
        <f ca="1">SUM(D14:E14)</f>
        <v>-2186051345.2387495</v>
      </c>
      <c r="G14" s="87">
        <f ca="1">SUM(BS!AD1439:AD2407)</f>
        <v>-375590656.49874985</v>
      </c>
      <c r="H14" s="87">
        <f ca="1">SUM(F14:G14)</f>
        <v>-2561642001.7374992</v>
      </c>
      <c r="I14" s="88"/>
      <c r="J14" s="88"/>
      <c r="K14" s="88"/>
      <c r="L14" s="88"/>
    </row>
    <row r="15" spans="1:31" s="80" customFormat="1">
      <c r="A15" s="80">
        <f>ROW()</f>
        <v>15</v>
      </c>
      <c r="D15" s="86"/>
      <c r="E15" s="86"/>
      <c r="F15" s="86"/>
      <c r="G15" s="86"/>
      <c r="H15" s="86"/>
      <c r="I15" s="88"/>
      <c r="J15" s="88"/>
      <c r="K15" s="88"/>
      <c r="L15" s="88"/>
    </row>
    <row r="16" spans="1:31" s="80" customFormat="1">
      <c r="A16" s="80">
        <f>ROW()</f>
        <v>16</v>
      </c>
      <c r="B16" s="80" t="s">
        <v>85</v>
      </c>
      <c r="D16" s="85">
        <f ca="1">SUM(D12:D15)</f>
        <v>4926199219.8835926</v>
      </c>
      <c r="E16" s="85">
        <f ca="1">SUM(E12:E15)</f>
        <v>1649679152.9743228</v>
      </c>
      <c r="F16" s="85">
        <f ca="1">SUM(F12:F15)</f>
        <v>6575878372.8579149</v>
      </c>
      <c r="G16" s="85">
        <f ca="1">SUM(G12:G15)</f>
        <v>83044922.750833571</v>
      </c>
      <c r="H16" s="85">
        <f ca="1">SUM(H12:H15)</f>
        <v>6658923295.6087494</v>
      </c>
      <c r="I16" s="88"/>
      <c r="J16" s="88"/>
      <c r="K16" s="88"/>
      <c r="L16" s="88"/>
    </row>
    <row r="17" spans="1:12" s="80" customFormat="1">
      <c r="A17" s="80">
        <f>ROW()</f>
        <v>17</v>
      </c>
      <c r="D17" s="87"/>
      <c r="E17" s="87"/>
      <c r="F17" s="87"/>
      <c r="G17" s="87"/>
      <c r="H17" s="87"/>
      <c r="I17" s="88"/>
      <c r="J17" s="88"/>
      <c r="K17" s="88"/>
      <c r="L17" s="88"/>
    </row>
    <row r="18" spans="1:12" s="80" customFormat="1" ht="26.4">
      <c r="A18" s="80">
        <f>ROW()</f>
        <v>18</v>
      </c>
      <c r="B18" s="81" t="s">
        <v>86</v>
      </c>
      <c r="D18" s="89"/>
      <c r="E18" s="89"/>
      <c r="F18" s="89"/>
      <c r="G18" s="89"/>
      <c r="H18" s="89"/>
      <c r="I18" s="88"/>
      <c r="J18" s="88"/>
      <c r="K18" s="88"/>
      <c r="L18" s="88"/>
    </row>
    <row r="19" spans="1:12" s="80" customFormat="1" ht="39.6">
      <c r="A19" s="80">
        <f>ROW()</f>
        <v>19</v>
      </c>
      <c r="B19" s="81" t="s">
        <v>90</v>
      </c>
      <c r="D19" s="89">
        <f>BS!Y2410</f>
        <v>0</v>
      </c>
      <c r="E19" s="89"/>
      <c r="F19" s="89">
        <f>SUM(D19:E19)</f>
        <v>0</v>
      </c>
      <c r="G19" s="89">
        <f>-F19</f>
        <v>0</v>
      </c>
      <c r="H19" s="89">
        <f>SUM(F19:G19)</f>
        <v>0</v>
      </c>
      <c r="I19" s="88"/>
      <c r="J19" s="88"/>
      <c r="K19" s="88"/>
      <c r="L19" s="88"/>
    </row>
    <row r="20" spans="1:12">
      <c r="A20">
        <f>ROW()</f>
        <v>20</v>
      </c>
      <c r="D20" s="90"/>
      <c r="E20" s="90"/>
      <c r="F20" s="90"/>
      <c r="G20" s="90"/>
      <c r="H20" s="90"/>
      <c r="I20" s="13"/>
      <c r="J20" s="13"/>
      <c r="K20" s="13"/>
      <c r="L20" s="13"/>
    </row>
    <row r="21" spans="1:12" ht="27" thickBot="1">
      <c r="A21" s="80">
        <f>ROW()</f>
        <v>21</v>
      </c>
      <c r="B21" s="81" t="s">
        <v>87</v>
      </c>
      <c r="C21" s="13"/>
      <c r="D21" s="83">
        <f ca="1">SUM(D16:D20)</f>
        <v>4926199219.8835926</v>
      </c>
      <c r="E21" s="83">
        <f ca="1">SUM(E16:E20)</f>
        <v>1649679152.9743228</v>
      </c>
      <c r="F21" s="83">
        <f ca="1">SUM(F16:F20)</f>
        <v>6575878372.8579149</v>
      </c>
      <c r="G21" s="83">
        <f ca="1">SUM(G16:G20)</f>
        <v>83044922.750833571</v>
      </c>
      <c r="H21" s="83">
        <f ca="1">SUM(H16:H20)</f>
        <v>6658923295.6087494</v>
      </c>
      <c r="I21" s="13"/>
      <c r="J21" s="13"/>
      <c r="K21" s="13"/>
      <c r="L21" s="13"/>
    </row>
    <row r="22" spans="1:12" ht="13.8" thickTop="1">
      <c r="A22" s="80">
        <f>ROW()</f>
        <v>22</v>
      </c>
      <c r="B22" s="81"/>
      <c r="C22" s="13"/>
      <c r="D22" s="84"/>
      <c r="E22" s="84"/>
      <c r="F22" s="84"/>
      <c r="G22" s="84"/>
      <c r="H22" s="84"/>
      <c r="I22" s="13"/>
      <c r="J22" s="13"/>
      <c r="K22" s="13"/>
      <c r="L22" s="13"/>
    </row>
    <row r="23" spans="1:12">
      <c r="A23" s="80">
        <f>ROW()</f>
        <v>23</v>
      </c>
      <c r="B23" s="290" t="s">
        <v>2630</v>
      </c>
      <c r="C23" s="14"/>
      <c r="D23" s="94">
        <f ca="1">ERB!D97-ERB!D95</f>
        <v>4926199219.8835945</v>
      </c>
      <c r="E23" s="94">
        <f ca="1">GRB!D32-GRB!D31</f>
        <v>1649679153.0560913</v>
      </c>
      <c r="F23" s="84">
        <f ca="1">SUM(D23:E23)</f>
        <v>6575878372.9396858</v>
      </c>
      <c r="G23" s="84">
        <f ca="1">CWC!D64-'BS and CWC Recon, p2'!F23</f>
        <v>83044921.35573101</v>
      </c>
      <c r="H23" s="95">
        <v>0</v>
      </c>
      <c r="I23" s="13"/>
      <c r="J23" s="13"/>
      <c r="K23" s="13"/>
      <c r="L23" s="13"/>
    </row>
    <row r="24" spans="1:12">
      <c r="A24" s="80">
        <f>ROW()</f>
        <v>24</v>
      </c>
      <c r="B24" s="14"/>
      <c r="C24" s="14"/>
      <c r="D24" s="94"/>
      <c r="E24" s="84"/>
      <c r="F24" s="84"/>
      <c r="G24" s="84"/>
      <c r="H24" s="84"/>
      <c r="I24" s="13"/>
      <c r="J24" s="13"/>
      <c r="K24" s="13"/>
      <c r="L24" s="13"/>
    </row>
    <row r="25" spans="1:12">
      <c r="A25" s="80">
        <f>ROW()</f>
        <v>25</v>
      </c>
      <c r="B25" s="14" t="s">
        <v>2631</v>
      </c>
      <c r="C25" s="14"/>
      <c r="D25" s="94">
        <f ca="1">D21-D23</f>
        <v>0</v>
      </c>
      <c r="E25" s="94">
        <f ca="1">E21-E23</f>
        <v>-8.1768512725830078E-2</v>
      </c>
      <c r="F25" s="94">
        <f ca="1">F21-F23</f>
        <v>-8.1770896911621094E-2</v>
      </c>
      <c r="G25" s="94">
        <f ca="1">G21-G23</f>
        <v>1.3951025605201721</v>
      </c>
      <c r="H25" s="94">
        <f t="shared" ref="H25" si="0">H20-H23</f>
        <v>0</v>
      </c>
      <c r="I25" s="13"/>
      <c r="J25" s="13"/>
      <c r="K25" s="13"/>
      <c r="L25" s="13"/>
    </row>
    <row r="26" spans="1:12">
      <c r="A26" s="14"/>
      <c r="B26" s="14"/>
      <c r="C26" s="14"/>
      <c r="D26" s="94"/>
      <c r="E26" s="94"/>
      <c r="F26" s="84"/>
      <c r="G26" s="84"/>
      <c r="H26" s="84"/>
      <c r="I26" s="13"/>
      <c r="J26" s="13"/>
      <c r="K26" s="13"/>
      <c r="L26" s="13"/>
    </row>
    <row r="27" spans="1:12">
      <c r="A27" s="14"/>
      <c r="B27" s="14"/>
      <c r="C27" s="14"/>
      <c r="D27" s="94"/>
      <c r="E27" s="94"/>
      <c r="F27" s="84"/>
      <c r="G27" s="84"/>
      <c r="H27" s="84"/>
      <c r="I27" s="13"/>
      <c r="J27" s="13"/>
      <c r="K27" s="13"/>
      <c r="L27" s="13"/>
    </row>
    <row r="28" spans="1:12">
      <c r="A28" s="14"/>
      <c r="B28" s="14"/>
      <c r="C28" s="14"/>
      <c r="D28" s="84"/>
      <c r="E28" s="84"/>
      <c r="F28" s="84"/>
      <c r="G28" s="84"/>
      <c r="H28" s="84"/>
      <c r="I28" s="13"/>
      <c r="J28" s="13"/>
      <c r="K28" s="13"/>
      <c r="L28" s="13"/>
    </row>
    <row r="29" spans="1:12">
      <c r="A29" s="14"/>
      <c r="B29" s="14"/>
      <c r="C29" s="14"/>
      <c r="D29" s="65"/>
      <c r="E29" s="65"/>
      <c r="F29" s="65"/>
      <c r="G29" s="65"/>
      <c r="H29" s="65"/>
    </row>
    <row r="30" spans="1:12">
      <c r="A30" s="14"/>
      <c r="B30" s="14"/>
      <c r="C30" s="14"/>
      <c r="D30" s="65"/>
      <c r="E30" s="65"/>
      <c r="F30" s="65"/>
      <c r="G30" s="65"/>
      <c r="H30" s="65"/>
    </row>
    <row r="31" spans="1:12">
      <c r="A31" s="14"/>
      <c r="B31" s="14"/>
      <c r="C31" s="14"/>
      <c r="D31" s="65"/>
      <c r="E31" s="65"/>
      <c r="F31" s="65"/>
      <c r="G31" s="65"/>
      <c r="H31" s="65"/>
    </row>
    <row r="32" spans="1:12">
      <c r="A32" s="14"/>
      <c r="B32" s="14"/>
      <c r="C32" s="14"/>
      <c r="D32" s="65"/>
      <c r="E32" s="65"/>
      <c r="F32" s="65"/>
      <c r="G32" s="65"/>
      <c r="H32" s="65"/>
    </row>
    <row r="33" spans="1:8">
      <c r="A33" s="14"/>
      <c r="B33" s="14"/>
      <c r="C33" s="14"/>
      <c r="D33" s="65"/>
      <c r="E33" s="65"/>
      <c r="F33" s="65"/>
      <c r="G33" s="65"/>
      <c r="H33" s="65"/>
    </row>
    <row r="34" spans="1:8">
      <c r="A34" s="14"/>
      <c r="B34" s="14"/>
      <c r="C34" s="14"/>
      <c r="D34" s="65"/>
      <c r="E34" s="65"/>
      <c r="F34" s="65"/>
      <c r="G34" s="65"/>
      <c r="H34" s="65"/>
    </row>
    <row r="35" spans="1:8">
      <c r="A35" s="14"/>
      <c r="B35" s="14"/>
      <c r="C35" s="14"/>
      <c r="D35" s="65"/>
      <c r="E35" s="65"/>
      <c r="F35" s="65"/>
      <c r="G35" s="65"/>
      <c r="H35" s="65"/>
    </row>
    <row r="36" spans="1:8">
      <c r="A36" s="14"/>
      <c r="B36" s="14"/>
      <c r="C36" s="14"/>
      <c r="D36" s="65"/>
      <c r="E36" s="65"/>
      <c r="F36" s="65"/>
      <c r="G36" s="65"/>
      <c r="H36" s="65"/>
    </row>
    <row r="37" spans="1:8">
      <c r="D37" s="64"/>
      <c r="E37" s="64"/>
      <c r="F37" s="64"/>
      <c r="G37" s="64"/>
      <c r="H37" s="64"/>
    </row>
    <row r="38" spans="1:8">
      <c r="D38" s="64"/>
      <c r="E38" s="64"/>
      <c r="F38" s="64"/>
      <c r="G38" s="64"/>
      <c r="H38" s="64"/>
    </row>
    <row r="39" spans="1:8">
      <c r="D39" s="64"/>
      <c r="E39" s="64"/>
      <c r="F39" s="64"/>
      <c r="G39" s="64"/>
      <c r="H39" s="64"/>
    </row>
    <row r="40" spans="1:8">
      <c r="D40" s="64"/>
      <c r="E40" s="64"/>
      <c r="F40" s="64"/>
      <c r="G40" s="64"/>
      <c r="H40" s="64"/>
    </row>
    <row r="41" spans="1:8">
      <c r="D41" s="64"/>
      <c r="E41" s="64"/>
      <c r="F41" s="64"/>
      <c r="G41" s="64"/>
      <c r="H41" s="64"/>
    </row>
    <row r="42" spans="1:8">
      <c r="D42" s="64"/>
      <c r="E42" s="64"/>
      <c r="F42" s="64"/>
      <c r="G42" s="64"/>
      <c r="H42" s="64"/>
    </row>
    <row r="43" spans="1:8">
      <c r="D43" s="64"/>
      <c r="E43" s="64"/>
      <c r="F43" s="64"/>
      <c r="G43" s="64"/>
      <c r="H43" s="64"/>
    </row>
    <row r="44" spans="1:8">
      <c r="D44" s="64"/>
      <c r="E44" s="64"/>
      <c r="F44" s="64"/>
      <c r="G44" s="64"/>
      <c r="H44" s="64"/>
    </row>
    <row r="45" spans="1:8">
      <c r="D45" s="64"/>
      <c r="E45" s="64"/>
      <c r="F45" s="64"/>
      <c r="G45" s="64"/>
      <c r="H45" s="64"/>
    </row>
    <row r="46" spans="1:8">
      <c r="D46" s="64"/>
      <c r="E46" s="64"/>
      <c r="F46" s="64"/>
      <c r="G46" s="64"/>
      <c r="H46" s="64"/>
    </row>
    <row r="47" spans="1:8">
      <c r="D47" s="64"/>
      <c r="E47" s="64"/>
      <c r="F47" s="64"/>
      <c r="G47" s="64"/>
      <c r="H47" s="64"/>
    </row>
  </sheetData>
  <phoneticPr fontId="24" type="noConversion"/>
  <printOptions horizontalCentered="1"/>
  <pageMargins left="0.25" right="0.25" top="0.5" bottom="0.5" header="0.5" footer="0.5"/>
  <pageSetup orientation="landscape" r:id="rId1"/>
  <headerFooter alignWithMargins="0">
    <oddFooter>&amp;CPage 2 of 2&amp;RAttachment 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RowHeight="13.2"/>
  <sheetData/>
  <phoneticPr fontId="5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33"/>
  <sheetViews>
    <sheetView topLeftCell="A11" zoomScaleNormal="100" workbookViewId="0">
      <pane xSplit="2" topLeftCell="C1" activePane="topRight" state="frozen"/>
      <selection activeCell="H46" sqref="H46"/>
      <selection pane="topRight" activeCell="D19" sqref="D19"/>
    </sheetView>
  </sheetViews>
  <sheetFormatPr defaultColWidth="9.109375" defaultRowHeight="15" customHeight="1"/>
  <cols>
    <col min="1" max="1" width="8.88671875" style="1" customWidth="1"/>
    <col min="2" max="2" width="74.6640625" style="1" customWidth="1"/>
    <col min="3" max="3" width="3.6640625" style="1" customWidth="1"/>
    <col min="4" max="4" width="14.5546875" style="12" customWidth="1"/>
    <col min="5" max="5" width="9.109375" style="1"/>
    <col min="6" max="6" width="18.109375" style="1" customWidth="1"/>
    <col min="7" max="16384" width="9.109375" style="1"/>
  </cols>
  <sheetData>
    <row r="1" spans="1:4" ht="15" customHeight="1">
      <c r="A1" s="49"/>
    </row>
    <row r="2" spans="1:4" ht="15" customHeight="1">
      <c r="B2" s="283"/>
    </row>
    <row r="3" spans="1:4" ht="15" customHeight="1">
      <c r="A3" s="549" t="s">
        <v>599</v>
      </c>
      <c r="B3" s="549"/>
      <c r="C3" s="114"/>
      <c r="D3" s="466"/>
    </row>
    <row r="4" spans="1:4" ht="15" customHeight="1">
      <c r="A4" s="550" t="s">
        <v>91</v>
      </c>
      <c r="B4" s="550"/>
      <c r="C4" s="114"/>
      <c r="D4" s="466"/>
    </row>
    <row r="5" spans="1:4" ht="15" customHeight="1">
      <c r="A5" s="551" t="str">
        <f>CWC!B5</f>
        <v>September 2016</v>
      </c>
      <c r="B5" s="551"/>
      <c r="C5" s="115"/>
      <c r="D5" s="466"/>
    </row>
    <row r="6" spans="1:4" ht="15" customHeight="1">
      <c r="A6" s="45"/>
      <c r="B6" s="115"/>
      <c r="C6" s="115"/>
    </row>
    <row r="7" spans="1:4" ht="15" customHeight="1">
      <c r="A7" s="116"/>
      <c r="B7" s="115" t="s">
        <v>2284</v>
      </c>
      <c r="C7" s="115"/>
      <c r="D7" s="265" t="s">
        <v>2085</v>
      </c>
    </row>
    <row r="8" spans="1:4" ht="15" customHeight="1">
      <c r="A8" s="55" t="s">
        <v>793</v>
      </c>
      <c r="B8" s="488">
        <f ca="1">BS!AE2</f>
        <v>0.67179999999999995</v>
      </c>
      <c r="C8" s="488"/>
      <c r="D8" s="513">
        <f>CWC!C8</f>
        <v>0.85422738957607447</v>
      </c>
    </row>
    <row r="9" spans="1:4" ht="15" customHeight="1">
      <c r="A9" s="117" t="s">
        <v>791</v>
      </c>
      <c r="B9" s="488">
        <f ca="1">BS!AE3</f>
        <v>0.32819999999999999</v>
      </c>
      <c r="C9" s="488"/>
      <c r="D9" s="513">
        <f>CWC!C9</f>
        <v>0.14577261042392556</v>
      </c>
    </row>
    <row r="10" spans="1:4" ht="15" customHeight="1">
      <c r="A10" s="118"/>
      <c r="B10" s="118"/>
      <c r="C10" s="118"/>
      <c r="D10" s="265"/>
    </row>
    <row r="11" spans="1:4" ht="15" customHeight="1">
      <c r="A11" s="119"/>
      <c r="B11" s="119"/>
      <c r="C11" s="119"/>
      <c r="D11" s="120"/>
    </row>
    <row r="12" spans="1:4" ht="15" customHeight="1">
      <c r="A12" s="121" t="s">
        <v>1763</v>
      </c>
      <c r="B12" s="122" t="s">
        <v>1243</v>
      </c>
      <c r="C12" s="122"/>
      <c r="D12" s="123" t="s">
        <v>1829</v>
      </c>
    </row>
    <row r="13" spans="1:4" ht="15" customHeight="1">
      <c r="A13" s="124" t="s">
        <v>1228</v>
      </c>
      <c r="B13" s="3"/>
      <c r="C13" s="3"/>
      <c r="D13" s="69">
        <v>42643</v>
      </c>
    </row>
    <row r="14" spans="1:4" ht="15" customHeight="1">
      <c r="A14" s="125" t="s">
        <v>1656</v>
      </c>
      <c r="B14" s="126"/>
      <c r="C14" s="126"/>
      <c r="D14" s="127"/>
    </row>
    <row r="15" spans="1:4" ht="9" customHeight="1">
      <c r="A15" s="125"/>
      <c r="B15" s="122"/>
      <c r="C15" s="122"/>
      <c r="D15" s="128"/>
    </row>
    <row r="16" spans="1:4" ht="15" customHeight="1">
      <c r="A16" s="129">
        <v>1</v>
      </c>
      <c r="B16" s="125" t="s">
        <v>1227</v>
      </c>
      <c r="C16" s="125"/>
      <c r="D16" s="130">
        <f ca="1">ROUND(SUMIF(GasRBLine,$A16,Sept16AMA),0)</f>
        <v>3380227259</v>
      </c>
    </row>
    <row r="17" spans="1:6" ht="15" customHeight="1">
      <c r="A17" s="129">
        <v>2</v>
      </c>
      <c r="B17" s="131" t="s">
        <v>617</v>
      </c>
      <c r="C17" s="131"/>
      <c r="D17" s="130">
        <f ca="1">ROUND((SUMIF(GasRBLine,"2c",Sept16AMA)*$B$9)+SUMIF(GasRBLine,$A17,Sept16AMA),0)</f>
        <v>156149540</v>
      </c>
    </row>
    <row r="18" spans="1:6" ht="15" customHeight="1">
      <c r="A18" s="129">
        <v>3</v>
      </c>
      <c r="B18" s="125" t="s">
        <v>1190</v>
      </c>
      <c r="C18" s="125"/>
      <c r="D18" s="130">
        <f ca="1">ROUND(SUMIF(GasRBLine,$A18,Sept16AMA),0)</f>
        <v>8654564</v>
      </c>
    </row>
    <row r="19" spans="1:6" ht="15" customHeight="1">
      <c r="A19" s="129">
        <v>4</v>
      </c>
      <c r="B19" s="125" t="s">
        <v>1542</v>
      </c>
      <c r="C19" s="125"/>
      <c r="D19" s="190">
        <f t="shared" ref="D19" ca="1" si="0">SUM(D16:D18)</f>
        <v>3545031363</v>
      </c>
    </row>
    <row r="20" spans="1:6" ht="15" customHeight="1">
      <c r="A20" s="129"/>
      <c r="B20" s="125"/>
      <c r="C20" s="125"/>
      <c r="D20" s="47"/>
    </row>
    <row r="21" spans="1:6" ht="15" customHeight="1">
      <c r="A21" s="129">
        <v>5</v>
      </c>
      <c r="B21" s="125" t="s">
        <v>1132</v>
      </c>
      <c r="C21" s="125"/>
      <c r="D21" s="130">
        <f ca="1">ROUND(SUMIF(GasRBLine,$A21,Sept16AMA),0)</f>
        <v>-1298250043</v>
      </c>
    </row>
    <row r="22" spans="1:6" ht="15" customHeight="1">
      <c r="A22" s="129">
        <v>7</v>
      </c>
      <c r="B22" s="125" t="s">
        <v>1131</v>
      </c>
      <c r="C22" s="125"/>
      <c r="D22" s="132">
        <f ca="1">+ROUND(SUMIF(GasRBLine,"7c",Sept16AMA)*$B$9,0)+ROUND(SUMIF(GasRBLine,"5c",Sept16AMA)*$B$9,0)</f>
        <v>-64784746</v>
      </c>
    </row>
    <row r="23" spans="1:6" ht="15" customHeight="1">
      <c r="A23" s="129">
        <v>8</v>
      </c>
      <c r="B23" s="125" t="s">
        <v>198</v>
      </c>
      <c r="C23" s="125"/>
      <c r="D23" s="130">
        <f ca="1">ROUND(SUMIF(GasRBLine,$A23,Sept16AMA),0)</f>
        <v>-20859704</v>
      </c>
    </row>
    <row r="24" spans="1:6" ht="15" customHeight="1">
      <c r="A24" s="129">
        <v>9</v>
      </c>
      <c r="B24" s="133" t="s">
        <v>857</v>
      </c>
      <c r="C24" s="133"/>
      <c r="D24" s="130">
        <f ca="1">ROUND(SUMIF(GasRBLine,$A24,Sept16AMA),0)</f>
        <v>0</v>
      </c>
    </row>
    <row r="25" spans="1:6" s="12" customFormat="1" ht="15" customHeight="1">
      <c r="A25" s="134">
        <v>10</v>
      </c>
      <c r="B25" s="135" t="s">
        <v>374</v>
      </c>
      <c r="C25" s="135"/>
      <c r="D25" s="268">
        <f ca="1">ROUND(SUMIF(GasRBLine,$A25,Sept16AMA)+(SUMIF(GasRBLine,"10a",Sept16AMA)*$B$9),0)</f>
        <v>-514778395</v>
      </c>
    </row>
    <row r="26" spans="1:6" s="12" customFormat="1" ht="15" customHeight="1">
      <c r="A26" s="266">
        <v>11</v>
      </c>
      <c r="B26" s="267" t="s">
        <v>1976</v>
      </c>
      <c r="C26" s="267"/>
      <c r="D26" s="268">
        <f>'NOL Spread'!G23</f>
        <v>12622777.056091331</v>
      </c>
    </row>
    <row r="27" spans="1:6" s="12" customFormat="1" ht="15" customHeight="1">
      <c r="A27" s="266">
        <v>12</v>
      </c>
      <c r="B27" s="267" t="s">
        <v>1905</v>
      </c>
      <c r="C27" s="267"/>
      <c r="D27" s="132">
        <f ca="1">+ROUND(SUMIF(GasRBLine,$A27,Sept16AMA),0)+ROUND(SUMIF(GasRBLine,"12a",Sept16AMA)*$B$9,0)</f>
        <v>-9302099</v>
      </c>
    </row>
    <row r="28" spans="1:6" ht="15" customHeight="1">
      <c r="A28" s="129">
        <v>12</v>
      </c>
      <c r="B28" s="133" t="s">
        <v>515</v>
      </c>
      <c r="C28" s="133"/>
      <c r="D28" s="191">
        <f t="shared" ref="D28" ca="1" si="1">SUM(D21:D27)</f>
        <v>-1895352209.9439087</v>
      </c>
      <c r="F28" s="548"/>
    </row>
    <row r="29" spans="1:6" ht="15" customHeight="1">
      <c r="A29" s="129"/>
      <c r="B29" s="125"/>
      <c r="C29" s="125"/>
      <c r="D29" s="136"/>
      <c r="F29" s="548"/>
    </row>
    <row r="30" spans="1:6" ht="15" customHeight="1">
      <c r="A30" s="129">
        <v>13</v>
      </c>
      <c r="B30" s="125" t="s">
        <v>1076</v>
      </c>
      <c r="C30" s="125"/>
      <c r="D30" s="137">
        <f t="shared" ref="D30" ca="1" si="2">+D28+D19</f>
        <v>1649679153.0560913</v>
      </c>
      <c r="F30" s="548"/>
    </row>
    <row r="31" spans="1:6" ht="15" customHeight="1">
      <c r="A31" s="234">
        <v>14</v>
      </c>
      <c r="B31" s="295" t="s">
        <v>93</v>
      </c>
      <c r="C31" s="295"/>
      <c r="D31" s="263">
        <f ca="1">CWC!D119</f>
        <v>77640607.339463621</v>
      </c>
      <c r="F31" s="548"/>
    </row>
    <row r="32" spans="1:6" ht="15" customHeight="1" thickBot="1">
      <c r="A32" s="129">
        <v>15</v>
      </c>
      <c r="B32" s="1" t="s">
        <v>94</v>
      </c>
      <c r="D32" s="70">
        <f t="shared" ref="D32" ca="1" si="3">+D30+D31</f>
        <v>1727319760.395555</v>
      </c>
      <c r="F32" s="548"/>
    </row>
    <row r="33" spans="1:4" ht="15" customHeight="1" thickTop="1">
      <c r="A33" s="129"/>
      <c r="D33" s="47"/>
    </row>
  </sheetData>
  <mergeCells count="3">
    <mergeCell ref="A3:B3"/>
    <mergeCell ref="A4:B4"/>
    <mergeCell ref="A5:B5"/>
  </mergeCells>
  <phoneticPr fontId="24" type="noConversion"/>
  <printOptions horizontalCentered="1"/>
  <pageMargins left="0" right="0" top="1" bottom="0.5" header="0.7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3.2"/>
  <sheetData/>
  <phoneticPr fontId="58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3.2"/>
  <sheetData/>
  <phoneticPr fontId="5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229"/>
  <sheetViews>
    <sheetView topLeftCell="A91" zoomScaleNormal="100" workbookViewId="0">
      <selection activeCell="A63" sqref="A63"/>
    </sheetView>
  </sheetViews>
  <sheetFormatPr defaultColWidth="9.109375" defaultRowHeight="13.2"/>
  <cols>
    <col min="1" max="1" width="6.6640625" style="4" customWidth="1"/>
    <col min="2" max="2" width="17.5546875" style="1" customWidth="1"/>
    <col min="3" max="3" width="61.88671875" style="1" customWidth="1"/>
    <col min="4" max="4" width="15.6640625" style="53" customWidth="1"/>
    <col min="5" max="5" width="14.5546875" style="2" bestFit="1" customWidth="1"/>
    <col min="6" max="6" width="13.33203125" style="2" customWidth="1"/>
    <col min="7" max="16384" width="9.109375" style="2"/>
  </cols>
  <sheetData>
    <row r="1" spans="1:5">
      <c r="A1" s="48"/>
    </row>
    <row r="2" spans="1:5">
      <c r="A2" s="48"/>
    </row>
    <row r="3" spans="1:5" s="21" customFormat="1">
      <c r="B3" s="552" t="s">
        <v>599</v>
      </c>
      <c r="C3" s="552"/>
      <c r="D3" s="102"/>
    </row>
    <row r="4" spans="1:5" s="21" customFormat="1">
      <c r="B4" s="552" t="s">
        <v>1161</v>
      </c>
      <c r="C4" s="552"/>
      <c r="D4" s="102"/>
    </row>
    <row r="5" spans="1:5" s="21" customFormat="1" ht="13.2" customHeight="1">
      <c r="B5" s="553" t="s">
        <v>3296</v>
      </c>
      <c r="C5" s="554"/>
      <c r="D5" s="102"/>
    </row>
    <row r="6" spans="1:5" s="21" customFormat="1">
      <c r="A6" s="7"/>
      <c r="B6" s="6"/>
      <c r="C6" s="277"/>
      <c r="D6" s="102"/>
    </row>
    <row r="7" spans="1:5" s="21" customFormat="1" ht="12">
      <c r="B7" s="235" t="s">
        <v>1099</v>
      </c>
      <c r="C7" s="196" t="s">
        <v>2085</v>
      </c>
      <c r="D7" s="102"/>
    </row>
    <row r="8" spans="1:5" s="21" customFormat="1" ht="12">
      <c r="A8" s="74" t="s">
        <v>793</v>
      </c>
      <c r="B8" s="487">
        <f ca="1">BS!AE2</f>
        <v>0.67179999999999995</v>
      </c>
      <c r="C8" s="297">
        <f>'NOL Spread'!B11</f>
        <v>0.85422738957607447</v>
      </c>
      <c r="D8" s="187"/>
      <c r="E8" s="102"/>
    </row>
    <row r="9" spans="1:5" s="21" customFormat="1" ht="12">
      <c r="A9" s="74" t="s">
        <v>791</v>
      </c>
      <c r="B9" s="487">
        <f ca="1">BS!AE3</f>
        <v>0.32819999999999999</v>
      </c>
      <c r="C9" s="297">
        <f>'NOL Spread'!C11</f>
        <v>0.14577261042392556</v>
      </c>
      <c r="D9" s="196"/>
      <c r="E9" s="196"/>
    </row>
    <row r="10" spans="1:5" s="21" customFormat="1">
      <c r="B10" s="26"/>
      <c r="D10" s="156"/>
      <c r="E10" s="156"/>
    </row>
    <row r="11" spans="1:5" s="21" customFormat="1">
      <c r="B11" s="74"/>
      <c r="C11" s="283"/>
      <c r="D11" s="297"/>
    </row>
    <row r="12" spans="1:5" s="21" customFormat="1" ht="15.6">
      <c r="B12" s="74"/>
      <c r="C12" s="189"/>
      <c r="D12" s="236"/>
    </row>
    <row r="13" spans="1:5" s="21" customFormat="1">
      <c r="A13" s="7"/>
      <c r="B13" s="6"/>
      <c r="D13" s="103">
        <v>42643</v>
      </c>
    </row>
    <row r="14" spans="1:5" s="21" customFormat="1">
      <c r="B14" s="7" t="s">
        <v>158</v>
      </c>
      <c r="D14" s="102"/>
    </row>
    <row r="15" spans="1:5" s="21" customFormat="1">
      <c r="A15" s="72" t="s">
        <v>1800</v>
      </c>
      <c r="B15" s="22" t="s">
        <v>251</v>
      </c>
      <c r="C15" s="23" t="s">
        <v>1243</v>
      </c>
      <c r="D15" s="104" t="s">
        <v>1829</v>
      </c>
    </row>
    <row r="16" spans="1:5">
      <c r="D16" s="105"/>
    </row>
    <row r="17" spans="1:4">
      <c r="A17" s="4">
        <v>1</v>
      </c>
      <c r="B17" s="4">
        <v>1</v>
      </c>
      <c r="C17" s="23" t="s">
        <v>1244</v>
      </c>
      <c r="D17" s="27"/>
    </row>
    <row r="18" spans="1:4">
      <c r="A18" s="4">
        <v>2</v>
      </c>
      <c r="B18" s="4">
        <f>B17+1</f>
        <v>2</v>
      </c>
      <c r="C18" s="1" t="s">
        <v>1801</v>
      </c>
      <c r="D18" s="27">
        <f t="shared" ref="D18:D29" ca="1" si="0">-ROUND(SUMIF(CombWC_LineItem,$A18,Sept16AMA),0)</f>
        <v>859038</v>
      </c>
    </row>
    <row r="19" spans="1:4">
      <c r="A19" s="4">
        <v>3</v>
      </c>
      <c r="B19" s="4">
        <f t="shared" ref="B19:B83" si="1">B18+1</f>
        <v>3</v>
      </c>
      <c r="C19" s="1" t="s">
        <v>1827</v>
      </c>
      <c r="D19" s="27">
        <f t="shared" ca="1" si="0"/>
        <v>0</v>
      </c>
    </row>
    <row r="20" spans="1:4">
      <c r="A20" s="4">
        <v>4</v>
      </c>
      <c r="B20" s="4">
        <f t="shared" si="1"/>
        <v>4</v>
      </c>
      <c r="C20" s="1" t="s">
        <v>2803</v>
      </c>
      <c r="D20" s="27">
        <f t="shared" ca="1" si="0"/>
        <v>3274616487</v>
      </c>
    </row>
    <row r="21" spans="1:4">
      <c r="A21" s="4">
        <v>5</v>
      </c>
      <c r="B21" s="4">
        <f t="shared" si="1"/>
        <v>5</v>
      </c>
      <c r="C21" s="1" t="s">
        <v>1802</v>
      </c>
      <c r="D21" s="27">
        <f t="shared" ca="1" si="0"/>
        <v>-22512342</v>
      </c>
    </row>
    <row r="22" spans="1:4">
      <c r="A22" s="4">
        <v>6</v>
      </c>
      <c r="B22" s="4">
        <f t="shared" si="1"/>
        <v>6</v>
      </c>
      <c r="C22" s="1" t="s">
        <v>2801</v>
      </c>
      <c r="D22" s="27">
        <f t="shared" ca="1" si="0"/>
        <v>350249011</v>
      </c>
    </row>
    <row r="23" spans="1:4">
      <c r="A23" s="4">
        <v>7</v>
      </c>
      <c r="B23" s="4">
        <f t="shared" si="1"/>
        <v>7</v>
      </c>
      <c r="C23" s="1" t="s">
        <v>1803</v>
      </c>
      <c r="D23" s="27">
        <f t="shared" ca="1" si="0"/>
        <v>0</v>
      </c>
    </row>
    <row r="24" spans="1:4">
      <c r="A24" s="4">
        <v>8</v>
      </c>
      <c r="B24" s="4">
        <f t="shared" si="1"/>
        <v>8</v>
      </c>
      <c r="C24" s="1" t="s">
        <v>1804</v>
      </c>
      <c r="D24" s="27">
        <f t="shared" ca="1" si="0"/>
        <v>3771988999</v>
      </c>
    </row>
    <row r="25" spans="1:4">
      <c r="A25" s="4">
        <v>9</v>
      </c>
      <c r="B25" s="4">
        <f t="shared" si="1"/>
        <v>9</v>
      </c>
      <c r="C25" s="1" t="s">
        <v>1805</v>
      </c>
      <c r="D25" s="27">
        <f t="shared" ca="1" si="0"/>
        <v>58312833</v>
      </c>
    </row>
    <row r="26" spans="1:4">
      <c r="A26" s="4">
        <v>10</v>
      </c>
      <c r="B26" s="4">
        <f t="shared" si="1"/>
        <v>10</v>
      </c>
      <c r="C26" s="1" t="s">
        <v>1806</v>
      </c>
      <c r="D26" s="27">
        <f t="shared" ca="1" si="0"/>
        <v>0</v>
      </c>
    </row>
    <row r="27" spans="1:4" s="53" customFormat="1">
      <c r="A27" s="8">
        <v>10.1</v>
      </c>
      <c r="B27" s="8">
        <f t="shared" si="1"/>
        <v>11</v>
      </c>
      <c r="C27" s="73" t="s">
        <v>3244</v>
      </c>
      <c r="D27" s="27">
        <f t="shared" ca="1" si="0"/>
        <v>0</v>
      </c>
    </row>
    <row r="28" spans="1:4">
      <c r="A28" s="4">
        <v>11</v>
      </c>
      <c r="B28" s="4">
        <f t="shared" si="1"/>
        <v>12</v>
      </c>
      <c r="C28" s="1" t="s">
        <v>1807</v>
      </c>
      <c r="D28" s="27">
        <f t="shared" ca="1" si="0"/>
        <v>0</v>
      </c>
    </row>
    <row r="29" spans="1:4">
      <c r="A29" s="4">
        <v>12</v>
      </c>
      <c r="B29" s="4">
        <f t="shared" si="1"/>
        <v>13</v>
      </c>
      <c r="C29" s="1" t="s">
        <v>2802</v>
      </c>
      <c r="D29" s="31">
        <f t="shared" ca="1" si="0"/>
        <v>-44293879</v>
      </c>
    </row>
    <row r="30" spans="1:4">
      <c r="A30" s="4">
        <v>14</v>
      </c>
      <c r="B30" s="4">
        <f t="shared" si="1"/>
        <v>14</v>
      </c>
      <c r="C30" s="1" t="s">
        <v>1655</v>
      </c>
      <c r="D30" s="27">
        <f t="shared" ref="D30" ca="1" si="2">SUM(D18:D29)</f>
        <v>7389220147</v>
      </c>
    </row>
    <row r="31" spans="1:4">
      <c r="A31" s="4">
        <v>15</v>
      </c>
      <c r="B31" s="4">
        <f t="shared" si="1"/>
        <v>15</v>
      </c>
      <c r="D31" s="27"/>
    </row>
    <row r="32" spans="1:4">
      <c r="A32" s="4">
        <v>16</v>
      </c>
      <c r="B32" s="4">
        <f t="shared" si="1"/>
        <v>16</v>
      </c>
      <c r="C32" s="23" t="s">
        <v>983</v>
      </c>
      <c r="D32" s="27"/>
    </row>
    <row r="33" spans="1:4">
      <c r="A33" s="4">
        <v>17</v>
      </c>
      <c r="B33" s="4">
        <f t="shared" si="1"/>
        <v>17</v>
      </c>
      <c r="D33" s="27"/>
    </row>
    <row r="34" spans="1:4">
      <c r="A34" s="4">
        <v>18</v>
      </c>
      <c r="B34" s="4">
        <f t="shared" si="1"/>
        <v>18</v>
      </c>
      <c r="C34" s="1" t="s">
        <v>1621</v>
      </c>
      <c r="D34" s="27">
        <f ca="1">+ROUND(SUMIF(CombWC_LineItem,$A34,Sept16AMA),0)</f>
        <v>9391462270</v>
      </c>
    </row>
    <row r="35" spans="1:4">
      <c r="A35" s="4">
        <v>19</v>
      </c>
      <c r="B35" s="4">
        <f t="shared" si="1"/>
        <v>19</v>
      </c>
      <c r="C35" s="1" t="s">
        <v>903</v>
      </c>
      <c r="D35" s="27">
        <f ca="1">+ROUND(SUMIF(CombWC_LineItem,$A35,Sept16AMA),0)</f>
        <v>49313213</v>
      </c>
    </row>
    <row r="36" spans="1:4">
      <c r="A36" s="4">
        <v>20</v>
      </c>
      <c r="B36" s="4">
        <f t="shared" si="1"/>
        <v>20</v>
      </c>
      <c r="C36" s="1" t="s">
        <v>216</v>
      </c>
      <c r="D36" s="27">
        <f ca="1">+ROUND(SUMIF(CombWC_LineItem,$A36,Sept16AMA),0)</f>
        <v>-54720678</v>
      </c>
    </row>
    <row r="37" spans="1:4">
      <c r="A37" s="4">
        <v>21</v>
      </c>
      <c r="B37" s="4">
        <f t="shared" si="1"/>
        <v>21</v>
      </c>
      <c r="C37" s="1" t="s">
        <v>217</v>
      </c>
      <c r="D37" s="27">
        <f ca="1">+ROUND(SUMIF(CombWC_LineItem,$A37,Sept16AMA)+SUMIF(CombWC_LineItem,21.1,Sept16AMA)*$B$8,0)</f>
        <v>-25002955</v>
      </c>
    </row>
    <row r="38" spans="1:4">
      <c r="A38" s="4">
        <v>22</v>
      </c>
      <c r="B38" s="4">
        <f t="shared" si="1"/>
        <v>22</v>
      </c>
      <c r="C38" s="1" t="s">
        <v>218</v>
      </c>
      <c r="D38" s="270">
        <f ca="1">+ROUND(SUMIF(CombWC_LineItem,$A38,Sept16AMA),0)</f>
        <v>-1058549600</v>
      </c>
    </row>
    <row r="39" spans="1:4">
      <c r="A39" s="4">
        <v>23</v>
      </c>
      <c r="B39" s="4">
        <f t="shared" si="1"/>
        <v>23</v>
      </c>
      <c r="C39" s="1" t="s">
        <v>1997</v>
      </c>
      <c r="D39" s="27">
        <f ca="1">+ROUND(SUMIF(CombWC_LineItem,$A39,Sept16AMA)+SUMIF(CombWC_LineItem,23.1,Sept16AMA)*$B$8,0)</f>
        <v>142916634</v>
      </c>
    </row>
    <row r="40" spans="1:4">
      <c r="A40" s="4">
        <v>24</v>
      </c>
      <c r="B40" s="4">
        <f t="shared" si="1"/>
        <v>24</v>
      </c>
      <c r="C40" s="1" t="s">
        <v>984</v>
      </c>
      <c r="D40" s="27">
        <f ca="1">+ROUND(SUMIF(CombWC_LineItem,$A40,Sept16AMA),0)</f>
        <v>-3611195445</v>
      </c>
    </row>
    <row r="41" spans="1:4">
      <c r="A41" s="4">
        <v>25</v>
      </c>
      <c r="B41" s="4">
        <f t="shared" si="1"/>
        <v>25</v>
      </c>
      <c r="C41" s="1" t="s">
        <v>2759</v>
      </c>
      <c r="D41" s="27">
        <f ca="1">+ROUND(SUMIF(CombWC_LineItem,$A41,Sept16AMA),0)</f>
        <v>-105149977</v>
      </c>
    </row>
    <row r="42" spans="1:4">
      <c r="A42" s="4">
        <v>26</v>
      </c>
      <c r="B42" s="4">
        <f t="shared" si="1"/>
        <v>26</v>
      </c>
      <c r="C42" s="1" t="s">
        <v>858</v>
      </c>
      <c r="D42" s="27">
        <f ca="1">+ROUND(SUMIF(CombWC_LineItem,$A42,Sept16AMA)*$B$8,0)</f>
        <v>319626023</v>
      </c>
    </row>
    <row r="43" spans="1:4">
      <c r="A43" s="4">
        <v>27</v>
      </c>
      <c r="B43" s="4">
        <f t="shared" si="1"/>
        <v>27</v>
      </c>
      <c r="C43" s="1" t="s">
        <v>985</v>
      </c>
      <c r="D43" s="27">
        <f ca="1">+ROUND(SUMIF(CombWC_LineItem,$A43,Sept16AMA)*$B$8,0)</f>
        <v>-132609362</v>
      </c>
    </row>
    <row r="44" spans="1:4">
      <c r="A44" s="4">
        <v>28</v>
      </c>
      <c r="B44" s="4">
        <f t="shared" si="1"/>
        <v>28</v>
      </c>
      <c r="C44" s="73" t="s">
        <v>805</v>
      </c>
      <c r="D44" s="27">
        <f ca="1">+ROUND(SUMIF(CombWC_LineItem,$A44,Sept16AMA)*$B$8,0)</f>
        <v>-28198145</v>
      </c>
    </row>
    <row r="45" spans="1:4">
      <c r="A45" s="214">
        <v>29</v>
      </c>
      <c r="B45" s="8">
        <f t="shared" si="1"/>
        <v>29</v>
      </c>
      <c r="C45" s="73" t="s">
        <v>2081</v>
      </c>
      <c r="D45" s="444">
        <f>'NOL Spread'!F23</f>
        <v>73969464.23932533</v>
      </c>
    </row>
    <row r="46" spans="1:4">
      <c r="A46" s="4">
        <v>30</v>
      </c>
      <c r="B46" s="4">
        <f t="shared" si="1"/>
        <v>30</v>
      </c>
      <c r="C46" s="5" t="s">
        <v>1808</v>
      </c>
      <c r="D46" s="67">
        <f t="shared" ref="D46" ca="1" si="3">SUM(D34:D45)</f>
        <v>4961861442.2393255</v>
      </c>
    </row>
    <row r="47" spans="1:4">
      <c r="A47" s="4">
        <v>31</v>
      </c>
      <c r="B47" s="4">
        <f t="shared" si="1"/>
        <v>31</v>
      </c>
      <c r="C47" s="5"/>
      <c r="D47" s="27"/>
    </row>
    <row r="48" spans="1:4">
      <c r="A48" s="4">
        <v>32</v>
      </c>
      <c r="B48" s="4">
        <f t="shared" si="1"/>
        <v>32</v>
      </c>
      <c r="C48" s="23" t="s">
        <v>305</v>
      </c>
      <c r="D48" s="27"/>
    </row>
    <row r="49" spans="1:4">
      <c r="A49" s="4">
        <v>33</v>
      </c>
      <c r="B49" s="4">
        <f t="shared" si="1"/>
        <v>33</v>
      </c>
      <c r="D49" s="27"/>
    </row>
    <row r="50" spans="1:4">
      <c r="A50" s="4">
        <v>34</v>
      </c>
      <c r="B50" s="4">
        <f t="shared" si="1"/>
        <v>34</v>
      </c>
      <c r="C50" s="138" t="s">
        <v>345</v>
      </c>
      <c r="D50" s="27">
        <f ca="1">+ROUND(SUMIF(CombWC_LineItem,$A50,Sept16AMA),0)</f>
        <v>3380227259</v>
      </c>
    </row>
    <row r="51" spans="1:4">
      <c r="A51" s="4">
        <v>35</v>
      </c>
      <c r="B51" s="4">
        <f t="shared" si="1"/>
        <v>35</v>
      </c>
      <c r="C51" s="139" t="s">
        <v>1098</v>
      </c>
      <c r="D51" s="27">
        <f ca="1">+ROUND(SUMIF(CombWC_LineItem,$A51,Sept16AMA)+SUMIF(CombWC_LineItem,23.1,Sept16AMA)*$B$9,0)</f>
        <v>92614679</v>
      </c>
    </row>
    <row r="52" spans="1:4">
      <c r="A52" s="4">
        <v>36</v>
      </c>
      <c r="B52" s="4">
        <f t="shared" si="1"/>
        <v>36</v>
      </c>
      <c r="C52" s="140" t="s">
        <v>1715</v>
      </c>
      <c r="D52" s="27">
        <f ca="1">+ROUND(SUMIF(CombWC_LineItem,$A52,Sept16AMA),0)</f>
        <v>8654564</v>
      </c>
    </row>
    <row r="53" spans="1:4">
      <c r="A53" s="4">
        <v>37</v>
      </c>
      <c r="B53" s="4">
        <f t="shared" si="1"/>
        <v>37</v>
      </c>
      <c r="C53" s="140" t="s">
        <v>1716</v>
      </c>
      <c r="D53" s="27">
        <f ca="1">+ROUND(SUMIF(CombWC_LineItem,$A53,Sept16AMA),0)</f>
        <v>-1298250043</v>
      </c>
    </row>
    <row r="54" spans="1:4">
      <c r="A54" s="4">
        <v>38</v>
      </c>
      <c r="B54" s="4">
        <f t="shared" si="1"/>
        <v>38</v>
      </c>
      <c r="C54" s="140" t="s">
        <v>1912</v>
      </c>
      <c r="D54" s="27">
        <f ca="1">+ROUND(SUMIF(CombWC_LineItem,$A54,Sept16AMA),0)</f>
        <v>-20859704</v>
      </c>
    </row>
    <row r="55" spans="1:4">
      <c r="A55" s="8">
        <v>38.1</v>
      </c>
      <c r="B55" s="4">
        <f t="shared" si="1"/>
        <v>39</v>
      </c>
      <c r="C55" s="140" t="s">
        <v>1911</v>
      </c>
      <c r="D55" s="27">
        <f ca="1">+ROUND(SUMIF(CombWC_LineItem,$A55,Sept16AMA)+SUMIF(CombWC_LineItem,21.1,Sept16AMA)*$B$9,0)</f>
        <v>-9302099</v>
      </c>
    </row>
    <row r="56" spans="1:4">
      <c r="A56" s="4">
        <v>39</v>
      </c>
      <c r="B56" s="4">
        <f t="shared" si="1"/>
        <v>40</v>
      </c>
      <c r="C56" s="139" t="s">
        <v>306</v>
      </c>
      <c r="D56" s="270">
        <f ca="1">+ROUND(SUMIF(CombWC_LineItem,$A56,Sept16AMA),0)</f>
        <v>-535112124</v>
      </c>
    </row>
    <row r="57" spans="1:4">
      <c r="A57" s="4">
        <v>40</v>
      </c>
      <c r="B57" s="4">
        <f t="shared" si="1"/>
        <v>41</v>
      </c>
      <c r="C57" s="139" t="s">
        <v>307</v>
      </c>
      <c r="D57" s="27">
        <f ca="1">+ROUND(SUMIF(CombWC_LineItem,$A57,Sept16AMA),0)</f>
        <v>-11122379</v>
      </c>
    </row>
    <row r="58" spans="1:4" s="53" customFormat="1">
      <c r="A58" s="8">
        <v>26</v>
      </c>
      <c r="B58" s="4">
        <f t="shared" si="1"/>
        <v>42</v>
      </c>
      <c r="C58" s="138" t="s">
        <v>1226</v>
      </c>
      <c r="D58" s="27">
        <f ca="1">+ROUND(SUMIF(CombWC_LineItem,$A58,Sept16AMA)*$B$9,0)</f>
        <v>156149540</v>
      </c>
    </row>
    <row r="59" spans="1:4">
      <c r="A59" s="4">
        <v>27</v>
      </c>
      <c r="B59" s="4">
        <f t="shared" si="1"/>
        <v>43</v>
      </c>
      <c r="C59" s="140" t="s">
        <v>751</v>
      </c>
      <c r="D59" s="27">
        <f ca="1">+ROUND(SUMIF(CombWC_LineItem,$A59,Sept16AMA)*$B$9,0)</f>
        <v>-64784746</v>
      </c>
    </row>
    <row r="60" spans="1:4">
      <c r="A60" s="4">
        <v>28</v>
      </c>
      <c r="B60" s="4">
        <f t="shared" si="1"/>
        <v>44</v>
      </c>
      <c r="C60" s="138" t="s">
        <v>1799</v>
      </c>
      <c r="D60" s="27">
        <f ca="1">+ROUND(SUMIF(CombWC_LineItem,$A60,Sept16AMA)*$B$9,0)</f>
        <v>-13775872</v>
      </c>
    </row>
    <row r="61" spans="1:4">
      <c r="A61" s="265">
        <v>29</v>
      </c>
      <c r="B61" s="8">
        <f t="shared" si="1"/>
        <v>45</v>
      </c>
      <c r="C61" s="73" t="s">
        <v>2081</v>
      </c>
      <c r="D61" s="444">
        <f>'NOL Spread'!G23</f>
        <v>12622777.056091331</v>
      </c>
    </row>
    <row r="62" spans="1:4">
      <c r="A62" s="4">
        <v>46</v>
      </c>
      <c r="B62" s="4">
        <f t="shared" si="1"/>
        <v>46</v>
      </c>
      <c r="C62" s="5" t="s">
        <v>1809</v>
      </c>
      <c r="D62" s="67">
        <f t="shared" ref="D62" ca="1" si="4">SUM(D50:D61)</f>
        <v>1697061852.0560913</v>
      </c>
    </row>
    <row r="63" spans="1:4">
      <c r="A63" s="4">
        <v>47</v>
      </c>
      <c r="B63" s="4">
        <f t="shared" si="1"/>
        <v>47</v>
      </c>
      <c r="D63" s="98"/>
    </row>
    <row r="64" spans="1:4" ht="13.8" thickBot="1">
      <c r="A64" s="4">
        <v>48</v>
      </c>
      <c r="B64" s="4">
        <f t="shared" si="1"/>
        <v>48</v>
      </c>
      <c r="C64" s="1" t="s">
        <v>1194</v>
      </c>
      <c r="D64" s="99">
        <f t="shared" ref="D64" ca="1" si="5">D62+D46</f>
        <v>6658923294.2954168</v>
      </c>
    </row>
    <row r="65" spans="1:6" ht="13.8" thickTop="1">
      <c r="B65" s="4">
        <f t="shared" si="1"/>
        <v>49</v>
      </c>
      <c r="D65" s="98"/>
    </row>
    <row r="66" spans="1:6">
      <c r="B66" s="4">
        <f t="shared" si="1"/>
        <v>50</v>
      </c>
      <c r="C66" s="182" t="s">
        <v>168</v>
      </c>
      <c r="D66" s="98"/>
    </row>
    <row r="67" spans="1:6">
      <c r="B67" s="4">
        <f t="shared" si="1"/>
        <v>51</v>
      </c>
      <c r="D67" s="98"/>
    </row>
    <row r="68" spans="1:6">
      <c r="A68" s="24">
        <v>51</v>
      </c>
      <c r="B68" s="4">
        <f t="shared" si="1"/>
        <v>52</v>
      </c>
      <c r="C68" s="5" t="s">
        <v>1706</v>
      </c>
      <c r="D68" s="67">
        <f ca="1">ROUND(SUMIF(CombWC_LineItem,$A68,Sept16AMA)+SUMIF(CombWC_LineItem,51.3,Sept16AMA)*$B$8,0)</f>
        <v>297109537</v>
      </c>
    </row>
    <row r="69" spans="1:6">
      <c r="A69" s="24">
        <v>52</v>
      </c>
      <c r="B69" s="4">
        <f t="shared" si="1"/>
        <v>53</v>
      </c>
      <c r="C69" s="5" t="s">
        <v>1707</v>
      </c>
      <c r="D69" s="67">
        <f ca="1">ROUND(SUMIF(CombWC_LineItem,$A69,Sept16AMA)+SUMIF(CombWC_LineItem,51.3,Sept16AMA)*$B$9,0)</f>
        <v>115128263</v>
      </c>
    </row>
    <row r="70" spans="1:6">
      <c r="A70" s="24">
        <v>53</v>
      </c>
      <c r="B70" s="4">
        <f t="shared" si="1"/>
        <v>54</v>
      </c>
      <c r="C70" s="5" t="s">
        <v>1708</v>
      </c>
      <c r="D70" s="67">
        <f ca="1">ROUND(SUMIF(CombWC_LineItem,$A70,Sept16AMA),0)</f>
        <v>1162260</v>
      </c>
      <c r="F70" s="358"/>
    </row>
    <row r="71" spans="1:6" s="18" customFormat="1">
      <c r="A71" s="24">
        <v>60</v>
      </c>
      <c r="B71" s="4">
        <f t="shared" si="1"/>
        <v>55</v>
      </c>
      <c r="C71" s="5" t="s">
        <v>662</v>
      </c>
      <c r="D71" s="31">
        <f ca="1">ROUND(SUMIF(CombWC_LineItem,$A71,Sept16AMA),0)</f>
        <v>0</v>
      </c>
      <c r="F71" s="359"/>
    </row>
    <row r="72" spans="1:6" s="18" customFormat="1">
      <c r="A72" s="24"/>
      <c r="B72" s="4">
        <f t="shared" si="1"/>
        <v>56</v>
      </c>
      <c r="C72" s="63" t="s">
        <v>169</v>
      </c>
      <c r="D72" s="67">
        <f t="shared" ref="D72" ca="1" si="6">SUM(D68:D71)</f>
        <v>413400060</v>
      </c>
    </row>
    <row r="73" spans="1:6">
      <c r="B73" s="4">
        <f t="shared" si="1"/>
        <v>57</v>
      </c>
      <c r="D73" s="98"/>
    </row>
    <row r="74" spans="1:6">
      <c r="A74" s="24"/>
      <c r="B74" s="4">
        <f t="shared" si="1"/>
        <v>58</v>
      </c>
      <c r="C74" s="23" t="s">
        <v>1218</v>
      </c>
      <c r="F74" s="358"/>
    </row>
    <row r="75" spans="1:6">
      <c r="A75" s="24"/>
      <c r="B75" s="4">
        <f t="shared" si="1"/>
        <v>59</v>
      </c>
      <c r="C75" s="25"/>
      <c r="D75" s="27"/>
    </row>
    <row r="76" spans="1:6">
      <c r="A76" s="24">
        <v>54</v>
      </c>
      <c r="B76" s="4">
        <f t="shared" si="1"/>
        <v>60</v>
      </c>
      <c r="C76" s="30" t="s">
        <v>934</v>
      </c>
      <c r="D76" s="67">
        <f t="shared" ref="D76:D83" ca="1" si="7">ROUND(SUMIF(CombWC_LineItem,$A76,Sept16AMA),0)</f>
        <v>3640577</v>
      </c>
      <c r="F76" s="358"/>
    </row>
    <row r="77" spans="1:6" s="53" customFormat="1">
      <c r="A77" s="181">
        <v>55</v>
      </c>
      <c r="B77" s="4">
        <f t="shared" si="1"/>
        <v>61</v>
      </c>
      <c r="C77" s="33" t="s">
        <v>776</v>
      </c>
      <c r="D77" s="67">
        <f t="shared" ca="1" si="7"/>
        <v>30330212</v>
      </c>
      <c r="F77" s="360"/>
    </row>
    <row r="78" spans="1:6" s="53" customFormat="1">
      <c r="A78" s="181">
        <v>56</v>
      </c>
      <c r="B78" s="8">
        <f>B77+1</f>
        <v>62</v>
      </c>
      <c r="C78" s="483" t="s">
        <v>585</v>
      </c>
      <c r="D78" s="67">
        <f t="shared" ca="1" si="7"/>
        <v>-168058765</v>
      </c>
      <c r="E78" s="483"/>
    </row>
    <row r="79" spans="1:6">
      <c r="A79" s="24">
        <v>57</v>
      </c>
      <c r="B79" s="4">
        <f>B78+1</f>
        <v>63</v>
      </c>
      <c r="C79" s="5" t="s">
        <v>1693</v>
      </c>
      <c r="D79" s="67">
        <f t="shared" ca="1" si="7"/>
        <v>169357943</v>
      </c>
    </row>
    <row r="80" spans="1:6">
      <c r="A80" s="24">
        <v>58</v>
      </c>
      <c r="B80" s="4">
        <f t="shared" si="1"/>
        <v>64</v>
      </c>
      <c r="C80" s="5" t="s">
        <v>1694</v>
      </c>
      <c r="D80" s="67">
        <f t="shared" ca="1" si="7"/>
        <v>-25049326</v>
      </c>
    </row>
    <row r="81" spans="1:4" s="18" customFormat="1">
      <c r="A81" s="24">
        <v>59</v>
      </c>
      <c r="B81" s="4">
        <f t="shared" si="1"/>
        <v>65</v>
      </c>
      <c r="C81" s="271" t="s">
        <v>2191</v>
      </c>
      <c r="D81" s="67">
        <f t="shared" ca="1" si="7"/>
        <v>1494342</v>
      </c>
    </row>
    <row r="82" spans="1:4" s="18" customFormat="1">
      <c r="A82" s="24">
        <v>61</v>
      </c>
      <c r="B82" s="4">
        <f t="shared" si="1"/>
        <v>66</v>
      </c>
      <c r="C82" s="271"/>
      <c r="D82" s="67">
        <f t="shared" ca="1" si="7"/>
        <v>0</v>
      </c>
    </row>
    <row r="83" spans="1:4" s="18" customFormat="1">
      <c r="A83" s="24">
        <v>62</v>
      </c>
      <c r="B83" s="4">
        <f t="shared" si="1"/>
        <v>67</v>
      </c>
      <c r="C83" s="5"/>
      <c r="D83" s="67">
        <f t="shared" ca="1" si="7"/>
        <v>0</v>
      </c>
    </row>
    <row r="84" spans="1:4" s="18" customFormat="1">
      <c r="A84" s="24">
        <v>67</v>
      </c>
      <c r="B84" s="4">
        <f t="shared" ref="B84:B91" si="8">B83+1</f>
        <v>68</v>
      </c>
      <c r="C84" s="484"/>
      <c r="D84" s="67"/>
    </row>
    <row r="85" spans="1:4" s="18" customFormat="1">
      <c r="A85" s="24"/>
      <c r="B85" s="4">
        <f t="shared" si="8"/>
        <v>69</v>
      </c>
      <c r="C85" s="63" t="s">
        <v>170</v>
      </c>
      <c r="D85" s="68">
        <f t="shared" ref="D85" ca="1" si="9">SUM(D76:D84)</f>
        <v>11714983</v>
      </c>
    </row>
    <row r="86" spans="1:4" s="18" customFormat="1">
      <c r="A86" s="24"/>
      <c r="B86" s="4">
        <f t="shared" si="8"/>
        <v>70</v>
      </c>
      <c r="C86" s="5"/>
      <c r="D86" s="67"/>
    </row>
    <row r="87" spans="1:4" s="18" customFormat="1" ht="14.25" customHeight="1">
      <c r="A87" s="24"/>
      <c r="B87" s="4">
        <f t="shared" si="8"/>
        <v>71</v>
      </c>
      <c r="C87" s="63" t="s">
        <v>171</v>
      </c>
      <c r="D87" s="67">
        <f t="shared" ref="D87" ca="1" si="10">D72+D85</f>
        <v>425115043</v>
      </c>
    </row>
    <row r="88" spans="1:4" s="18" customFormat="1">
      <c r="A88" s="24"/>
      <c r="B88" s="4">
        <f t="shared" si="8"/>
        <v>72</v>
      </c>
      <c r="C88" s="5"/>
      <c r="D88" s="67"/>
    </row>
    <row r="89" spans="1:4" ht="13.8" thickBot="1">
      <c r="A89" s="24"/>
      <c r="B89" s="4">
        <f t="shared" si="8"/>
        <v>73</v>
      </c>
      <c r="C89" s="5" t="s">
        <v>141</v>
      </c>
      <c r="D89" s="256">
        <f t="shared" ref="D89" ca="1" si="11">D64+D87</f>
        <v>7084038337.2954168</v>
      </c>
    </row>
    <row r="90" spans="1:4" ht="13.8" thickTop="1">
      <c r="A90" s="24"/>
      <c r="B90" s="4">
        <f t="shared" si="8"/>
        <v>74</v>
      </c>
      <c r="C90" s="33" t="s">
        <v>693</v>
      </c>
      <c r="D90" s="12"/>
    </row>
    <row r="91" spans="1:4" ht="13.8" thickBot="1">
      <c r="A91" s="24"/>
      <c r="B91" s="4">
        <f t="shared" si="8"/>
        <v>75</v>
      </c>
      <c r="C91" s="33" t="s">
        <v>1589</v>
      </c>
      <c r="D91" s="188">
        <f t="shared" ref="D91" ca="1" si="12">D30-D89</f>
        <v>305181809.70458317</v>
      </c>
    </row>
    <row r="92" spans="1:4" ht="14.25" customHeight="1" thickTop="1">
      <c r="A92" s="24"/>
      <c r="B92" s="4"/>
      <c r="C92" s="5"/>
      <c r="D92" s="100"/>
    </row>
    <row r="93" spans="1:4" ht="14.25" customHeight="1">
      <c r="A93" s="24"/>
      <c r="B93" s="4"/>
      <c r="C93" s="5"/>
      <c r="D93" s="100"/>
    </row>
    <row r="94" spans="1:4">
      <c r="A94" s="24"/>
      <c r="B94" s="26" t="s">
        <v>544</v>
      </c>
      <c r="C94" s="5"/>
      <c r="D94" s="67"/>
    </row>
    <row r="95" spans="1:4">
      <c r="A95" s="24"/>
      <c r="B95" s="26"/>
      <c r="C95" s="25" t="s">
        <v>545</v>
      </c>
      <c r="D95" s="67"/>
    </row>
    <row r="96" spans="1:4">
      <c r="A96"/>
      <c r="B96" s="9"/>
      <c r="C96" s="34" t="s">
        <v>846</v>
      </c>
      <c r="D96" s="40">
        <f t="shared" ref="D96" ca="1" si="13">D89</f>
        <v>7084038337.2954168</v>
      </c>
    </row>
    <row r="97" spans="1:4">
      <c r="A97"/>
      <c r="B97"/>
      <c r="C97" s="1" t="s">
        <v>1273</v>
      </c>
      <c r="D97" s="52">
        <f t="shared" ref="D97" ca="1" si="14">-D68</f>
        <v>-297109537</v>
      </c>
    </row>
    <row r="98" spans="1:4">
      <c r="A98"/>
      <c r="B98"/>
      <c r="C98" s="15" t="s">
        <v>925</v>
      </c>
      <c r="D98" s="52">
        <f t="shared" ref="D98" ca="1" si="15">-D69</f>
        <v>-115128263</v>
      </c>
    </row>
    <row r="99" spans="1:4">
      <c r="A99"/>
      <c r="B99"/>
      <c r="C99" s="1" t="s">
        <v>1274</v>
      </c>
      <c r="D99" s="52"/>
    </row>
    <row r="100" spans="1:4">
      <c r="A100"/>
      <c r="B100"/>
      <c r="C100" s="1" t="s">
        <v>0</v>
      </c>
      <c r="D100" s="52">
        <f t="shared" ref="D100" ca="1" si="16">-D70</f>
        <v>-1162260</v>
      </c>
    </row>
    <row r="101" spans="1:4">
      <c r="A101"/>
      <c r="B101"/>
      <c r="C101" s="1" t="s">
        <v>1</v>
      </c>
      <c r="D101" s="101">
        <f t="shared" ref="D101" ca="1" si="17">-D71</f>
        <v>0</v>
      </c>
    </row>
    <row r="102" spans="1:4">
      <c r="A102"/>
      <c r="B102"/>
      <c r="C102" s="1" t="s">
        <v>1441</v>
      </c>
      <c r="D102" s="40">
        <f t="shared" ref="D102" ca="1" si="18">SUM(D96:D101)</f>
        <v>6670638277.2954168</v>
      </c>
    </row>
    <row r="103" spans="1:4">
      <c r="A103"/>
      <c r="B103"/>
      <c r="C103" s="34"/>
      <c r="D103" s="13"/>
    </row>
    <row r="104" spans="1:4">
      <c r="A104"/>
      <c r="B104"/>
      <c r="C104" s="34" t="s">
        <v>541</v>
      </c>
      <c r="D104" s="106">
        <f t="shared" ref="D104" ca="1" si="19">D91/D102</f>
        <v>4.5750016268056116E-2</v>
      </c>
    </row>
    <row r="105" spans="1:4">
      <c r="A105"/>
      <c r="B105"/>
      <c r="C105" s="34"/>
      <c r="D105" s="13"/>
    </row>
    <row r="106" spans="1:4">
      <c r="A106"/>
      <c r="B106"/>
      <c r="C106" s="34" t="s">
        <v>1602</v>
      </c>
      <c r="D106" s="289">
        <f t="shared" ref="D106" ca="1" si="20">D46*D104</f>
        <v>227005241.70228952</v>
      </c>
    </row>
    <row r="107" spans="1:4">
      <c r="D107" s="107"/>
    </row>
    <row r="108" spans="1:4">
      <c r="C108" s="9" t="s">
        <v>546</v>
      </c>
      <c r="D108" s="108"/>
    </row>
    <row r="109" spans="1:4">
      <c r="C109" s="34" t="s">
        <v>846</v>
      </c>
      <c r="D109" s="108">
        <f t="shared" ref="D109" ca="1" si="21">D89</f>
        <v>7084038337.2954168</v>
      </c>
    </row>
    <row r="110" spans="1:4">
      <c r="C110" s="1" t="s">
        <v>1273</v>
      </c>
      <c r="D110" s="108">
        <f t="shared" ref="D110" ca="1" si="22">D97</f>
        <v>-297109537</v>
      </c>
    </row>
    <row r="111" spans="1:4">
      <c r="C111" s="1" t="s">
        <v>847</v>
      </c>
      <c r="D111" s="108">
        <f t="shared" ref="D111" ca="1" si="23">-D69</f>
        <v>-115128263</v>
      </c>
    </row>
    <row r="112" spans="1:4">
      <c r="C112" s="1" t="s">
        <v>1274</v>
      </c>
      <c r="D112" s="108"/>
    </row>
    <row r="113" spans="3:4" s="2" customFormat="1">
      <c r="C113" s="1" t="s">
        <v>0</v>
      </c>
      <c r="D113" s="108">
        <f t="shared" ref="D113" ca="1" si="24">D100</f>
        <v>-1162260</v>
      </c>
    </row>
    <row r="114" spans="3:4" s="2" customFormat="1">
      <c r="C114" s="1" t="s">
        <v>1</v>
      </c>
      <c r="D114" s="445">
        <f t="shared" ref="D114" ca="1" si="25">D101</f>
        <v>0</v>
      </c>
    </row>
    <row r="115" spans="3:4" s="2" customFormat="1">
      <c r="C115" s="1" t="s">
        <v>1441</v>
      </c>
      <c r="D115" s="108">
        <f t="shared" ref="D115" ca="1" si="26">SUM(D109:D114)</f>
        <v>6670638277.2954168</v>
      </c>
    </row>
    <row r="116" spans="3:4" s="2" customFormat="1">
      <c r="C116" s="9"/>
      <c r="D116" s="108"/>
    </row>
    <row r="117" spans="3:4" s="2" customFormat="1">
      <c r="C117" s="1" t="s">
        <v>542</v>
      </c>
      <c r="D117" s="446">
        <f t="shared" ref="D117" ca="1" si="27">D91/D115</f>
        <v>4.5750016268056116E-2</v>
      </c>
    </row>
    <row r="118" spans="3:4" s="2" customFormat="1">
      <c r="C118" s="1"/>
      <c r="D118" s="108"/>
    </row>
    <row r="119" spans="3:4" s="2" customFormat="1">
      <c r="C119" s="1" t="s">
        <v>1603</v>
      </c>
      <c r="D119" s="109">
        <f t="shared" ref="D119" ca="1" si="28">D62*D117</f>
        <v>77640607.339463621</v>
      </c>
    </row>
    <row r="120" spans="3:4" s="2" customFormat="1">
      <c r="C120" s="1"/>
      <c r="D120" s="12"/>
    </row>
    <row r="121" spans="3:4" s="2" customFormat="1">
      <c r="C121" s="9" t="s">
        <v>543</v>
      </c>
      <c r="D121" s="110">
        <f t="shared" ref="D121" ca="1" si="29">D91-D106-D119</f>
        <v>535960.66283002496</v>
      </c>
    </row>
    <row r="122" spans="3:4" s="2" customFormat="1">
      <c r="C122" s="1"/>
      <c r="D122" s="12"/>
    </row>
    <row r="123" spans="3:4" s="2" customFormat="1">
      <c r="C123" s="1"/>
      <c r="D123" s="12"/>
    </row>
    <row r="124" spans="3:4" s="2" customFormat="1">
      <c r="C124" s="1"/>
      <c r="D124" s="12"/>
    </row>
    <row r="125" spans="3:4" s="2" customFormat="1">
      <c r="C125" s="1"/>
      <c r="D125" s="12"/>
    </row>
    <row r="126" spans="3:4" s="2" customFormat="1">
      <c r="C126" s="1"/>
      <c r="D126" s="12"/>
    </row>
    <row r="127" spans="3:4" s="2" customFormat="1">
      <c r="C127" s="1"/>
      <c r="D127" s="12"/>
    </row>
    <row r="128" spans="3:4" s="2" customFormat="1">
      <c r="C128" s="1"/>
      <c r="D128" s="12"/>
    </row>
    <row r="129" spans="4:4" s="2" customFormat="1">
      <c r="D129" s="12"/>
    </row>
    <row r="130" spans="4:4" s="2" customFormat="1">
      <c r="D130" s="12"/>
    </row>
    <row r="131" spans="4:4" s="2" customFormat="1">
      <c r="D131" s="12"/>
    </row>
    <row r="132" spans="4:4" s="2" customFormat="1">
      <c r="D132" s="12"/>
    </row>
    <row r="133" spans="4:4" s="2" customFormat="1">
      <c r="D133" s="12"/>
    </row>
    <row r="134" spans="4:4" s="2" customFormat="1">
      <c r="D134" s="12"/>
    </row>
    <row r="135" spans="4:4" s="2" customFormat="1">
      <c r="D135" s="12"/>
    </row>
    <row r="136" spans="4:4" s="2" customFormat="1">
      <c r="D136" s="12"/>
    </row>
    <row r="137" spans="4:4" s="2" customFormat="1">
      <c r="D137" s="12"/>
    </row>
    <row r="138" spans="4:4" s="2" customFormat="1">
      <c r="D138" s="12"/>
    </row>
    <row r="139" spans="4:4" s="2" customFormat="1">
      <c r="D139" s="12"/>
    </row>
    <row r="140" spans="4:4" s="2" customFormat="1">
      <c r="D140" s="12"/>
    </row>
    <row r="141" spans="4:4" s="2" customFormat="1">
      <c r="D141" s="12"/>
    </row>
    <row r="142" spans="4:4" s="2" customFormat="1">
      <c r="D142" s="12"/>
    </row>
    <row r="143" spans="4:4" s="2" customFormat="1">
      <c r="D143" s="12"/>
    </row>
    <row r="144" spans="4:4" s="2" customFormat="1" ht="11.4">
      <c r="D144" s="53"/>
    </row>
    <row r="145" spans="4:4" s="2" customFormat="1" ht="11.4">
      <c r="D145" s="53"/>
    </row>
    <row r="146" spans="4:4" s="2" customFormat="1" ht="11.4">
      <c r="D146" s="53"/>
    </row>
    <row r="147" spans="4:4" s="2" customFormat="1" ht="11.4">
      <c r="D147" s="53"/>
    </row>
    <row r="148" spans="4:4" s="2" customFormat="1" ht="11.4">
      <c r="D148" s="53"/>
    </row>
    <row r="149" spans="4:4" s="2" customFormat="1" ht="11.4">
      <c r="D149" s="53"/>
    </row>
    <row r="150" spans="4:4" s="2" customFormat="1" ht="11.4">
      <c r="D150" s="53"/>
    </row>
    <row r="151" spans="4:4" s="2" customFormat="1" ht="11.4">
      <c r="D151" s="53"/>
    </row>
    <row r="152" spans="4:4" s="2" customFormat="1" ht="11.4">
      <c r="D152" s="53"/>
    </row>
    <row r="153" spans="4:4" s="2" customFormat="1" ht="11.4">
      <c r="D153" s="53"/>
    </row>
    <row r="154" spans="4:4" s="2" customFormat="1" ht="11.4">
      <c r="D154" s="53"/>
    </row>
    <row r="155" spans="4:4" s="2" customFormat="1" ht="11.4">
      <c r="D155" s="53"/>
    </row>
    <row r="156" spans="4:4" s="2" customFormat="1" ht="11.4">
      <c r="D156" s="53"/>
    </row>
    <row r="157" spans="4:4" s="2" customFormat="1" ht="11.4">
      <c r="D157" s="53"/>
    </row>
    <row r="158" spans="4:4" s="2" customFormat="1" ht="11.4">
      <c r="D158" s="53"/>
    </row>
    <row r="159" spans="4:4" s="2" customFormat="1" ht="11.4">
      <c r="D159" s="53"/>
    </row>
    <row r="160" spans="4:4" s="2" customFormat="1" ht="11.4">
      <c r="D160" s="53"/>
    </row>
    <row r="161" spans="4:4" s="2" customFormat="1" ht="11.4">
      <c r="D161" s="53"/>
    </row>
    <row r="162" spans="4:4" s="2" customFormat="1" ht="11.4">
      <c r="D162" s="53"/>
    </row>
    <row r="163" spans="4:4" s="2" customFormat="1" ht="11.4">
      <c r="D163" s="53"/>
    </row>
    <row r="164" spans="4:4" s="2" customFormat="1" ht="11.4">
      <c r="D164" s="53"/>
    </row>
    <row r="165" spans="4:4" s="2" customFormat="1" ht="11.4">
      <c r="D165" s="53"/>
    </row>
    <row r="166" spans="4:4" s="2" customFormat="1" ht="11.4">
      <c r="D166" s="53"/>
    </row>
    <row r="167" spans="4:4" s="2" customFormat="1" ht="11.4">
      <c r="D167" s="53"/>
    </row>
    <row r="168" spans="4:4" s="2" customFormat="1" ht="11.4">
      <c r="D168" s="53"/>
    </row>
    <row r="169" spans="4:4" s="2" customFormat="1" ht="11.4">
      <c r="D169" s="53"/>
    </row>
    <row r="170" spans="4:4" s="2" customFormat="1" ht="11.4">
      <c r="D170" s="53"/>
    </row>
    <row r="171" spans="4:4" s="2" customFormat="1" ht="11.4">
      <c r="D171" s="53"/>
    </row>
    <row r="172" spans="4:4" s="2" customFormat="1" ht="11.4">
      <c r="D172" s="53"/>
    </row>
    <row r="173" spans="4:4" s="2" customFormat="1" ht="11.4">
      <c r="D173" s="53"/>
    </row>
    <row r="174" spans="4:4" s="2" customFormat="1" ht="11.4">
      <c r="D174" s="53"/>
    </row>
    <row r="175" spans="4:4" s="2" customFormat="1" ht="11.4">
      <c r="D175" s="53"/>
    </row>
    <row r="176" spans="4:4" s="2" customFormat="1" ht="11.4">
      <c r="D176" s="53"/>
    </row>
    <row r="177" spans="4:4" s="2" customFormat="1" ht="11.4">
      <c r="D177" s="53"/>
    </row>
    <row r="178" spans="4:4" s="2" customFormat="1" ht="11.4">
      <c r="D178" s="53"/>
    </row>
    <row r="179" spans="4:4" s="2" customFormat="1" ht="11.4">
      <c r="D179" s="53"/>
    </row>
    <row r="180" spans="4:4" s="2" customFormat="1" ht="11.4">
      <c r="D180" s="53"/>
    </row>
    <row r="181" spans="4:4" s="2" customFormat="1" ht="11.4">
      <c r="D181" s="53"/>
    </row>
    <row r="182" spans="4:4" s="2" customFormat="1" ht="11.4">
      <c r="D182" s="53"/>
    </row>
    <row r="183" spans="4:4" s="2" customFormat="1" ht="11.4">
      <c r="D183" s="53"/>
    </row>
    <row r="184" spans="4:4" s="2" customFormat="1" ht="11.4">
      <c r="D184" s="53"/>
    </row>
    <row r="185" spans="4:4" s="2" customFormat="1" ht="11.4">
      <c r="D185" s="53"/>
    </row>
    <row r="186" spans="4:4" s="2" customFormat="1" ht="11.4">
      <c r="D186" s="53"/>
    </row>
    <row r="187" spans="4:4" s="2" customFormat="1" ht="11.4">
      <c r="D187" s="53"/>
    </row>
    <row r="188" spans="4:4" s="2" customFormat="1" ht="11.4">
      <c r="D188" s="53"/>
    </row>
    <row r="189" spans="4:4" s="2" customFormat="1" ht="11.4">
      <c r="D189" s="53"/>
    </row>
    <row r="190" spans="4:4" s="2" customFormat="1" ht="11.4">
      <c r="D190" s="53"/>
    </row>
    <row r="191" spans="4:4" s="2" customFormat="1" ht="11.4">
      <c r="D191" s="53"/>
    </row>
    <row r="192" spans="4:4" s="2" customFormat="1" ht="11.4">
      <c r="D192" s="53"/>
    </row>
    <row r="193" spans="4:4" s="2" customFormat="1" ht="11.4">
      <c r="D193" s="53"/>
    </row>
    <row r="194" spans="4:4" s="2" customFormat="1" ht="11.4">
      <c r="D194" s="53"/>
    </row>
    <row r="195" spans="4:4" s="2" customFormat="1" ht="11.4">
      <c r="D195" s="53"/>
    </row>
    <row r="196" spans="4:4" s="2" customFormat="1" ht="11.4">
      <c r="D196" s="53"/>
    </row>
    <row r="197" spans="4:4" s="2" customFormat="1" ht="11.4">
      <c r="D197" s="53"/>
    </row>
    <row r="198" spans="4:4" s="2" customFormat="1" ht="11.4">
      <c r="D198" s="53"/>
    </row>
    <row r="199" spans="4:4" s="2" customFormat="1" ht="11.4">
      <c r="D199" s="53"/>
    </row>
    <row r="200" spans="4:4" s="2" customFormat="1" ht="11.4">
      <c r="D200" s="53"/>
    </row>
    <row r="201" spans="4:4" s="2" customFormat="1" ht="11.4">
      <c r="D201" s="53"/>
    </row>
    <row r="202" spans="4:4" s="2" customFormat="1" ht="11.4">
      <c r="D202" s="53"/>
    </row>
    <row r="203" spans="4:4" s="2" customFormat="1" ht="11.4">
      <c r="D203" s="53"/>
    </row>
    <row r="204" spans="4:4" s="2" customFormat="1" ht="11.4">
      <c r="D204" s="53"/>
    </row>
    <row r="205" spans="4:4" s="2" customFormat="1" ht="11.4">
      <c r="D205" s="53"/>
    </row>
    <row r="206" spans="4:4" s="2" customFormat="1" ht="11.4">
      <c r="D206" s="53"/>
    </row>
    <row r="207" spans="4:4" s="2" customFormat="1" ht="11.4">
      <c r="D207" s="53"/>
    </row>
    <row r="208" spans="4:4" s="2" customFormat="1" ht="11.4">
      <c r="D208" s="53"/>
    </row>
    <row r="209" spans="4:4" s="2" customFormat="1" ht="11.4">
      <c r="D209" s="53"/>
    </row>
    <row r="210" spans="4:4" s="2" customFormat="1" ht="11.4">
      <c r="D210" s="53"/>
    </row>
    <row r="211" spans="4:4" s="2" customFormat="1" ht="11.4">
      <c r="D211" s="53"/>
    </row>
    <row r="212" spans="4:4" s="2" customFormat="1" ht="11.4">
      <c r="D212" s="53"/>
    </row>
    <row r="213" spans="4:4" s="2" customFormat="1" ht="11.4">
      <c r="D213" s="53"/>
    </row>
    <row r="214" spans="4:4" s="2" customFormat="1" ht="11.4">
      <c r="D214" s="53"/>
    </row>
    <row r="215" spans="4:4" s="2" customFormat="1" ht="11.4">
      <c r="D215" s="53"/>
    </row>
    <row r="216" spans="4:4" s="2" customFormat="1" ht="11.4">
      <c r="D216" s="53"/>
    </row>
    <row r="217" spans="4:4" s="2" customFormat="1" ht="11.4">
      <c r="D217" s="53"/>
    </row>
    <row r="218" spans="4:4" s="2" customFormat="1" ht="11.4">
      <c r="D218" s="53"/>
    </row>
    <row r="219" spans="4:4" s="2" customFormat="1" ht="11.4">
      <c r="D219" s="53"/>
    </row>
    <row r="220" spans="4:4" s="2" customFormat="1" ht="11.4">
      <c r="D220" s="53"/>
    </row>
    <row r="221" spans="4:4" s="2" customFormat="1" ht="11.4">
      <c r="D221" s="53"/>
    </row>
    <row r="222" spans="4:4" s="2" customFormat="1" ht="11.4">
      <c r="D222" s="53"/>
    </row>
    <row r="223" spans="4:4" s="2" customFormat="1" ht="11.4">
      <c r="D223" s="53"/>
    </row>
    <row r="224" spans="4:4" s="2" customFormat="1" ht="11.4">
      <c r="D224" s="53"/>
    </row>
    <row r="225" spans="4:4" s="2" customFormat="1" ht="11.4">
      <c r="D225" s="53"/>
    </row>
    <row r="226" spans="4:4" s="2" customFormat="1" ht="11.4">
      <c r="D226" s="53"/>
    </row>
    <row r="227" spans="4:4" s="2" customFormat="1" ht="11.4">
      <c r="D227" s="53"/>
    </row>
    <row r="228" spans="4:4" s="2" customFormat="1" ht="11.4">
      <c r="D228" s="53"/>
    </row>
    <row r="229" spans="4:4" s="2" customFormat="1" ht="11.4">
      <c r="D229" s="53"/>
    </row>
  </sheetData>
  <mergeCells count="3">
    <mergeCell ref="B3:C3"/>
    <mergeCell ref="B4:C4"/>
    <mergeCell ref="B5:C5"/>
  </mergeCells>
  <phoneticPr fontId="24" type="noConversion"/>
  <printOptions horizontalCentered="1"/>
  <pageMargins left="0" right="0" top="0.34" bottom="0.62" header="0.21" footer="0.22"/>
  <pageSetup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 enableFormatConditionsCalculation="0"/>
  <dimension ref="A1:EX3348"/>
  <sheetViews>
    <sheetView zoomScale="115" zoomScaleNormal="115" workbookViewId="0">
      <pane xSplit="3" ySplit="7" topLeftCell="J2402" activePane="bottomRight" state="frozen"/>
      <selection activeCell="C76" sqref="C76"/>
      <selection pane="topRight" activeCell="C76" sqref="C76"/>
      <selection pane="bottomLeft" activeCell="C76" sqref="C76"/>
      <selection pane="bottomRight" activeCell="M2412" sqref="M2412"/>
    </sheetView>
  </sheetViews>
  <sheetFormatPr defaultColWidth="9.109375" defaultRowHeight="10.199999999999999" outlineLevelCol="1"/>
  <cols>
    <col min="1" max="1" width="10.109375" style="145" customWidth="1"/>
    <col min="2" max="2" width="6.109375" style="165" customWidth="1"/>
    <col min="3" max="3" width="42.109375" style="197" customWidth="1"/>
    <col min="4" max="6" width="15.6640625" style="144" customWidth="1" outlineLevel="1"/>
    <col min="7" max="7" width="14.109375" style="144" bestFit="1" customWidth="1" outlineLevel="1"/>
    <col min="8" max="9" width="15.6640625" style="144" customWidth="1" outlineLevel="1"/>
    <col min="10" max="11" width="17.44140625" style="197" customWidth="1" outlineLevel="1"/>
    <col min="12" max="12" width="13.5546875" style="144" customWidth="1" outlineLevel="1"/>
    <col min="13" max="13" width="15.33203125" style="144" customWidth="1"/>
    <col min="14" max="14" width="17.44140625" style="144" customWidth="1" collapsed="1"/>
    <col min="15" max="16" width="17.44140625" style="144" customWidth="1"/>
    <col min="17" max="17" width="15.88671875" style="144" customWidth="1"/>
    <col min="18" max="18" width="7.5546875" style="145" customWidth="1"/>
    <col min="19" max="19" width="6.5546875" style="145" customWidth="1"/>
    <col min="20" max="20" width="7.44140625" style="145" customWidth="1"/>
    <col min="21" max="21" width="6.33203125" style="145" customWidth="1"/>
    <col min="22" max="22" width="18.33203125" style="10" customWidth="1"/>
    <col min="23" max="23" width="18.44140625" style="10" customWidth="1"/>
    <col min="24" max="24" width="16.44140625" style="10" customWidth="1"/>
    <col min="25" max="25" width="17.5546875" style="10" customWidth="1" collapsed="1"/>
    <col min="26" max="26" width="17.109375" style="10" customWidth="1"/>
    <col min="27" max="27" width="18.33203125" style="10" customWidth="1"/>
    <col min="28" max="28" width="17.5546875" style="10" customWidth="1" collapsed="1"/>
    <col min="29" max="29" width="18" style="10" customWidth="1"/>
    <col min="30" max="30" width="15.6640625" style="144" customWidth="1"/>
    <col min="31" max="31" width="17.5546875" style="10" customWidth="1"/>
    <col min="32" max="32" width="18" style="10" customWidth="1"/>
    <col min="33" max="33" width="15.6640625" style="144" customWidth="1"/>
    <col min="34" max="34" width="15.109375" style="144" customWidth="1"/>
    <col min="35" max="35" width="12.88671875" style="184" customWidth="1"/>
    <col min="36" max="36" width="16" style="144" customWidth="1"/>
    <col min="37" max="16384" width="9.109375" style="144"/>
  </cols>
  <sheetData>
    <row r="1" spans="1:36" ht="22.8">
      <c r="C1" s="282"/>
      <c r="Y1" s="10">
        <f ca="1">+Y2416</f>
        <v>0</v>
      </c>
      <c r="Z1" s="10">
        <f ca="1">+Z2416</f>
        <v>-8.1768035888671875E-2</v>
      </c>
    </row>
    <row r="2" spans="1:36" ht="13.2">
      <c r="A2" s="141" t="s">
        <v>599</v>
      </c>
      <c r="B2" s="142"/>
      <c r="C2" s="283"/>
      <c r="V2" s="144"/>
      <c r="W2" s="11"/>
      <c r="X2" s="36"/>
      <c r="Y2" s="186">
        <f ca="1">AE2</f>
        <v>0.67179999999999995</v>
      </c>
      <c r="Z2" s="186">
        <f ca="1">AE3</f>
        <v>0.32819999999999999</v>
      </c>
      <c r="AA2" s="36"/>
      <c r="AB2" s="36"/>
      <c r="AC2" s="10" t="s">
        <v>793</v>
      </c>
      <c r="AD2" s="36"/>
      <c r="AE2" s="547">
        <f ca="1">'[2]3.04 &amp; 4.04 Lead'!$E$35</f>
        <v>0.67179999999999995</v>
      </c>
      <c r="AF2" s="291" t="s">
        <v>3286</v>
      </c>
      <c r="AG2" s="36"/>
    </row>
    <row r="3" spans="1:36">
      <c r="A3" s="141" t="s">
        <v>792</v>
      </c>
      <c r="B3" s="146"/>
      <c r="D3" s="10"/>
      <c r="E3" s="10"/>
      <c r="F3" s="10"/>
      <c r="G3" s="10"/>
      <c r="H3" s="10"/>
      <c r="I3" s="10"/>
      <c r="J3" s="291"/>
      <c r="K3" s="291"/>
      <c r="L3" s="10"/>
      <c r="M3" s="10"/>
      <c r="N3" s="10"/>
      <c r="O3" s="10"/>
      <c r="P3" s="10"/>
      <c r="Q3" s="10"/>
      <c r="V3" s="144"/>
      <c r="W3" s="11"/>
      <c r="X3" s="36"/>
      <c r="Z3" s="11"/>
      <c r="AA3" s="36"/>
      <c r="AB3" s="50"/>
      <c r="AC3" s="10" t="s">
        <v>791</v>
      </c>
      <c r="AD3" s="50"/>
      <c r="AE3" s="50">
        <f ca="1">'[2]3.04 &amp; 4.04 Lead'!$F$35</f>
        <v>0.32819999999999999</v>
      </c>
      <c r="AF3" s="291" t="s">
        <v>3286</v>
      </c>
      <c r="AG3" s="50"/>
    </row>
    <row r="4" spans="1:36">
      <c r="A4" s="147"/>
      <c r="B4" s="148"/>
      <c r="C4" s="149"/>
      <c r="D4" s="143"/>
      <c r="E4" s="143"/>
      <c r="F4" s="143"/>
      <c r="G4" s="143"/>
      <c r="H4" s="143"/>
      <c r="I4" s="143"/>
      <c r="J4" s="447"/>
      <c r="K4" s="447"/>
      <c r="L4" s="143"/>
      <c r="M4" s="143"/>
      <c r="N4" s="143"/>
      <c r="O4" s="143"/>
      <c r="P4" s="143"/>
      <c r="Q4" s="143"/>
      <c r="V4" s="144"/>
      <c r="W4" s="11"/>
      <c r="X4" s="51"/>
      <c r="Y4" s="546"/>
      <c r="Z4" s="546"/>
      <c r="AA4" s="278"/>
      <c r="AB4" s="36">
        <v>0.5</v>
      </c>
      <c r="AE4" s="36">
        <f ca="1">SUM(AE2:AE3)</f>
        <v>1</v>
      </c>
    </row>
    <row r="5" spans="1:36" ht="12.6" thickBot="1">
      <c r="A5" s="150"/>
      <c r="B5" s="144"/>
      <c r="N5" s="512"/>
      <c r="O5" s="512"/>
      <c r="P5" s="512"/>
      <c r="R5" s="144"/>
      <c r="S5" s="144"/>
      <c r="T5" s="144"/>
      <c r="U5" s="144"/>
      <c r="V5" s="144"/>
      <c r="W5" s="144"/>
      <c r="X5" s="144"/>
      <c r="Y5" s="186">
        <f ca="1">+Y2</f>
        <v>0.67179999999999995</v>
      </c>
      <c r="Z5" s="186">
        <f ca="1">+Z2</f>
        <v>0.32819999999999999</v>
      </c>
      <c r="AA5" s="291" t="str">
        <f>AF2</f>
        <v>September 2016 GRC Filing</v>
      </c>
      <c r="AB5" s="144"/>
      <c r="AC5" s="144"/>
      <c r="AE5" s="144"/>
      <c r="AF5" s="144"/>
    </row>
    <row r="6" spans="1:36" ht="16.5" customHeight="1">
      <c r="A6" s="141"/>
      <c r="B6" s="148"/>
      <c r="C6" s="240"/>
      <c r="D6" s="272"/>
      <c r="E6" s="272"/>
      <c r="F6" s="272"/>
      <c r="G6" s="272"/>
      <c r="H6" s="272"/>
      <c r="I6" s="272"/>
      <c r="J6" s="448"/>
      <c r="K6" s="448"/>
      <c r="L6" s="272"/>
      <c r="M6" s="272"/>
      <c r="N6" s="272"/>
      <c r="O6" s="272"/>
      <c r="P6" s="272"/>
      <c r="Q6" s="272"/>
      <c r="R6" s="273" t="s">
        <v>1859</v>
      </c>
      <c r="S6" s="152" t="s">
        <v>299</v>
      </c>
      <c r="T6" s="41" t="s">
        <v>993</v>
      </c>
      <c r="U6" s="515"/>
      <c r="V6" s="37" t="s">
        <v>298</v>
      </c>
      <c r="W6" s="28" t="s">
        <v>299</v>
      </c>
      <c r="X6" s="29" t="s">
        <v>1295</v>
      </c>
      <c r="Y6" s="37" t="s">
        <v>298</v>
      </c>
      <c r="Z6" s="28" t="s">
        <v>299</v>
      </c>
      <c r="AA6" s="29" t="s">
        <v>1295</v>
      </c>
      <c r="AB6" s="37" t="s">
        <v>298</v>
      </c>
      <c r="AC6" s="28" t="s">
        <v>299</v>
      </c>
      <c r="AD6" s="29" t="s">
        <v>1295</v>
      </c>
      <c r="AE6" s="37" t="s">
        <v>298</v>
      </c>
      <c r="AF6" s="28" t="s">
        <v>299</v>
      </c>
      <c r="AG6" s="29" t="s">
        <v>1295</v>
      </c>
      <c r="AH6" s="199" t="s">
        <v>1295</v>
      </c>
    </row>
    <row r="7" spans="1:36" ht="43.5" customHeight="1">
      <c r="A7" s="153" t="s">
        <v>1828</v>
      </c>
      <c r="B7" s="154"/>
      <c r="C7" s="241" t="s">
        <v>494</v>
      </c>
      <c r="D7" s="155">
        <v>42248</v>
      </c>
      <c r="E7" s="155">
        <v>42278</v>
      </c>
      <c r="F7" s="155">
        <v>42309</v>
      </c>
      <c r="G7" s="155">
        <v>42369</v>
      </c>
      <c r="H7" s="155">
        <v>42400</v>
      </c>
      <c r="I7" s="155">
        <v>42429</v>
      </c>
      <c r="J7" s="287">
        <v>42460</v>
      </c>
      <c r="K7" s="287">
        <v>42490</v>
      </c>
      <c r="L7" s="287">
        <v>42521</v>
      </c>
      <c r="M7" s="287">
        <v>42551</v>
      </c>
      <c r="N7" s="287">
        <v>42582</v>
      </c>
      <c r="O7" s="287">
        <v>42613</v>
      </c>
      <c r="P7" s="287">
        <v>42643</v>
      </c>
      <c r="Q7" s="287" t="s">
        <v>3261</v>
      </c>
      <c r="R7" s="42" t="s">
        <v>1108</v>
      </c>
      <c r="S7" s="42" t="s">
        <v>1108</v>
      </c>
      <c r="T7" s="42" t="s">
        <v>339</v>
      </c>
      <c r="U7" s="516"/>
      <c r="V7" s="331" t="s">
        <v>1244</v>
      </c>
      <c r="W7" s="311"/>
      <c r="X7" s="312"/>
      <c r="Y7" s="331" t="s">
        <v>2050</v>
      </c>
      <c r="Z7" s="311"/>
      <c r="AA7" s="312"/>
      <c r="AB7" s="331" t="s">
        <v>936</v>
      </c>
      <c r="AC7" s="311"/>
      <c r="AD7" s="312"/>
      <c r="AE7" s="314" t="s">
        <v>741</v>
      </c>
      <c r="AF7" s="19"/>
      <c r="AG7" s="20"/>
      <c r="AH7" s="332" t="s">
        <v>1640</v>
      </c>
    </row>
    <row r="8" spans="1:36" ht="11.25" customHeight="1">
      <c r="A8" s="156">
        <v>10100001</v>
      </c>
      <c r="B8" s="157"/>
      <c r="C8" s="197" t="s">
        <v>742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275">
        <v>0</v>
      </c>
      <c r="K8" s="275">
        <v>0</v>
      </c>
      <c r="L8" s="160">
        <v>0</v>
      </c>
      <c r="M8" s="160">
        <v>0</v>
      </c>
      <c r="N8" s="160">
        <v>0</v>
      </c>
      <c r="O8" s="160">
        <v>0</v>
      </c>
      <c r="P8" s="160">
        <v>0</v>
      </c>
      <c r="Q8" s="160">
        <f t="shared" ref="Q8:Q71" si="0">(D8+P8+SUM(E8:O8)*2)/24</f>
        <v>0</v>
      </c>
      <c r="R8" s="222">
        <v>4</v>
      </c>
      <c r="S8" s="222"/>
      <c r="T8" s="222">
        <v>18</v>
      </c>
      <c r="U8" s="517"/>
      <c r="V8" s="16">
        <v>0</v>
      </c>
      <c r="W8" s="11">
        <v>0</v>
      </c>
      <c r="X8" s="17">
        <v>0</v>
      </c>
      <c r="Y8" s="16">
        <f>$Q8</f>
        <v>0</v>
      </c>
      <c r="Z8" s="11">
        <v>0</v>
      </c>
      <c r="AA8" s="11">
        <f>Q8</f>
        <v>0</v>
      </c>
      <c r="AB8" s="16"/>
      <c r="AC8" s="11">
        <v>0</v>
      </c>
      <c r="AD8" s="17">
        <f t="shared" ref="AD8:AD50" si="1">SUM(AB8:AC8)</f>
        <v>0</v>
      </c>
      <c r="AE8" s="16">
        <v>0</v>
      </c>
      <c r="AF8" s="11">
        <v>0</v>
      </c>
      <c r="AG8" s="17">
        <v>0</v>
      </c>
      <c r="AH8" s="161"/>
      <c r="AI8" s="285"/>
      <c r="AJ8" s="16">
        <f t="shared" ref="AJ8:AJ38" si="2">Q8-X8-AA8-AD8-AG8-AH8</f>
        <v>0</v>
      </c>
    </row>
    <row r="9" spans="1:36" ht="11.25" customHeight="1">
      <c r="A9" s="156" t="s">
        <v>957</v>
      </c>
      <c r="B9" s="157"/>
      <c r="C9" s="197" t="s">
        <v>965</v>
      </c>
      <c r="D9" s="159">
        <v>0</v>
      </c>
      <c r="E9" s="159">
        <v>0</v>
      </c>
      <c r="F9" s="159">
        <v>0</v>
      </c>
      <c r="G9" s="159">
        <v>0</v>
      </c>
      <c r="H9" s="159">
        <v>0</v>
      </c>
      <c r="I9" s="159">
        <v>0</v>
      </c>
      <c r="J9" s="275">
        <v>0</v>
      </c>
      <c r="K9" s="275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f t="shared" si="0"/>
        <v>0</v>
      </c>
      <c r="R9" s="222"/>
      <c r="S9" s="222"/>
      <c r="T9" s="222">
        <v>18</v>
      </c>
      <c r="U9" s="517"/>
      <c r="V9" s="16">
        <v>0</v>
      </c>
      <c r="W9" s="11">
        <v>0</v>
      </c>
      <c r="X9" s="17">
        <v>0</v>
      </c>
      <c r="Y9" s="16"/>
      <c r="Z9" s="11"/>
      <c r="AA9" s="17"/>
      <c r="AB9" s="16">
        <f>$Q9</f>
        <v>0</v>
      </c>
      <c r="AC9" s="11">
        <v>0</v>
      </c>
      <c r="AD9" s="17">
        <f t="shared" si="1"/>
        <v>0</v>
      </c>
      <c r="AE9" s="16">
        <v>0</v>
      </c>
      <c r="AF9" s="11">
        <v>0</v>
      </c>
      <c r="AG9" s="17">
        <v>0</v>
      </c>
      <c r="AH9" s="161"/>
      <c r="AI9" s="285"/>
      <c r="AJ9" s="16">
        <f t="shared" si="2"/>
        <v>0</v>
      </c>
    </row>
    <row r="10" spans="1:36" ht="11.25" customHeight="1">
      <c r="A10" s="156">
        <v>10100011</v>
      </c>
      <c r="B10" s="157"/>
      <c r="C10" s="197" t="s">
        <v>1430</v>
      </c>
      <c r="D10" s="159">
        <v>0</v>
      </c>
      <c r="E10" s="159">
        <v>0</v>
      </c>
      <c r="F10" s="159">
        <v>0</v>
      </c>
      <c r="G10" s="159">
        <v>0</v>
      </c>
      <c r="H10" s="159">
        <v>0</v>
      </c>
      <c r="I10" s="159">
        <v>0</v>
      </c>
      <c r="J10" s="275">
        <v>0</v>
      </c>
      <c r="K10" s="275">
        <v>0</v>
      </c>
      <c r="L10" s="160">
        <v>0</v>
      </c>
      <c r="M10" s="160">
        <v>0</v>
      </c>
      <c r="N10" s="160">
        <v>0</v>
      </c>
      <c r="O10" s="160">
        <v>0</v>
      </c>
      <c r="P10" s="160">
        <v>0</v>
      </c>
      <c r="Q10" s="160">
        <f t="shared" si="0"/>
        <v>0</v>
      </c>
      <c r="R10" s="222">
        <v>4</v>
      </c>
      <c r="S10" s="222"/>
      <c r="T10" s="222">
        <v>18</v>
      </c>
      <c r="U10" s="517"/>
      <c r="V10" s="16">
        <v>0</v>
      </c>
      <c r="W10" s="11">
        <v>0</v>
      </c>
      <c r="X10" s="17">
        <v>0</v>
      </c>
      <c r="Y10" s="16">
        <f>Q10</f>
        <v>0</v>
      </c>
      <c r="Z10" s="11"/>
      <c r="AA10" s="17">
        <f>Q10</f>
        <v>0</v>
      </c>
      <c r="AB10" s="16"/>
      <c r="AC10" s="11"/>
      <c r="AD10" s="17"/>
      <c r="AE10" s="16"/>
      <c r="AF10" s="11"/>
      <c r="AG10" s="17"/>
      <c r="AH10" s="161"/>
      <c r="AI10" s="285"/>
      <c r="AJ10" s="16">
        <f t="shared" si="2"/>
        <v>0</v>
      </c>
    </row>
    <row r="11" spans="1:36" ht="11.25" customHeight="1">
      <c r="A11" s="156">
        <v>10100002</v>
      </c>
      <c r="B11" s="157"/>
      <c r="C11" s="197" t="s">
        <v>743</v>
      </c>
      <c r="D11" s="159">
        <v>0</v>
      </c>
      <c r="E11" s="159">
        <v>0</v>
      </c>
      <c r="F11" s="159">
        <v>0</v>
      </c>
      <c r="G11" s="159">
        <v>0</v>
      </c>
      <c r="H11" s="159">
        <v>0</v>
      </c>
      <c r="I11" s="159">
        <v>0</v>
      </c>
      <c r="J11" s="275">
        <v>0</v>
      </c>
      <c r="K11" s="275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f t="shared" si="0"/>
        <v>0</v>
      </c>
      <c r="R11" s="222"/>
      <c r="S11" s="222">
        <v>1</v>
      </c>
      <c r="T11" s="222" t="s">
        <v>1677</v>
      </c>
      <c r="U11" s="517"/>
      <c r="V11" s="16">
        <v>0</v>
      </c>
      <c r="W11" s="11">
        <v>0</v>
      </c>
      <c r="X11" s="17">
        <v>0</v>
      </c>
      <c r="Y11" s="16"/>
      <c r="Z11" s="11">
        <f>Q11</f>
        <v>0</v>
      </c>
      <c r="AA11" s="17">
        <f>Q11</f>
        <v>0</v>
      </c>
      <c r="AB11" s="16"/>
      <c r="AC11" s="11"/>
      <c r="AD11" s="17">
        <f t="shared" si="1"/>
        <v>0</v>
      </c>
      <c r="AE11" s="16">
        <v>0</v>
      </c>
      <c r="AF11" s="11">
        <v>0</v>
      </c>
      <c r="AG11" s="17">
        <v>0</v>
      </c>
      <c r="AH11" s="161"/>
      <c r="AI11" s="285"/>
      <c r="AJ11" s="16">
        <f t="shared" si="2"/>
        <v>0</v>
      </c>
    </row>
    <row r="12" spans="1:36" ht="11.25" customHeight="1">
      <c r="A12" s="156">
        <v>10100012</v>
      </c>
      <c r="B12" s="157"/>
      <c r="C12" s="197" t="s">
        <v>508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275">
        <v>0</v>
      </c>
      <c r="K12" s="275">
        <v>0</v>
      </c>
      <c r="L12" s="160">
        <v>0</v>
      </c>
      <c r="M12" s="160">
        <v>0</v>
      </c>
      <c r="N12" s="160">
        <v>0</v>
      </c>
      <c r="O12" s="160">
        <v>0</v>
      </c>
      <c r="P12" s="160">
        <v>0</v>
      </c>
      <c r="Q12" s="160">
        <f t="shared" si="0"/>
        <v>0</v>
      </c>
      <c r="R12" s="222"/>
      <c r="S12" s="222">
        <v>1</v>
      </c>
      <c r="T12" s="222" t="s">
        <v>1677</v>
      </c>
      <c r="U12" s="517"/>
      <c r="V12" s="16">
        <v>0</v>
      </c>
      <c r="W12" s="11">
        <v>0</v>
      </c>
      <c r="X12" s="17">
        <v>0</v>
      </c>
      <c r="Y12" s="16"/>
      <c r="Z12" s="11">
        <f>Q12</f>
        <v>0</v>
      </c>
      <c r="AA12" s="17">
        <f>Q12</f>
        <v>0</v>
      </c>
      <c r="AB12" s="16">
        <v>0</v>
      </c>
      <c r="AC12" s="11">
        <f>$Q12</f>
        <v>0</v>
      </c>
      <c r="AD12" s="17">
        <f t="shared" si="1"/>
        <v>0</v>
      </c>
      <c r="AE12" s="16">
        <v>0</v>
      </c>
      <c r="AF12" s="11">
        <v>0</v>
      </c>
      <c r="AG12" s="17">
        <v>0</v>
      </c>
      <c r="AH12" s="161"/>
      <c r="AI12" s="285"/>
      <c r="AJ12" s="16">
        <f t="shared" si="2"/>
        <v>0</v>
      </c>
    </row>
    <row r="13" spans="1:36" ht="11.25" customHeight="1">
      <c r="A13" s="156">
        <v>10100003</v>
      </c>
      <c r="B13" s="157"/>
      <c r="C13" s="197" t="s">
        <v>1642</v>
      </c>
      <c r="D13" s="159">
        <v>0</v>
      </c>
      <c r="E13" s="159">
        <v>0</v>
      </c>
      <c r="F13" s="159">
        <v>0</v>
      </c>
      <c r="G13" s="159">
        <v>0</v>
      </c>
      <c r="H13" s="159">
        <v>0</v>
      </c>
      <c r="I13" s="159">
        <v>0</v>
      </c>
      <c r="J13" s="275">
        <v>0</v>
      </c>
      <c r="K13" s="275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f t="shared" si="0"/>
        <v>0</v>
      </c>
      <c r="R13" s="222">
        <v>5</v>
      </c>
      <c r="S13" s="209" t="s">
        <v>1235</v>
      </c>
      <c r="T13" s="209" t="s">
        <v>1678</v>
      </c>
      <c r="U13" s="517"/>
      <c r="V13" s="16">
        <v>0</v>
      </c>
      <c r="W13" s="11">
        <v>0</v>
      </c>
      <c r="X13" s="17">
        <v>0</v>
      </c>
      <c r="Y13" s="16">
        <f ca="1">Q13*$Y$5</f>
        <v>0</v>
      </c>
      <c r="Z13" s="11">
        <f ca="1">Q13*Z5</f>
        <v>0</v>
      </c>
      <c r="AA13" s="17">
        <f>Q13</f>
        <v>0</v>
      </c>
      <c r="AB13" s="16"/>
      <c r="AC13" s="11"/>
      <c r="AD13" s="17">
        <f t="shared" si="1"/>
        <v>0</v>
      </c>
      <c r="AE13" s="16">
        <v>0</v>
      </c>
      <c r="AF13" s="11">
        <v>0</v>
      </c>
      <c r="AG13" s="17">
        <v>0</v>
      </c>
      <c r="AH13" s="161"/>
      <c r="AI13" s="285"/>
      <c r="AJ13" s="16">
        <f t="shared" si="2"/>
        <v>0</v>
      </c>
    </row>
    <row r="14" spans="1:36" ht="11.25" customHeight="1">
      <c r="A14" s="156" t="s">
        <v>1231</v>
      </c>
      <c r="B14" s="157"/>
      <c r="C14" s="197" t="s">
        <v>1232</v>
      </c>
      <c r="D14" s="159">
        <v>0</v>
      </c>
      <c r="E14" s="159">
        <v>0</v>
      </c>
      <c r="F14" s="159">
        <v>0</v>
      </c>
      <c r="G14" s="159">
        <v>0</v>
      </c>
      <c r="H14" s="159">
        <v>0</v>
      </c>
      <c r="I14" s="159">
        <v>0</v>
      </c>
      <c r="J14" s="275">
        <v>0</v>
      </c>
      <c r="K14" s="275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f t="shared" si="0"/>
        <v>0</v>
      </c>
      <c r="R14" s="222"/>
      <c r="S14" s="209"/>
      <c r="T14" s="209" t="s">
        <v>1678</v>
      </c>
      <c r="U14" s="517"/>
      <c r="V14" s="16">
        <v>0</v>
      </c>
      <c r="W14" s="11">
        <v>0</v>
      </c>
      <c r="X14" s="17">
        <v>0</v>
      </c>
      <c r="Y14" s="16"/>
      <c r="Z14" s="11"/>
      <c r="AA14" s="17"/>
      <c r="AB14" s="16">
        <f ca="1">$Q14*$AE$2</f>
        <v>0</v>
      </c>
      <c r="AC14" s="11">
        <f ca="1">$Q14*$AE$3</f>
        <v>0</v>
      </c>
      <c r="AD14" s="17">
        <f t="shared" ca="1" si="1"/>
        <v>0</v>
      </c>
      <c r="AE14" s="16">
        <v>0</v>
      </c>
      <c r="AF14" s="11">
        <v>0</v>
      </c>
      <c r="AG14" s="17">
        <v>0</v>
      </c>
      <c r="AH14" s="161"/>
      <c r="AI14" s="285"/>
      <c r="AJ14" s="16">
        <f t="shared" ca="1" si="2"/>
        <v>0</v>
      </c>
    </row>
    <row r="15" spans="1:36" ht="11.25" customHeight="1">
      <c r="A15" s="162">
        <v>10100501</v>
      </c>
      <c r="B15" s="144"/>
      <c r="C15" s="197" t="s">
        <v>831</v>
      </c>
      <c r="D15" s="159">
        <v>9062172777.6100006</v>
      </c>
      <c r="E15" s="159">
        <v>9076022007.4300003</v>
      </c>
      <c r="F15" s="159">
        <v>9084392089.1399994</v>
      </c>
      <c r="G15" s="159">
        <v>9088258827.9899998</v>
      </c>
      <c r="H15" s="159">
        <v>9106086749.9400005</v>
      </c>
      <c r="I15" s="159">
        <v>9122847650.9300003</v>
      </c>
      <c r="J15" s="275">
        <v>9171114612.1800003</v>
      </c>
      <c r="K15" s="275">
        <v>9183399382.7099991</v>
      </c>
      <c r="L15" s="160">
        <v>9196191368.5799999</v>
      </c>
      <c r="M15" s="160">
        <v>9209599155.6299992</v>
      </c>
      <c r="N15" s="160">
        <v>9224386094.3299999</v>
      </c>
      <c r="O15" s="160">
        <v>9240449249.5699997</v>
      </c>
      <c r="P15" s="160">
        <v>9256939501.7999992</v>
      </c>
      <c r="Q15" s="160">
        <f t="shared" si="0"/>
        <v>9155191944.0112495</v>
      </c>
      <c r="R15" s="222">
        <v>4</v>
      </c>
      <c r="S15" s="222"/>
      <c r="T15" s="222">
        <v>18</v>
      </c>
      <c r="U15" s="517"/>
      <c r="V15" s="16">
        <v>0</v>
      </c>
      <c r="W15" s="11">
        <v>0</v>
      </c>
      <c r="X15" s="17">
        <v>0</v>
      </c>
      <c r="Y15" s="16">
        <f>Q15</f>
        <v>9155191944.0112495</v>
      </c>
      <c r="Z15" s="11"/>
      <c r="AA15" s="17">
        <f t="shared" ref="AA15:AA21" si="3">Q15</f>
        <v>9155191944.0112495</v>
      </c>
      <c r="AB15" s="16"/>
      <c r="AC15" s="11">
        <v>0</v>
      </c>
      <c r="AD15" s="17">
        <f t="shared" si="1"/>
        <v>0</v>
      </c>
      <c r="AE15" s="16">
        <v>0</v>
      </c>
      <c r="AF15" s="11">
        <v>0</v>
      </c>
      <c r="AG15" s="17">
        <v>0</v>
      </c>
      <c r="AH15" s="161"/>
      <c r="AI15" s="285"/>
      <c r="AJ15" s="16">
        <f t="shared" si="2"/>
        <v>0</v>
      </c>
    </row>
    <row r="16" spans="1:36" ht="11.25" customHeight="1">
      <c r="A16" s="162">
        <v>10100502</v>
      </c>
      <c r="B16" s="144"/>
      <c r="C16" s="197" t="s">
        <v>832</v>
      </c>
      <c r="D16" s="159">
        <v>3284595182.1300001</v>
      </c>
      <c r="E16" s="159">
        <v>3297966293.9299998</v>
      </c>
      <c r="F16" s="159">
        <v>3309214126.1799998</v>
      </c>
      <c r="G16" s="159">
        <v>3315161396.3200002</v>
      </c>
      <c r="H16" s="159">
        <v>3322101032.8200002</v>
      </c>
      <c r="I16" s="159">
        <v>3332433896.1999998</v>
      </c>
      <c r="J16" s="275">
        <v>3345071865.6399999</v>
      </c>
      <c r="K16" s="275">
        <v>3359487215.7199998</v>
      </c>
      <c r="L16" s="160">
        <v>3372335221.6100001</v>
      </c>
      <c r="M16" s="160">
        <v>3392167996.3299999</v>
      </c>
      <c r="N16" s="160">
        <v>3400764346.0900002</v>
      </c>
      <c r="O16" s="160">
        <v>3413762090.5300002</v>
      </c>
      <c r="P16" s="160">
        <v>3424346976.3099999</v>
      </c>
      <c r="Q16" s="160">
        <f t="shared" si="0"/>
        <v>3351244713.3825002</v>
      </c>
      <c r="R16" s="222"/>
      <c r="S16" s="222">
        <v>1</v>
      </c>
      <c r="T16" s="222" t="s">
        <v>1677</v>
      </c>
      <c r="U16" s="517"/>
      <c r="V16" s="16">
        <v>0</v>
      </c>
      <c r="W16" s="11">
        <v>0</v>
      </c>
      <c r="X16" s="17">
        <v>0</v>
      </c>
      <c r="Y16" s="16"/>
      <c r="Z16" s="11">
        <f>Q16</f>
        <v>3351244713.3825002</v>
      </c>
      <c r="AA16" s="17">
        <f t="shared" si="3"/>
        <v>3351244713.3825002</v>
      </c>
      <c r="AB16" s="16">
        <v>0</v>
      </c>
      <c r="AC16" s="11"/>
      <c r="AD16" s="17">
        <f t="shared" si="1"/>
        <v>0</v>
      </c>
      <c r="AE16" s="16">
        <v>0</v>
      </c>
      <c r="AF16" s="11">
        <v>0</v>
      </c>
      <c r="AG16" s="17">
        <v>0</v>
      </c>
      <c r="AH16" s="161"/>
      <c r="AI16" s="285"/>
      <c r="AJ16" s="16">
        <f t="shared" si="2"/>
        <v>0</v>
      </c>
    </row>
    <row r="17" spans="1:36" ht="11.25" customHeight="1">
      <c r="A17" s="162">
        <v>10100503</v>
      </c>
      <c r="B17" s="144"/>
      <c r="C17" s="197" t="s">
        <v>833</v>
      </c>
      <c r="D17" s="159">
        <v>465073975.06999999</v>
      </c>
      <c r="E17" s="159">
        <v>463822981.52999997</v>
      </c>
      <c r="F17" s="159">
        <v>466152813.31999999</v>
      </c>
      <c r="G17" s="159">
        <v>470875205.74000001</v>
      </c>
      <c r="H17" s="159">
        <v>483107127.49000001</v>
      </c>
      <c r="I17" s="159">
        <v>479765973.39999998</v>
      </c>
      <c r="J17" s="275">
        <v>485625164.68000001</v>
      </c>
      <c r="K17" s="275">
        <v>486712912.94</v>
      </c>
      <c r="L17" s="160">
        <v>490277559.41000003</v>
      </c>
      <c r="M17" s="160">
        <v>493461415.01999998</v>
      </c>
      <c r="N17" s="160">
        <v>493145371.85000002</v>
      </c>
      <c r="O17" s="160">
        <v>519233049.76999998</v>
      </c>
      <c r="P17" s="160">
        <v>520668925.48000002</v>
      </c>
      <c r="Q17" s="160">
        <f t="shared" si="0"/>
        <v>485420918.7854166</v>
      </c>
      <c r="R17" s="222">
        <v>5</v>
      </c>
      <c r="S17" s="209" t="s">
        <v>1235</v>
      </c>
      <c r="T17" s="209" t="s">
        <v>1678</v>
      </c>
      <c r="U17" s="517"/>
      <c r="V17" s="16">
        <v>0</v>
      </c>
      <c r="W17" s="11">
        <v>0</v>
      </c>
      <c r="X17" s="17">
        <v>0</v>
      </c>
      <c r="Y17" s="16">
        <f ca="1">Q17*$Y$5</f>
        <v>326105773.24004287</v>
      </c>
      <c r="Z17" s="11">
        <f ca="1">Q17*Z5</f>
        <v>159315145.54537374</v>
      </c>
      <c r="AA17" s="17">
        <f t="shared" si="3"/>
        <v>485420918.7854166</v>
      </c>
      <c r="AB17" s="16"/>
      <c r="AC17" s="11"/>
      <c r="AD17" s="17">
        <f t="shared" si="1"/>
        <v>0</v>
      </c>
      <c r="AE17" s="16">
        <v>0</v>
      </c>
      <c r="AF17" s="11">
        <v>0</v>
      </c>
      <c r="AG17" s="17">
        <v>0</v>
      </c>
      <c r="AH17" s="161"/>
      <c r="AI17" s="285"/>
      <c r="AJ17" s="16">
        <f t="shared" si="2"/>
        <v>0</v>
      </c>
    </row>
    <row r="18" spans="1:36" ht="11.25" customHeight="1">
      <c r="A18" s="162">
        <v>10100601</v>
      </c>
      <c r="B18" s="144"/>
      <c r="C18" s="197" t="s">
        <v>2681</v>
      </c>
      <c r="D18" s="159">
        <v>0</v>
      </c>
      <c r="E18" s="159">
        <v>0</v>
      </c>
      <c r="F18" s="159">
        <v>0</v>
      </c>
      <c r="G18" s="159">
        <v>21658.9</v>
      </c>
      <c r="H18" s="159">
        <v>4643.8</v>
      </c>
      <c r="I18" s="159">
        <v>12322.05</v>
      </c>
      <c r="J18" s="275">
        <v>91489.57</v>
      </c>
      <c r="K18" s="275">
        <v>91489.57</v>
      </c>
      <c r="L18" s="160">
        <v>91489.57</v>
      </c>
      <c r="M18" s="160">
        <v>91489.57</v>
      </c>
      <c r="N18" s="160">
        <v>91489.57</v>
      </c>
      <c r="O18" s="160">
        <v>0</v>
      </c>
      <c r="P18" s="160">
        <v>0</v>
      </c>
      <c r="Q18" s="160">
        <f t="shared" si="0"/>
        <v>41339.383333333339</v>
      </c>
      <c r="R18" s="222" t="s">
        <v>1846</v>
      </c>
      <c r="S18" s="209"/>
      <c r="T18" s="209" t="s">
        <v>953</v>
      </c>
      <c r="U18" s="517"/>
      <c r="V18" s="16">
        <v>0</v>
      </c>
      <c r="W18" s="11">
        <v>0</v>
      </c>
      <c r="X18" s="17">
        <v>0</v>
      </c>
      <c r="Y18" s="16">
        <f>Q18</f>
        <v>41339.383333333339</v>
      </c>
      <c r="Z18" s="11"/>
      <c r="AA18" s="17">
        <f t="shared" si="3"/>
        <v>41339.383333333339</v>
      </c>
      <c r="AB18" s="16"/>
      <c r="AC18" s="11">
        <v>0</v>
      </c>
      <c r="AD18" s="17">
        <f t="shared" ref="AD18" si="4">SUM(AB18:AC18)</f>
        <v>0</v>
      </c>
      <c r="AE18" s="16">
        <v>0</v>
      </c>
      <c r="AF18" s="11">
        <v>0</v>
      </c>
      <c r="AG18" s="17">
        <v>0</v>
      </c>
      <c r="AH18" s="161"/>
      <c r="AI18" s="285"/>
      <c r="AJ18" s="16">
        <f t="shared" si="2"/>
        <v>0</v>
      </c>
    </row>
    <row r="19" spans="1:36" ht="11.25" customHeight="1">
      <c r="A19" s="162">
        <v>10100602</v>
      </c>
      <c r="B19" s="144"/>
      <c r="C19" s="197" t="s">
        <v>2670</v>
      </c>
      <c r="D19" s="159">
        <v>0</v>
      </c>
      <c r="E19" s="159">
        <v>0</v>
      </c>
      <c r="F19" s="159">
        <v>0</v>
      </c>
      <c r="G19" s="159">
        <v>0</v>
      </c>
      <c r="H19" s="159">
        <v>14028.69</v>
      </c>
      <c r="I19" s="159">
        <v>0</v>
      </c>
      <c r="J19" s="275">
        <v>35437.18</v>
      </c>
      <c r="K19" s="275">
        <v>35437.18</v>
      </c>
      <c r="L19" s="160">
        <v>35437.18</v>
      </c>
      <c r="M19" s="160">
        <v>35437.18</v>
      </c>
      <c r="N19" s="160">
        <v>35437.18</v>
      </c>
      <c r="O19" s="160">
        <v>0</v>
      </c>
      <c r="P19" s="160">
        <v>0</v>
      </c>
      <c r="Q19" s="160">
        <f t="shared" si="0"/>
        <v>15934.549166666666</v>
      </c>
      <c r="R19" s="222"/>
      <c r="S19" s="209" t="s">
        <v>568</v>
      </c>
      <c r="T19" s="209" t="s">
        <v>1677</v>
      </c>
      <c r="U19" s="517"/>
      <c r="V19" s="16">
        <v>0</v>
      </c>
      <c r="W19" s="11">
        <v>0</v>
      </c>
      <c r="X19" s="17">
        <v>0</v>
      </c>
      <c r="Y19" s="16"/>
      <c r="Z19" s="11">
        <f>Q19</f>
        <v>15934.549166666666</v>
      </c>
      <c r="AA19" s="17">
        <f t="shared" si="3"/>
        <v>15934.549166666666</v>
      </c>
      <c r="AB19" s="16">
        <v>0</v>
      </c>
      <c r="AC19" s="11"/>
      <c r="AD19" s="17">
        <f t="shared" ref="AD19" si="5">SUM(AB19:AC19)</f>
        <v>0</v>
      </c>
      <c r="AE19" s="16">
        <v>0</v>
      </c>
      <c r="AF19" s="11">
        <v>0</v>
      </c>
      <c r="AG19" s="17">
        <v>0</v>
      </c>
      <c r="AH19" s="161"/>
      <c r="AI19" s="285"/>
      <c r="AJ19" s="16">
        <f t="shared" si="2"/>
        <v>0</v>
      </c>
    </row>
    <row r="20" spans="1:36" ht="11.25" customHeight="1">
      <c r="A20" s="162" t="s">
        <v>3272</v>
      </c>
      <c r="B20" s="144"/>
      <c r="C20" s="197" t="s">
        <v>3262</v>
      </c>
      <c r="D20" s="159"/>
      <c r="E20" s="159"/>
      <c r="F20" s="159"/>
      <c r="G20" s="159"/>
      <c r="H20" s="159"/>
      <c r="I20" s="159"/>
      <c r="J20" s="275"/>
      <c r="K20" s="275"/>
      <c r="L20" s="160"/>
      <c r="M20" s="160"/>
      <c r="N20" s="160"/>
      <c r="O20" s="160"/>
      <c r="P20" s="160">
        <v>128175029.65000001</v>
      </c>
      <c r="Q20" s="160">
        <f t="shared" si="0"/>
        <v>5340626.2354166666</v>
      </c>
      <c r="R20" s="222" t="s">
        <v>1846</v>
      </c>
      <c r="S20" s="209"/>
      <c r="T20" s="209" t="s">
        <v>953</v>
      </c>
      <c r="U20" s="517"/>
      <c r="V20" s="16">
        <v>0</v>
      </c>
      <c r="W20" s="11">
        <v>0</v>
      </c>
      <c r="X20" s="17">
        <v>0</v>
      </c>
      <c r="Y20" s="16">
        <f>Q20</f>
        <v>5340626.2354166666</v>
      </c>
      <c r="Z20" s="11"/>
      <c r="AA20" s="17">
        <f t="shared" si="3"/>
        <v>5340626.2354166666</v>
      </c>
      <c r="AB20" s="16"/>
      <c r="AC20" s="11">
        <v>0</v>
      </c>
      <c r="AD20" s="17">
        <f t="shared" ref="AD20:AD21" si="6">SUM(AB20:AC20)</f>
        <v>0</v>
      </c>
      <c r="AE20" s="16">
        <v>0</v>
      </c>
      <c r="AF20" s="11">
        <v>0</v>
      </c>
      <c r="AG20" s="17">
        <v>0</v>
      </c>
      <c r="AH20" s="161"/>
      <c r="AI20" s="285"/>
      <c r="AJ20" s="16">
        <f t="shared" si="2"/>
        <v>0</v>
      </c>
    </row>
    <row r="21" spans="1:36" ht="11.25" customHeight="1">
      <c r="A21" s="162" t="s">
        <v>3273</v>
      </c>
      <c r="B21" s="144"/>
      <c r="C21" s="197" t="s">
        <v>3263</v>
      </c>
      <c r="D21" s="159"/>
      <c r="E21" s="159"/>
      <c r="F21" s="159"/>
      <c r="G21" s="159"/>
      <c r="H21" s="159"/>
      <c r="I21" s="159"/>
      <c r="J21" s="275"/>
      <c r="K21" s="275"/>
      <c r="L21" s="160"/>
      <c r="M21" s="160"/>
      <c r="N21" s="160"/>
      <c r="O21" s="160"/>
      <c r="P21" s="160">
        <v>-128175029.65000001</v>
      </c>
      <c r="Q21" s="160">
        <f t="shared" si="0"/>
        <v>-5340626.2354166666</v>
      </c>
      <c r="R21" s="222" t="s">
        <v>1846</v>
      </c>
      <c r="S21" s="209"/>
      <c r="T21" s="209" t="s">
        <v>953</v>
      </c>
      <c r="U21" s="517"/>
      <c r="V21" s="16">
        <v>0</v>
      </c>
      <c r="W21" s="11">
        <v>0</v>
      </c>
      <c r="X21" s="17">
        <v>0</v>
      </c>
      <c r="Y21" s="16">
        <f>Q21</f>
        <v>-5340626.2354166666</v>
      </c>
      <c r="Z21" s="11"/>
      <c r="AA21" s="17">
        <f t="shared" si="3"/>
        <v>-5340626.2354166666</v>
      </c>
      <c r="AB21" s="16"/>
      <c r="AC21" s="11">
        <v>0</v>
      </c>
      <c r="AD21" s="17">
        <f t="shared" si="6"/>
        <v>0</v>
      </c>
      <c r="AE21" s="16">
        <v>0</v>
      </c>
      <c r="AF21" s="11">
        <v>0</v>
      </c>
      <c r="AG21" s="17">
        <v>0</v>
      </c>
      <c r="AH21" s="161"/>
      <c r="AI21" s="285"/>
      <c r="AJ21" s="16">
        <f t="shared" si="2"/>
        <v>0</v>
      </c>
    </row>
    <row r="22" spans="1:36" ht="11.25" customHeight="1">
      <c r="A22" s="156">
        <v>10110001</v>
      </c>
      <c r="B22" s="157"/>
      <c r="C22" s="197" t="s">
        <v>1123</v>
      </c>
      <c r="D22" s="159">
        <v>0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275">
        <v>0</v>
      </c>
      <c r="K22" s="275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f t="shared" si="0"/>
        <v>0</v>
      </c>
      <c r="R22" s="222"/>
      <c r="S22" s="209"/>
      <c r="T22" s="209" t="s">
        <v>1687</v>
      </c>
      <c r="U22" s="517"/>
      <c r="V22" s="16">
        <v>0</v>
      </c>
      <c r="W22" s="11">
        <v>0</v>
      </c>
      <c r="X22" s="17">
        <v>0</v>
      </c>
      <c r="Y22" s="16"/>
      <c r="Z22" s="11"/>
      <c r="AA22" s="17"/>
      <c r="AB22" s="16"/>
      <c r="AC22" s="11"/>
      <c r="AD22" s="17">
        <f t="shared" si="1"/>
        <v>0</v>
      </c>
      <c r="AE22" s="16">
        <f>$Q22</f>
        <v>0</v>
      </c>
      <c r="AF22" s="11">
        <f>$Q22</f>
        <v>0</v>
      </c>
      <c r="AG22" s="17">
        <f>$Q22</f>
        <v>0</v>
      </c>
      <c r="AH22" s="161"/>
      <c r="AI22" s="285"/>
      <c r="AJ22" s="16">
        <f t="shared" si="2"/>
        <v>0</v>
      </c>
    </row>
    <row r="23" spans="1:36" ht="11.25" customHeight="1">
      <c r="A23" s="156">
        <v>10110003</v>
      </c>
      <c r="B23" s="157"/>
      <c r="C23" s="197" t="s">
        <v>1876</v>
      </c>
      <c r="D23" s="159">
        <v>0</v>
      </c>
      <c r="E23" s="159">
        <v>0</v>
      </c>
      <c r="F23" s="159">
        <v>0</v>
      </c>
      <c r="G23" s="159">
        <v>0</v>
      </c>
      <c r="H23" s="159">
        <v>0</v>
      </c>
      <c r="I23" s="159">
        <v>0</v>
      </c>
      <c r="J23" s="275">
        <v>0</v>
      </c>
      <c r="K23" s="275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f t="shared" si="0"/>
        <v>0</v>
      </c>
      <c r="R23" s="222"/>
      <c r="S23" s="209"/>
      <c r="T23" s="209" t="s">
        <v>1182</v>
      </c>
      <c r="U23" s="517"/>
      <c r="V23" s="16">
        <v>0</v>
      </c>
      <c r="W23" s="11">
        <v>0</v>
      </c>
      <c r="X23" s="17">
        <v>0</v>
      </c>
      <c r="Y23" s="16"/>
      <c r="Z23" s="11"/>
      <c r="AA23" s="17"/>
      <c r="AB23" s="16"/>
      <c r="AC23" s="11"/>
      <c r="AD23" s="17">
        <f t="shared" si="1"/>
        <v>0</v>
      </c>
      <c r="AE23" s="16">
        <f>Q23</f>
        <v>0</v>
      </c>
      <c r="AF23" s="11">
        <f>Q23</f>
        <v>0</v>
      </c>
      <c r="AG23" s="17">
        <f>Q23</f>
        <v>0</v>
      </c>
      <c r="AH23" s="161"/>
      <c r="AI23" s="285"/>
      <c r="AJ23" s="16">
        <f t="shared" si="2"/>
        <v>0</v>
      </c>
    </row>
    <row r="24" spans="1:36" ht="11.25" customHeight="1">
      <c r="A24" s="156">
        <v>10110011</v>
      </c>
      <c r="B24" s="157"/>
      <c r="C24" s="197" t="s">
        <v>1310</v>
      </c>
      <c r="D24" s="159">
        <v>0</v>
      </c>
      <c r="E24" s="159">
        <v>0</v>
      </c>
      <c r="F24" s="159">
        <v>0</v>
      </c>
      <c r="G24" s="159">
        <v>0</v>
      </c>
      <c r="H24" s="159">
        <v>0</v>
      </c>
      <c r="I24" s="159">
        <v>0</v>
      </c>
      <c r="J24" s="275">
        <v>0</v>
      </c>
      <c r="K24" s="275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f t="shared" si="0"/>
        <v>0</v>
      </c>
      <c r="R24" s="222"/>
      <c r="S24" s="209"/>
      <c r="T24" s="209" t="s">
        <v>1687</v>
      </c>
      <c r="U24" s="517"/>
      <c r="V24" s="16">
        <v>0</v>
      </c>
      <c r="W24" s="11">
        <v>0</v>
      </c>
      <c r="X24" s="17">
        <v>0</v>
      </c>
      <c r="Y24" s="16"/>
      <c r="Z24" s="11"/>
      <c r="AA24" s="17"/>
      <c r="AB24" s="16"/>
      <c r="AC24" s="11"/>
      <c r="AD24" s="17">
        <f t="shared" si="1"/>
        <v>0</v>
      </c>
      <c r="AE24" s="16">
        <f t="shared" ref="AE24:AG26" si="7">$Q24</f>
        <v>0</v>
      </c>
      <c r="AF24" s="11">
        <f t="shared" si="7"/>
        <v>0</v>
      </c>
      <c r="AG24" s="17">
        <f t="shared" si="7"/>
        <v>0</v>
      </c>
      <c r="AH24" s="161"/>
      <c r="AI24" s="285"/>
      <c r="AJ24" s="16">
        <f t="shared" si="2"/>
        <v>0</v>
      </c>
    </row>
    <row r="25" spans="1:36" ht="11.25" customHeight="1">
      <c r="A25" s="156">
        <v>10110013</v>
      </c>
      <c r="B25" s="157"/>
      <c r="C25" s="197" t="s">
        <v>2100</v>
      </c>
      <c r="D25" s="159">
        <v>756461.72</v>
      </c>
      <c r="E25" s="159">
        <v>630384.77</v>
      </c>
      <c r="F25" s="159">
        <v>504307.82</v>
      </c>
      <c r="G25" s="159">
        <v>378230.87</v>
      </c>
      <c r="H25" s="159">
        <v>252153.92</v>
      </c>
      <c r="I25" s="159">
        <v>126076.97</v>
      </c>
      <c r="J25" s="275">
        <v>0</v>
      </c>
      <c r="K25" s="275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f t="shared" si="0"/>
        <v>189115.43416666667</v>
      </c>
      <c r="R25" s="222"/>
      <c r="S25" s="209"/>
      <c r="T25" s="209" t="s">
        <v>1056</v>
      </c>
      <c r="U25" s="517"/>
      <c r="V25" s="16">
        <v>0</v>
      </c>
      <c r="W25" s="11">
        <v>0</v>
      </c>
      <c r="X25" s="17">
        <v>0</v>
      </c>
      <c r="Y25" s="16"/>
      <c r="Z25" s="11"/>
      <c r="AA25" s="17"/>
      <c r="AB25" s="16"/>
      <c r="AC25" s="11"/>
      <c r="AD25" s="17">
        <f>SUM(AB25:AC25)</f>
        <v>0</v>
      </c>
      <c r="AE25" s="16">
        <f t="shared" si="7"/>
        <v>189115.43416666667</v>
      </c>
      <c r="AF25" s="11">
        <f t="shared" si="7"/>
        <v>189115.43416666667</v>
      </c>
      <c r="AG25" s="17">
        <f t="shared" si="7"/>
        <v>189115.43416666667</v>
      </c>
      <c r="AH25" s="161"/>
      <c r="AI25" s="285"/>
      <c r="AJ25" s="16">
        <f t="shared" si="2"/>
        <v>0</v>
      </c>
    </row>
    <row r="26" spans="1:36" ht="11.25" customHeight="1">
      <c r="A26" s="156">
        <v>10110021</v>
      </c>
      <c r="B26" s="157"/>
      <c r="C26" s="197" t="s">
        <v>1349</v>
      </c>
      <c r="D26" s="159">
        <v>0</v>
      </c>
      <c r="E26" s="159">
        <v>0</v>
      </c>
      <c r="F26" s="159">
        <v>0</v>
      </c>
      <c r="G26" s="159">
        <v>0</v>
      </c>
      <c r="H26" s="159">
        <v>0</v>
      </c>
      <c r="I26" s="159">
        <v>0</v>
      </c>
      <c r="J26" s="275">
        <v>0</v>
      </c>
      <c r="K26" s="275">
        <v>0</v>
      </c>
      <c r="L26" s="160">
        <v>0</v>
      </c>
      <c r="M26" s="160">
        <v>0</v>
      </c>
      <c r="N26" s="160">
        <v>0</v>
      </c>
      <c r="O26" s="160">
        <v>0</v>
      </c>
      <c r="P26" s="160">
        <v>0</v>
      </c>
      <c r="Q26" s="160">
        <f t="shared" si="0"/>
        <v>0</v>
      </c>
      <c r="R26" s="222"/>
      <c r="S26" s="209"/>
      <c r="T26" s="209" t="s">
        <v>1687</v>
      </c>
      <c r="U26" s="517"/>
      <c r="V26" s="16">
        <v>0</v>
      </c>
      <c r="W26" s="11">
        <v>0</v>
      </c>
      <c r="X26" s="17">
        <v>0</v>
      </c>
      <c r="Y26" s="16"/>
      <c r="Z26" s="11"/>
      <c r="AA26" s="17"/>
      <c r="AB26" s="16"/>
      <c r="AC26" s="11"/>
      <c r="AD26" s="17">
        <f t="shared" si="1"/>
        <v>0</v>
      </c>
      <c r="AE26" s="16">
        <f t="shared" si="7"/>
        <v>0</v>
      </c>
      <c r="AF26" s="11">
        <f t="shared" si="7"/>
        <v>0</v>
      </c>
      <c r="AG26" s="17">
        <f t="shared" si="7"/>
        <v>0</v>
      </c>
      <c r="AH26" s="161"/>
      <c r="AI26" s="285"/>
      <c r="AJ26" s="16">
        <f t="shared" si="2"/>
        <v>0</v>
      </c>
    </row>
    <row r="27" spans="1:36" ht="11.25" customHeight="1">
      <c r="A27" s="156">
        <v>10191001</v>
      </c>
      <c r="B27" s="157"/>
      <c r="C27" s="197" t="s">
        <v>1278</v>
      </c>
      <c r="D27" s="159">
        <v>0</v>
      </c>
      <c r="E27" s="159">
        <v>0</v>
      </c>
      <c r="F27" s="159">
        <v>0</v>
      </c>
      <c r="G27" s="159">
        <v>0</v>
      </c>
      <c r="H27" s="159">
        <v>0</v>
      </c>
      <c r="I27" s="159">
        <v>0</v>
      </c>
      <c r="J27" s="275">
        <v>0</v>
      </c>
      <c r="K27" s="275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f t="shared" si="0"/>
        <v>0</v>
      </c>
      <c r="R27" s="222">
        <v>4</v>
      </c>
      <c r="S27" s="209"/>
      <c r="T27" s="209">
        <v>18</v>
      </c>
      <c r="U27" s="517"/>
      <c r="V27" s="16">
        <v>0</v>
      </c>
      <c r="W27" s="11">
        <v>0</v>
      </c>
      <c r="X27" s="17">
        <v>0</v>
      </c>
      <c r="Y27" s="16">
        <f>Q27</f>
        <v>0</v>
      </c>
      <c r="Z27" s="11"/>
      <c r="AA27" s="17">
        <f t="shared" ref="AA27:AA41" si="8">Q27</f>
        <v>0</v>
      </c>
      <c r="AB27" s="16">
        <f>$Q27</f>
        <v>0</v>
      </c>
      <c r="AC27" s="11">
        <v>0</v>
      </c>
      <c r="AD27" s="17">
        <f t="shared" si="1"/>
        <v>0</v>
      </c>
      <c r="AE27" s="16">
        <v>0</v>
      </c>
      <c r="AF27" s="11">
        <v>0</v>
      </c>
      <c r="AG27" s="17">
        <v>0</v>
      </c>
      <c r="AH27" s="161"/>
      <c r="AI27" s="285"/>
      <c r="AJ27" s="16">
        <f t="shared" si="2"/>
        <v>0</v>
      </c>
    </row>
    <row r="28" spans="1:36" ht="11.25" customHeight="1">
      <c r="A28" s="156">
        <v>10200001</v>
      </c>
      <c r="B28" s="157"/>
      <c r="C28" s="197" t="s">
        <v>1710</v>
      </c>
      <c r="D28" s="159">
        <v>0</v>
      </c>
      <c r="E28" s="159">
        <v>0</v>
      </c>
      <c r="F28" s="159">
        <v>0</v>
      </c>
      <c r="G28" s="159">
        <v>0</v>
      </c>
      <c r="H28" s="159">
        <v>0</v>
      </c>
      <c r="I28" s="159">
        <v>0</v>
      </c>
      <c r="J28" s="275">
        <v>0</v>
      </c>
      <c r="K28" s="275">
        <v>0</v>
      </c>
      <c r="L28" s="160">
        <v>0</v>
      </c>
      <c r="M28" s="160">
        <v>0</v>
      </c>
      <c r="N28" s="160">
        <v>0</v>
      </c>
      <c r="O28" s="160">
        <v>0</v>
      </c>
      <c r="P28" s="160">
        <v>0</v>
      </c>
      <c r="Q28" s="160">
        <f t="shared" si="0"/>
        <v>0</v>
      </c>
      <c r="R28" s="222">
        <v>4</v>
      </c>
      <c r="S28" s="209"/>
      <c r="T28" s="209">
        <v>18</v>
      </c>
      <c r="U28" s="517"/>
      <c r="V28" s="16">
        <v>0</v>
      </c>
      <c r="W28" s="11">
        <v>0</v>
      </c>
      <c r="X28" s="17">
        <v>0</v>
      </c>
      <c r="Y28" s="16">
        <f>Q28</f>
        <v>0</v>
      </c>
      <c r="Z28" s="11"/>
      <c r="AA28" s="17">
        <f t="shared" si="8"/>
        <v>0</v>
      </c>
      <c r="AB28" s="16">
        <f>$Q28</f>
        <v>0</v>
      </c>
      <c r="AC28" s="11">
        <v>0</v>
      </c>
      <c r="AD28" s="17">
        <f t="shared" si="1"/>
        <v>0</v>
      </c>
      <c r="AE28" s="16">
        <v>0</v>
      </c>
      <c r="AF28" s="11">
        <v>0</v>
      </c>
      <c r="AG28" s="17">
        <v>0</v>
      </c>
      <c r="AH28" s="161"/>
      <c r="AI28" s="285"/>
      <c r="AJ28" s="16">
        <f t="shared" si="2"/>
        <v>0</v>
      </c>
    </row>
    <row r="29" spans="1:36" ht="11.25" customHeight="1">
      <c r="A29" s="156">
        <v>10200011</v>
      </c>
      <c r="B29" s="157"/>
      <c r="C29" s="197" t="s">
        <v>579</v>
      </c>
      <c r="D29" s="159">
        <v>0</v>
      </c>
      <c r="E29" s="159">
        <v>0</v>
      </c>
      <c r="F29" s="159">
        <v>0</v>
      </c>
      <c r="G29" s="159">
        <v>0</v>
      </c>
      <c r="H29" s="159">
        <v>0</v>
      </c>
      <c r="I29" s="159">
        <v>0</v>
      </c>
      <c r="J29" s="275">
        <v>0</v>
      </c>
      <c r="K29" s="275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f t="shared" si="0"/>
        <v>0</v>
      </c>
      <c r="R29" s="222">
        <v>4</v>
      </c>
      <c r="S29" s="209"/>
      <c r="T29" s="209">
        <v>18</v>
      </c>
      <c r="U29" s="517"/>
      <c r="V29" s="16">
        <v>0</v>
      </c>
      <c r="W29" s="11">
        <v>0</v>
      </c>
      <c r="X29" s="17">
        <v>0</v>
      </c>
      <c r="Y29" s="16">
        <f>Q29</f>
        <v>0</v>
      </c>
      <c r="Z29" s="11"/>
      <c r="AA29" s="17">
        <f t="shared" si="8"/>
        <v>0</v>
      </c>
      <c r="AB29" s="16">
        <f>$Q29</f>
        <v>0</v>
      </c>
      <c r="AC29" s="11">
        <v>0</v>
      </c>
      <c r="AD29" s="17">
        <f t="shared" si="1"/>
        <v>0</v>
      </c>
      <c r="AE29" s="16">
        <v>0</v>
      </c>
      <c r="AF29" s="11">
        <v>0</v>
      </c>
      <c r="AG29" s="17">
        <v>0</v>
      </c>
      <c r="AH29" s="161"/>
      <c r="AI29" s="285"/>
      <c r="AJ29" s="16">
        <f t="shared" si="2"/>
        <v>0</v>
      </c>
    </row>
    <row r="30" spans="1:36" ht="11.25" customHeight="1">
      <c r="A30" s="156">
        <v>10200501</v>
      </c>
      <c r="B30" s="157"/>
      <c r="C30" s="197" t="s">
        <v>2397</v>
      </c>
      <c r="D30" s="159"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275">
        <v>0</v>
      </c>
      <c r="K30" s="275">
        <v>0</v>
      </c>
      <c r="L30" s="160">
        <v>0</v>
      </c>
      <c r="M30" s="160">
        <v>0</v>
      </c>
      <c r="N30" s="160">
        <v>0</v>
      </c>
      <c r="O30" s="160">
        <v>0</v>
      </c>
      <c r="P30" s="160">
        <v>0</v>
      </c>
      <c r="Q30" s="160">
        <f t="shared" si="0"/>
        <v>0</v>
      </c>
      <c r="R30" s="222">
        <v>4</v>
      </c>
      <c r="S30" s="209"/>
      <c r="T30" s="209" t="s">
        <v>953</v>
      </c>
      <c r="U30" s="517"/>
      <c r="V30" s="16">
        <v>0</v>
      </c>
      <c r="W30" s="11">
        <v>0</v>
      </c>
      <c r="X30" s="17">
        <v>0</v>
      </c>
      <c r="Y30" s="16">
        <f>Q30</f>
        <v>0</v>
      </c>
      <c r="Z30" s="11"/>
      <c r="AA30" s="17">
        <f t="shared" si="8"/>
        <v>0</v>
      </c>
      <c r="AB30" s="16"/>
      <c r="AC30" s="11">
        <v>0</v>
      </c>
      <c r="AD30" s="17">
        <f t="shared" si="1"/>
        <v>0</v>
      </c>
      <c r="AE30" s="16">
        <v>0</v>
      </c>
      <c r="AF30" s="11">
        <v>0</v>
      </c>
      <c r="AG30" s="17">
        <v>0</v>
      </c>
      <c r="AH30" s="161"/>
      <c r="AI30" s="285"/>
      <c r="AJ30" s="16">
        <f t="shared" si="2"/>
        <v>0</v>
      </c>
    </row>
    <row r="31" spans="1:36" ht="11.25" customHeight="1">
      <c r="A31" s="156">
        <v>10500001</v>
      </c>
      <c r="B31" s="157"/>
      <c r="C31" s="197" t="s">
        <v>1562</v>
      </c>
      <c r="D31" s="159">
        <v>0</v>
      </c>
      <c r="E31" s="159">
        <v>0</v>
      </c>
      <c r="F31" s="159">
        <v>0</v>
      </c>
      <c r="G31" s="159">
        <v>0</v>
      </c>
      <c r="H31" s="159">
        <v>0</v>
      </c>
      <c r="I31" s="159">
        <v>0</v>
      </c>
      <c r="J31" s="275">
        <v>0</v>
      </c>
      <c r="K31" s="275">
        <v>0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f t="shared" si="0"/>
        <v>0</v>
      </c>
      <c r="R31" s="222">
        <v>14</v>
      </c>
      <c r="S31" s="209"/>
      <c r="T31" s="209">
        <v>19</v>
      </c>
      <c r="U31" s="517"/>
      <c r="V31" s="16">
        <v>0</v>
      </c>
      <c r="W31" s="11">
        <v>0</v>
      </c>
      <c r="X31" s="17">
        <v>0</v>
      </c>
      <c r="Y31" s="16">
        <f>Q31</f>
        <v>0</v>
      </c>
      <c r="Z31" s="11"/>
      <c r="AA31" s="17">
        <f t="shared" si="8"/>
        <v>0</v>
      </c>
      <c r="AB31" s="16"/>
      <c r="AC31" s="11">
        <v>0</v>
      </c>
      <c r="AD31" s="17">
        <f t="shared" si="1"/>
        <v>0</v>
      </c>
      <c r="AE31" s="16">
        <v>0</v>
      </c>
      <c r="AF31" s="11">
        <v>0</v>
      </c>
      <c r="AG31" s="17">
        <v>0</v>
      </c>
      <c r="AH31" s="161"/>
      <c r="AI31" s="285"/>
      <c r="AJ31" s="16">
        <f t="shared" si="2"/>
        <v>0</v>
      </c>
    </row>
    <row r="32" spans="1:36" ht="11.25" customHeight="1">
      <c r="A32" s="156">
        <v>10500002</v>
      </c>
      <c r="B32" s="157"/>
      <c r="C32" s="197" t="s">
        <v>630</v>
      </c>
      <c r="D32" s="159">
        <v>0</v>
      </c>
      <c r="E32" s="159">
        <v>0</v>
      </c>
      <c r="F32" s="159">
        <v>0</v>
      </c>
      <c r="G32" s="159">
        <v>0</v>
      </c>
      <c r="H32" s="159">
        <v>0</v>
      </c>
      <c r="I32" s="159">
        <v>0</v>
      </c>
      <c r="J32" s="275">
        <v>0</v>
      </c>
      <c r="K32" s="275">
        <v>0</v>
      </c>
      <c r="L32" s="160">
        <v>0</v>
      </c>
      <c r="M32" s="160">
        <v>0</v>
      </c>
      <c r="N32" s="160">
        <v>0</v>
      </c>
      <c r="O32" s="160">
        <v>0</v>
      </c>
      <c r="P32" s="160">
        <v>0</v>
      </c>
      <c r="Q32" s="160">
        <f t="shared" si="0"/>
        <v>0</v>
      </c>
      <c r="R32" s="222"/>
      <c r="S32" s="209">
        <v>1</v>
      </c>
      <c r="T32" s="222" t="s">
        <v>1677</v>
      </c>
      <c r="U32" s="517"/>
      <c r="V32" s="16">
        <v>0</v>
      </c>
      <c r="W32" s="11">
        <v>0</v>
      </c>
      <c r="X32" s="17">
        <v>0</v>
      </c>
      <c r="Y32" s="16"/>
      <c r="Z32" s="11">
        <f>Q32</f>
        <v>0</v>
      </c>
      <c r="AA32" s="17">
        <f t="shared" si="8"/>
        <v>0</v>
      </c>
      <c r="AB32" s="16">
        <v>0</v>
      </c>
      <c r="AC32" s="11"/>
      <c r="AD32" s="17">
        <f t="shared" si="1"/>
        <v>0</v>
      </c>
      <c r="AE32" s="16">
        <v>0</v>
      </c>
      <c r="AF32" s="11">
        <v>0</v>
      </c>
      <c r="AG32" s="17">
        <v>0</v>
      </c>
      <c r="AH32" s="161"/>
      <c r="AI32" s="285"/>
      <c r="AJ32" s="16">
        <f t="shared" si="2"/>
        <v>0</v>
      </c>
    </row>
    <row r="33" spans="1:36" ht="11.25" customHeight="1">
      <c r="A33" s="162">
        <v>10500501</v>
      </c>
      <c r="B33" s="144"/>
      <c r="C33" s="197" t="s">
        <v>834</v>
      </c>
      <c r="D33" s="159">
        <v>49892821.960000001</v>
      </c>
      <c r="E33" s="159">
        <v>49893059.25</v>
      </c>
      <c r="F33" s="159">
        <v>49893215.060000002</v>
      </c>
      <c r="G33" s="159">
        <v>49903527.170000002</v>
      </c>
      <c r="H33" s="159">
        <v>49625649.560000002</v>
      </c>
      <c r="I33" s="159">
        <v>48974348.380000003</v>
      </c>
      <c r="J33" s="275">
        <v>49003253.520000003</v>
      </c>
      <c r="K33" s="275">
        <v>49003253.520000003</v>
      </c>
      <c r="L33" s="160">
        <v>49003253.520000003</v>
      </c>
      <c r="M33" s="160">
        <v>49003253.520000003</v>
      </c>
      <c r="N33" s="160">
        <v>49003253.520000003</v>
      </c>
      <c r="O33" s="160">
        <v>49003253.520000003</v>
      </c>
      <c r="P33" s="160">
        <v>49005655.829999998</v>
      </c>
      <c r="Q33" s="160">
        <f t="shared" si="0"/>
        <v>49313213.286249995</v>
      </c>
      <c r="R33" s="222">
        <v>14</v>
      </c>
      <c r="S33" s="209"/>
      <c r="T33" s="209">
        <v>19</v>
      </c>
      <c r="U33" s="517"/>
      <c r="V33" s="16">
        <v>0</v>
      </c>
      <c r="W33" s="11">
        <v>0</v>
      </c>
      <c r="X33" s="17">
        <v>0</v>
      </c>
      <c r="Y33" s="10">
        <f>Q33</f>
        <v>49313213.286249995</v>
      </c>
      <c r="Z33" s="11"/>
      <c r="AA33" s="17">
        <f t="shared" si="8"/>
        <v>49313213.286249995</v>
      </c>
      <c r="AB33" s="16"/>
      <c r="AC33" s="11">
        <v>0</v>
      </c>
      <c r="AD33" s="17">
        <f t="shared" si="1"/>
        <v>0</v>
      </c>
      <c r="AE33" s="16">
        <v>0</v>
      </c>
      <c r="AF33" s="11">
        <v>0</v>
      </c>
      <c r="AG33" s="17">
        <v>0</v>
      </c>
      <c r="AH33" s="161"/>
      <c r="AI33" s="285"/>
      <c r="AJ33" s="16">
        <f t="shared" si="2"/>
        <v>0</v>
      </c>
    </row>
    <row r="34" spans="1:36" ht="11.25" customHeight="1">
      <c r="A34" s="162">
        <v>10500502</v>
      </c>
      <c r="B34" s="144"/>
      <c r="C34" s="197" t="s">
        <v>835</v>
      </c>
      <c r="D34" s="159">
        <v>6138640.21</v>
      </c>
      <c r="E34" s="159">
        <v>6138709.29</v>
      </c>
      <c r="F34" s="159">
        <v>6138742.2699999996</v>
      </c>
      <c r="G34" s="159">
        <v>6138775.25</v>
      </c>
      <c r="H34" s="159">
        <v>6138808.2300000004</v>
      </c>
      <c r="I34" s="159">
        <v>6138842.1799999997</v>
      </c>
      <c r="J34" s="275">
        <v>1436025.02</v>
      </c>
      <c r="K34" s="275">
        <v>1436058.97</v>
      </c>
      <c r="L34" s="160">
        <v>1436092.92</v>
      </c>
      <c r="M34" s="160">
        <v>1436126.87</v>
      </c>
      <c r="N34" s="160">
        <v>1436126.87</v>
      </c>
      <c r="O34" s="160">
        <v>1436194.77</v>
      </c>
      <c r="P34" s="160">
        <v>1436228.72</v>
      </c>
      <c r="Q34" s="160">
        <f t="shared" si="0"/>
        <v>3591494.7587500005</v>
      </c>
      <c r="R34" s="222"/>
      <c r="S34" s="222">
        <v>1</v>
      </c>
      <c r="T34" s="222" t="s">
        <v>1677</v>
      </c>
      <c r="U34" s="517"/>
      <c r="V34" s="16">
        <v>0</v>
      </c>
      <c r="W34" s="11">
        <v>0</v>
      </c>
      <c r="X34" s="17">
        <v>0</v>
      </c>
      <c r="Y34" s="16"/>
      <c r="Z34" s="11">
        <f>Q34</f>
        <v>3591494.7587500005</v>
      </c>
      <c r="AA34" s="17">
        <f t="shared" si="8"/>
        <v>3591494.7587500005</v>
      </c>
      <c r="AB34" s="16">
        <v>0</v>
      </c>
      <c r="AC34" s="11"/>
      <c r="AD34" s="17">
        <f t="shared" si="1"/>
        <v>0</v>
      </c>
      <c r="AE34" s="16">
        <v>0</v>
      </c>
      <c r="AF34" s="11">
        <v>0</v>
      </c>
      <c r="AG34" s="17">
        <v>0</v>
      </c>
      <c r="AH34" s="161"/>
      <c r="AI34" s="285"/>
      <c r="AJ34" s="16">
        <f t="shared" si="2"/>
        <v>0</v>
      </c>
    </row>
    <row r="35" spans="1:36" ht="11.25" customHeight="1">
      <c r="A35" s="162">
        <v>10500503</v>
      </c>
      <c r="B35" s="157"/>
      <c r="C35" s="197" t="s">
        <v>1063</v>
      </c>
      <c r="D35" s="159">
        <v>0</v>
      </c>
      <c r="E35" s="159">
        <v>0</v>
      </c>
      <c r="F35" s="159">
        <v>0</v>
      </c>
      <c r="G35" s="159">
        <v>0</v>
      </c>
      <c r="H35" s="159">
        <v>0</v>
      </c>
      <c r="I35" s="159">
        <v>0</v>
      </c>
      <c r="J35" s="275">
        <v>0</v>
      </c>
      <c r="K35" s="275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f t="shared" si="0"/>
        <v>0</v>
      </c>
      <c r="R35" s="222">
        <v>5</v>
      </c>
      <c r="S35" s="209" t="s">
        <v>1235</v>
      </c>
      <c r="T35" s="209" t="s">
        <v>1678</v>
      </c>
      <c r="U35" s="517"/>
      <c r="V35" s="16">
        <v>0</v>
      </c>
      <c r="W35" s="11">
        <v>0</v>
      </c>
      <c r="X35" s="17">
        <v>0</v>
      </c>
      <c r="Y35" s="16">
        <f ca="1">Q35*$Y$5</f>
        <v>0</v>
      </c>
      <c r="Z35" s="11">
        <f ca="1">Q35*Z5</f>
        <v>0</v>
      </c>
      <c r="AA35" s="17">
        <f t="shared" si="8"/>
        <v>0</v>
      </c>
      <c r="AB35" s="16">
        <f ca="1">$Q35*$AE$2</f>
        <v>0</v>
      </c>
      <c r="AC35" s="11">
        <f ca="1">$Q35*$AE$3</f>
        <v>0</v>
      </c>
      <c r="AD35" s="17">
        <f t="shared" ca="1" si="1"/>
        <v>0</v>
      </c>
      <c r="AE35" s="16">
        <v>0</v>
      </c>
      <c r="AF35" s="11">
        <v>0</v>
      </c>
      <c r="AG35" s="17">
        <v>0</v>
      </c>
      <c r="AH35" s="161"/>
      <c r="AI35" s="285"/>
      <c r="AJ35" s="16">
        <f t="shared" ca="1" si="2"/>
        <v>0</v>
      </c>
    </row>
    <row r="36" spans="1:36" ht="11.25" customHeight="1">
      <c r="A36" s="162">
        <v>10600501</v>
      </c>
      <c r="B36" s="144"/>
      <c r="C36" s="197" t="s">
        <v>836</v>
      </c>
      <c r="D36" s="159">
        <v>17818867.25</v>
      </c>
      <c r="E36" s="159">
        <v>16716535.84</v>
      </c>
      <c r="F36" s="159">
        <v>21854732.800000001</v>
      </c>
      <c r="G36" s="159">
        <v>35067731.560000002</v>
      </c>
      <c r="H36" s="159">
        <v>40796159.259999998</v>
      </c>
      <c r="I36" s="159">
        <v>39844084.170000002</v>
      </c>
      <c r="J36" s="275">
        <v>31391467.120000001</v>
      </c>
      <c r="K36" s="275">
        <v>33059239.899999999</v>
      </c>
      <c r="L36" s="160">
        <v>41865761.539999999</v>
      </c>
      <c r="M36" s="160">
        <v>40568411.469999999</v>
      </c>
      <c r="N36" s="160">
        <v>45177509.390000001</v>
      </c>
      <c r="O36" s="160">
        <v>51048045.109999999</v>
      </c>
      <c r="P36" s="160">
        <v>78207023.689999998</v>
      </c>
      <c r="Q36" s="160">
        <f t="shared" si="0"/>
        <v>37116885.302500002</v>
      </c>
      <c r="R36" s="222" t="s">
        <v>569</v>
      </c>
      <c r="S36" s="209"/>
      <c r="T36" s="209">
        <v>18</v>
      </c>
      <c r="U36" s="517"/>
      <c r="V36" s="16">
        <v>0</v>
      </c>
      <c r="W36" s="11">
        <v>0</v>
      </c>
      <c r="X36" s="17">
        <v>0</v>
      </c>
      <c r="Y36" s="16">
        <f>Q36</f>
        <v>37116885.302500002</v>
      </c>
      <c r="Z36" s="11"/>
      <c r="AA36" s="17">
        <f t="shared" si="8"/>
        <v>37116885.302500002</v>
      </c>
      <c r="AB36" s="16"/>
      <c r="AC36" s="11">
        <v>0</v>
      </c>
      <c r="AD36" s="17">
        <f t="shared" si="1"/>
        <v>0</v>
      </c>
      <c r="AE36" s="16">
        <v>0</v>
      </c>
      <c r="AF36" s="11">
        <v>0</v>
      </c>
      <c r="AG36" s="17">
        <v>0</v>
      </c>
      <c r="AH36" s="161"/>
      <c r="AI36" s="285"/>
      <c r="AJ36" s="16">
        <f t="shared" si="2"/>
        <v>0</v>
      </c>
    </row>
    <row r="37" spans="1:36" ht="11.25" customHeight="1">
      <c r="A37" s="162">
        <v>10600502</v>
      </c>
      <c r="B37" s="144"/>
      <c r="C37" s="197" t="s">
        <v>837</v>
      </c>
      <c r="D37" s="159">
        <v>23476289.649999999</v>
      </c>
      <c r="E37" s="159">
        <v>23781707.949999999</v>
      </c>
      <c r="F37" s="159">
        <v>23939605.359999999</v>
      </c>
      <c r="G37" s="159">
        <v>30778732.359999999</v>
      </c>
      <c r="H37" s="159">
        <v>29035605.829999998</v>
      </c>
      <c r="I37" s="159">
        <v>33113701.52</v>
      </c>
      <c r="J37" s="275">
        <v>33576344</v>
      </c>
      <c r="K37" s="275">
        <v>29338686.510000002</v>
      </c>
      <c r="L37" s="160">
        <v>30280197.719999999</v>
      </c>
      <c r="M37" s="160">
        <v>28815814.18</v>
      </c>
      <c r="N37" s="160">
        <v>52229615.990000002</v>
      </c>
      <c r="O37" s="160">
        <v>54196938.780000001</v>
      </c>
      <c r="P37" s="160">
        <v>58118844.409999996</v>
      </c>
      <c r="Q37" s="160">
        <f t="shared" si="0"/>
        <v>34157043.102499999</v>
      </c>
      <c r="R37" s="222"/>
      <c r="S37" s="222">
        <v>1</v>
      </c>
      <c r="T37" s="222" t="s">
        <v>1677</v>
      </c>
      <c r="U37" s="517"/>
      <c r="V37" s="16">
        <v>0</v>
      </c>
      <c r="W37" s="11">
        <v>0</v>
      </c>
      <c r="X37" s="17">
        <v>0</v>
      </c>
      <c r="Y37" s="16"/>
      <c r="Z37" s="11">
        <f>Q37</f>
        <v>34157043.102499999</v>
      </c>
      <c r="AA37" s="17">
        <f t="shared" si="8"/>
        <v>34157043.102499999</v>
      </c>
      <c r="AB37" s="16">
        <v>0</v>
      </c>
      <c r="AC37" s="11"/>
      <c r="AD37" s="17">
        <f t="shared" si="1"/>
        <v>0</v>
      </c>
      <c r="AE37" s="16">
        <v>0</v>
      </c>
      <c r="AF37" s="11">
        <v>0</v>
      </c>
      <c r="AG37" s="17">
        <v>0</v>
      </c>
      <c r="AH37" s="161"/>
      <c r="AI37" s="285"/>
      <c r="AJ37" s="16">
        <f t="shared" si="2"/>
        <v>0</v>
      </c>
    </row>
    <row r="38" spans="1:36" ht="11.25" customHeight="1">
      <c r="A38" s="162">
        <v>10600503</v>
      </c>
      <c r="B38" s="144"/>
      <c r="C38" s="197" t="s">
        <v>1003</v>
      </c>
      <c r="D38" s="159">
        <v>117138.09</v>
      </c>
      <c r="E38" s="159">
        <v>899262.47</v>
      </c>
      <c r="F38" s="159">
        <v>3735.28</v>
      </c>
      <c r="G38" s="159">
        <v>45877.94</v>
      </c>
      <c r="H38" s="159">
        <v>1022399.12</v>
      </c>
      <c r="I38" s="159">
        <v>561731.59</v>
      </c>
      <c r="J38" s="275">
        <v>695152.21</v>
      </c>
      <c r="K38" s="275">
        <v>137525.84</v>
      </c>
      <c r="L38" s="160">
        <v>139673.15</v>
      </c>
      <c r="M38" s="160">
        <v>660664.11</v>
      </c>
      <c r="N38" s="160">
        <v>761914.69</v>
      </c>
      <c r="O38" s="160">
        <v>905243.59</v>
      </c>
      <c r="P38" s="160">
        <v>3237945.12</v>
      </c>
      <c r="Q38" s="160">
        <f t="shared" si="0"/>
        <v>625893.46624999994</v>
      </c>
      <c r="R38" s="222" t="s">
        <v>570</v>
      </c>
      <c r="S38" s="209" t="s">
        <v>1235</v>
      </c>
      <c r="T38" s="209" t="s">
        <v>1678</v>
      </c>
      <c r="U38" s="517"/>
      <c r="V38" s="16">
        <v>0</v>
      </c>
      <c r="W38" s="11">
        <v>0</v>
      </c>
      <c r="X38" s="17">
        <v>0</v>
      </c>
      <c r="Y38" s="16">
        <f ca="1">Q38*$Y$5</f>
        <v>420475.23062674992</v>
      </c>
      <c r="Z38" s="11">
        <f ca="1">Q38*Z5</f>
        <v>205418.23562324999</v>
      </c>
      <c r="AA38" s="17">
        <f t="shared" si="8"/>
        <v>625893.46624999994</v>
      </c>
      <c r="AB38" s="16"/>
      <c r="AC38" s="11"/>
      <c r="AD38" s="17">
        <f t="shared" si="1"/>
        <v>0</v>
      </c>
      <c r="AE38" s="16">
        <v>0</v>
      </c>
      <c r="AF38" s="11">
        <v>0</v>
      </c>
      <c r="AG38" s="17">
        <v>0</v>
      </c>
      <c r="AH38" s="161"/>
      <c r="AI38" s="285"/>
      <c r="AJ38" s="16">
        <f t="shared" si="2"/>
        <v>0</v>
      </c>
    </row>
    <row r="39" spans="1:36" ht="11.25" customHeight="1">
      <c r="A39" s="162">
        <v>10600601</v>
      </c>
      <c r="B39" s="144"/>
      <c r="C39" s="197" t="s">
        <v>2881</v>
      </c>
      <c r="D39" s="159">
        <v>0</v>
      </c>
      <c r="E39" s="159">
        <v>0</v>
      </c>
      <c r="F39" s="159">
        <v>0</v>
      </c>
      <c r="G39" s="159">
        <v>0</v>
      </c>
      <c r="H39" s="159">
        <v>0</v>
      </c>
      <c r="I39" s="159">
        <v>0</v>
      </c>
      <c r="J39" s="275">
        <v>0</v>
      </c>
      <c r="K39" s="275">
        <v>0</v>
      </c>
      <c r="L39" s="160">
        <v>0</v>
      </c>
      <c r="M39" s="160">
        <v>0</v>
      </c>
      <c r="N39" s="160">
        <v>0</v>
      </c>
      <c r="O39" s="160">
        <v>0</v>
      </c>
      <c r="P39" s="160">
        <v>0</v>
      </c>
      <c r="Q39" s="160">
        <f t="shared" si="0"/>
        <v>0</v>
      </c>
      <c r="R39" s="222" t="s">
        <v>1846</v>
      </c>
      <c r="S39" s="209"/>
      <c r="T39" s="209" t="s">
        <v>953</v>
      </c>
      <c r="U39" s="517"/>
      <c r="V39" s="16">
        <v>0</v>
      </c>
      <c r="W39" s="11">
        <v>0</v>
      </c>
      <c r="X39" s="17">
        <v>0</v>
      </c>
      <c r="Y39" s="16">
        <f>Q39</f>
        <v>0</v>
      </c>
      <c r="Z39" s="11"/>
      <c r="AA39" s="17">
        <f t="shared" si="8"/>
        <v>0</v>
      </c>
      <c r="AB39" s="16"/>
      <c r="AC39" s="11"/>
      <c r="AD39" s="17"/>
      <c r="AE39" s="16"/>
      <c r="AF39" s="11"/>
      <c r="AG39" s="17"/>
      <c r="AH39" s="161"/>
      <c r="AI39" s="285"/>
      <c r="AJ39" s="16"/>
    </row>
    <row r="40" spans="1:36" ht="11.25" customHeight="1">
      <c r="A40" s="162">
        <v>10600602</v>
      </c>
      <c r="B40" s="144"/>
      <c r="C40" s="197" t="s">
        <v>2882</v>
      </c>
      <c r="D40" s="159">
        <v>0</v>
      </c>
      <c r="E40" s="159">
        <v>0</v>
      </c>
      <c r="F40" s="159">
        <v>0</v>
      </c>
      <c r="G40" s="159">
        <v>0</v>
      </c>
      <c r="H40" s="159">
        <v>0</v>
      </c>
      <c r="I40" s="159">
        <v>0</v>
      </c>
      <c r="J40" s="275">
        <v>0</v>
      </c>
      <c r="K40" s="275">
        <v>0</v>
      </c>
      <c r="L40" s="160">
        <v>0</v>
      </c>
      <c r="M40" s="160">
        <v>0</v>
      </c>
      <c r="N40" s="160">
        <v>0</v>
      </c>
      <c r="O40" s="160">
        <v>0</v>
      </c>
      <c r="P40" s="160">
        <v>0</v>
      </c>
      <c r="Q40" s="160">
        <f t="shared" si="0"/>
        <v>0</v>
      </c>
      <c r="R40" s="222"/>
      <c r="S40" s="209" t="s">
        <v>568</v>
      </c>
      <c r="T40" s="209" t="s">
        <v>1677</v>
      </c>
      <c r="U40" s="517"/>
      <c r="V40" s="16">
        <v>0</v>
      </c>
      <c r="W40" s="11">
        <v>0</v>
      </c>
      <c r="X40" s="17">
        <v>0</v>
      </c>
      <c r="Y40" s="16"/>
      <c r="Z40" s="11">
        <f>Q40</f>
        <v>0</v>
      </c>
      <c r="AA40" s="17">
        <f t="shared" si="8"/>
        <v>0</v>
      </c>
      <c r="AB40" s="16"/>
      <c r="AC40" s="11"/>
      <c r="AD40" s="17"/>
      <c r="AE40" s="16"/>
      <c r="AF40" s="11"/>
      <c r="AG40" s="17"/>
      <c r="AH40" s="161"/>
      <c r="AI40" s="285"/>
      <c r="AJ40" s="16"/>
    </row>
    <row r="41" spans="1:36" ht="11.25" customHeight="1">
      <c r="A41" s="162">
        <v>10600603</v>
      </c>
      <c r="B41" s="144"/>
      <c r="C41" s="197" t="s">
        <v>2883</v>
      </c>
      <c r="D41" s="159">
        <v>0</v>
      </c>
      <c r="E41" s="159">
        <v>0</v>
      </c>
      <c r="F41" s="159">
        <v>0</v>
      </c>
      <c r="G41" s="159">
        <v>0</v>
      </c>
      <c r="H41" s="159">
        <v>0</v>
      </c>
      <c r="I41" s="159">
        <v>0</v>
      </c>
      <c r="J41" s="275">
        <v>12433.14</v>
      </c>
      <c r="K41" s="275">
        <v>12433.14</v>
      </c>
      <c r="L41" s="160">
        <v>12433.14</v>
      </c>
      <c r="M41" s="160">
        <v>12433.14</v>
      </c>
      <c r="N41" s="160">
        <v>12433.14</v>
      </c>
      <c r="O41" s="160">
        <v>0</v>
      </c>
      <c r="P41" s="160">
        <v>0</v>
      </c>
      <c r="Q41" s="160">
        <f t="shared" si="0"/>
        <v>5180.4749999999995</v>
      </c>
      <c r="R41" s="222" t="s">
        <v>1844</v>
      </c>
      <c r="S41" s="209" t="s">
        <v>1235</v>
      </c>
      <c r="T41" s="209" t="s">
        <v>1678</v>
      </c>
      <c r="U41" s="517"/>
      <c r="V41" s="16">
        <v>0</v>
      </c>
      <c r="W41" s="11">
        <v>0</v>
      </c>
      <c r="X41" s="17">
        <v>0</v>
      </c>
      <c r="Y41" s="16">
        <f ca="1">Q41*$Y$5</f>
        <v>3480.2431049999996</v>
      </c>
      <c r="Z41" s="11">
        <f ca="1">Q41*Z5</f>
        <v>1700.2318949999997</v>
      </c>
      <c r="AA41" s="17">
        <f t="shared" si="8"/>
        <v>5180.4749999999995</v>
      </c>
      <c r="AB41" s="16"/>
      <c r="AC41" s="11"/>
      <c r="AD41" s="17"/>
      <c r="AE41" s="16"/>
      <c r="AF41" s="11"/>
      <c r="AG41" s="17"/>
      <c r="AH41" s="161"/>
      <c r="AI41" s="285"/>
      <c r="AJ41" s="16"/>
    </row>
    <row r="42" spans="1:36" ht="11.25" customHeight="1">
      <c r="A42" s="156">
        <v>10700001</v>
      </c>
      <c r="B42" s="157"/>
      <c r="C42" s="197" t="s">
        <v>1452</v>
      </c>
      <c r="D42" s="159">
        <v>0</v>
      </c>
      <c r="E42" s="159">
        <v>0</v>
      </c>
      <c r="F42" s="159">
        <v>0</v>
      </c>
      <c r="G42" s="159">
        <v>0</v>
      </c>
      <c r="H42" s="159">
        <v>0</v>
      </c>
      <c r="I42" s="159">
        <v>0</v>
      </c>
      <c r="J42" s="275">
        <v>0</v>
      </c>
      <c r="K42" s="275">
        <v>0</v>
      </c>
      <c r="L42" s="160">
        <v>0</v>
      </c>
      <c r="M42" s="160">
        <v>0</v>
      </c>
      <c r="N42" s="160">
        <v>0</v>
      </c>
      <c r="O42" s="160">
        <v>0</v>
      </c>
      <c r="P42" s="160">
        <v>0</v>
      </c>
      <c r="Q42" s="160">
        <f t="shared" si="0"/>
        <v>0</v>
      </c>
      <c r="R42" s="222"/>
      <c r="S42" s="209"/>
      <c r="T42" s="209" t="s">
        <v>674</v>
      </c>
      <c r="U42" s="517"/>
      <c r="V42" s="16">
        <v>0</v>
      </c>
      <c r="W42" s="11">
        <v>0</v>
      </c>
      <c r="X42" s="17">
        <v>0</v>
      </c>
      <c r="Y42" s="16"/>
      <c r="Z42" s="11"/>
      <c r="AA42" s="17"/>
      <c r="AB42" s="16"/>
      <c r="AC42" s="11"/>
      <c r="AD42" s="17">
        <f t="shared" si="1"/>
        <v>0</v>
      </c>
      <c r="AE42" s="16">
        <f t="shared" ref="AE42:AG57" si="9">$Q42</f>
        <v>0</v>
      </c>
      <c r="AF42" s="11">
        <f t="shared" si="9"/>
        <v>0</v>
      </c>
      <c r="AG42" s="17">
        <f t="shared" si="9"/>
        <v>0</v>
      </c>
      <c r="AH42" s="161"/>
      <c r="AI42" s="285"/>
      <c r="AJ42" s="16">
        <f t="shared" ref="AJ42:AJ73" si="10">Q42-X42-AA42-AD42-AG42-AH42</f>
        <v>0</v>
      </c>
    </row>
    <row r="43" spans="1:36" ht="11.25" customHeight="1">
      <c r="A43" s="156">
        <v>10700002</v>
      </c>
      <c r="B43" s="157"/>
      <c r="C43" s="197" t="s">
        <v>1453</v>
      </c>
      <c r="D43" s="159">
        <v>0</v>
      </c>
      <c r="E43" s="159">
        <v>0</v>
      </c>
      <c r="F43" s="159">
        <v>0</v>
      </c>
      <c r="G43" s="159">
        <v>0</v>
      </c>
      <c r="H43" s="159">
        <v>0</v>
      </c>
      <c r="I43" s="159">
        <v>0</v>
      </c>
      <c r="J43" s="275">
        <v>0</v>
      </c>
      <c r="K43" s="275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f t="shared" si="0"/>
        <v>0</v>
      </c>
      <c r="R43" s="222"/>
      <c r="S43" s="209"/>
      <c r="T43" s="209" t="s">
        <v>1690</v>
      </c>
      <c r="U43" s="517"/>
      <c r="V43" s="16">
        <v>0</v>
      </c>
      <c r="W43" s="11">
        <v>0</v>
      </c>
      <c r="X43" s="17">
        <v>0</v>
      </c>
      <c r="Y43" s="16"/>
      <c r="Z43" s="11"/>
      <c r="AA43" s="17"/>
      <c r="AB43" s="16"/>
      <c r="AC43" s="11"/>
      <c r="AD43" s="17">
        <f t="shared" si="1"/>
        <v>0</v>
      </c>
      <c r="AE43" s="16">
        <f t="shared" si="9"/>
        <v>0</v>
      </c>
      <c r="AF43" s="11">
        <f t="shared" si="9"/>
        <v>0</v>
      </c>
      <c r="AG43" s="17">
        <f t="shared" si="9"/>
        <v>0</v>
      </c>
      <c r="AH43" s="161"/>
      <c r="AI43" s="285"/>
      <c r="AJ43" s="16">
        <f t="shared" si="10"/>
        <v>0</v>
      </c>
    </row>
    <row r="44" spans="1:36" ht="11.25" customHeight="1">
      <c r="A44" s="156">
        <v>10700003</v>
      </c>
      <c r="B44" s="157"/>
      <c r="C44" s="197" t="s">
        <v>1826</v>
      </c>
      <c r="D44" s="159">
        <v>0</v>
      </c>
      <c r="E44" s="159">
        <v>0</v>
      </c>
      <c r="F44" s="159">
        <v>0</v>
      </c>
      <c r="G44" s="159">
        <v>0</v>
      </c>
      <c r="H44" s="159">
        <v>0</v>
      </c>
      <c r="I44" s="159">
        <v>0</v>
      </c>
      <c r="J44" s="275">
        <v>0</v>
      </c>
      <c r="K44" s="275">
        <v>0</v>
      </c>
      <c r="L44" s="160">
        <v>0</v>
      </c>
      <c r="M44" s="160">
        <v>0</v>
      </c>
      <c r="N44" s="160">
        <v>0</v>
      </c>
      <c r="O44" s="160">
        <v>0</v>
      </c>
      <c r="P44" s="160">
        <v>0</v>
      </c>
      <c r="Q44" s="160">
        <f t="shared" si="0"/>
        <v>0</v>
      </c>
      <c r="R44" s="222"/>
      <c r="S44" s="209"/>
      <c r="T44" s="209" t="s">
        <v>1685</v>
      </c>
      <c r="U44" s="517"/>
      <c r="V44" s="16">
        <v>0</v>
      </c>
      <c r="W44" s="11">
        <v>0</v>
      </c>
      <c r="X44" s="17">
        <v>0</v>
      </c>
      <c r="Y44" s="16"/>
      <c r="Z44" s="11"/>
      <c r="AA44" s="17"/>
      <c r="AB44" s="16"/>
      <c r="AC44" s="11"/>
      <c r="AD44" s="17">
        <f t="shared" si="1"/>
        <v>0</v>
      </c>
      <c r="AE44" s="16">
        <f t="shared" si="9"/>
        <v>0</v>
      </c>
      <c r="AF44" s="11">
        <f t="shared" si="9"/>
        <v>0</v>
      </c>
      <c r="AG44" s="17">
        <f t="shared" si="9"/>
        <v>0</v>
      </c>
      <c r="AH44" s="161"/>
      <c r="AI44" s="285"/>
      <c r="AJ44" s="16">
        <f t="shared" si="10"/>
        <v>0</v>
      </c>
    </row>
    <row r="45" spans="1:36" ht="11.25" customHeight="1">
      <c r="A45" s="156">
        <v>10700013</v>
      </c>
      <c r="B45" s="157"/>
      <c r="C45" s="197" t="s">
        <v>1577</v>
      </c>
      <c r="D45" s="159">
        <v>1730509</v>
      </c>
      <c r="E45" s="159">
        <v>508979.38</v>
      </c>
      <c r="F45" s="159">
        <v>1126032.0900000001</v>
      </c>
      <c r="G45" s="159">
        <v>-2836785.54</v>
      </c>
      <c r="H45" s="159">
        <v>-1662666.21</v>
      </c>
      <c r="I45" s="159">
        <v>-152753.82999999999</v>
      </c>
      <c r="J45" s="275">
        <v>-4806.3999999999996</v>
      </c>
      <c r="K45" s="275">
        <v>2584558.34</v>
      </c>
      <c r="L45" s="160">
        <v>4198480.0999999996</v>
      </c>
      <c r="M45" s="160">
        <v>1511750.77</v>
      </c>
      <c r="N45" s="160">
        <v>2726745.64</v>
      </c>
      <c r="O45" s="160">
        <v>3169100.42</v>
      </c>
      <c r="P45" s="160">
        <v>3641636.06</v>
      </c>
      <c r="Q45" s="160">
        <f t="shared" si="0"/>
        <v>1154558.9408333332</v>
      </c>
      <c r="R45" s="222"/>
      <c r="S45" s="209"/>
      <c r="T45" s="209" t="s">
        <v>1685</v>
      </c>
      <c r="U45" s="517"/>
      <c r="V45" s="16">
        <v>0</v>
      </c>
      <c r="W45" s="11">
        <v>0</v>
      </c>
      <c r="X45" s="17">
        <v>0</v>
      </c>
      <c r="Y45" s="16"/>
      <c r="Z45" s="11"/>
      <c r="AA45" s="17"/>
      <c r="AB45" s="16"/>
      <c r="AC45" s="11"/>
      <c r="AD45" s="17">
        <f t="shared" si="1"/>
        <v>0</v>
      </c>
      <c r="AE45" s="16">
        <f t="shared" si="9"/>
        <v>1154558.9408333332</v>
      </c>
      <c r="AF45" s="11">
        <f t="shared" si="9"/>
        <v>1154558.9408333332</v>
      </c>
      <c r="AG45" s="17">
        <f t="shared" si="9"/>
        <v>1154558.9408333332</v>
      </c>
      <c r="AH45" s="161"/>
      <c r="AI45" s="285"/>
      <c r="AJ45" s="16">
        <f t="shared" si="10"/>
        <v>0</v>
      </c>
    </row>
    <row r="46" spans="1:36" ht="11.25" customHeight="1">
      <c r="A46" s="156">
        <v>10700021</v>
      </c>
      <c r="B46" s="157"/>
      <c r="C46" s="197" t="s">
        <v>634</v>
      </c>
      <c r="D46" s="159">
        <v>0</v>
      </c>
      <c r="E46" s="159">
        <v>0</v>
      </c>
      <c r="F46" s="159">
        <v>0</v>
      </c>
      <c r="G46" s="159">
        <v>0</v>
      </c>
      <c r="H46" s="159">
        <v>0</v>
      </c>
      <c r="I46" s="159">
        <v>0</v>
      </c>
      <c r="J46" s="275">
        <v>0</v>
      </c>
      <c r="K46" s="275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f t="shared" si="0"/>
        <v>0</v>
      </c>
      <c r="R46" s="222"/>
      <c r="S46" s="209"/>
      <c r="T46" s="209" t="s">
        <v>674</v>
      </c>
      <c r="U46" s="517"/>
      <c r="V46" s="16">
        <v>0</v>
      </c>
      <c r="W46" s="11">
        <v>0</v>
      </c>
      <c r="X46" s="17">
        <v>0</v>
      </c>
      <c r="Y46" s="16"/>
      <c r="Z46" s="11"/>
      <c r="AA46" s="17"/>
      <c r="AB46" s="16"/>
      <c r="AC46" s="11"/>
      <c r="AD46" s="17">
        <f t="shared" si="1"/>
        <v>0</v>
      </c>
      <c r="AE46" s="16">
        <f t="shared" si="9"/>
        <v>0</v>
      </c>
      <c r="AF46" s="11">
        <f t="shared" si="9"/>
        <v>0</v>
      </c>
      <c r="AG46" s="17">
        <f t="shared" si="9"/>
        <v>0</v>
      </c>
      <c r="AH46" s="161"/>
      <c r="AI46" s="285"/>
      <c r="AJ46" s="16">
        <f t="shared" si="10"/>
        <v>0</v>
      </c>
    </row>
    <row r="47" spans="1:36" ht="11.25" customHeight="1">
      <c r="A47" s="156">
        <v>10700022</v>
      </c>
      <c r="B47" s="157"/>
      <c r="C47" s="197" t="s">
        <v>1638</v>
      </c>
      <c r="D47" s="159">
        <v>0</v>
      </c>
      <c r="E47" s="159">
        <v>0</v>
      </c>
      <c r="F47" s="159">
        <v>0</v>
      </c>
      <c r="G47" s="159">
        <v>0</v>
      </c>
      <c r="H47" s="159">
        <v>0</v>
      </c>
      <c r="I47" s="159">
        <v>0</v>
      </c>
      <c r="J47" s="275">
        <v>0</v>
      </c>
      <c r="K47" s="275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f t="shared" si="0"/>
        <v>0</v>
      </c>
      <c r="R47" s="222"/>
      <c r="S47" s="209"/>
      <c r="T47" s="209" t="s">
        <v>1690</v>
      </c>
      <c r="U47" s="517"/>
      <c r="V47" s="16">
        <v>0</v>
      </c>
      <c r="W47" s="11">
        <v>0</v>
      </c>
      <c r="X47" s="17">
        <v>0</v>
      </c>
      <c r="Y47" s="16"/>
      <c r="Z47" s="11"/>
      <c r="AA47" s="17"/>
      <c r="AB47" s="16"/>
      <c r="AC47" s="11"/>
      <c r="AD47" s="17">
        <f t="shared" si="1"/>
        <v>0</v>
      </c>
      <c r="AE47" s="16">
        <f t="shared" si="9"/>
        <v>0</v>
      </c>
      <c r="AF47" s="11">
        <f t="shared" si="9"/>
        <v>0</v>
      </c>
      <c r="AG47" s="17">
        <f t="shared" si="9"/>
        <v>0</v>
      </c>
      <c r="AH47" s="161"/>
      <c r="AI47" s="285"/>
      <c r="AJ47" s="16">
        <f t="shared" si="10"/>
        <v>0</v>
      </c>
    </row>
    <row r="48" spans="1:36" ht="11.25" customHeight="1">
      <c r="A48" s="156">
        <v>10700023</v>
      </c>
      <c r="B48" s="157"/>
      <c r="C48" s="197" t="s">
        <v>2028</v>
      </c>
      <c r="D48" s="159">
        <v>-393750</v>
      </c>
      <c r="E48" s="159">
        <v>-393750</v>
      </c>
      <c r="F48" s="159">
        <v>-393750</v>
      </c>
      <c r="G48" s="159">
        <v>-393750</v>
      </c>
      <c r="H48" s="159">
        <v>-393750</v>
      </c>
      <c r="I48" s="159">
        <v>-393750</v>
      </c>
      <c r="J48" s="275">
        <v>-393750</v>
      </c>
      <c r="K48" s="275">
        <v>-393750</v>
      </c>
      <c r="L48" s="160">
        <v>-393750</v>
      </c>
      <c r="M48" s="160">
        <v>-393750</v>
      </c>
      <c r="N48" s="160">
        <v>-393750</v>
      </c>
      <c r="O48" s="160">
        <v>-393750</v>
      </c>
      <c r="P48" s="160">
        <v>-393750</v>
      </c>
      <c r="Q48" s="160">
        <f t="shared" si="0"/>
        <v>-393750</v>
      </c>
      <c r="R48" s="222"/>
      <c r="S48" s="209"/>
      <c r="T48" s="209" t="s">
        <v>1685</v>
      </c>
      <c r="U48" s="517"/>
      <c r="V48" s="16">
        <v>0</v>
      </c>
      <c r="W48" s="11">
        <v>0</v>
      </c>
      <c r="X48" s="17">
        <v>0</v>
      </c>
      <c r="Y48" s="16"/>
      <c r="Z48" s="11"/>
      <c r="AA48" s="17"/>
      <c r="AB48" s="16"/>
      <c r="AC48" s="11"/>
      <c r="AD48" s="17">
        <f>SUM(AB48:AC48)</f>
        <v>0</v>
      </c>
      <c r="AE48" s="16">
        <f t="shared" si="9"/>
        <v>-393750</v>
      </c>
      <c r="AF48" s="11">
        <f t="shared" si="9"/>
        <v>-393750</v>
      </c>
      <c r="AG48" s="17">
        <f t="shared" si="9"/>
        <v>-393750</v>
      </c>
      <c r="AH48" s="161"/>
      <c r="AI48" s="285"/>
      <c r="AJ48" s="16">
        <f t="shared" si="10"/>
        <v>0</v>
      </c>
    </row>
    <row r="49" spans="1:36" ht="11.25" customHeight="1">
      <c r="A49" s="156">
        <v>10700031</v>
      </c>
      <c r="B49" s="157"/>
      <c r="C49" s="197" t="s">
        <v>3142</v>
      </c>
      <c r="D49" s="159">
        <v>0</v>
      </c>
      <c r="E49" s="159">
        <v>0</v>
      </c>
      <c r="F49" s="159">
        <v>0</v>
      </c>
      <c r="G49" s="159">
        <v>0</v>
      </c>
      <c r="H49" s="159">
        <v>0</v>
      </c>
      <c r="I49" s="159">
        <v>0</v>
      </c>
      <c r="J49" s="275">
        <v>0</v>
      </c>
      <c r="K49" s="275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f t="shared" si="0"/>
        <v>0</v>
      </c>
      <c r="R49" s="222"/>
      <c r="S49" s="209"/>
      <c r="T49" s="209" t="s">
        <v>674</v>
      </c>
      <c r="U49" s="517"/>
      <c r="V49" s="16">
        <v>0</v>
      </c>
      <c r="W49" s="11">
        <v>0</v>
      </c>
      <c r="X49" s="17">
        <v>0</v>
      </c>
      <c r="Y49" s="16"/>
      <c r="Z49" s="11"/>
      <c r="AA49" s="17"/>
      <c r="AB49" s="16"/>
      <c r="AC49" s="11"/>
      <c r="AD49" s="17">
        <f>SUM(AB49:AC49)</f>
        <v>0</v>
      </c>
      <c r="AE49" s="16">
        <f t="shared" si="9"/>
        <v>0</v>
      </c>
      <c r="AF49" s="11">
        <f t="shared" si="9"/>
        <v>0</v>
      </c>
      <c r="AG49" s="17">
        <f t="shared" si="9"/>
        <v>0</v>
      </c>
      <c r="AH49" s="161"/>
      <c r="AI49" s="285"/>
      <c r="AJ49" s="16">
        <f t="shared" si="10"/>
        <v>0</v>
      </c>
    </row>
    <row r="50" spans="1:36" ht="11.25" customHeight="1">
      <c r="A50" s="156">
        <v>10700041</v>
      </c>
      <c r="B50" s="157"/>
      <c r="C50" s="197" t="s">
        <v>3143</v>
      </c>
      <c r="D50" s="159">
        <v>0</v>
      </c>
      <c r="E50" s="159">
        <v>0</v>
      </c>
      <c r="F50" s="159">
        <v>0</v>
      </c>
      <c r="G50" s="159">
        <v>0</v>
      </c>
      <c r="H50" s="159">
        <v>0</v>
      </c>
      <c r="I50" s="159">
        <v>0</v>
      </c>
      <c r="J50" s="275">
        <v>0</v>
      </c>
      <c r="K50" s="275">
        <v>0</v>
      </c>
      <c r="L50" s="160">
        <v>0</v>
      </c>
      <c r="M50" s="160">
        <v>0</v>
      </c>
      <c r="N50" s="160">
        <v>0</v>
      </c>
      <c r="O50" s="160">
        <v>0</v>
      </c>
      <c r="P50" s="160">
        <v>0</v>
      </c>
      <c r="Q50" s="160">
        <f t="shared" si="0"/>
        <v>0</v>
      </c>
      <c r="R50" s="222"/>
      <c r="S50" s="209"/>
      <c r="T50" s="209" t="s">
        <v>674</v>
      </c>
      <c r="U50" s="517"/>
      <c r="V50" s="16">
        <v>0</v>
      </c>
      <c r="W50" s="11">
        <v>0</v>
      </c>
      <c r="X50" s="17">
        <v>0</v>
      </c>
      <c r="Y50" s="16"/>
      <c r="Z50" s="11"/>
      <c r="AA50" s="17"/>
      <c r="AB50" s="16"/>
      <c r="AC50" s="11"/>
      <c r="AD50" s="17">
        <f t="shared" si="1"/>
        <v>0</v>
      </c>
      <c r="AE50" s="16">
        <f t="shared" si="9"/>
        <v>0</v>
      </c>
      <c r="AF50" s="11">
        <f t="shared" si="9"/>
        <v>0</v>
      </c>
      <c r="AG50" s="17">
        <f t="shared" si="9"/>
        <v>0</v>
      </c>
      <c r="AH50" s="161"/>
      <c r="AI50" s="285"/>
      <c r="AJ50" s="16">
        <f t="shared" si="10"/>
        <v>0</v>
      </c>
    </row>
    <row r="51" spans="1:36" ht="11.25" customHeight="1">
      <c r="A51" s="156">
        <v>10700042</v>
      </c>
      <c r="B51" s="157"/>
      <c r="C51" s="197" t="s">
        <v>3144</v>
      </c>
      <c r="D51" s="159">
        <v>0</v>
      </c>
      <c r="E51" s="159">
        <v>0</v>
      </c>
      <c r="F51" s="159">
        <v>0</v>
      </c>
      <c r="G51" s="159">
        <v>0</v>
      </c>
      <c r="H51" s="159">
        <v>0</v>
      </c>
      <c r="I51" s="159">
        <v>0</v>
      </c>
      <c r="J51" s="275">
        <v>0</v>
      </c>
      <c r="K51" s="275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0">
        <f t="shared" si="0"/>
        <v>0</v>
      </c>
      <c r="R51" s="222"/>
      <c r="S51" s="209"/>
      <c r="T51" s="209" t="s">
        <v>1690</v>
      </c>
      <c r="U51" s="517"/>
      <c r="V51" s="16">
        <v>0</v>
      </c>
      <c r="W51" s="11">
        <v>0</v>
      </c>
      <c r="X51" s="17">
        <v>0</v>
      </c>
      <c r="Y51" s="16"/>
      <c r="Z51" s="11"/>
      <c r="AA51" s="17"/>
      <c r="AB51" s="16"/>
      <c r="AC51" s="11"/>
      <c r="AD51" s="17">
        <f t="shared" ref="AD51:AD88" si="11">SUM(AB51:AC51)</f>
        <v>0</v>
      </c>
      <c r="AE51" s="16">
        <f t="shared" si="9"/>
        <v>0</v>
      </c>
      <c r="AF51" s="11">
        <f t="shared" si="9"/>
        <v>0</v>
      </c>
      <c r="AG51" s="17">
        <f t="shared" si="9"/>
        <v>0</v>
      </c>
      <c r="AH51" s="161"/>
      <c r="AI51" s="285"/>
      <c r="AJ51" s="16">
        <f t="shared" si="10"/>
        <v>0</v>
      </c>
    </row>
    <row r="52" spans="1:36" ht="11.25" customHeight="1">
      <c r="A52" s="162">
        <v>10700501</v>
      </c>
      <c r="B52" s="144"/>
      <c r="C52" s="197" t="s">
        <v>397</v>
      </c>
      <c r="D52" s="159">
        <v>219899760.72999999</v>
      </c>
      <c r="E52" s="159">
        <v>231720459.38999999</v>
      </c>
      <c r="F52" s="159">
        <v>230892475.13</v>
      </c>
      <c r="G52" s="159">
        <v>246374069.5</v>
      </c>
      <c r="H52" s="159">
        <v>240852302.94</v>
      </c>
      <c r="I52" s="159">
        <v>239949337.56999999</v>
      </c>
      <c r="J52" s="275">
        <v>238846957.46000001</v>
      </c>
      <c r="K52" s="275">
        <v>244379062.52000001</v>
      </c>
      <c r="L52" s="160">
        <v>248239471.28</v>
      </c>
      <c r="M52" s="160">
        <v>275535578.75999999</v>
      </c>
      <c r="N52" s="160">
        <v>277509414.30000001</v>
      </c>
      <c r="O52" s="160">
        <v>251371893.12</v>
      </c>
      <c r="P52" s="160">
        <v>239914725</v>
      </c>
      <c r="Q52" s="160">
        <f t="shared" si="0"/>
        <v>246298188.73625001</v>
      </c>
      <c r="R52" s="222"/>
      <c r="S52" s="209"/>
      <c r="T52" s="209" t="s">
        <v>674</v>
      </c>
      <c r="U52" s="517"/>
      <c r="V52" s="16">
        <v>0</v>
      </c>
      <c r="W52" s="11">
        <v>0</v>
      </c>
      <c r="X52" s="17">
        <v>0</v>
      </c>
      <c r="Y52" s="16"/>
      <c r="Z52" s="11"/>
      <c r="AA52" s="17"/>
      <c r="AB52" s="16"/>
      <c r="AC52" s="11"/>
      <c r="AD52" s="17">
        <f t="shared" si="11"/>
        <v>0</v>
      </c>
      <c r="AE52" s="16">
        <f t="shared" si="9"/>
        <v>246298188.73625001</v>
      </c>
      <c r="AF52" s="11">
        <f t="shared" si="9"/>
        <v>246298188.73625001</v>
      </c>
      <c r="AG52" s="17">
        <f t="shared" si="9"/>
        <v>246298188.73625001</v>
      </c>
      <c r="AH52" s="161"/>
      <c r="AI52" s="285"/>
      <c r="AJ52" s="16">
        <f t="shared" si="10"/>
        <v>0</v>
      </c>
    </row>
    <row r="53" spans="1:36" ht="11.25" customHeight="1">
      <c r="A53" s="162">
        <v>10700502</v>
      </c>
      <c r="B53" s="144"/>
      <c r="C53" s="197" t="s">
        <v>838</v>
      </c>
      <c r="D53" s="159">
        <v>77592443.269999996</v>
      </c>
      <c r="E53" s="159">
        <v>81796324.310000002</v>
      </c>
      <c r="F53" s="159">
        <v>74962481.879999995</v>
      </c>
      <c r="G53" s="159">
        <v>83779101.670000002</v>
      </c>
      <c r="H53" s="159">
        <v>92646940.890000001</v>
      </c>
      <c r="I53" s="159">
        <v>90709594.409999996</v>
      </c>
      <c r="J53" s="275">
        <v>95523149.890000001</v>
      </c>
      <c r="K53" s="275">
        <v>97818968.780000001</v>
      </c>
      <c r="L53" s="160">
        <v>99959720.629999995</v>
      </c>
      <c r="M53" s="160">
        <v>101975176.91</v>
      </c>
      <c r="N53" s="160">
        <v>86121559.689999998</v>
      </c>
      <c r="O53" s="160">
        <v>89971103.510000005</v>
      </c>
      <c r="P53" s="160">
        <v>95113139.870000005</v>
      </c>
      <c r="Q53" s="160">
        <f t="shared" si="0"/>
        <v>90134742.844999984</v>
      </c>
      <c r="R53" s="222"/>
      <c r="S53" s="209"/>
      <c r="T53" s="209" t="s">
        <v>1690</v>
      </c>
      <c r="U53" s="517"/>
      <c r="V53" s="16">
        <v>0</v>
      </c>
      <c r="W53" s="11">
        <v>0</v>
      </c>
      <c r="X53" s="17">
        <v>0</v>
      </c>
      <c r="Y53" s="16"/>
      <c r="Z53" s="11"/>
      <c r="AA53" s="17"/>
      <c r="AB53" s="16"/>
      <c r="AC53" s="11"/>
      <c r="AD53" s="17">
        <f t="shared" si="11"/>
        <v>0</v>
      </c>
      <c r="AE53" s="16">
        <f t="shared" si="9"/>
        <v>90134742.844999984</v>
      </c>
      <c r="AF53" s="11">
        <f t="shared" si="9"/>
        <v>90134742.844999984</v>
      </c>
      <c r="AG53" s="17">
        <f t="shared" si="9"/>
        <v>90134742.844999984</v>
      </c>
      <c r="AH53" s="161"/>
      <c r="AI53" s="285"/>
      <c r="AJ53" s="16">
        <f t="shared" si="10"/>
        <v>0</v>
      </c>
    </row>
    <row r="54" spans="1:36" ht="11.25" customHeight="1">
      <c r="A54" s="162">
        <v>10700503</v>
      </c>
      <c r="B54" s="144"/>
      <c r="C54" s="197" t="s">
        <v>1727</v>
      </c>
      <c r="D54" s="159">
        <v>53815133.340000004</v>
      </c>
      <c r="E54" s="159">
        <v>61412741.659999996</v>
      </c>
      <c r="F54" s="159">
        <v>67828148.489999995</v>
      </c>
      <c r="G54" s="159">
        <v>80438241.829999998</v>
      </c>
      <c r="H54" s="159">
        <v>64621229.049999997</v>
      </c>
      <c r="I54" s="159">
        <v>66258881.969999999</v>
      </c>
      <c r="J54" s="275">
        <v>66984570.5</v>
      </c>
      <c r="K54" s="275">
        <v>71654764.150000006</v>
      </c>
      <c r="L54" s="160">
        <v>78591342.930000007</v>
      </c>
      <c r="M54" s="160">
        <v>81614034.379999995</v>
      </c>
      <c r="N54" s="160">
        <v>86368501.75</v>
      </c>
      <c r="O54" s="160">
        <v>93358189.650000006</v>
      </c>
      <c r="P54" s="160">
        <v>97573299.540000007</v>
      </c>
      <c r="Q54" s="160">
        <f t="shared" si="0"/>
        <v>74568738.566666663</v>
      </c>
      <c r="R54" s="222"/>
      <c r="S54" s="209"/>
      <c r="T54" s="209" t="s">
        <v>1685</v>
      </c>
      <c r="U54" s="517"/>
      <c r="V54" s="16">
        <v>0</v>
      </c>
      <c r="W54" s="11">
        <v>0</v>
      </c>
      <c r="X54" s="17">
        <v>0</v>
      </c>
      <c r="Y54" s="16"/>
      <c r="Z54" s="11"/>
      <c r="AA54" s="17"/>
      <c r="AB54" s="16"/>
      <c r="AC54" s="11"/>
      <c r="AD54" s="17">
        <f t="shared" si="11"/>
        <v>0</v>
      </c>
      <c r="AE54" s="16">
        <f t="shared" si="9"/>
        <v>74568738.566666663</v>
      </c>
      <c r="AF54" s="11">
        <f t="shared" si="9"/>
        <v>74568738.566666663</v>
      </c>
      <c r="AG54" s="17">
        <f t="shared" si="9"/>
        <v>74568738.566666663</v>
      </c>
      <c r="AH54" s="161"/>
      <c r="AI54" s="285"/>
      <c r="AJ54" s="16">
        <f t="shared" si="10"/>
        <v>0</v>
      </c>
    </row>
    <row r="55" spans="1:36" ht="11.25" customHeight="1">
      <c r="A55" s="162">
        <v>10700601</v>
      </c>
      <c r="B55" s="144"/>
      <c r="C55" s="197" t="s">
        <v>2646</v>
      </c>
      <c r="D55" s="159">
        <v>382834</v>
      </c>
      <c r="E55" s="159">
        <v>608035</v>
      </c>
      <c r="F55" s="159">
        <v>241645.69</v>
      </c>
      <c r="G55" s="159">
        <v>1052675</v>
      </c>
      <c r="H55" s="159">
        <v>19914.22</v>
      </c>
      <c r="I55" s="159">
        <v>304515.90999999997</v>
      </c>
      <c r="J55" s="275">
        <v>-955945.73</v>
      </c>
      <c r="K55" s="275">
        <v>12136.32</v>
      </c>
      <c r="L55" s="160">
        <v>224000</v>
      </c>
      <c r="M55" s="160">
        <v>224000</v>
      </c>
      <c r="N55" s="160">
        <v>0</v>
      </c>
      <c r="O55" s="160">
        <v>224000</v>
      </c>
      <c r="P55" s="160">
        <v>224000</v>
      </c>
      <c r="Q55" s="160">
        <f t="shared" si="0"/>
        <v>188199.45083333334</v>
      </c>
      <c r="R55" s="222"/>
      <c r="S55" s="209"/>
      <c r="T55" s="209" t="s">
        <v>674</v>
      </c>
      <c r="U55" s="517"/>
      <c r="V55" s="16">
        <v>0</v>
      </c>
      <c r="W55" s="11">
        <v>0</v>
      </c>
      <c r="X55" s="17">
        <v>0</v>
      </c>
      <c r="Y55" s="16"/>
      <c r="Z55" s="11"/>
      <c r="AA55" s="17"/>
      <c r="AB55" s="16"/>
      <c r="AC55" s="11"/>
      <c r="AD55" s="17">
        <f t="shared" ref="AD55" si="12">SUM(AB55:AC55)</f>
        <v>0</v>
      </c>
      <c r="AE55" s="16">
        <f t="shared" si="9"/>
        <v>188199.45083333334</v>
      </c>
      <c r="AF55" s="11">
        <f t="shared" si="9"/>
        <v>188199.45083333334</v>
      </c>
      <c r="AG55" s="17">
        <f t="shared" si="9"/>
        <v>188199.45083333334</v>
      </c>
      <c r="AH55" s="161"/>
      <c r="AI55" s="285"/>
      <c r="AJ55" s="16">
        <f t="shared" si="10"/>
        <v>0</v>
      </c>
    </row>
    <row r="56" spans="1:36" ht="11.25" customHeight="1">
      <c r="A56" s="162">
        <v>10700602</v>
      </c>
      <c r="B56" s="144"/>
      <c r="C56" s="197" t="s">
        <v>2647</v>
      </c>
      <c r="D56" s="159">
        <v>360640</v>
      </c>
      <c r="E56" s="159">
        <v>330400</v>
      </c>
      <c r="F56" s="159">
        <v>278208</v>
      </c>
      <c r="G56" s="159">
        <v>231840</v>
      </c>
      <c r="H56" s="159">
        <v>0</v>
      </c>
      <c r="I56" s="159">
        <v>319200</v>
      </c>
      <c r="J56" s="275">
        <v>372400</v>
      </c>
      <c r="K56" s="275">
        <v>127680</v>
      </c>
      <c r="L56" s="160">
        <v>351120</v>
      </c>
      <c r="M56" s="160">
        <v>329840</v>
      </c>
      <c r="N56" s="160">
        <v>26600</v>
      </c>
      <c r="O56" s="160">
        <v>399000</v>
      </c>
      <c r="P56" s="160">
        <v>399000</v>
      </c>
      <c r="Q56" s="160">
        <f t="shared" si="0"/>
        <v>262175.66666666669</v>
      </c>
      <c r="R56" s="222"/>
      <c r="S56" s="209"/>
      <c r="T56" s="209" t="s">
        <v>1690</v>
      </c>
      <c r="U56" s="517"/>
      <c r="V56" s="16">
        <v>0</v>
      </c>
      <c r="W56" s="11">
        <v>0</v>
      </c>
      <c r="X56" s="17">
        <v>0</v>
      </c>
      <c r="Y56" s="16"/>
      <c r="Z56" s="11"/>
      <c r="AA56" s="17"/>
      <c r="AB56" s="16"/>
      <c r="AC56" s="11"/>
      <c r="AD56" s="17">
        <f t="shared" ref="AD56" si="13">SUM(AB56:AC56)</f>
        <v>0</v>
      </c>
      <c r="AE56" s="16">
        <f t="shared" si="9"/>
        <v>262175.66666666669</v>
      </c>
      <c r="AF56" s="11">
        <f t="shared" si="9"/>
        <v>262175.66666666669</v>
      </c>
      <c r="AG56" s="17">
        <f t="shared" si="9"/>
        <v>262175.66666666669</v>
      </c>
      <c r="AH56" s="161"/>
      <c r="AI56" s="285"/>
      <c r="AJ56" s="16">
        <f t="shared" si="10"/>
        <v>0</v>
      </c>
    </row>
    <row r="57" spans="1:36" ht="11.25" customHeight="1">
      <c r="A57" s="162">
        <v>10700603</v>
      </c>
      <c r="B57" s="144"/>
      <c r="C57" s="197" t="s">
        <v>2858</v>
      </c>
      <c r="D57" s="159">
        <v>0</v>
      </c>
      <c r="E57" s="159">
        <v>0</v>
      </c>
      <c r="F57" s="159">
        <v>0</v>
      </c>
      <c r="G57" s="159">
        <v>149673.14000000001</v>
      </c>
      <c r="H57" s="159">
        <v>149673.14000000001</v>
      </c>
      <c r="I57" s="159">
        <v>0</v>
      </c>
      <c r="J57" s="275">
        <v>0</v>
      </c>
      <c r="K57" s="275">
        <v>0</v>
      </c>
      <c r="L57" s="160">
        <v>0</v>
      </c>
      <c r="M57" s="160">
        <v>0</v>
      </c>
      <c r="N57" s="160">
        <v>0</v>
      </c>
      <c r="O57" s="160">
        <v>0</v>
      </c>
      <c r="P57" s="160">
        <v>0</v>
      </c>
      <c r="Q57" s="160">
        <f t="shared" si="0"/>
        <v>24945.523333333334</v>
      </c>
      <c r="R57" s="222"/>
      <c r="S57" s="209"/>
      <c r="T57" s="209" t="s">
        <v>1685</v>
      </c>
      <c r="U57" s="517"/>
      <c r="V57" s="16">
        <v>0</v>
      </c>
      <c r="W57" s="11">
        <v>0</v>
      </c>
      <c r="X57" s="17">
        <v>0</v>
      </c>
      <c r="Y57" s="16"/>
      <c r="Z57" s="11"/>
      <c r="AA57" s="17"/>
      <c r="AB57" s="16"/>
      <c r="AC57" s="11"/>
      <c r="AD57" s="17">
        <f t="shared" ref="AD57" si="14">SUM(AB57:AC57)</f>
        <v>0</v>
      </c>
      <c r="AE57" s="16">
        <f t="shared" si="9"/>
        <v>24945.523333333334</v>
      </c>
      <c r="AF57" s="11">
        <f t="shared" si="9"/>
        <v>24945.523333333334</v>
      </c>
      <c r="AG57" s="17">
        <f t="shared" si="9"/>
        <v>24945.523333333334</v>
      </c>
      <c r="AH57" s="161"/>
      <c r="AI57" s="285"/>
      <c r="AJ57" s="16">
        <f t="shared" si="10"/>
        <v>0</v>
      </c>
    </row>
    <row r="58" spans="1:36" ht="11.25" customHeight="1">
      <c r="A58" s="156">
        <v>10800001</v>
      </c>
      <c r="B58" s="157"/>
      <c r="C58" s="197" t="s">
        <v>1285</v>
      </c>
      <c r="D58" s="159">
        <v>0</v>
      </c>
      <c r="E58" s="159">
        <v>0</v>
      </c>
      <c r="F58" s="159">
        <v>0</v>
      </c>
      <c r="G58" s="159">
        <v>0</v>
      </c>
      <c r="H58" s="159">
        <v>0</v>
      </c>
      <c r="I58" s="159">
        <v>0</v>
      </c>
      <c r="J58" s="275">
        <v>0</v>
      </c>
      <c r="K58" s="275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f t="shared" si="0"/>
        <v>0</v>
      </c>
      <c r="R58" s="222">
        <v>17</v>
      </c>
      <c r="S58" s="209"/>
      <c r="T58" s="209">
        <v>24</v>
      </c>
      <c r="U58" s="517"/>
      <c r="V58" s="16">
        <v>0</v>
      </c>
      <c r="W58" s="11">
        <v>0</v>
      </c>
      <c r="X58" s="17">
        <v>0</v>
      </c>
      <c r="Y58" s="16">
        <f>Q58</f>
        <v>0</v>
      </c>
      <c r="Z58" s="11"/>
      <c r="AA58" s="17">
        <f>Q58</f>
        <v>0</v>
      </c>
      <c r="AB58" s="16"/>
      <c r="AC58" s="11">
        <v>0</v>
      </c>
      <c r="AD58" s="17">
        <f t="shared" si="11"/>
        <v>0</v>
      </c>
      <c r="AE58" s="16">
        <v>0</v>
      </c>
      <c r="AF58" s="11">
        <v>0</v>
      </c>
      <c r="AG58" s="17">
        <v>0</v>
      </c>
      <c r="AH58" s="161"/>
      <c r="AI58" s="285"/>
      <c r="AJ58" s="16">
        <f t="shared" si="10"/>
        <v>0</v>
      </c>
    </row>
    <row r="59" spans="1:36" ht="11.25" customHeight="1">
      <c r="A59" s="156" t="s">
        <v>966</v>
      </c>
      <c r="B59" s="157"/>
      <c r="C59" s="197" t="s">
        <v>967</v>
      </c>
      <c r="D59" s="159">
        <v>0</v>
      </c>
      <c r="E59" s="159">
        <v>0</v>
      </c>
      <c r="F59" s="159">
        <v>0</v>
      </c>
      <c r="G59" s="159">
        <v>0</v>
      </c>
      <c r="H59" s="159">
        <v>0</v>
      </c>
      <c r="I59" s="159">
        <v>0</v>
      </c>
      <c r="J59" s="275">
        <v>0</v>
      </c>
      <c r="K59" s="275">
        <v>0</v>
      </c>
      <c r="L59" s="160">
        <v>0</v>
      </c>
      <c r="M59" s="160">
        <v>0</v>
      </c>
      <c r="N59" s="160">
        <v>0</v>
      </c>
      <c r="O59" s="160">
        <v>0</v>
      </c>
      <c r="P59" s="160">
        <v>0</v>
      </c>
      <c r="Q59" s="160">
        <f t="shared" si="0"/>
        <v>0</v>
      </c>
      <c r="R59" s="222"/>
      <c r="S59" s="209"/>
      <c r="T59" s="209" t="s">
        <v>555</v>
      </c>
      <c r="U59" s="517"/>
      <c r="V59" s="16">
        <v>0</v>
      </c>
      <c r="W59" s="11">
        <v>0</v>
      </c>
      <c r="X59" s="17">
        <v>0</v>
      </c>
      <c r="Y59" s="16"/>
      <c r="Z59" s="11"/>
      <c r="AA59" s="17"/>
      <c r="AB59" s="16">
        <f>$Q59</f>
        <v>0</v>
      </c>
      <c r="AC59" s="11">
        <v>0</v>
      </c>
      <c r="AD59" s="17">
        <f t="shared" si="11"/>
        <v>0</v>
      </c>
      <c r="AE59" s="16">
        <v>0</v>
      </c>
      <c r="AF59" s="11">
        <v>0</v>
      </c>
      <c r="AG59" s="17">
        <v>0</v>
      </c>
      <c r="AH59" s="161"/>
      <c r="AI59" s="285"/>
      <c r="AJ59" s="16">
        <f t="shared" si="10"/>
        <v>0</v>
      </c>
    </row>
    <row r="60" spans="1:36" ht="11.25" customHeight="1">
      <c r="A60" s="156">
        <v>10800002</v>
      </c>
      <c r="B60" s="157"/>
      <c r="C60" s="197" t="s">
        <v>1082</v>
      </c>
      <c r="D60" s="159">
        <v>0</v>
      </c>
      <c r="E60" s="159">
        <v>0</v>
      </c>
      <c r="F60" s="159">
        <v>0</v>
      </c>
      <c r="G60" s="159">
        <v>0</v>
      </c>
      <c r="H60" s="159">
        <v>0</v>
      </c>
      <c r="I60" s="159">
        <v>0</v>
      </c>
      <c r="J60" s="275">
        <v>0</v>
      </c>
      <c r="K60" s="275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f t="shared" si="0"/>
        <v>0</v>
      </c>
      <c r="R60" s="222"/>
      <c r="S60" s="209">
        <v>5</v>
      </c>
      <c r="T60" s="209" t="s">
        <v>1681</v>
      </c>
      <c r="U60" s="517"/>
      <c r="V60" s="16">
        <v>0</v>
      </c>
      <c r="W60" s="11">
        <v>0</v>
      </c>
      <c r="X60" s="17">
        <v>0</v>
      </c>
      <c r="Y60" s="16"/>
      <c r="Z60" s="11">
        <f>Q60</f>
        <v>0</v>
      </c>
      <c r="AA60" s="17">
        <f>Q60</f>
        <v>0</v>
      </c>
      <c r="AB60" s="16">
        <v>0</v>
      </c>
      <c r="AC60" s="11"/>
      <c r="AD60" s="17">
        <f t="shared" si="11"/>
        <v>0</v>
      </c>
      <c r="AE60" s="16">
        <v>0</v>
      </c>
      <c r="AF60" s="11">
        <v>0</v>
      </c>
      <c r="AG60" s="17">
        <v>0</v>
      </c>
      <c r="AH60" s="161"/>
      <c r="AI60" s="285"/>
      <c r="AJ60" s="16">
        <f t="shared" si="10"/>
        <v>0</v>
      </c>
    </row>
    <row r="61" spans="1:36" ht="11.25" customHeight="1">
      <c r="A61" s="156">
        <v>10800003</v>
      </c>
      <c r="B61" s="157"/>
      <c r="C61" s="197" t="s">
        <v>1083</v>
      </c>
      <c r="D61" s="159">
        <v>0</v>
      </c>
      <c r="E61" s="159">
        <v>0</v>
      </c>
      <c r="F61" s="159">
        <v>0</v>
      </c>
      <c r="G61" s="159">
        <v>0</v>
      </c>
      <c r="H61" s="159">
        <v>0</v>
      </c>
      <c r="I61" s="159">
        <v>0</v>
      </c>
      <c r="J61" s="275">
        <v>0</v>
      </c>
      <c r="K61" s="275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0">
        <f t="shared" si="0"/>
        <v>0</v>
      </c>
      <c r="R61" s="222">
        <v>18</v>
      </c>
      <c r="S61" s="209" t="s">
        <v>1236</v>
      </c>
      <c r="T61" s="209" t="s">
        <v>1683</v>
      </c>
      <c r="U61" s="517"/>
      <c r="V61" s="16">
        <v>0</v>
      </c>
      <c r="W61" s="11">
        <v>0</v>
      </c>
      <c r="X61" s="17">
        <v>0</v>
      </c>
      <c r="Y61" s="16">
        <f ca="1">Q61*$Y$5</f>
        <v>0</v>
      </c>
      <c r="Z61" s="11">
        <f ca="1">Q61*Z5</f>
        <v>0</v>
      </c>
      <c r="AA61" s="17">
        <f>Q61</f>
        <v>0</v>
      </c>
      <c r="AB61" s="16"/>
      <c r="AC61" s="11"/>
      <c r="AD61" s="17">
        <f t="shared" si="11"/>
        <v>0</v>
      </c>
      <c r="AE61" s="16">
        <v>0</v>
      </c>
      <c r="AF61" s="11">
        <v>0</v>
      </c>
      <c r="AG61" s="17">
        <v>0</v>
      </c>
      <c r="AH61" s="161"/>
      <c r="AI61" s="285"/>
      <c r="AJ61" s="16">
        <f t="shared" si="10"/>
        <v>0</v>
      </c>
    </row>
    <row r="62" spans="1:36" ht="11.25" customHeight="1">
      <c r="A62" s="156" t="s">
        <v>802</v>
      </c>
      <c r="B62" s="157"/>
      <c r="C62" s="197" t="s">
        <v>1015</v>
      </c>
      <c r="D62" s="159">
        <v>0</v>
      </c>
      <c r="E62" s="159">
        <v>0</v>
      </c>
      <c r="F62" s="159">
        <v>0</v>
      </c>
      <c r="G62" s="159">
        <v>0</v>
      </c>
      <c r="H62" s="159">
        <v>0</v>
      </c>
      <c r="I62" s="159">
        <v>0</v>
      </c>
      <c r="J62" s="275">
        <v>0</v>
      </c>
      <c r="K62" s="275">
        <v>0</v>
      </c>
      <c r="L62" s="160">
        <v>0</v>
      </c>
      <c r="M62" s="160">
        <v>0</v>
      </c>
      <c r="N62" s="160">
        <v>0</v>
      </c>
      <c r="O62" s="160">
        <v>0</v>
      </c>
      <c r="P62" s="160">
        <v>0</v>
      </c>
      <c r="Q62" s="160">
        <f t="shared" si="0"/>
        <v>0</v>
      </c>
      <c r="R62" s="222"/>
      <c r="S62" s="209"/>
      <c r="T62" s="209" t="s">
        <v>1683</v>
      </c>
      <c r="U62" s="517"/>
      <c r="V62" s="16">
        <v>0</v>
      </c>
      <c r="W62" s="11">
        <v>0</v>
      </c>
      <c r="X62" s="17">
        <v>0</v>
      </c>
      <c r="Y62" s="16"/>
      <c r="Z62" s="11"/>
      <c r="AA62" s="17"/>
      <c r="AB62" s="16">
        <f ca="1">$Q62*$AE$2</f>
        <v>0</v>
      </c>
      <c r="AC62" s="11">
        <f ca="1">$Q62*$AE$3</f>
        <v>0</v>
      </c>
      <c r="AD62" s="17">
        <f t="shared" ca="1" si="11"/>
        <v>0</v>
      </c>
      <c r="AE62" s="16">
        <v>0</v>
      </c>
      <c r="AF62" s="11">
        <v>0</v>
      </c>
      <c r="AG62" s="17">
        <v>0</v>
      </c>
      <c r="AH62" s="161"/>
      <c r="AI62" s="285"/>
      <c r="AJ62" s="16">
        <f t="shared" ca="1" si="10"/>
        <v>0</v>
      </c>
    </row>
    <row r="63" spans="1:36" ht="11.25" customHeight="1">
      <c r="A63" s="156">
        <v>10800041</v>
      </c>
      <c r="B63" s="157"/>
      <c r="C63" s="197" t="s">
        <v>1255</v>
      </c>
      <c r="D63" s="159">
        <v>0</v>
      </c>
      <c r="E63" s="159">
        <v>0</v>
      </c>
      <c r="F63" s="159">
        <v>0</v>
      </c>
      <c r="G63" s="159">
        <v>0</v>
      </c>
      <c r="H63" s="159">
        <v>0</v>
      </c>
      <c r="I63" s="159">
        <v>0</v>
      </c>
      <c r="J63" s="275">
        <v>0</v>
      </c>
      <c r="K63" s="275">
        <v>0</v>
      </c>
      <c r="L63" s="160">
        <v>0</v>
      </c>
      <c r="M63" s="160">
        <v>0</v>
      </c>
      <c r="N63" s="160">
        <v>0</v>
      </c>
      <c r="O63" s="160">
        <v>0</v>
      </c>
      <c r="P63" s="160">
        <v>0</v>
      </c>
      <c r="Q63" s="160">
        <f t="shared" si="0"/>
        <v>0</v>
      </c>
      <c r="R63" s="222">
        <v>17</v>
      </c>
      <c r="S63" s="209"/>
      <c r="T63" s="209">
        <v>24</v>
      </c>
      <c r="U63" s="517"/>
      <c r="V63" s="16">
        <v>0</v>
      </c>
      <c r="W63" s="11">
        <v>0</v>
      </c>
      <c r="X63" s="17">
        <v>0</v>
      </c>
      <c r="Y63" s="16">
        <f>Q63</f>
        <v>0</v>
      </c>
      <c r="Z63" s="11"/>
      <c r="AA63" s="17">
        <f t="shared" ref="AA63:AA97" si="15">Q63</f>
        <v>0</v>
      </c>
      <c r="AB63" s="16"/>
      <c r="AC63" s="11">
        <v>0</v>
      </c>
      <c r="AD63" s="17">
        <f t="shared" si="11"/>
        <v>0</v>
      </c>
      <c r="AE63" s="16">
        <v>0</v>
      </c>
      <c r="AF63" s="11">
        <v>0</v>
      </c>
      <c r="AG63" s="17">
        <v>0</v>
      </c>
      <c r="AH63" s="161"/>
      <c r="AI63" s="285"/>
      <c r="AJ63" s="16">
        <f t="shared" si="10"/>
        <v>0</v>
      </c>
    </row>
    <row r="64" spans="1:36" ht="11.25" customHeight="1">
      <c r="A64" s="156">
        <v>10800042</v>
      </c>
      <c r="B64" s="157"/>
      <c r="C64" s="197" t="s">
        <v>1256</v>
      </c>
      <c r="D64" s="159">
        <v>0</v>
      </c>
      <c r="E64" s="159">
        <v>0</v>
      </c>
      <c r="F64" s="159">
        <v>0</v>
      </c>
      <c r="G64" s="159">
        <v>0</v>
      </c>
      <c r="H64" s="159">
        <v>0</v>
      </c>
      <c r="I64" s="159">
        <v>0</v>
      </c>
      <c r="J64" s="275">
        <v>0</v>
      </c>
      <c r="K64" s="275">
        <v>0</v>
      </c>
      <c r="L64" s="160">
        <v>0</v>
      </c>
      <c r="M64" s="160">
        <v>0</v>
      </c>
      <c r="N64" s="160">
        <v>0</v>
      </c>
      <c r="O64" s="160">
        <v>0</v>
      </c>
      <c r="P64" s="160">
        <v>0</v>
      </c>
      <c r="Q64" s="160">
        <f t="shared" si="0"/>
        <v>0</v>
      </c>
      <c r="R64" s="222"/>
      <c r="S64" s="209">
        <v>5</v>
      </c>
      <c r="T64" s="209" t="s">
        <v>1681</v>
      </c>
      <c r="U64" s="517"/>
      <c r="V64" s="16">
        <v>0</v>
      </c>
      <c r="W64" s="11">
        <v>0</v>
      </c>
      <c r="X64" s="17">
        <v>0</v>
      </c>
      <c r="Y64" s="16"/>
      <c r="Z64" s="11">
        <f>Q64</f>
        <v>0</v>
      </c>
      <c r="AA64" s="17">
        <f t="shared" si="15"/>
        <v>0</v>
      </c>
      <c r="AB64" s="16">
        <v>0</v>
      </c>
      <c r="AC64" s="11"/>
      <c r="AD64" s="17">
        <f t="shared" si="11"/>
        <v>0</v>
      </c>
      <c r="AE64" s="16">
        <v>0</v>
      </c>
      <c r="AF64" s="11">
        <v>0</v>
      </c>
      <c r="AG64" s="17">
        <v>0</v>
      </c>
      <c r="AH64" s="161"/>
      <c r="AI64" s="285"/>
      <c r="AJ64" s="16">
        <f t="shared" si="10"/>
        <v>0</v>
      </c>
    </row>
    <row r="65" spans="1:36" ht="11.25" customHeight="1">
      <c r="A65" s="156">
        <v>10800043</v>
      </c>
      <c r="B65" s="157"/>
      <c r="C65" s="197" t="s">
        <v>193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59">
        <v>0</v>
      </c>
      <c r="J65" s="275">
        <v>0</v>
      </c>
      <c r="K65" s="275">
        <v>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0">
        <f t="shared" si="0"/>
        <v>0</v>
      </c>
      <c r="R65" s="222">
        <v>18</v>
      </c>
      <c r="S65" s="209" t="s">
        <v>1234</v>
      </c>
      <c r="T65" s="209" t="s">
        <v>1683</v>
      </c>
      <c r="U65" s="517"/>
      <c r="V65" s="16">
        <v>0</v>
      </c>
      <c r="W65" s="11">
        <v>0</v>
      </c>
      <c r="X65" s="17">
        <v>0</v>
      </c>
      <c r="Y65" s="16">
        <f ca="1">Q65*$Y$5</f>
        <v>0</v>
      </c>
      <c r="Z65" s="11">
        <f ca="1">Q65*Z5</f>
        <v>0</v>
      </c>
      <c r="AA65" s="17">
        <f t="shared" si="15"/>
        <v>0</v>
      </c>
      <c r="AB65" s="16"/>
      <c r="AC65" s="11"/>
      <c r="AD65" s="17">
        <f t="shared" si="11"/>
        <v>0</v>
      </c>
      <c r="AE65" s="16">
        <v>0</v>
      </c>
      <c r="AF65" s="11">
        <v>0</v>
      </c>
      <c r="AG65" s="17">
        <v>0</v>
      </c>
      <c r="AH65" s="161"/>
      <c r="AI65" s="285"/>
      <c r="AJ65" s="16">
        <f t="shared" si="10"/>
        <v>0</v>
      </c>
    </row>
    <row r="66" spans="1:36" ht="11.25" customHeight="1">
      <c r="A66" s="156">
        <v>10800051</v>
      </c>
      <c r="B66" s="157"/>
      <c r="C66" s="197" t="s">
        <v>892</v>
      </c>
      <c r="D66" s="159">
        <v>0</v>
      </c>
      <c r="E66" s="159">
        <v>0</v>
      </c>
      <c r="F66" s="159">
        <v>0</v>
      </c>
      <c r="G66" s="159">
        <v>0</v>
      </c>
      <c r="H66" s="159">
        <v>0</v>
      </c>
      <c r="I66" s="159">
        <v>0</v>
      </c>
      <c r="J66" s="275">
        <v>0</v>
      </c>
      <c r="K66" s="275">
        <v>0</v>
      </c>
      <c r="L66" s="160">
        <v>0</v>
      </c>
      <c r="M66" s="160">
        <v>0</v>
      </c>
      <c r="N66" s="160">
        <v>0</v>
      </c>
      <c r="O66" s="160">
        <v>0</v>
      </c>
      <c r="P66" s="160">
        <v>0</v>
      </c>
      <c r="Q66" s="160">
        <f t="shared" si="0"/>
        <v>0</v>
      </c>
      <c r="R66" s="222">
        <v>17</v>
      </c>
      <c r="S66" s="209"/>
      <c r="T66" s="209">
        <v>24</v>
      </c>
      <c r="U66" s="517"/>
      <c r="V66" s="16">
        <v>0</v>
      </c>
      <c r="W66" s="11">
        <v>0</v>
      </c>
      <c r="X66" s="17">
        <v>0</v>
      </c>
      <c r="Y66" s="16">
        <f>Q66</f>
        <v>0</v>
      </c>
      <c r="Z66" s="11"/>
      <c r="AA66" s="17">
        <f t="shared" si="15"/>
        <v>0</v>
      </c>
      <c r="AB66" s="16"/>
      <c r="AC66" s="11">
        <v>0</v>
      </c>
      <c r="AD66" s="17">
        <f t="shared" si="11"/>
        <v>0</v>
      </c>
      <c r="AE66" s="16">
        <v>0</v>
      </c>
      <c r="AF66" s="11">
        <v>0</v>
      </c>
      <c r="AG66" s="17">
        <v>0</v>
      </c>
      <c r="AH66" s="161"/>
      <c r="AI66" s="285"/>
      <c r="AJ66" s="16">
        <f t="shared" si="10"/>
        <v>0</v>
      </c>
    </row>
    <row r="67" spans="1:36" ht="11.25" customHeight="1">
      <c r="A67" s="156">
        <v>10800052</v>
      </c>
      <c r="B67" s="157"/>
      <c r="C67" s="197" t="s">
        <v>276</v>
      </c>
      <c r="D67" s="159">
        <v>0</v>
      </c>
      <c r="E67" s="159">
        <v>0</v>
      </c>
      <c r="F67" s="159">
        <v>0</v>
      </c>
      <c r="G67" s="159">
        <v>0</v>
      </c>
      <c r="H67" s="159">
        <v>0</v>
      </c>
      <c r="I67" s="159">
        <v>0</v>
      </c>
      <c r="J67" s="275">
        <v>0</v>
      </c>
      <c r="K67" s="275">
        <v>0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0">
        <f t="shared" si="0"/>
        <v>0</v>
      </c>
      <c r="R67" s="222"/>
      <c r="S67" s="209">
        <v>5</v>
      </c>
      <c r="T67" s="209" t="s">
        <v>1681</v>
      </c>
      <c r="U67" s="517"/>
      <c r="V67" s="16">
        <v>0</v>
      </c>
      <c r="W67" s="11">
        <v>0</v>
      </c>
      <c r="X67" s="17">
        <v>0</v>
      </c>
      <c r="Y67" s="16"/>
      <c r="Z67" s="11">
        <f>Q67</f>
        <v>0</v>
      </c>
      <c r="AA67" s="17">
        <f t="shared" si="15"/>
        <v>0</v>
      </c>
      <c r="AB67" s="16">
        <v>0</v>
      </c>
      <c r="AC67" s="11"/>
      <c r="AD67" s="17">
        <f t="shared" si="11"/>
        <v>0</v>
      </c>
      <c r="AE67" s="16">
        <v>0</v>
      </c>
      <c r="AF67" s="11">
        <v>0</v>
      </c>
      <c r="AG67" s="17">
        <v>0</v>
      </c>
      <c r="AH67" s="161"/>
      <c r="AI67" s="285"/>
      <c r="AJ67" s="16">
        <f t="shared" si="10"/>
        <v>0</v>
      </c>
    </row>
    <row r="68" spans="1:36" ht="11.25" customHeight="1">
      <c r="A68" s="156">
        <v>10800061</v>
      </c>
      <c r="B68" s="157"/>
      <c r="C68" s="197" t="s">
        <v>125</v>
      </c>
      <c r="D68" s="159">
        <v>-78261603</v>
      </c>
      <c r="E68" s="159">
        <v>-77934546</v>
      </c>
      <c r="F68" s="159">
        <v>-77934546</v>
      </c>
      <c r="G68" s="159">
        <v>-81170359</v>
      </c>
      <c r="H68" s="159">
        <v>-81170359</v>
      </c>
      <c r="I68" s="159">
        <v>-81170359</v>
      </c>
      <c r="J68" s="275">
        <v>-83254884.390000001</v>
      </c>
      <c r="K68" s="275">
        <v>-83254884.390000001</v>
      </c>
      <c r="L68" s="160">
        <v>-83254884.390000001</v>
      </c>
      <c r="M68" s="160">
        <v>-79639833.390000001</v>
      </c>
      <c r="N68" s="160">
        <v>-79639833.390000001</v>
      </c>
      <c r="O68" s="160">
        <v>-79639833.390000001</v>
      </c>
      <c r="P68" s="160">
        <v>-72450287.390000001</v>
      </c>
      <c r="Q68" s="160">
        <f t="shared" si="0"/>
        <v>-80285022.294583321</v>
      </c>
      <c r="R68" s="222">
        <v>17</v>
      </c>
      <c r="S68" s="209"/>
      <c r="T68" s="209">
        <v>24</v>
      </c>
      <c r="U68" s="517"/>
      <c r="V68" s="16">
        <v>0</v>
      </c>
      <c r="W68" s="11">
        <v>0</v>
      </c>
      <c r="X68" s="17">
        <v>0</v>
      </c>
      <c r="Y68" s="16">
        <f>Q68</f>
        <v>-80285022.294583321</v>
      </c>
      <c r="Z68" s="11"/>
      <c r="AA68" s="17">
        <f t="shared" si="15"/>
        <v>-80285022.294583321</v>
      </c>
      <c r="AB68" s="16"/>
      <c r="AC68" s="11">
        <v>0</v>
      </c>
      <c r="AD68" s="17">
        <f t="shared" si="11"/>
        <v>0</v>
      </c>
      <c r="AE68" s="16">
        <v>0</v>
      </c>
      <c r="AF68" s="11">
        <v>0</v>
      </c>
      <c r="AG68" s="17">
        <v>0</v>
      </c>
      <c r="AH68" s="161"/>
      <c r="AI68" s="285"/>
      <c r="AJ68" s="16">
        <f t="shared" si="10"/>
        <v>0</v>
      </c>
    </row>
    <row r="69" spans="1:36" ht="11.25" customHeight="1">
      <c r="A69" s="156">
        <v>10800062</v>
      </c>
      <c r="B69" s="157"/>
      <c r="C69" s="197" t="s">
        <v>125</v>
      </c>
      <c r="D69" s="159">
        <v>-258466023</v>
      </c>
      <c r="E69" s="159">
        <v>-258436519</v>
      </c>
      <c r="F69" s="159">
        <v>-258436519</v>
      </c>
      <c r="G69" s="159">
        <v>-266301315</v>
      </c>
      <c r="H69" s="159">
        <v>-266301315</v>
      </c>
      <c r="I69" s="159">
        <v>-266301315</v>
      </c>
      <c r="J69" s="275">
        <v>-271840800.38</v>
      </c>
      <c r="K69" s="275">
        <v>-271840800.38</v>
      </c>
      <c r="L69" s="160">
        <v>-271840800.38</v>
      </c>
      <c r="M69" s="160">
        <v>-278945665.38</v>
      </c>
      <c r="N69" s="160">
        <v>-278945665.38</v>
      </c>
      <c r="O69" s="160">
        <v>-278945665.38</v>
      </c>
      <c r="P69" s="160">
        <v>-284547781.38</v>
      </c>
      <c r="Q69" s="160">
        <f t="shared" si="0"/>
        <v>-269970273.53916675</v>
      </c>
      <c r="R69" s="222"/>
      <c r="S69" s="209">
        <v>5</v>
      </c>
      <c r="T69" s="209" t="s">
        <v>1681</v>
      </c>
      <c r="U69" s="517"/>
      <c r="V69" s="16">
        <v>0</v>
      </c>
      <c r="W69" s="11">
        <v>0</v>
      </c>
      <c r="X69" s="17">
        <v>0</v>
      </c>
      <c r="Y69" s="16"/>
      <c r="Z69" s="11">
        <f>Q69</f>
        <v>-269970273.53916675</v>
      </c>
      <c r="AA69" s="17">
        <f t="shared" si="15"/>
        <v>-269970273.53916675</v>
      </c>
      <c r="AB69" s="16">
        <v>0</v>
      </c>
      <c r="AC69" s="11"/>
      <c r="AD69" s="17">
        <f t="shared" si="11"/>
        <v>0</v>
      </c>
      <c r="AE69" s="16">
        <v>0</v>
      </c>
      <c r="AF69" s="11">
        <v>0</v>
      </c>
      <c r="AG69" s="17">
        <v>0</v>
      </c>
      <c r="AH69" s="161"/>
      <c r="AI69" s="285"/>
      <c r="AJ69" s="16">
        <f t="shared" si="10"/>
        <v>0</v>
      </c>
    </row>
    <row r="70" spans="1:36" ht="11.25" customHeight="1">
      <c r="A70" s="156">
        <v>10800071</v>
      </c>
      <c r="B70" s="157"/>
      <c r="C70" s="197" t="s">
        <v>1084</v>
      </c>
      <c r="D70" s="159">
        <v>78261603</v>
      </c>
      <c r="E70" s="159">
        <v>77934546</v>
      </c>
      <c r="F70" s="159">
        <v>77934546</v>
      </c>
      <c r="G70" s="159">
        <v>81170359</v>
      </c>
      <c r="H70" s="159">
        <v>81170359</v>
      </c>
      <c r="I70" s="159">
        <v>81170359</v>
      </c>
      <c r="J70" s="275">
        <v>83254884.390000001</v>
      </c>
      <c r="K70" s="275">
        <v>83254884.390000001</v>
      </c>
      <c r="L70" s="160">
        <v>83254884.390000001</v>
      </c>
      <c r="M70" s="160">
        <v>79639833.390000001</v>
      </c>
      <c r="N70" s="160">
        <v>79639833.390000001</v>
      </c>
      <c r="O70" s="160">
        <v>79639833.390000001</v>
      </c>
      <c r="P70" s="160">
        <v>72450287.390000001</v>
      </c>
      <c r="Q70" s="160">
        <f t="shared" si="0"/>
        <v>80285022.294583321</v>
      </c>
      <c r="R70" s="222">
        <v>17</v>
      </c>
      <c r="S70" s="209"/>
      <c r="T70" s="209">
        <v>24</v>
      </c>
      <c r="U70" s="517"/>
      <c r="V70" s="16">
        <v>0</v>
      </c>
      <c r="W70" s="11">
        <v>0</v>
      </c>
      <c r="X70" s="17">
        <v>0</v>
      </c>
      <c r="Y70" s="16">
        <f>Q70</f>
        <v>80285022.294583321</v>
      </c>
      <c r="Z70" s="11"/>
      <c r="AA70" s="17">
        <f t="shared" si="15"/>
        <v>80285022.294583321</v>
      </c>
      <c r="AB70" s="16"/>
      <c r="AC70" s="11">
        <v>0</v>
      </c>
      <c r="AD70" s="17">
        <f t="shared" si="11"/>
        <v>0</v>
      </c>
      <c r="AE70" s="16">
        <v>0</v>
      </c>
      <c r="AF70" s="11">
        <v>0</v>
      </c>
      <c r="AG70" s="17">
        <v>0</v>
      </c>
      <c r="AH70" s="161"/>
      <c r="AI70" s="285"/>
      <c r="AJ70" s="16">
        <f t="shared" si="10"/>
        <v>0</v>
      </c>
    </row>
    <row r="71" spans="1:36" ht="11.25" customHeight="1">
      <c r="A71" s="156">
        <v>10800072</v>
      </c>
      <c r="B71" s="157"/>
      <c r="C71" s="197" t="s">
        <v>1084</v>
      </c>
      <c r="D71" s="159">
        <v>258466023</v>
      </c>
      <c r="E71" s="159">
        <v>258436519</v>
      </c>
      <c r="F71" s="159">
        <v>258436519</v>
      </c>
      <c r="G71" s="159">
        <v>266301315</v>
      </c>
      <c r="H71" s="159">
        <v>266301315</v>
      </c>
      <c r="I71" s="159">
        <v>266301315</v>
      </c>
      <c r="J71" s="275">
        <v>271840800.38</v>
      </c>
      <c r="K71" s="275">
        <v>271840800.38</v>
      </c>
      <c r="L71" s="160">
        <v>271840800.38</v>
      </c>
      <c r="M71" s="160">
        <v>278945665.38</v>
      </c>
      <c r="N71" s="160">
        <v>278945665.38</v>
      </c>
      <c r="O71" s="160">
        <v>278945665.38</v>
      </c>
      <c r="P71" s="160">
        <v>284547781.38</v>
      </c>
      <c r="Q71" s="160">
        <f t="shared" si="0"/>
        <v>269970273.53916675</v>
      </c>
      <c r="R71" s="222"/>
      <c r="S71" s="209">
        <v>5</v>
      </c>
      <c r="T71" s="209" t="s">
        <v>1681</v>
      </c>
      <c r="U71" s="517"/>
      <c r="V71" s="16">
        <v>0</v>
      </c>
      <c r="W71" s="11">
        <v>0</v>
      </c>
      <c r="X71" s="17">
        <v>0</v>
      </c>
      <c r="Y71" s="16"/>
      <c r="Z71" s="11">
        <f>Q71</f>
        <v>269970273.53916675</v>
      </c>
      <c r="AA71" s="17">
        <f t="shared" si="15"/>
        <v>269970273.53916675</v>
      </c>
      <c r="AB71" s="16">
        <v>0</v>
      </c>
      <c r="AC71" s="11"/>
      <c r="AD71" s="17">
        <f t="shared" si="11"/>
        <v>0</v>
      </c>
      <c r="AE71" s="16">
        <v>0</v>
      </c>
      <c r="AF71" s="11">
        <v>0</v>
      </c>
      <c r="AG71" s="17">
        <v>0</v>
      </c>
      <c r="AH71" s="161"/>
      <c r="AI71" s="285"/>
      <c r="AJ71" s="16">
        <f t="shared" si="10"/>
        <v>0</v>
      </c>
    </row>
    <row r="72" spans="1:36" ht="11.25" customHeight="1">
      <c r="A72" s="156">
        <v>10800201</v>
      </c>
      <c r="B72" s="157"/>
      <c r="C72" s="197" t="s">
        <v>20</v>
      </c>
      <c r="D72" s="159">
        <v>0</v>
      </c>
      <c r="E72" s="159">
        <v>0</v>
      </c>
      <c r="F72" s="159">
        <v>0</v>
      </c>
      <c r="G72" s="159">
        <v>0</v>
      </c>
      <c r="H72" s="159">
        <v>0</v>
      </c>
      <c r="I72" s="159">
        <v>0</v>
      </c>
      <c r="J72" s="275">
        <v>0</v>
      </c>
      <c r="K72" s="275">
        <v>0</v>
      </c>
      <c r="L72" s="160">
        <v>0</v>
      </c>
      <c r="M72" s="160">
        <v>0</v>
      </c>
      <c r="N72" s="160">
        <v>0</v>
      </c>
      <c r="O72" s="160">
        <v>0</v>
      </c>
      <c r="P72" s="160">
        <v>0</v>
      </c>
      <c r="Q72" s="160">
        <f t="shared" ref="Q72:Q135" si="16">(D72+P72+SUM(E72:O72)*2)/24</f>
        <v>0</v>
      </c>
      <c r="R72" s="222">
        <v>17</v>
      </c>
      <c r="S72" s="209"/>
      <c r="T72" s="209">
        <v>24</v>
      </c>
      <c r="U72" s="517"/>
      <c r="V72" s="16">
        <v>0</v>
      </c>
      <c r="W72" s="11">
        <v>0</v>
      </c>
      <c r="X72" s="17">
        <v>0</v>
      </c>
      <c r="Y72" s="16">
        <f>Q72</f>
        <v>0</v>
      </c>
      <c r="Z72" s="11"/>
      <c r="AA72" s="17">
        <f t="shared" si="15"/>
        <v>0</v>
      </c>
      <c r="AB72" s="16"/>
      <c r="AC72" s="11">
        <v>0</v>
      </c>
      <c r="AD72" s="17">
        <f t="shared" si="11"/>
        <v>0</v>
      </c>
      <c r="AE72" s="16">
        <v>0</v>
      </c>
      <c r="AF72" s="11">
        <v>0</v>
      </c>
      <c r="AG72" s="17">
        <v>0</v>
      </c>
      <c r="AH72" s="161"/>
      <c r="AI72" s="285"/>
      <c r="AJ72" s="16">
        <f t="shared" si="10"/>
        <v>0</v>
      </c>
    </row>
    <row r="73" spans="1:36" ht="11.25" customHeight="1">
      <c r="A73" s="156">
        <v>10800202</v>
      </c>
      <c r="B73" s="157"/>
      <c r="C73" s="197" t="s">
        <v>523</v>
      </c>
      <c r="D73" s="159">
        <v>0</v>
      </c>
      <c r="E73" s="159">
        <v>0</v>
      </c>
      <c r="F73" s="159">
        <v>0</v>
      </c>
      <c r="G73" s="159">
        <v>0</v>
      </c>
      <c r="H73" s="159">
        <v>0</v>
      </c>
      <c r="I73" s="159">
        <v>0</v>
      </c>
      <c r="J73" s="275">
        <v>0</v>
      </c>
      <c r="K73" s="275">
        <v>0</v>
      </c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60">
        <f t="shared" si="16"/>
        <v>0</v>
      </c>
      <c r="R73" s="222"/>
      <c r="S73" s="209">
        <v>5</v>
      </c>
      <c r="T73" s="209" t="s">
        <v>1681</v>
      </c>
      <c r="U73" s="517"/>
      <c r="V73" s="16">
        <v>0</v>
      </c>
      <c r="W73" s="11">
        <v>0</v>
      </c>
      <c r="X73" s="17">
        <v>0</v>
      </c>
      <c r="Y73" s="16"/>
      <c r="Z73" s="11">
        <f>Q73</f>
        <v>0</v>
      </c>
      <c r="AA73" s="17">
        <f t="shared" si="15"/>
        <v>0</v>
      </c>
      <c r="AB73" s="16">
        <v>0</v>
      </c>
      <c r="AC73" s="11"/>
      <c r="AD73" s="17">
        <f t="shared" si="11"/>
        <v>0</v>
      </c>
      <c r="AE73" s="16">
        <v>0</v>
      </c>
      <c r="AF73" s="11">
        <v>0</v>
      </c>
      <c r="AG73" s="17">
        <v>0</v>
      </c>
      <c r="AH73" s="161"/>
      <c r="AI73" s="285"/>
      <c r="AJ73" s="16">
        <f t="shared" si="10"/>
        <v>0</v>
      </c>
    </row>
    <row r="74" spans="1:36" ht="11.25" customHeight="1">
      <c r="A74" s="156">
        <v>10800203</v>
      </c>
      <c r="B74" s="157"/>
      <c r="C74" s="197" t="s">
        <v>524</v>
      </c>
      <c r="D74" s="159">
        <v>0</v>
      </c>
      <c r="E74" s="159">
        <v>0</v>
      </c>
      <c r="F74" s="159">
        <v>0</v>
      </c>
      <c r="G74" s="159">
        <v>0</v>
      </c>
      <c r="H74" s="159">
        <v>0</v>
      </c>
      <c r="I74" s="159">
        <v>0</v>
      </c>
      <c r="J74" s="275">
        <v>0</v>
      </c>
      <c r="K74" s="275">
        <v>0</v>
      </c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60">
        <f t="shared" si="16"/>
        <v>0</v>
      </c>
      <c r="R74" s="222">
        <v>18</v>
      </c>
      <c r="S74" s="209" t="s">
        <v>1236</v>
      </c>
      <c r="T74" s="209" t="s">
        <v>1683</v>
      </c>
      <c r="U74" s="517"/>
      <c r="V74" s="16">
        <v>0</v>
      </c>
      <c r="W74" s="11">
        <v>0</v>
      </c>
      <c r="X74" s="17">
        <v>0</v>
      </c>
      <c r="Y74" s="16">
        <f ca="1">Q74*$Y$5</f>
        <v>0</v>
      </c>
      <c r="Z74" s="11">
        <f ca="1">Q74*Z5</f>
        <v>0</v>
      </c>
      <c r="AA74" s="17">
        <f t="shared" si="15"/>
        <v>0</v>
      </c>
      <c r="AB74" s="16"/>
      <c r="AC74" s="11"/>
      <c r="AD74" s="17">
        <f t="shared" si="11"/>
        <v>0</v>
      </c>
      <c r="AE74" s="16">
        <v>0</v>
      </c>
      <c r="AF74" s="11">
        <v>0</v>
      </c>
      <c r="AG74" s="17">
        <v>0</v>
      </c>
      <c r="AH74" s="161"/>
      <c r="AI74" s="285"/>
      <c r="AJ74" s="16">
        <f t="shared" ref="AJ74:AJ105" si="17">Q74-X74-AA74-AD74-AG74-AH74</f>
        <v>0</v>
      </c>
    </row>
    <row r="75" spans="1:36" ht="11.25" customHeight="1">
      <c r="A75" s="156">
        <v>10800501</v>
      </c>
      <c r="B75" s="157"/>
      <c r="C75" s="197" t="s">
        <v>527</v>
      </c>
      <c r="D75" s="159">
        <v>-3387789053</v>
      </c>
      <c r="E75" s="159">
        <v>-3403998855.0900002</v>
      </c>
      <c r="F75" s="159">
        <v>-3419124740.4400001</v>
      </c>
      <c r="G75" s="159">
        <v>-3427591040.75</v>
      </c>
      <c r="H75" s="159">
        <v>-3450954641.5799999</v>
      </c>
      <c r="I75" s="159">
        <v>-3468333974</v>
      </c>
      <c r="J75" s="275">
        <v>-3482101214.5</v>
      </c>
      <c r="K75" s="275">
        <v>-3499612228.8200002</v>
      </c>
      <c r="L75" s="160">
        <v>-3517649549.5900002</v>
      </c>
      <c r="M75" s="160">
        <v>-3522420379.1100001</v>
      </c>
      <c r="N75" s="160">
        <v>-3538756823.77</v>
      </c>
      <c r="O75" s="160">
        <v>-3518786188.8400002</v>
      </c>
      <c r="P75" s="160">
        <v>-3530675016.4699998</v>
      </c>
      <c r="Q75" s="160">
        <f t="shared" si="16"/>
        <v>-3475713472.6020837</v>
      </c>
      <c r="R75" s="222" t="s">
        <v>1631</v>
      </c>
      <c r="S75" s="209"/>
      <c r="T75" s="209" t="s">
        <v>555</v>
      </c>
      <c r="U75" s="517"/>
      <c r="V75" s="16">
        <v>0</v>
      </c>
      <c r="W75" s="11">
        <v>0</v>
      </c>
      <c r="X75" s="17">
        <v>0</v>
      </c>
      <c r="Y75" s="16">
        <f>Q75</f>
        <v>-3475713472.6020837</v>
      </c>
      <c r="Z75" s="11"/>
      <c r="AA75" s="17">
        <f t="shared" si="15"/>
        <v>-3475713472.6020837</v>
      </c>
      <c r="AB75" s="16"/>
      <c r="AC75" s="11">
        <v>0</v>
      </c>
      <c r="AD75" s="17">
        <f t="shared" si="11"/>
        <v>0</v>
      </c>
      <c r="AE75" s="16">
        <v>0</v>
      </c>
      <c r="AF75" s="11">
        <v>0</v>
      </c>
      <c r="AG75" s="17">
        <v>0</v>
      </c>
      <c r="AH75" s="161"/>
      <c r="AI75" s="285"/>
      <c r="AJ75" s="16">
        <f t="shared" si="17"/>
        <v>0</v>
      </c>
    </row>
    <row r="76" spans="1:36" ht="11.25" customHeight="1">
      <c r="A76" s="156">
        <v>10800502</v>
      </c>
      <c r="B76" s="157"/>
      <c r="C76" s="197" t="s">
        <v>528</v>
      </c>
      <c r="D76" s="159">
        <v>-1253617104.6700001</v>
      </c>
      <c r="E76" s="159">
        <v>-1261030046.4200001</v>
      </c>
      <c r="F76" s="159">
        <v>-1268552527.8099999</v>
      </c>
      <c r="G76" s="159">
        <v>-1276917376.4200001</v>
      </c>
      <c r="H76" s="159">
        <v>-1283094528.3399999</v>
      </c>
      <c r="I76" s="159">
        <v>-1290316273.4000001</v>
      </c>
      <c r="J76" s="275">
        <v>-1292407939.9300001</v>
      </c>
      <c r="K76" s="275">
        <v>-1300264872.97</v>
      </c>
      <c r="L76" s="160">
        <v>-1307810422.8199999</v>
      </c>
      <c r="M76" s="160">
        <v>-1318552013.1199999</v>
      </c>
      <c r="N76" s="160">
        <v>-1327713245.27</v>
      </c>
      <c r="O76" s="160">
        <v>-1336539075.03</v>
      </c>
      <c r="P76" s="160">
        <v>-1342374388.2</v>
      </c>
      <c r="Q76" s="160">
        <f t="shared" si="16"/>
        <v>-1296766172.3304167</v>
      </c>
      <c r="R76" s="222"/>
      <c r="S76" s="209" t="s">
        <v>1844</v>
      </c>
      <c r="T76" s="209" t="s">
        <v>1681</v>
      </c>
      <c r="U76" s="517"/>
      <c r="V76" s="16">
        <v>0</v>
      </c>
      <c r="W76" s="11">
        <v>0</v>
      </c>
      <c r="X76" s="17">
        <v>0</v>
      </c>
      <c r="Y76" s="16"/>
      <c r="Z76" s="11">
        <f>Q76</f>
        <v>-1296766172.3304167</v>
      </c>
      <c r="AA76" s="17">
        <f t="shared" si="15"/>
        <v>-1296766172.3304167</v>
      </c>
      <c r="AB76" s="16">
        <v>0</v>
      </c>
      <c r="AC76" s="11"/>
      <c r="AD76" s="17">
        <f t="shared" si="11"/>
        <v>0</v>
      </c>
      <c r="AE76" s="16">
        <v>0</v>
      </c>
      <c r="AF76" s="11">
        <v>0</v>
      </c>
      <c r="AG76" s="17">
        <v>0</v>
      </c>
      <c r="AH76" s="161"/>
      <c r="AI76" s="285"/>
      <c r="AJ76" s="16">
        <f t="shared" si="17"/>
        <v>0</v>
      </c>
    </row>
    <row r="77" spans="1:36" ht="11.25" customHeight="1">
      <c r="A77" s="156">
        <v>10800503</v>
      </c>
      <c r="B77" s="157"/>
      <c r="C77" s="197" t="s">
        <v>1011</v>
      </c>
      <c r="D77" s="159">
        <v>-96990383.569999993</v>
      </c>
      <c r="E77" s="159">
        <v>-98769079.450000003</v>
      </c>
      <c r="F77" s="159">
        <v>-100565337.55</v>
      </c>
      <c r="G77" s="159">
        <v>-102518259.19</v>
      </c>
      <c r="H77" s="159">
        <v>-104320238.34</v>
      </c>
      <c r="I77" s="159">
        <v>-104629830.56</v>
      </c>
      <c r="J77" s="275">
        <v>-106646452.93000001</v>
      </c>
      <c r="K77" s="275">
        <v>-108657591.84</v>
      </c>
      <c r="L77" s="160">
        <v>-110159767.90000001</v>
      </c>
      <c r="M77" s="160">
        <v>-112218420.17</v>
      </c>
      <c r="N77" s="160">
        <v>-114253312.03</v>
      </c>
      <c r="O77" s="160">
        <v>-115698258.67</v>
      </c>
      <c r="P77" s="160">
        <v>-115936353.68000001</v>
      </c>
      <c r="Q77" s="160">
        <f t="shared" si="16"/>
        <v>-107074993.10458332</v>
      </c>
      <c r="R77" s="222">
        <v>18</v>
      </c>
      <c r="S77" s="209" t="s">
        <v>1236</v>
      </c>
      <c r="T77" s="209" t="s">
        <v>1683</v>
      </c>
      <c r="U77" s="517"/>
      <c r="V77" s="16">
        <v>0</v>
      </c>
      <c r="W77" s="11">
        <v>0</v>
      </c>
      <c r="X77" s="17">
        <v>0</v>
      </c>
      <c r="Y77" s="16">
        <f ca="1">Q77*$Y$5</f>
        <v>-71932980.367659077</v>
      </c>
      <c r="Z77" s="11">
        <f ca="1">Q77*Z5</f>
        <v>-35142012.736924246</v>
      </c>
      <c r="AA77" s="17">
        <f t="shared" si="15"/>
        <v>-107074993.10458332</v>
      </c>
      <c r="AB77" s="16"/>
      <c r="AC77" s="11"/>
      <c r="AD77" s="17">
        <f t="shared" si="11"/>
        <v>0</v>
      </c>
      <c r="AE77" s="16">
        <v>0</v>
      </c>
      <c r="AF77" s="11">
        <v>0</v>
      </c>
      <c r="AG77" s="17">
        <v>0</v>
      </c>
      <c r="AH77" s="161"/>
      <c r="AI77" s="285"/>
      <c r="AJ77" s="16">
        <f t="shared" si="17"/>
        <v>0</v>
      </c>
    </row>
    <row r="78" spans="1:36" ht="11.25" customHeight="1">
      <c r="A78" s="156">
        <v>10800541</v>
      </c>
      <c r="B78" s="157"/>
      <c r="C78" s="197" t="s">
        <v>95</v>
      </c>
      <c r="D78" s="159">
        <v>7585764.5599999996</v>
      </c>
      <c r="E78" s="159">
        <v>9592111.3000000007</v>
      </c>
      <c r="F78" s="159">
        <v>8583513.8599999994</v>
      </c>
      <c r="G78" s="159">
        <v>9059311.0099999998</v>
      </c>
      <c r="H78" s="159">
        <v>9514997.9199999999</v>
      </c>
      <c r="I78" s="159">
        <v>9943857.3900000006</v>
      </c>
      <c r="J78" s="275">
        <v>9550707.2799999993</v>
      </c>
      <c r="K78" s="275">
        <v>9677929.0999999996</v>
      </c>
      <c r="L78" s="160">
        <v>10103962.789999999</v>
      </c>
      <c r="M78" s="160">
        <v>10276539.359999999</v>
      </c>
      <c r="N78" s="160">
        <v>11023773.01</v>
      </c>
      <c r="O78" s="160">
        <v>11684522.699999999</v>
      </c>
      <c r="P78" s="160">
        <v>9752724.9100000001</v>
      </c>
      <c r="Q78" s="160">
        <f t="shared" si="16"/>
        <v>9806705.8712500017</v>
      </c>
      <c r="R78" s="222" t="s">
        <v>1631</v>
      </c>
      <c r="S78" s="209"/>
      <c r="T78" s="209" t="s">
        <v>555</v>
      </c>
      <c r="U78" s="517"/>
      <c r="V78" s="16">
        <v>0</v>
      </c>
      <c r="W78" s="11">
        <v>0</v>
      </c>
      <c r="X78" s="17">
        <v>0</v>
      </c>
      <c r="Y78" s="16">
        <f>Q78</f>
        <v>9806705.8712500017</v>
      </c>
      <c r="Z78" s="11"/>
      <c r="AA78" s="17">
        <f t="shared" si="15"/>
        <v>9806705.8712500017</v>
      </c>
      <c r="AB78" s="16"/>
      <c r="AC78" s="11">
        <v>0</v>
      </c>
      <c r="AD78" s="17">
        <f t="shared" si="11"/>
        <v>0</v>
      </c>
      <c r="AE78" s="16">
        <v>0</v>
      </c>
      <c r="AF78" s="11">
        <v>0</v>
      </c>
      <c r="AG78" s="17">
        <v>0</v>
      </c>
      <c r="AH78" s="161"/>
      <c r="AI78" s="285"/>
      <c r="AJ78" s="16">
        <f t="shared" si="17"/>
        <v>0</v>
      </c>
    </row>
    <row r="79" spans="1:36" ht="11.25" customHeight="1">
      <c r="A79" s="156">
        <v>10800543</v>
      </c>
      <c r="B79" s="157"/>
      <c r="C79" s="197" t="s">
        <v>96</v>
      </c>
      <c r="D79" s="159">
        <v>238364.95</v>
      </c>
      <c r="E79" s="159">
        <v>237683.59</v>
      </c>
      <c r="F79" s="159">
        <v>174752.75</v>
      </c>
      <c r="G79" s="159">
        <v>278113.52</v>
      </c>
      <c r="H79" s="159">
        <v>278123.03999999998</v>
      </c>
      <c r="I79" s="159">
        <v>34918.54</v>
      </c>
      <c r="J79" s="275">
        <v>62138.5</v>
      </c>
      <c r="K79" s="275">
        <v>41025.58</v>
      </c>
      <c r="L79" s="160">
        <v>44974.16</v>
      </c>
      <c r="M79" s="160">
        <v>71457.19</v>
      </c>
      <c r="N79" s="160">
        <v>67133.100000000006</v>
      </c>
      <c r="O79" s="160">
        <v>44869.85</v>
      </c>
      <c r="P79" s="160">
        <v>53802.11</v>
      </c>
      <c r="Q79" s="160">
        <f t="shared" si="16"/>
        <v>123439.44583333335</v>
      </c>
      <c r="R79" s="222">
        <v>18</v>
      </c>
      <c r="S79" s="209" t="s">
        <v>1236</v>
      </c>
      <c r="T79" s="209" t="s">
        <v>1683</v>
      </c>
      <c r="U79" s="517"/>
      <c r="V79" s="16">
        <v>0</v>
      </c>
      <c r="W79" s="11">
        <v>0</v>
      </c>
      <c r="X79" s="17">
        <v>0</v>
      </c>
      <c r="Y79" s="16">
        <f ca="1">Q79*$Y$5</f>
        <v>82926.619710833329</v>
      </c>
      <c r="Z79" s="11">
        <f ca="1">Q79*Z5</f>
        <v>40512.826122500002</v>
      </c>
      <c r="AA79" s="17">
        <f t="shared" si="15"/>
        <v>123439.44583333335</v>
      </c>
      <c r="AB79" s="16"/>
      <c r="AC79" s="11"/>
      <c r="AD79" s="17">
        <f t="shared" si="11"/>
        <v>0</v>
      </c>
      <c r="AE79" s="16">
        <v>0</v>
      </c>
      <c r="AF79" s="11">
        <v>0</v>
      </c>
      <c r="AG79" s="17">
        <v>0</v>
      </c>
      <c r="AH79" s="161"/>
      <c r="AI79" s="285"/>
      <c r="AJ79" s="16">
        <f t="shared" si="17"/>
        <v>0</v>
      </c>
    </row>
    <row r="80" spans="1:36" ht="11.25" customHeight="1">
      <c r="A80" s="156">
        <v>10800552</v>
      </c>
      <c r="B80" s="157"/>
      <c r="C80" s="197" t="s">
        <v>266</v>
      </c>
      <c r="D80" s="159">
        <v>2624634.81</v>
      </c>
      <c r="E80" s="159">
        <v>3102846.1</v>
      </c>
      <c r="F80" s="159">
        <v>3454758.04</v>
      </c>
      <c r="G80" s="159">
        <v>4305874.82</v>
      </c>
      <c r="H80" s="159">
        <v>4323990.05</v>
      </c>
      <c r="I80" s="159">
        <v>4663529.5999999996</v>
      </c>
      <c r="J80" s="275">
        <v>3846776.94</v>
      </c>
      <c r="K80" s="275">
        <v>3901845.84</v>
      </c>
      <c r="L80" s="160">
        <v>4335653.3899999997</v>
      </c>
      <c r="M80" s="160">
        <v>4990369.99</v>
      </c>
      <c r="N80" s="160">
        <v>5547194.5499999998</v>
      </c>
      <c r="O80" s="160">
        <v>6115615.8300000001</v>
      </c>
      <c r="P80" s="160">
        <v>3665303.16</v>
      </c>
      <c r="Q80" s="160">
        <f t="shared" si="16"/>
        <v>4311118.6779166665</v>
      </c>
      <c r="R80" s="222"/>
      <c r="S80" s="209">
        <v>5</v>
      </c>
      <c r="T80" s="209" t="s">
        <v>1681</v>
      </c>
      <c r="U80" s="517"/>
      <c r="V80" s="16">
        <v>0</v>
      </c>
      <c r="W80" s="11">
        <v>0</v>
      </c>
      <c r="X80" s="17">
        <v>0</v>
      </c>
      <c r="Y80" s="16"/>
      <c r="Z80" s="11">
        <f>Q80</f>
        <v>4311118.6779166665</v>
      </c>
      <c r="AA80" s="17">
        <f t="shared" si="15"/>
        <v>4311118.6779166665</v>
      </c>
      <c r="AB80" s="16">
        <v>0</v>
      </c>
      <c r="AC80" s="11"/>
      <c r="AD80" s="17">
        <f t="shared" si="11"/>
        <v>0</v>
      </c>
      <c r="AE80" s="16">
        <v>0</v>
      </c>
      <c r="AF80" s="11">
        <v>0</v>
      </c>
      <c r="AG80" s="17">
        <v>0</v>
      </c>
      <c r="AH80" s="161"/>
      <c r="AI80" s="285"/>
      <c r="AJ80" s="16">
        <f t="shared" si="17"/>
        <v>0</v>
      </c>
    </row>
    <row r="81" spans="1:36" ht="22.5" customHeight="1">
      <c r="A81" s="156">
        <v>10800601</v>
      </c>
      <c r="B81" s="157"/>
      <c r="C81" s="197" t="s">
        <v>2698</v>
      </c>
      <c r="D81" s="159">
        <v>0</v>
      </c>
      <c r="E81" s="159">
        <v>46500</v>
      </c>
      <c r="F81" s="159">
        <v>0</v>
      </c>
      <c r="G81" s="159">
        <v>0</v>
      </c>
      <c r="H81" s="159">
        <v>0</v>
      </c>
      <c r="I81" s="159">
        <v>0</v>
      </c>
      <c r="J81" s="275">
        <v>0</v>
      </c>
      <c r="K81" s="275">
        <v>0</v>
      </c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60">
        <f t="shared" si="16"/>
        <v>3875</v>
      </c>
      <c r="R81" s="222" t="s">
        <v>1631</v>
      </c>
      <c r="S81" s="209"/>
      <c r="T81" s="209" t="s">
        <v>555</v>
      </c>
      <c r="U81" s="517"/>
      <c r="V81" s="16">
        <v>0</v>
      </c>
      <c r="W81" s="11">
        <v>0</v>
      </c>
      <c r="X81" s="17">
        <v>0</v>
      </c>
      <c r="Y81" s="16">
        <f>Q81</f>
        <v>3875</v>
      </c>
      <c r="Z81" s="11"/>
      <c r="AA81" s="17">
        <f t="shared" si="15"/>
        <v>3875</v>
      </c>
      <c r="AB81" s="16"/>
      <c r="AC81" s="11">
        <v>0</v>
      </c>
      <c r="AD81" s="17">
        <f t="shared" ref="AD81" si="18">SUM(AB81:AC81)</f>
        <v>0</v>
      </c>
      <c r="AE81" s="16">
        <v>0</v>
      </c>
      <c r="AF81" s="11">
        <v>0</v>
      </c>
      <c r="AG81" s="17">
        <v>0</v>
      </c>
      <c r="AH81" s="161"/>
      <c r="AI81" s="285"/>
      <c r="AJ81" s="16">
        <f t="shared" si="17"/>
        <v>0</v>
      </c>
    </row>
    <row r="82" spans="1:36" ht="22.5" customHeight="1">
      <c r="A82" s="156">
        <v>10800602</v>
      </c>
      <c r="B82" s="157"/>
      <c r="C82" s="197" t="s">
        <v>2669</v>
      </c>
      <c r="D82" s="159">
        <v>0</v>
      </c>
      <c r="E82" s="159">
        <v>0</v>
      </c>
      <c r="F82" s="159">
        <v>0</v>
      </c>
      <c r="G82" s="159">
        <v>85.18</v>
      </c>
      <c r="H82" s="159">
        <v>0</v>
      </c>
      <c r="I82" s="159">
        <v>0</v>
      </c>
      <c r="J82" s="275">
        <v>0</v>
      </c>
      <c r="K82" s="275">
        <v>0</v>
      </c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f t="shared" si="16"/>
        <v>7.0983333333333336</v>
      </c>
      <c r="R82" s="222"/>
      <c r="S82" s="209" t="s">
        <v>1844</v>
      </c>
      <c r="T82" s="209" t="s">
        <v>1681</v>
      </c>
      <c r="U82" s="517"/>
      <c r="V82" s="16">
        <v>0</v>
      </c>
      <c r="W82" s="11">
        <v>0</v>
      </c>
      <c r="X82" s="17">
        <v>0</v>
      </c>
      <c r="Y82" s="16"/>
      <c r="Z82" s="11">
        <f>Q82</f>
        <v>7.0983333333333336</v>
      </c>
      <c r="AA82" s="17">
        <f t="shared" si="15"/>
        <v>7.0983333333333336</v>
      </c>
      <c r="AB82" s="16">
        <v>0</v>
      </c>
      <c r="AC82" s="11"/>
      <c r="AD82" s="17">
        <f t="shared" ref="AD82" si="19">SUM(AB82:AC82)</f>
        <v>0</v>
      </c>
      <c r="AE82" s="16">
        <v>0</v>
      </c>
      <c r="AF82" s="11">
        <v>0</v>
      </c>
      <c r="AG82" s="17">
        <v>0</v>
      </c>
      <c r="AH82" s="161"/>
      <c r="AI82" s="285"/>
      <c r="AJ82" s="16">
        <f t="shared" si="17"/>
        <v>0</v>
      </c>
    </row>
    <row r="83" spans="1:36" ht="22.5" customHeight="1">
      <c r="A83" s="156">
        <v>10800603</v>
      </c>
      <c r="B83" s="157"/>
      <c r="C83" s="197" t="s">
        <v>2699</v>
      </c>
      <c r="D83" s="159">
        <v>0</v>
      </c>
      <c r="E83" s="159">
        <v>0</v>
      </c>
      <c r="F83" s="159">
        <v>0</v>
      </c>
      <c r="G83" s="159">
        <v>0</v>
      </c>
      <c r="H83" s="159">
        <v>0</v>
      </c>
      <c r="I83" s="159">
        <v>0</v>
      </c>
      <c r="J83" s="275">
        <v>0</v>
      </c>
      <c r="K83" s="275">
        <v>0</v>
      </c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60">
        <f t="shared" si="16"/>
        <v>0</v>
      </c>
      <c r="R83" s="222" t="s">
        <v>953</v>
      </c>
      <c r="S83" s="209" t="s">
        <v>1236</v>
      </c>
      <c r="T83" s="209" t="s">
        <v>1683</v>
      </c>
      <c r="U83" s="517"/>
      <c r="V83" s="16">
        <v>0</v>
      </c>
      <c r="W83" s="11">
        <v>0</v>
      </c>
      <c r="X83" s="17">
        <v>0</v>
      </c>
      <c r="Y83" s="16">
        <f ca="1">Q83*$Y$5</f>
        <v>0</v>
      </c>
      <c r="Z83" s="11">
        <f ca="1">Q83*Z5</f>
        <v>0</v>
      </c>
      <c r="AA83" s="17">
        <f t="shared" si="15"/>
        <v>0</v>
      </c>
      <c r="AB83" s="16"/>
      <c r="AC83" s="11"/>
      <c r="AD83" s="17">
        <f t="shared" ref="AD83" si="20">SUM(AB83:AC83)</f>
        <v>0</v>
      </c>
      <c r="AE83" s="16">
        <v>0</v>
      </c>
      <c r="AF83" s="11">
        <v>0</v>
      </c>
      <c r="AG83" s="17">
        <v>0</v>
      </c>
      <c r="AH83" s="161"/>
      <c r="AI83" s="285"/>
      <c r="AJ83" s="16">
        <f t="shared" si="17"/>
        <v>0</v>
      </c>
    </row>
    <row r="84" spans="1:36" ht="11.25" customHeight="1">
      <c r="A84" s="156">
        <v>10891001</v>
      </c>
      <c r="B84" s="157"/>
      <c r="C84" s="197" t="s">
        <v>1279</v>
      </c>
      <c r="D84" s="159">
        <v>0</v>
      </c>
      <c r="E84" s="159">
        <v>0</v>
      </c>
      <c r="F84" s="159">
        <v>0</v>
      </c>
      <c r="G84" s="159">
        <v>0</v>
      </c>
      <c r="H84" s="159">
        <v>0</v>
      </c>
      <c r="I84" s="159">
        <v>0</v>
      </c>
      <c r="J84" s="275">
        <v>0</v>
      </c>
      <c r="K84" s="275">
        <v>0</v>
      </c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f t="shared" si="16"/>
        <v>0</v>
      </c>
      <c r="R84" s="222">
        <v>17</v>
      </c>
      <c r="S84" s="209"/>
      <c r="T84" s="209">
        <v>24</v>
      </c>
      <c r="U84" s="517"/>
      <c r="V84" s="16">
        <v>0</v>
      </c>
      <c r="W84" s="11">
        <v>0</v>
      </c>
      <c r="X84" s="17">
        <v>0</v>
      </c>
      <c r="Y84" s="16">
        <f>Q84</f>
        <v>0</v>
      </c>
      <c r="Z84" s="11"/>
      <c r="AA84" s="17">
        <f t="shared" si="15"/>
        <v>0</v>
      </c>
      <c r="AB84" s="16">
        <f>$Q84</f>
        <v>0</v>
      </c>
      <c r="AC84" s="11">
        <v>0</v>
      </c>
      <c r="AD84" s="17">
        <f t="shared" si="11"/>
        <v>0</v>
      </c>
      <c r="AE84" s="16">
        <v>0</v>
      </c>
      <c r="AF84" s="11">
        <v>0</v>
      </c>
      <c r="AG84" s="17">
        <v>0</v>
      </c>
      <c r="AH84" s="161"/>
      <c r="AI84" s="285"/>
      <c r="AJ84" s="16">
        <f t="shared" si="17"/>
        <v>0</v>
      </c>
    </row>
    <row r="85" spans="1:36" ht="11.25" customHeight="1">
      <c r="A85" s="156">
        <v>11100001</v>
      </c>
      <c r="B85" s="157"/>
      <c r="C85" s="197" t="s">
        <v>1285</v>
      </c>
      <c r="D85" s="159">
        <v>0</v>
      </c>
      <c r="E85" s="159">
        <v>0</v>
      </c>
      <c r="F85" s="159">
        <v>0</v>
      </c>
      <c r="G85" s="159">
        <v>0</v>
      </c>
      <c r="H85" s="159">
        <v>0</v>
      </c>
      <c r="I85" s="159">
        <v>0</v>
      </c>
      <c r="J85" s="275">
        <v>0</v>
      </c>
      <c r="K85" s="275">
        <v>0</v>
      </c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f t="shared" si="16"/>
        <v>0</v>
      </c>
      <c r="R85" s="222">
        <v>19</v>
      </c>
      <c r="S85" s="209"/>
      <c r="T85" s="209">
        <v>24</v>
      </c>
      <c r="U85" s="517"/>
      <c r="V85" s="16">
        <v>0</v>
      </c>
      <c r="W85" s="11">
        <v>0</v>
      </c>
      <c r="X85" s="17">
        <v>0</v>
      </c>
      <c r="Y85" s="16">
        <f>Q85</f>
        <v>0</v>
      </c>
      <c r="Z85" s="11"/>
      <c r="AA85" s="17">
        <f t="shared" si="15"/>
        <v>0</v>
      </c>
      <c r="AB85" s="16"/>
      <c r="AC85" s="11">
        <v>0</v>
      </c>
      <c r="AD85" s="17">
        <f t="shared" si="11"/>
        <v>0</v>
      </c>
      <c r="AE85" s="16">
        <v>0</v>
      </c>
      <c r="AF85" s="11">
        <v>0</v>
      </c>
      <c r="AG85" s="17">
        <v>0</v>
      </c>
      <c r="AH85" s="161"/>
      <c r="AI85" s="285"/>
      <c r="AJ85" s="16">
        <f t="shared" si="17"/>
        <v>0</v>
      </c>
    </row>
    <row r="86" spans="1:36" ht="11.25" customHeight="1">
      <c r="A86" s="156">
        <v>11100002</v>
      </c>
      <c r="B86" s="157"/>
      <c r="C86" s="197" t="s">
        <v>1082</v>
      </c>
      <c r="D86" s="159">
        <v>0</v>
      </c>
      <c r="E86" s="159">
        <v>0</v>
      </c>
      <c r="F86" s="159">
        <v>0</v>
      </c>
      <c r="G86" s="159">
        <v>0</v>
      </c>
      <c r="H86" s="159">
        <v>0</v>
      </c>
      <c r="I86" s="159">
        <v>0</v>
      </c>
      <c r="J86" s="275">
        <v>0</v>
      </c>
      <c r="K86" s="275">
        <v>0</v>
      </c>
      <c r="L86" s="160">
        <v>0</v>
      </c>
      <c r="M86" s="160">
        <v>0</v>
      </c>
      <c r="N86" s="160">
        <v>0</v>
      </c>
      <c r="O86" s="160">
        <v>0</v>
      </c>
      <c r="P86" s="160">
        <v>0</v>
      </c>
      <c r="Q86" s="160">
        <f t="shared" si="16"/>
        <v>0</v>
      </c>
      <c r="R86" s="222"/>
      <c r="S86" s="209">
        <v>5</v>
      </c>
      <c r="T86" s="209" t="s">
        <v>1681</v>
      </c>
      <c r="U86" s="517"/>
      <c r="V86" s="16">
        <v>0</v>
      </c>
      <c r="W86" s="11">
        <v>0</v>
      </c>
      <c r="X86" s="17">
        <v>0</v>
      </c>
      <c r="Y86" s="16"/>
      <c r="Z86" s="11">
        <f>Q86</f>
        <v>0</v>
      </c>
      <c r="AA86" s="17">
        <f t="shared" si="15"/>
        <v>0</v>
      </c>
      <c r="AB86" s="16">
        <v>0</v>
      </c>
      <c r="AC86" s="11"/>
      <c r="AD86" s="17">
        <f t="shared" si="11"/>
        <v>0</v>
      </c>
      <c r="AE86" s="16">
        <v>0</v>
      </c>
      <c r="AF86" s="11">
        <v>0</v>
      </c>
      <c r="AG86" s="17">
        <v>0</v>
      </c>
      <c r="AH86" s="161"/>
      <c r="AI86" s="285"/>
      <c r="AJ86" s="16">
        <f t="shared" si="17"/>
        <v>0</v>
      </c>
    </row>
    <row r="87" spans="1:36" ht="11.25" customHeight="1">
      <c r="A87" s="156">
        <v>11100003</v>
      </c>
      <c r="B87" s="157"/>
      <c r="C87" s="197" t="s">
        <v>1083</v>
      </c>
      <c r="D87" s="159">
        <v>0</v>
      </c>
      <c r="E87" s="159">
        <v>0</v>
      </c>
      <c r="F87" s="159">
        <v>0</v>
      </c>
      <c r="G87" s="159">
        <v>0</v>
      </c>
      <c r="H87" s="159">
        <v>0</v>
      </c>
      <c r="I87" s="159">
        <v>0</v>
      </c>
      <c r="J87" s="275">
        <v>0</v>
      </c>
      <c r="K87" s="275">
        <v>0</v>
      </c>
      <c r="L87" s="160">
        <v>0</v>
      </c>
      <c r="M87" s="160">
        <v>0</v>
      </c>
      <c r="N87" s="160">
        <v>0</v>
      </c>
      <c r="O87" s="160">
        <v>0</v>
      </c>
      <c r="P87" s="160">
        <v>0</v>
      </c>
      <c r="Q87" s="160">
        <f t="shared" si="16"/>
        <v>0</v>
      </c>
      <c r="R87" s="222">
        <v>20</v>
      </c>
      <c r="S87" s="209" t="s">
        <v>1236</v>
      </c>
      <c r="T87" s="209" t="s">
        <v>1683</v>
      </c>
      <c r="U87" s="517"/>
      <c r="V87" s="16">
        <v>0</v>
      </c>
      <c r="W87" s="11">
        <v>0</v>
      </c>
      <c r="X87" s="17">
        <v>0</v>
      </c>
      <c r="Y87" s="16">
        <f ca="1">Q87*$Y$5</f>
        <v>0</v>
      </c>
      <c r="Z87" s="11">
        <f ca="1">Q87*Z5</f>
        <v>0</v>
      </c>
      <c r="AA87" s="17">
        <f t="shared" si="15"/>
        <v>0</v>
      </c>
      <c r="AB87" s="16"/>
      <c r="AC87" s="11"/>
      <c r="AD87" s="17">
        <f t="shared" si="11"/>
        <v>0</v>
      </c>
      <c r="AE87" s="16">
        <v>0</v>
      </c>
      <c r="AF87" s="11">
        <v>0</v>
      </c>
      <c r="AG87" s="17">
        <v>0</v>
      </c>
      <c r="AH87" s="161"/>
      <c r="AI87" s="285"/>
      <c r="AJ87" s="16">
        <f t="shared" si="17"/>
        <v>0</v>
      </c>
    </row>
    <row r="88" spans="1:36" ht="11.25" customHeight="1">
      <c r="A88" s="156">
        <v>11100091</v>
      </c>
      <c r="B88" s="157"/>
      <c r="C88" s="197" t="s">
        <v>1533</v>
      </c>
      <c r="D88" s="159">
        <v>0</v>
      </c>
      <c r="E88" s="159">
        <v>0</v>
      </c>
      <c r="F88" s="159">
        <v>0</v>
      </c>
      <c r="G88" s="159">
        <v>0</v>
      </c>
      <c r="H88" s="159">
        <v>0</v>
      </c>
      <c r="I88" s="159">
        <v>0</v>
      </c>
      <c r="J88" s="275">
        <v>0</v>
      </c>
      <c r="K88" s="275">
        <v>0</v>
      </c>
      <c r="L88" s="160">
        <v>0</v>
      </c>
      <c r="M88" s="160">
        <v>0</v>
      </c>
      <c r="N88" s="160">
        <v>0</v>
      </c>
      <c r="O88" s="160">
        <v>0</v>
      </c>
      <c r="P88" s="160">
        <v>0</v>
      </c>
      <c r="Q88" s="160">
        <f t="shared" si="16"/>
        <v>0</v>
      </c>
      <c r="R88" s="222">
        <v>19</v>
      </c>
      <c r="S88" s="209"/>
      <c r="T88" s="209">
        <v>24</v>
      </c>
      <c r="U88" s="517"/>
      <c r="V88" s="16">
        <v>0</v>
      </c>
      <c r="W88" s="11">
        <v>0</v>
      </c>
      <c r="X88" s="17">
        <v>0</v>
      </c>
      <c r="Y88" s="16">
        <f>Q88</f>
        <v>0</v>
      </c>
      <c r="Z88" s="11"/>
      <c r="AA88" s="17">
        <f t="shared" si="15"/>
        <v>0</v>
      </c>
      <c r="AB88" s="16">
        <f>$Q88</f>
        <v>0</v>
      </c>
      <c r="AC88" s="11">
        <v>0</v>
      </c>
      <c r="AD88" s="17">
        <f t="shared" si="11"/>
        <v>0</v>
      </c>
      <c r="AE88" s="16">
        <v>0</v>
      </c>
      <c r="AF88" s="11">
        <v>0</v>
      </c>
      <c r="AG88" s="17">
        <v>0</v>
      </c>
      <c r="AH88" s="161"/>
      <c r="AI88" s="285"/>
      <c r="AJ88" s="16">
        <f t="shared" si="17"/>
        <v>0</v>
      </c>
    </row>
    <row r="89" spans="1:36" ht="11.25" customHeight="1">
      <c r="A89" s="156">
        <v>11100092</v>
      </c>
      <c r="B89" s="157"/>
      <c r="C89" s="197" t="s">
        <v>157</v>
      </c>
      <c r="D89" s="159">
        <v>0</v>
      </c>
      <c r="E89" s="159">
        <v>0</v>
      </c>
      <c r="F89" s="159">
        <v>0</v>
      </c>
      <c r="G89" s="159">
        <v>0</v>
      </c>
      <c r="H89" s="159">
        <v>0</v>
      </c>
      <c r="I89" s="159">
        <v>0</v>
      </c>
      <c r="J89" s="275">
        <v>0</v>
      </c>
      <c r="K89" s="275">
        <v>0</v>
      </c>
      <c r="L89" s="160">
        <v>0</v>
      </c>
      <c r="M89" s="160">
        <v>0</v>
      </c>
      <c r="N89" s="160">
        <v>0</v>
      </c>
      <c r="O89" s="160">
        <v>0</v>
      </c>
      <c r="P89" s="160">
        <v>0</v>
      </c>
      <c r="Q89" s="160">
        <f t="shared" si="16"/>
        <v>0</v>
      </c>
      <c r="R89" s="222"/>
      <c r="S89" s="209">
        <v>5</v>
      </c>
      <c r="T89" s="209" t="s">
        <v>1681</v>
      </c>
      <c r="U89" s="517"/>
      <c r="V89" s="16">
        <v>0</v>
      </c>
      <c r="W89" s="11">
        <v>0</v>
      </c>
      <c r="X89" s="17">
        <v>0</v>
      </c>
      <c r="Y89" s="16"/>
      <c r="Z89" s="11">
        <f>Q89</f>
        <v>0</v>
      </c>
      <c r="AA89" s="17">
        <f t="shared" si="15"/>
        <v>0</v>
      </c>
      <c r="AB89" s="16">
        <v>0</v>
      </c>
      <c r="AC89" s="11">
        <f>$Q89</f>
        <v>0</v>
      </c>
      <c r="AD89" s="17">
        <f t="shared" ref="AD89:AD92" si="21">SUM(AB89:AC89)</f>
        <v>0</v>
      </c>
      <c r="AE89" s="16">
        <v>0</v>
      </c>
      <c r="AF89" s="11">
        <v>0</v>
      </c>
      <c r="AG89" s="17">
        <v>0</v>
      </c>
      <c r="AH89" s="161"/>
      <c r="AI89" s="285"/>
      <c r="AJ89" s="16">
        <f t="shared" si="17"/>
        <v>0</v>
      </c>
    </row>
    <row r="90" spans="1:36" ht="11.25" customHeight="1">
      <c r="A90" s="162">
        <v>11100501</v>
      </c>
      <c r="B90" s="144"/>
      <c r="C90" s="197" t="s">
        <v>701</v>
      </c>
      <c r="D90" s="159">
        <v>-27593678.120000001</v>
      </c>
      <c r="E90" s="159">
        <v>-28366800.48</v>
      </c>
      <c r="F90" s="159">
        <v>-29141846.27</v>
      </c>
      <c r="G90" s="159">
        <v>-29905345.879999999</v>
      </c>
      <c r="H90" s="159">
        <v>-30561020.449999999</v>
      </c>
      <c r="I90" s="159">
        <v>-29752808.280000001</v>
      </c>
      <c r="J90" s="275">
        <v>-30510058.539999999</v>
      </c>
      <c r="K90" s="275">
        <v>-31173366.440000001</v>
      </c>
      <c r="L90" s="160">
        <v>-31918787.460000001</v>
      </c>
      <c r="M90" s="160">
        <v>-32680115.59</v>
      </c>
      <c r="N90" s="160">
        <v>-33437650.870000001</v>
      </c>
      <c r="O90" s="160">
        <v>-34164307.530000001</v>
      </c>
      <c r="P90" s="160">
        <v>-34930365.770000003</v>
      </c>
      <c r="Q90" s="160">
        <f t="shared" si="16"/>
        <v>-31072844.14458333</v>
      </c>
      <c r="R90" s="222">
        <v>19</v>
      </c>
      <c r="S90" s="209"/>
      <c r="T90" s="209">
        <v>24</v>
      </c>
      <c r="U90" s="517"/>
      <c r="V90" s="16">
        <v>0</v>
      </c>
      <c r="W90" s="11">
        <v>0</v>
      </c>
      <c r="X90" s="17">
        <v>0</v>
      </c>
      <c r="Y90" s="16">
        <f>Q90</f>
        <v>-31072844.14458333</v>
      </c>
      <c r="Z90" s="11"/>
      <c r="AA90" s="17">
        <f t="shared" si="15"/>
        <v>-31072844.14458333</v>
      </c>
      <c r="AB90" s="16"/>
      <c r="AC90" s="11">
        <v>0</v>
      </c>
      <c r="AD90" s="17">
        <f t="shared" si="21"/>
        <v>0</v>
      </c>
      <c r="AE90" s="16">
        <v>0</v>
      </c>
      <c r="AF90" s="11">
        <v>0</v>
      </c>
      <c r="AG90" s="17">
        <v>0</v>
      </c>
      <c r="AH90" s="161"/>
      <c r="AI90" s="285"/>
      <c r="AJ90" s="16">
        <f t="shared" si="17"/>
        <v>0</v>
      </c>
    </row>
    <row r="91" spans="1:36" ht="11.25" customHeight="1">
      <c r="A91" s="162">
        <v>11100502</v>
      </c>
      <c r="B91" s="144"/>
      <c r="C91" s="197" t="s">
        <v>702</v>
      </c>
      <c r="D91" s="159">
        <v>-5253016.1100000003</v>
      </c>
      <c r="E91" s="159">
        <v>-5388313.9500000002</v>
      </c>
      <c r="F91" s="159">
        <v>-5526311.2699999996</v>
      </c>
      <c r="G91" s="159">
        <v>-5659225.0099999998</v>
      </c>
      <c r="H91" s="159">
        <v>-5787116.5999999996</v>
      </c>
      <c r="I91" s="159">
        <v>-5522288.6900000004</v>
      </c>
      <c r="J91" s="275">
        <v>-5650241.8099999996</v>
      </c>
      <c r="K91" s="275">
        <v>-5778194.8499999996</v>
      </c>
      <c r="L91" s="160">
        <v>-5906147.9299999997</v>
      </c>
      <c r="M91" s="160">
        <v>-6034100.96</v>
      </c>
      <c r="N91" s="160">
        <v>-6162054</v>
      </c>
      <c r="O91" s="160">
        <v>-6290193.21</v>
      </c>
      <c r="P91" s="160">
        <v>-6418518.6500000004</v>
      </c>
      <c r="Q91" s="160">
        <f t="shared" si="16"/>
        <v>-5794996.3049999997</v>
      </c>
      <c r="R91" s="222"/>
      <c r="S91" s="209">
        <v>5</v>
      </c>
      <c r="T91" s="209" t="s">
        <v>1681</v>
      </c>
      <c r="U91" s="517"/>
      <c r="V91" s="16">
        <v>0</v>
      </c>
      <c r="W91" s="11">
        <v>0</v>
      </c>
      <c r="X91" s="17">
        <v>0</v>
      </c>
      <c r="Y91" s="16"/>
      <c r="Z91" s="11">
        <f>Q91</f>
        <v>-5794996.3049999997</v>
      </c>
      <c r="AA91" s="17">
        <f t="shared" si="15"/>
        <v>-5794996.3049999997</v>
      </c>
      <c r="AB91" s="16">
        <v>0</v>
      </c>
      <c r="AC91" s="11"/>
      <c r="AD91" s="17">
        <f t="shared" si="21"/>
        <v>0</v>
      </c>
      <c r="AE91" s="16">
        <v>0</v>
      </c>
      <c r="AF91" s="11">
        <v>0</v>
      </c>
      <c r="AG91" s="17">
        <v>0</v>
      </c>
      <c r="AH91" s="161"/>
      <c r="AI91" s="285"/>
      <c r="AJ91" s="16">
        <f t="shared" si="17"/>
        <v>0</v>
      </c>
    </row>
    <row r="92" spans="1:36" ht="11.25" customHeight="1">
      <c r="A92" s="162">
        <v>11100503</v>
      </c>
      <c r="B92" s="144"/>
      <c r="C92" s="197" t="s">
        <v>703</v>
      </c>
      <c r="D92" s="159">
        <v>-83766448.120000005</v>
      </c>
      <c r="E92" s="159">
        <v>-84201268.709999993</v>
      </c>
      <c r="F92" s="159">
        <v>-86561186.120000005</v>
      </c>
      <c r="G92" s="159">
        <v>-88744652.719999999</v>
      </c>
      <c r="H92" s="159">
        <v>-86072393.489999995</v>
      </c>
      <c r="I92" s="159">
        <v>-86016622.319999993</v>
      </c>
      <c r="J92" s="275">
        <v>-88348681.819999993</v>
      </c>
      <c r="K92" s="275">
        <v>-90836681.689999998</v>
      </c>
      <c r="L92" s="160">
        <v>-93499863.950000003</v>
      </c>
      <c r="M92" s="160">
        <v>-95605660.989999995</v>
      </c>
      <c r="N92" s="160">
        <v>-97690366.030000001</v>
      </c>
      <c r="O92" s="160">
        <v>-95850478.019999996</v>
      </c>
      <c r="P92" s="160">
        <v>-99999138.549999997</v>
      </c>
      <c r="Q92" s="160">
        <f t="shared" si="16"/>
        <v>-90442554.099583328</v>
      </c>
      <c r="R92" s="222">
        <v>20</v>
      </c>
      <c r="S92" s="209" t="s">
        <v>1236</v>
      </c>
      <c r="T92" s="209" t="s">
        <v>1683</v>
      </c>
      <c r="U92" s="517"/>
      <c r="V92" s="16">
        <v>0</v>
      </c>
      <c r="W92" s="11">
        <v>0</v>
      </c>
      <c r="X92" s="17">
        <v>0</v>
      </c>
      <c r="Y92" s="16">
        <f ca="1">Q92*$Y$5</f>
        <v>-60759307.844100073</v>
      </c>
      <c r="Z92" s="11">
        <f ca="1">Q92*Z5</f>
        <v>-29683246.255483247</v>
      </c>
      <c r="AA92" s="17">
        <f t="shared" si="15"/>
        <v>-90442554.099583328</v>
      </c>
      <c r="AB92" s="16"/>
      <c r="AC92" s="11"/>
      <c r="AD92" s="17">
        <f t="shared" si="21"/>
        <v>0</v>
      </c>
      <c r="AE92" s="16">
        <v>0</v>
      </c>
      <c r="AF92" s="11">
        <v>0</v>
      </c>
      <c r="AG92" s="17">
        <v>0</v>
      </c>
      <c r="AH92" s="161"/>
      <c r="AI92" s="285"/>
      <c r="AJ92" s="16">
        <f t="shared" si="17"/>
        <v>0</v>
      </c>
    </row>
    <row r="93" spans="1:36" ht="11.25" customHeight="1">
      <c r="A93" s="156">
        <v>11400001</v>
      </c>
      <c r="B93" s="157"/>
      <c r="C93" s="197" t="s">
        <v>521</v>
      </c>
      <c r="D93" s="159">
        <v>946172.25</v>
      </c>
      <c r="E93" s="159">
        <v>946172.25</v>
      </c>
      <c r="F93" s="159">
        <v>946172.25</v>
      </c>
      <c r="G93" s="159">
        <v>946172.25</v>
      </c>
      <c r="H93" s="159">
        <v>946172.25</v>
      </c>
      <c r="I93" s="159">
        <v>946172.25</v>
      </c>
      <c r="J93" s="275">
        <v>946172.25</v>
      </c>
      <c r="K93" s="275">
        <v>946172.25</v>
      </c>
      <c r="L93" s="160">
        <v>946172.25</v>
      </c>
      <c r="M93" s="160">
        <v>946172.25</v>
      </c>
      <c r="N93" s="160">
        <v>946172.25</v>
      </c>
      <c r="O93" s="160">
        <v>946172.25</v>
      </c>
      <c r="P93" s="160">
        <v>946172.25</v>
      </c>
      <c r="Q93" s="160">
        <f t="shared" si="16"/>
        <v>946172.25</v>
      </c>
      <c r="R93" s="222">
        <v>6</v>
      </c>
      <c r="S93" s="209"/>
      <c r="T93" s="209">
        <v>18</v>
      </c>
      <c r="U93" s="517"/>
      <c r="V93" s="16">
        <v>0</v>
      </c>
      <c r="W93" s="11">
        <v>0</v>
      </c>
      <c r="X93" s="17">
        <v>0</v>
      </c>
      <c r="Y93" s="16">
        <f>Q93</f>
        <v>946172.25</v>
      </c>
      <c r="Z93" s="11"/>
      <c r="AA93" s="17">
        <f t="shared" si="15"/>
        <v>946172.25</v>
      </c>
      <c r="AB93" s="16"/>
      <c r="AC93" s="11">
        <v>0</v>
      </c>
      <c r="AD93" s="17">
        <f>SUM(AB93:AC93)</f>
        <v>0</v>
      </c>
      <c r="AE93" s="16">
        <v>0</v>
      </c>
      <c r="AF93" s="11">
        <v>0</v>
      </c>
      <c r="AG93" s="17">
        <v>0</v>
      </c>
      <c r="AH93" s="161"/>
      <c r="AI93" s="285"/>
      <c r="AJ93" s="16">
        <f t="shared" si="17"/>
        <v>0</v>
      </c>
    </row>
    <row r="94" spans="1:36" ht="11.25" customHeight="1">
      <c r="A94" s="156">
        <v>11400002</v>
      </c>
      <c r="B94" s="157"/>
      <c r="C94" s="197" t="s">
        <v>1754</v>
      </c>
      <c r="D94" s="159">
        <v>0</v>
      </c>
      <c r="E94" s="159">
        <v>0</v>
      </c>
      <c r="F94" s="159">
        <v>0</v>
      </c>
      <c r="G94" s="159">
        <v>0</v>
      </c>
      <c r="H94" s="159">
        <v>0</v>
      </c>
      <c r="I94" s="159">
        <v>0</v>
      </c>
      <c r="J94" s="275">
        <v>0</v>
      </c>
      <c r="K94" s="275">
        <v>0</v>
      </c>
      <c r="L94" s="160">
        <v>0</v>
      </c>
      <c r="M94" s="160">
        <v>0</v>
      </c>
      <c r="N94" s="160">
        <v>0</v>
      </c>
      <c r="O94" s="160">
        <v>0</v>
      </c>
      <c r="P94" s="160">
        <v>0</v>
      </c>
      <c r="Q94" s="160">
        <f t="shared" si="16"/>
        <v>0</v>
      </c>
      <c r="R94" s="222"/>
      <c r="S94" s="209">
        <v>1</v>
      </c>
      <c r="T94" s="222" t="s">
        <v>1677</v>
      </c>
      <c r="U94" s="517"/>
      <c r="V94" s="16">
        <v>0</v>
      </c>
      <c r="W94" s="11">
        <v>0</v>
      </c>
      <c r="X94" s="17">
        <v>0</v>
      </c>
      <c r="Y94" s="16"/>
      <c r="Z94" s="11">
        <f>Q94</f>
        <v>0</v>
      </c>
      <c r="AA94" s="17">
        <f t="shared" si="15"/>
        <v>0</v>
      </c>
      <c r="AB94" s="16">
        <v>0</v>
      </c>
      <c r="AC94" s="11">
        <f>$Q94</f>
        <v>0</v>
      </c>
      <c r="AD94" s="17">
        <f>SUM(AB94:AC94)</f>
        <v>0</v>
      </c>
      <c r="AE94" s="16">
        <v>0</v>
      </c>
      <c r="AF94" s="11">
        <v>0</v>
      </c>
      <c r="AG94" s="17">
        <v>0</v>
      </c>
      <c r="AH94" s="161"/>
      <c r="AI94" s="285"/>
      <c r="AJ94" s="16">
        <f t="shared" si="17"/>
        <v>0</v>
      </c>
    </row>
    <row r="95" spans="1:36" ht="11.25" customHeight="1">
      <c r="A95" s="156">
        <v>11400011</v>
      </c>
      <c r="B95" s="157"/>
      <c r="C95" s="197" t="s">
        <v>522</v>
      </c>
      <c r="D95" s="159">
        <v>302358.01</v>
      </c>
      <c r="E95" s="159">
        <v>302358.01</v>
      </c>
      <c r="F95" s="159">
        <v>302358.01</v>
      </c>
      <c r="G95" s="159">
        <v>302358.01</v>
      </c>
      <c r="H95" s="159">
        <v>302358.01</v>
      </c>
      <c r="I95" s="159">
        <v>302358.01</v>
      </c>
      <c r="J95" s="275">
        <v>302358.01</v>
      </c>
      <c r="K95" s="275">
        <v>302358.01</v>
      </c>
      <c r="L95" s="160">
        <v>302358.01</v>
      </c>
      <c r="M95" s="160">
        <v>302358.01</v>
      </c>
      <c r="N95" s="160">
        <v>302358.01</v>
      </c>
      <c r="O95" s="160">
        <v>302358.01</v>
      </c>
      <c r="P95" s="160">
        <v>302358.01</v>
      </c>
      <c r="Q95" s="160">
        <f t="shared" si="16"/>
        <v>302358.00999999995</v>
      </c>
      <c r="R95" s="222">
        <v>6</v>
      </c>
      <c r="S95" s="209"/>
      <c r="T95" s="209">
        <v>18</v>
      </c>
      <c r="U95" s="517"/>
      <c r="V95" s="16">
        <v>0</v>
      </c>
      <c r="W95" s="11">
        <v>0</v>
      </c>
      <c r="X95" s="17">
        <v>0</v>
      </c>
      <c r="Y95" s="16">
        <f t="shared" ref="Y95:Y102" si="22">Q95</f>
        <v>302358.00999999995</v>
      </c>
      <c r="Z95" s="11"/>
      <c r="AA95" s="17">
        <f t="shared" si="15"/>
        <v>302358.00999999995</v>
      </c>
      <c r="AB95" s="16"/>
      <c r="AC95" s="11">
        <v>0</v>
      </c>
      <c r="AD95" s="17">
        <f>SUM(AB95:AC95)</f>
        <v>0</v>
      </c>
      <c r="AE95" s="16">
        <v>0</v>
      </c>
      <c r="AF95" s="11">
        <v>0</v>
      </c>
      <c r="AG95" s="17">
        <v>0</v>
      </c>
      <c r="AH95" s="161"/>
      <c r="AI95" s="285"/>
      <c r="AJ95" s="16">
        <f t="shared" si="17"/>
        <v>0</v>
      </c>
    </row>
    <row r="96" spans="1:36" ht="11.25" customHeight="1">
      <c r="A96" s="156">
        <v>11400031</v>
      </c>
      <c r="B96" s="157"/>
      <c r="C96" s="197" t="s">
        <v>1442</v>
      </c>
      <c r="D96" s="159">
        <v>76622596.840000004</v>
      </c>
      <c r="E96" s="159">
        <v>76622596.840000004</v>
      </c>
      <c r="F96" s="159">
        <v>76622596.840000004</v>
      </c>
      <c r="G96" s="159">
        <v>76622596.840000004</v>
      </c>
      <c r="H96" s="159">
        <v>76622596.840000004</v>
      </c>
      <c r="I96" s="159">
        <v>76622596.840000004</v>
      </c>
      <c r="J96" s="275">
        <v>76622596.840000004</v>
      </c>
      <c r="K96" s="275">
        <v>76622596.840000004</v>
      </c>
      <c r="L96" s="160">
        <v>76622596.840000004</v>
      </c>
      <c r="M96" s="160">
        <v>76622596.840000004</v>
      </c>
      <c r="N96" s="160">
        <v>76622596.840000004</v>
      </c>
      <c r="O96" s="160">
        <v>76622596.840000004</v>
      </c>
      <c r="P96" s="160">
        <v>76622596.840000004</v>
      </c>
      <c r="Q96" s="160">
        <f t="shared" si="16"/>
        <v>76622596.840000018</v>
      </c>
      <c r="R96" s="222">
        <v>6</v>
      </c>
      <c r="S96" s="209"/>
      <c r="T96" s="209">
        <v>18</v>
      </c>
      <c r="U96" s="517"/>
      <c r="V96" s="16">
        <v>0</v>
      </c>
      <c r="W96" s="11">
        <v>0</v>
      </c>
      <c r="X96" s="17">
        <v>0</v>
      </c>
      <c r="Y96" s="16">
        <f t="shared" si="22"/>
        <v>76622596.840000018</v>
      </c>
      <c r="Z96" s="11"/>
      <c r="AA96" s="17">
        <f t="shared" si="15"/>
        <v>76622596.840000018</v>
      </c>
      <c r="AB96" s="16"/>
      <c r="AC96" s="11">
        <v>0</v>
      </c>
      <c r="AD96" s="17">
        <f>SUM(AB96:AC96)</f>
        <v>0</v>
      </c>
      <c r="AE96" s="16">
        <v>0</v>
      </c>
      <c r="AF96" s="11">
        <v>0</v>
      </c>
      <c r="AG96" s="17">
        <v>0</v>
      </c>
      <c r="AH96" s="161"/>
      <c r="AI96" s="285"/>
      <c r="AJ96" s="16">
        <f t="shared" si="17"/>
        <v>0</v>
      </c>
    </row>
    <row r="97" spans="1:36" ht="11.25" customHeight="1">
      <c r="A97" s="156">
        <v>11491001</v>
      </c>
      <c r="B97" s="157"/>
      <c r="C97" s="197" t="s">
        <v>1442</v>
      </c>
      <c r="D97" s="159">
        <v>0</v>
      </c>
      <c r="E97" s="159">
        <v>0</v>
      </c>
      <c r="F97" s="159">
        <v>0</v>
      </c>
      <c r="G97" s="159">
        <v>0</v>
      </c>
      <c r="H97" s="159">
        <v>0</v>
      </c>
      <c r="I97" s="159">
        <v>0</v>
      </c>
      <c r="J97" s="275">
        <v>0</v>
      </c>
      <c r="K97" s="275">
        <v>0</v>
      </c>
      <c r="L97" s="160">
        <v>0</v>
      </c>
      <c r="M97" s="160">
        <v>0</v>
      </c>
      <c r="N97" s="160">
        <v>0</v>
      </c>
      <c r="O97" s="160">
        <v>0</v>
      </c>
      <c r="P97" s="160">
        <v>0</v>
      </c>
      <c r="Q97" s="160">
        <f t="shared" si="16"/>
        <v>0</v>
      </c>
      <c r="R97" s="222">
        <v>6</v>
      </c>
      <c r="S97" s="209"/>
      <c r="T97" s="209">
        <v>18</v>
      </c>
      <c r="U97" s="517"/>
      <c r="V97" s="16">
        <v>0</v>
      </c>
      <c r="W97" s="11">
        <v>0</v>
      </c>
      <c r="X97" s="17">
        <v>0</v>
      </c>
      <c r="Y97" s="16">
        <f t="shared" si="22"/>
        <v>0</v>
      </c>
      <c r="Z97" s="11"/>
      <c r="AA97" s="17">
        <f t="shared" si="15"/>
        <v>0</v>
      </c>
      <c r="AB97" s="16">
        <f>Q97</f>
        <v>0</v>
      </c>
      <c r="AC97" s="11">
        <v>0</v>
      </c>
      <c r="AD97" s="17">
        <f>SUM(AB97:AC97)</f>
        <v>0</v>
      </c>
      <c r="AE97" s="16">
        <v>0</v>
      </c>
      <c r="AF97" s="11">
        <v>0</v>
      </c>
      <c r="AG97" s="17">
        <v>0</v>
      </c>
      <c r="AH97" s="161"/>
      <c r="AI97" s="285"/>
      <c r="AJ97" s="16">
        <f t="shared" si="17"/>
        <v>0</v>
      </c>
    </row>
    <row r="98" spans="1:36" ht="11.25" customHeight="1">
      <c r="A98" s="156">
        <v>11400061</v>
      </c>
      <c r="B98" s="157"/>
      <c r="C98" s="197" t="s">
        <v>1314</v>
      </c>
      <c r="D98" s="159">
        <v>156960790.84</v>
      </c>
      <c r="E98" s="159">
        <v>156960790.84</v>
      </c>
      <c r="F98" s="159">
        <v>156960790.84</v>
      </c>
      <c r="G98" s="159">
        <v>156960790.84</v>
      </c>
      <c r="H98" s="159">
        <v>156960790.84</v>
      </c>
      <c r="I98" s="159">
        <v>156960790.84</v>
      </c>
      <c r="J98" s="275">
        <v>156960790.84</v>
      </c>
      <c r="K98" s="275">
        <v>156960790.84</v>
      </c>
      <c r="L98" s="160">
        <v>156960790.84</v>
      </c>
      <c r="M98" s="160">
        <v>156960790.84</v>
      </c>
      <c r="N98" s="160">
        <v>156960790.84</v>
      </c>
      <c r="O98" s="160">
        <v>156960790.84</v>
      </c>
      <c r="P98" s="160">
        <v>156960790.84</v>
      </c>
      <c r="Q98" s="160">
        <f t="shared" si="16"/>
        <v>156960790.83999997</v>
      </c>
      <c r="R98" s="222">
        <v>6</v>
      </c>
      <c r="S98" s="209"/>
      <c r="T98" s="209">
        <v>18</v>
      </c>
      <c r="U98" s="517"/>
      <c r="V98" s="16">
        <v>0</v>
      </c>
      <c r="W98" s="11">
        <v>0</v>
      </c>
      <c r="X98" s="17">
        <v>0</v>
      </c>
      <c r="Y98" s="16">
        <f t="shared" si="22"/>
        <v>156960790.83999997</v>
      </c>
      <c r="Z98" s="11">
        <v>0</v>
      </c>
      <c r="AA98" s="17">
        <f>SUM(Y98:Z98)</f>
        <v>156960790.83999997</v>
      </c>
      <c r="AB98" s="168"/>
      <c r="AC98" s="144"/>
      <c r="AD98" s="168"/>
      <c r="AE98" s="16">
        <v>0</v>
      </c>
      <c r="AF98" s="11">
        <v>0</v>
      </c>
      <c r="AG98" s="17">
        <v>0</v>
      </c>
      <c r="AH98" s="161"/>
      <c r="AI98" s="285"/>
      <c r="AJ98" s="16">
        <f t="shared" si="17"/>
        <v>0</v>
      </c>
    </row>
    <row r="99" spans="1:36" ht="11.25" customHeight="1">
      <c r="A99" s="173">
        <v>11400071</v>
      </c>
      <c r="B99" s="168"/>
      <c r="C99" s="242" t="s">
        <v>1850</v>
      </c>
      <c r="D99" s="159">
        <v>16950332.899999999</v>
      </c>
      <c r="E99" s="159">
        <v>16950332.899999999</v>
      </c>
      <c r="F99" s="159">
        <v>16950332.899999999</v>
      </c>
      <c r="G99" s="159">
        <v>16950332.899999999</v>
      </c>
      <c r="H99" s="159">
        <v>16950332.899999999</v>
      </c>
      <c r="I99" s="159">
        <v>16950332.899999999</v>
      </c>
      <c r="J99" s="275">
        <v>16950332.899999999</v>
      </c>
      <c r="K99" s="275">
        <v>16950332.899999999</v>
      </c>
      <c r="L99" s="160">
        <v>16950332.899999999</v>
      </c>
      <c r="M99" s="160">
        <v>16950332.899999999</v>
      </c>
      <c r="N99" s="160">
        <v>16950332.899999999</v>
      </c>
      <c r="O99" s="160">
        <v>16950332.899999999</v>
      </c>
      <c r="P99" s="160">
        <v>16950332.899999999</v>
      </c>
      <c r="Q99" s="160">
        <f t="shared" si="16"/>
        <v>16950332.900000002</v>
      </c>
      <c r="R99" s="222">
        <v>6</v>
      </c>
      <c r="S99" s="209"/>
      <c r="T99" s="209">
        <v>18</v>
      </c>
      <c r="U99" s="517"/>
      <c r="V99" s="16">
        <v>0</v>
      </c>
      <c r="W99" s="11">
        <v>0</v>
      </c>
      <c r="X99" s="17">
        <v>0</v>
      </c>
      <c r="Y99" s="16">
        <f t="shared" si="22"/>
        <v>16950332.900000002</v>
      </c>
      <c r="Z99" s="11">
        <v>0</v>
      </c>
      <c r="AA99" s="17">
        <f>SUM(Y99:Z99)</f>
        <v>16950332.900000002</v>
      </c>
      <c r="AB99" s="168"/>
      <c r="AC99" s="144"/>
      <c r="AD99" s="168"/>
      <c r="AE99" s="16">
        <v>0</v>
      </c>
      <c r="AF99" s="11">
        <v>0</v>
      </c>
      <c r="AG99" s="17">
        <v>0</v>
      </c>
      <c r="AH99" s="161"/>
      <c r="AI99" s="285"/>
      <c r="AJ99" s="16">
        <f t="shared" si="17"/>
        <v>0</v>
      </c>
    </row>
    <row r="100" spans="1:36" ht="11.25" customHeight="1">
      <c r="A100" s="173">
        <v>11400081</v>
      </c>
      <c r="B100" s="168"/>
      <c r="C100" s="242" t="s">
        <v>159</v>
      </c>
      <c r="D100" s="159">
        <v>0</v>
      </c>
      <c r="E100" s="159">
        <v>0</v>
      </c>
      <c r="F100" s="159">
        <v>0</v>
      </c>
      <c r="G100" s="159">
        <v>0</v>
      </c>
      <c r="H100" s="159">
        <v>0</v>
      </c>
      <c r="I100" s="159">
        <v>0</v>
      </c>
      <c r="J100" s="275">
        <v>0</v>
      </c>
      <c r="K100" s="275">
        <v>0</v>
      </c>
      <c r="L100" s="160">
        <v>0</v>
      </c>
      <c r="M100" s="160">
        <v>0</v>
      </c>
      <c r="N100" s="160">
        <v>0</v>
      </c>
      <c r="O100" s="160">
        <v>0</v>
      </c>
      <c r="P100" s="160">
        <v>0</v>
      </c>
      <c r="Q100" s="160">
        <f t="shared" si="16"/>
        <v>0</v>
      </c>
      <c r="R100" s="222" t="s">
        <v>1180</v>
      </c>
      <c r="S100" s="209"/>
      <c r="T100" s="209" t="s">
        <v>953</v>
      </c>
      <c r="U100" s="517"/>
      <c r="V100" s="16">
        <v>0</v>
      </c>
      <c r="W100" s="11">
        <v>0</v>
      </c>
      <c r="X100" s="17">
        <v>0</v>
      </c>
      <c r="Y100" s="16">
        <f t="shared" si="22"/>
        <v>0</v>
      </c>
      <c r="Z100" s="11">
        <v>0</v>
      </c>
      <c r="AA100" s="17">
        <f>SUM(Y100:Z100)</f>
        <v>0</v>
      </c>
      <c r="AB100" s="168"/>
      <c r="AC100" s="144"/>
      <c r="AD100" s="168"/>
      <c r="AE100" s="16">
        <v>0</v>
      </c>
      <c r="AF100" s="11">
        <v>0</v>
      </c>
      <c r="AG100" s="17">
        <v>0</v>
      </c>
      <c r="AH100" s="161"/>
      <c r="AI100" s="285"/>
      <c r="AJ100" s="16">
        <f t="shared" si="17"/>
        <v>0</v>
      </c>
    </row>
    <row r="101" spans="1:36" ht="11.25" customHeight="1">
      <c r="A101" s="173">
        <v>11400091</v>
      </c>
      <c r="B101" s="168"/>
      <c r="C101" s="242" t="s">
        <v>2395</v>
      </c>
      <c r="D101" s="159">
        <v>31009424.030000001</v>
      </c>
      <c r="E101" s="159">
        <v>31009424.030000001</v>
      </c>
      <c r="F101" s="159">
        <v>31009424.030000001</v>
      </c>
      <c r="G101" s="159">
        <v>31009424.030000001</v>
      </c>
      <c r="H101" s="159">
        <v>31009424.030000001</v>
      </c>
      <c r="I101" s="159">
        <v>31009424.030000001</v>
      </c>
      <c r="J101" s="275">
        <v>31009424.030000001</v>
      </c>
      <c r="K101" s="275">
        <v>31009424.030000001</v>
      </c>
      <c r="L101" s="160">
        <v>31009424.030000001</v>
      </c>
      <c r="M101" s="160">
        <v>31009424.030000001</v>
      </c>
      <c r="N101" s="160">
        <v>31009424.030000001</v>
      </c>
      <c r="O101" s="160">
        <v>31009424.030000001</v>
      </c>
      <c r="P101" s="160">
        <v>31009424.030000001</v>
      </c>
      <c r="Q101" s="160">
        <f t="shared" si="16"/>
        <v>31009424.02999999</v>
      </c>
      <c r="R101" s="222" t="s">
        <v>1180</v>
      </c>
      <c r="S101" s="209"/>
      <c r="T101" s="209" t="s">
        <v>953</v>
      </c>
      <c r="U101" s="517"/>
      <c r="V101" s="16">
        <v>0</v>
      </c>
      <c r="W101" s="11">
        <v>0</v>
      </c>
      <c r="X101" s="17">
        <v>0</v>
      </c>
      <c r="Y101" s="16">
        <f t="shared" si="22"/>
        <v>31009424.02999999</v>
      </c>
      <c r="Z101" s="11">
        <v>0</v>
      </c>
      <c r="AA101" s="17">
        <f>SUM(Y101:Z101)</f>
        <v>31009424.02999999</v>
      </c>
      <c r="AB101" s="168"/>
      <c r="AC101" s="144"/>
      <c r="AD101" s="168"/>
      <c r="AE101" s="16">
        <v>0</v>
      </c>
      <c r="AF101" s="11">
        <v>0</v>
      </c>
      <c r="AG101" s="17">
        <v>0</v>
      </c>
      <c r="AH101" s="161"/>
      <c r="AI101" s="285"/>
      <c r="AJ101" s="16">
        <f t="shared" si="17"/>
        <v>0</v>
      </c>
    </row>
    <row r="102" spans="1:36" ht="11.25" customHeight="1">
      <c r="A102" s="156">
        <v>11500001</v>
      </c>
      <c r="B102" s="157"/>
      <c r="C102" s="197" t="s">
        <v>1609</v>
      </c>
      <c r="D102" s="159">
        <v>-867339</v>
      </c>
      <c r="E102" s="159">
        <v>-869489</v>
      </c>
      <c r="F102" s="159">
        <v>-871639</v>
      </c>
      <c r="G102" s="159">
        <v>-873789</v>
      </c>
      <c r="H102" s="159">
        <v>-875939</v>
      </c>
      <c r="I102" s="159">
        <v>-878089</v>
      </c>
      <c r="J102" s="275">
        <v>-880239</v>
      </c>
      <c r="K102" s="275">
        <v>-882389</v>
      </c>
      <c r="L102" s="160">
        <v>-884539</v>
      </c>
      <c r="M102" s="160">
        <v>-886689</v>
      </c>
      <c r="N102" s="160">
        <v>-888839</v>
      </c>
      <c r="O102" s="160">
        <v>-890989</v>
      </c>
      <c r="P102" s="160">
        <v>-893139</v>
      </c>
      <c r="Q102" s="160">
        <f t="shared" si="16"/>
        <v>-880239</v>
      </c>
      <c r="R102" s="222">
        <v>21</v>
      </c>
      <c r="S102" s="209"/>
      <c r="T102" s="209">
        <v>24</v>
      </c>
      <c r="U102" s="517"/>
      <c r="V102" s="16">
        <v>0</v>
      </c>
      <c r="W102" s="11">
        <v>0</v>
      </c>
      <c r="X102" s="17">
        <v>0</v>
      </c>
      <c r="Y102" s="16">
        <f t="shared" si="22"/>
        <v>-880239</v>
      </c>
      <c r="Z102" s="11"/>
      <c r="AA102" s="17">
        <f>Q102</f>
        <v>-880239</v>
      </c>
      <c r="AB102" s="16"/>
      <c r="AC102" s="11">
        <v>0</v>
      </c>
      <c r="AD102" s="17">
        <f>SUM(AB102:AC102)</f>
        <v>0</v>
      </c>
      <c r="AE102" s="16">
        <v>0</v>
      </c>
      <c r="AF102" s="11">
        <v>0</v>
      </c>
      <c r="AG102" s="17">
        <v>0</v>
      </c>
      <c r="AH102" s="161"/>
      <c r="AI102" s="285"/>
      <c r="AJ102" s="16">
        <f t="shared" si="17"/>
        <v>0</v>
      </c>
    </row>
    <row r="103" spans="1:36" ht="11.25" customHeight="1">
      <c r="A103" s="156">
        <v>11500002</v>
      </c>
      <c r="B103" s="157"/>
      <c r="C103" s="197" t="s">
        <v>215</v>
      </c>
      <c r="D103" s="159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275">
        <v>0</v>
      </c>
      <c r="K103" s="275">
        <v>0</v>
      </c>
      <c r="L103" s="160">
        <v>0</v>
      </c>
      <c r="M103" s="160">
        <v>0</v>
      </c>
      <c r="N103" s="160">
        <v>0</v>
      </c>
      <c r="O103" s="160">
        <v>0</v>
      </c>
      <c r="P103" s="160">
        <v>0</v>
      </c>
      <c r="Q103" s="160">
        <f t="shared" si="16"/>
        <v>0</v>
      </c>
      <c r="R103" s="222"/>
      <c r="S103" s="209">
        <v>5</v>
      </c>
      <c r="T103" s="209" t="s">
        <v>1681</v>
      </c>
      <c r="U103" s="517"/>
      <c r="V103" s="16">
        <v>0</v>
      </c>
      <c r="W103" s="11">
        <v>0</v>
      </c>
      <c r="X103" s="17">
        <v>0</v>
      </c>
      <c r="Y103" s="16"/>
      <c r="Z103" s="11">
        <f>Q103</f>
        <v>0</v>
      </c>
      <c r="AA103" s="17">
        <f>Q103</f>
        <v>0</v>
      </c>
      <c r="AB103" s="16">
        <v>0</v>
      </c>
      <c r="AC103" s="11">
        <f>$Q103</f>
        <v>0</v>
      </c>
      <c r="AD103" s="17">
        <f>SUM(AB103:AC103)</f>
        <v>0</v>
      </c>
      <c r="AE103" s="16">
        <v>0</v>
      </c>
      <c r="AF103" s="11">
        <v>0</v>
      </c>
      <c r="AG103" s="17">
        <v>0</v>
      </c>
      <c r="AH103" s="161"/>
      <c r="AI103" s="285"/>
      <c r="AJ103" s="16">
        <f t="shared" si="17"/>
        <v>0</v>
      </c>
    </row>
    <row r="104" spans="1:36" ht="11.25" customHeight="1">
      <c r="A104" s="156">
        <v>11500011</v>
      </c>
      <c r="B104" s="157"/>
      <c r="C104" s="197" t="s">
        <v>60</v>
      </c>
      <c r="D104" s="159">
        <v>-302358.01</v>
      </c>
      <c r="E104" s="159">
        <v>-302358.01</v>
      </c>
      <c r="F104" s="159">
        <v>-302358.01</v>
      </c>
      <c r="G104" s="159">
        <v>-302358.01</v>
      </c>
      <c r="H104" s="159">
        <v>-302358.01</v>
      </c>
      <c r="I104" s="159">
        <v>-302358.01</v>
      </c>
      <c r="J104" s="275">
        <v>-302358.01</v>
      </c>
      <c r="K104" s="275">
        <v>-302358.01</v>
      </c>
      <c r="L104" s="160">
        <v>-302358.01</v>
      </c>
      <c r="M104" s="160">
        <v>-302358.01</v>
      </c>
      <c r="N104" s="160">
        <v>-302358.01</v>
      </c>
      <c r="O104" s="160">
        <v>-302358.01</v>
      </c>
      <c r="P104" s="160">
        <v>-302358.01</v>
      </c>
      <c r="Q104" s="160">
        <f t="shared" si="16"/>
        <v>-302358.00999999995</v>
      </c>
      <c r="R104" s="222">
        <v>21</v>
      </c>
      <c r="S104" s="209"/>
      <c r="T104" s="209">
        <v>24</v>
      </c>
      <c r="U104" s="517"/>
      <c r="V104" s="16">
        <v>0</v>
      </c>
      <c r="W104" s="11">
        <v>0</v>
      </c>
      <c r="X104" s="17">
        <v>0</v>
      </c>
      <c r="Y104" s="16">
        <f t="shared" ref="Y104:Y109" si="23">Q104</f>
        <v>-302358.00999999995</v>
      </c>
      <c r="Z104" s="11"/>
      <c r="AA104" s="17">
        <f>Q104</f>
        <v>-302358.00999999995</v>
      </c>
      <c r="AB104" s="16"/>
      <c r="AC104" s="11">
        <v>0</v>
      </c>
      <c r="AD104" s="17">
        <f>SUM(AB104:AC104)</f>
        <v>0</v>
      </c>
      <c r="AE104" s="16">
        <v>0</v>
      </c>
      <c r="AF104" s="11">
        <v>0</v>
      </c>
      <c r="AG104" s="17">
        <v>0</v>
      </c>
      <c r="AH104" s="161"/>
      <c r="AI104" s="285"/>
      <c r="AJ104" s="16">
        <f t="shared" si="17"/>
        <v>0</v>
      </c>
    </row>
    <row r="105" spans="1:36" ht="11.25" customHeight="1">
      <c r="A105" s="156">
        <v>11500031</v>
      </c>
      <c r="B105" s="157"/>
      <c r="C105" s="197" t="s">
        <v>1187</v>
      </c>
      <c r="D105" s="159">
        <v>-57831213.659999996</v>
      </c>
      <c r="E105" s="159">
        <v>-58052288.659999996</v>
      </c>
      <c r="F105" s="159">
        <v>-58273363.659999996</v>
      </c>
      <c r="G105" s="159">
        <v>-58494438.659999996</v>
      </c>
      <c r="H105" s="159">
        <v>-58715513.659999996</v>
      </c>
      <c r="I105" s="159">
        <v>-58936588.659999996</v>
      </c>
      <c r="J105" s="275">
        <v>-59157663.659999996</v>
      </c>
      <c r="K105" s="275">
        <v>-59378738.659999996</v>
      </c>
      <c r="L105" s="160">
        <v>-59599813.659999996</v>
      </c>
      <c r="M105" s="160">
        <v>-59820888.659999996</v>
      </c>
      <c r="N105" s="160">
        <v>-60041963.659999996</v>
      </c>
      <c r="O105" s="160">
        <v>-60263038.659999996</v>
      </c>
      <c r="P105" s="160">
        <v>-60484113.659999996</v>
      </c>
      <c r="Q105" s="160">
        <f t="shared" si="16"/>
        <v>-59157663.659999974</v>
      </c>
      <c r="R105" s="222">
        <v>21</v>
      </c>
      <c r="S105" s="209"/>
      <c r="T105" s="209">
        <v>24</v>
      </c>
      <c r="U105" s="517"/>
      <c r="V105" s="16">
        <v>0</v>
      </c>
      <c r="W105" s="11">
        <v>0</v>
      </c>
      <c r="X105" s="17">
        <v>0</v>
      </c>
      <c r="Y105" s="16">
        <f t="shared" si="23"/>
        <v>-59157663.659999974</v>
      </c>
      <c r="Z105" s="11"/>
      <c r="AA105" s="17">
        <f>Q105</f>
        <v>-59157663.659999974</v>
      </c>
      <c r="AB105" s="16"/>
      <c r="AC105" s="11">
        <v>0</v>
      </c>
      <c r="AD105" s="17">
        <f>SUM(AB105:AC105)</f>
        <v>0</v>
      </c>
      <c r="AE105" s="16">
        <v>0</v>
      </c>
      <c r="AF105" s="11">
        <v>0</v>
      </c>
      <c r="AG105" s="17">
        <v>0</v>
      </c>
      <c r="AH105" s="161"/>
      <c r="AI105" s="285"/>
      <c r="AJ105" s="16">
        <f t="shared" si="17"/>
        <v>0</v>
      </c>
    </row>
    <row r="106" spans="1:36" ht="11.25" customHeight="1">
      <c r="A106" s="156">
        <v>11500041</v>
      </c>
      <c r="B106" s="157"/>
      <c r="C106" s="197" t="s">
        <v>1343</v>
      </c>
      <c r="D106" s="159">
        <v>-31413014.960000001</v>
      </c>
      <c r="E106" s="159">
        <v>-31797723.239999998</v>
      </c>
      <c r="F106" s="159">
        <v>-32182431.52</v>
      </c>
      <c r="G106" s="159">
        <v>-32567139.800000001</v>
      </c>
      <c r="H106" s="159">
        <v>-32951848.079999998</v>
      </c>
      <c r="I106" s="159">
        <v>-33336556.359999999</v>
      </c>
      <c r="J106" s="275">
        <v>-33721264.640000001</v>
      </c>
      <c r="K106" s="275">
        <v>-34105972.920000002</v>
      </c>
      <c r="L106" s="160">
        <v>-34490681.200000003</v>
      </c>
      <c r="M106" s="160">
        <v>-34875389.479999997</v>
      </c>
      <c r="N106" s="160">
        <v>-35260097.759999998</v>
      </c>
      <c r="O106" s="160">
        <v>-35644806.039999999</v>
      </c>
      <c r="P106" s="160">
        <v>-36029514.32</v>
      </c>
      <c r="Q106" s="160">
        <f t="shared" si="16"/>
        <v>-33721264.640000001</v>
      </c>
      <c r="R106" s="222" t="s">
        <v>1362</v>
      </c>
      <c r="S106" s="209"/>
      <c r="T106" s="209">
        <v>24</v>
      </c>
      <c r="U106" s="517"/>
      <c r="V106" s="16">
        <v>0</v>
      </c>
      <c r="W106" s="11">
        <v>0</v>
      </c>
      <c r="X106" s="17">
        <v>0</v>
      </c>
      <c r="Y106" s="16">
        <f t="shared" si="23"/>
        <v>-33721264.640000001</v>
      </c>
      <c r="Z106" s="11">
        <v>0</v>
      </c>
      <c r="AA106" s="17">
        <f>SUM(Y106:Z106)</f>
        <v>-33721264.640000001</v>
      </c>
      <c r="AB106" s="168"/>
      <c r="AC106" s="144"/>
      <c r="AD106" s="168"/>
      <c r="AE106" s="16">
        <v>0</v>
      </c>
      <c r="AF106" s="11">
        <v>0</v>
      </c>
      <c r="AG106" s="17">
        <v>0</v>
      </c>
      <c r="AH106" s="161"/>
      <c r="AI106" s="285"/>
      <c r="AJ106" s="16">
        <f t="shared" ref="AJ106:AJ137" si="24">Q106-X106-AA106-AD106-AG106-AH106</f>
        <v>0</v>
      </c>
    </row>
    <row r="107" spans="1:36" ht="11.25" customHeight="1">
      <c r="A107" s="173">
        <v>11500051</v>
      </c>
      <c r="B107" s="168"/>
      <c r="C107" s="242" t="s">
        <v>1851</v>
      </c>
      <c r="D107" s="159">
        <v>-15222471.67</v>
      </c>
      <c r="E107" s="159">
        <v>-15412880.41</v>
      </c>
      <c r="F107" s="159">
        <v>-15603289.15</v>
      </c>
      <c r="G107" s="159">
        <v>-15793697.890000001</v>
      </c>
      <c r="H107" s="159">
        <v>-15987228.08</v>
      </c>
      <c r="I107" s="159">
        <v>-16168272.460000001</v>
      </c>
      <c r="J107" s="275">
        <v>-16361802.65</v>
      </c>
      <c r="K107" s="275">
        <v>-16549089.93</v>
      </c>
      <c r="L107" s="160">
        <v>-16742620.119999999</v>
      </c>
      <c r="M107" s="160">
        <v>-16929907.399999999</v>
      </c>
      <c r="N107" s="160">
        <v>-16950332.899999999</v>
      </c>
      <c r="O107" s="160">
        <v>-16950332.899999999</v>
      </c>
      <c r="P107" s="160">
        <v>-16950332.899999999</v>
      </c>
      <c r="Q107" s="160">
        <f t="shared" si="16"/>
        <v>-16294654.681250004</v>
      </c>
      <c r="R107" s="222" t="s">
        <v>1362</v>
      </c>
      <c r="S107" s="209"/>
      <c r="T107" s="209">
        <v>24</v>
      </c>
      <c r="U107" s="517"/>
      <c r="V107" s="16">
        <v>0</v>
      </c>
      <c r="W107" s="11">
        <v>0</v>
      </c>
      <c r="X107" s="17">
        <v>0</v>
      </c>
      <c r="Y107" s="16">
        <f t="shared" si="23"/>
        <v>-16294654.681250004</v>
      </c>
      <c r="Z107" s="11">
        <v>0</v>
      </c>
      <c r="AA107" s="17">
        <f>SUM(Y107:Z107)</f>
        <v>-16294654.681250004</v>
      </c>
      <c r="AB107" s="168"/>
      <c r="AC107" s="144"/>
      <c r="AD107" s="168"/>
      <c r="AE107" s="16">
        <v>0</v>
      </c>
      <c r="AF107" s="11">
        <v>0</v>
      </c>
      <c r="AG107" s="17">
        <v>0</v>
      </c>
      <c r="AH107" s="161"/>
      <c r="AI107" s="285"/>
      <c r="AJ107" s="16">
        <f t="shared" si="24"/>
        <v>0</v>
      </c>
    </row>
    <row r="108" spans="1:36" ht="11.25" customHeight="1">
      <c r="A108" s="173">
        <v>11500061</v>
      </c>
      <c r="B108" s="168"/>
      <c r="C108" s="197" t="s">
        <v>2396</v>
      </c>
      <c r="D108" s="159">
        <v>-3291032.12</v>
      </c>
      <c r="E108" s="159">
        <v>-3386448.27</v>
      </c>
      <c r="F108" s="159">
        <v>-3481864.42</v>
      </c>
      <c r="G108" s="159">
        <v>-3577280.57</v>
      </c>
      <c r="H108" s="159">
        <v>-3672696.72</v>
      </c>
      <c r="I108" s="159">
        <v>-3768112.87</v>
      </c>
      <c r="J108" s="275">
        <v>-3863529.02</v>
      </c>
      <c r="K108" s="275">
        <v>-3958945.17</v>
      </c>
      <c r="L108" s="160">
        <v>-4054361.32</v>
      </c>
      <c r="M108" s="160">
        <v>-4149777.47</v>
      </c>
      <c r="N108" s="160">
        <v>-4245193.62</v>
      </c>
      <c r="O108" s="160">
        <v>-4340609.7699999996</v>
      </c>
      <c r="P108" s="160">
        <v>-4436025.92</v>
      </c>
      <c r="Q108" s="160">
        <f t="shared" si="16"/>
        <v>-3863529.02</v>
      </c>
      <c r="R108" s="222" t="s">
        <v>1362</v>
      </c>
      <c r="S108" s="209"/>
      <c r="T108" s="209" t="s">
        <v>555</v>
      </c>
      <c r="U108" s="517"/>
      <c r="V108" s="16">
        <v>0</v>
      </c>
      <c r="W108" s="11">
        <v>0</v>
      </c>
      <c r="X108" s="17">
        <v>0</v>
      </c>
      <c r="Y108" s="16">
        <f t="shared" si="23"/>
        <v>-3863529.02</v>
      </c>
      <c r="Z108" s="11">
        <v>0</v>
      </c>
      <c r="AA108" s="17">
        <f>SUM(Y108:Z108)</f>
        <v>-3863529.02</v>
      </c>
      <c r="AB108" s="168"/>
      <c r="AC108" s="144"/>
      <c r="AD108" s="168"/>
      <c r="AE108" s="16">
        <v>0</v>
      </c>
      <c r="AF108" s="11">
        <v>0</v>
      </c>
      <c r="AG108" s="17">
        <v>0</v>
      </c>
      <c r="AH108" s="161"/>
      <c r="AI108" s="285"/>
      <c r="AJ108" s="16">
        <f t="shared" si="24"/>
        <v>0</v>
      </c>
    </row>
    <row r="109" spans="1:36" ht="11.25" customHeight="1">
      <c r="A109" s="156">
        <v>11591001</v>
      </c>
      <c r="B109" s="157"/>
      <c r="C109" s="197" t="s">
        <v>1280</v>
      </c>
      <c r="D109" s="159">
        <v>0</v>
      </c>
      <c r="E109" s="159">
        <v>0</v>
      </c>
      <c r="F109" s="159">
        <v>0</v>
      </c>
      <c r="G109" s="159">
        <v>0</v>
      </c>
      <c r="H109" s="159">
        <v>0</v>
      </c>
      <c r="I109" s="159">
        <v>0</v>
      </c>
      <c r="J109" s="275">
        <v>0</v>
      </c>
      <c r="K109" s="275">
        <v>0</v>
      </c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0">
        <f t="shared" si="16"/>
        <v>0</v>
      </c>
      <c r="R109" s="222">
        <v>21</v>
      </c>
      <c r="S109" s="209"/>
      <c r="T109" s="209">
        <v>24</v>
      </c>
      <c r="U109" s="517"/>
      <c r="V109" s="16">
        <v>0</v>
      </c>
      <c r="W109" s="11">
        <v>0</v>
      </c>
      <c r="X109" s="17">
        <v>0</v>
      </c>
      <c r="Y109" s="16">
        <f t="shared" si="23"/>
        <v>0</v>
      </c>
      <c r="Z109" s="11"/>
      <c r="AA109" s="17">
        <f>Q109</f>
        <v>0</v>
      </c>
      <c r="AB109" s="16">
        <f>$Q109</f>
        <v>0</v>
      </c>
      <c r="AC109" s="11">
        <v>0</v>
      </c>
      <c r="AD109" s="17">
        <f t="shared" ref="AD109:AD147" si="25">SUM(AB109:AC109)</f>
        <v>0</v>
      </c>
      <c r="AE109" s="16">
        <v>0</v>
      </c>
      <c r="AF109" s="11">
        <v>0</v>
      </c>
      <c r="AG109" s="17">
        <v>0</v>
      </c>
      <c r="AH109" s="161"/>
      <c r="AI109" s="285"/>
      <c r="AJ109" s="16">
        <f t="shared" si="24"/>
        <v>0</v>
      </c>
    </row>
    <row r="110" spans="1:36" ht="11.25" customHeight="1">
      <c r="A110" s="156">
        <v>11730002</v>
      </c>
      <c r="B110" s="157"/>
      <c r="C110" s="197" t="s">
        <v>610</v>
      </c>
      <c r="D110" s="159">
        <v>8654564.4700000007</v>
      </c>
      <c r="E110" s="159">
        <v>8654564.4700000007</v>
      </c>
      <c r="F110" s="159">
        <v>8654564.4700000007</v>
      </c>
      <c r="G110" s="159">
        <v>8654564.4700000007</v>
      </c>
      <c r="H110" s="159">
        <v>8654564.4700000007</v>
      </c>
      <c r="I110" s="159">
        <v>8654564.4700000007</v>
      </c>
      <c r="J110" s="275">
        <v>8654564.4700000007</v>
      </c>
      <c r="K110" s="275">
        <v>8654564.4700000007</v>
      </c>
      <c r="L110" s="160">
        <v>8654564.4700000007</v>
      </c>
      <c r="M110" s="160">
        <v>8654564.4700000007</v>
      </c>
      <c r="N110" s="160">
        <v>8654564.4700000007</v>
      </c>
      <c r="O110" s="160">
        <v>8654564.4700000007</v>
      </c>
      <c r="P110" s="160">
        <v>8654564.4700000007</v>
      </c>
      <c r="Q110" s="160">
        <f t="shared" si="16"/>
        <v>8654564.4700000007</v>
      </c>
      <c r="R110" s="222"/>
      <c r="S110" s="209">
        <v>3</v>
      </c>
      <c r="T110" s="209" t="s">
        <v>1682</v>
      </c>
      <c r="U110" s="517"/>
      <c r="V110" s="16">
        <v>0</v>
      </c>
      <c r="W110" s="11">
        <v>0</v>
      </c>
      <c r="X110" s="17">
        <v>0</v>
      </c>
      <c r="Y110" s="16"/>
      <c r="Z110" s="11">
        <f>Q110</f>
        <v>8654564.4700000007</v>
      </c>
      <c r="AA110" s="17">
        <f>Q110</f>
        <v>8654564.4700000007</v>
      </c>
      <c r="AB110" s="16">
        <v>0</v>
      </c>
      <c r="AC110" s="11"/>
      <c r="AD110" s="17">
        <f t="shared" si="25"/>
        <v>0</v>
      </c>
      <c r="AE110" s="16">
        <v>0</v>
      </c>
      <c r="AF110" s="11">
        <v>0</v>
      </c>
      <c r="AG110" s="17">
        <v>0</v>
      </c>
      <c r="AH110" s="161"/>
      <c r="AI110" s="285"/>
      <c r="AJ110" s="16">
        <f t="shared" si="24"/>
        <v>0</v>
      </c>
    </row>
    <row r="111" spans="1:36" ht="11.25" customHeight="1">
      <c r="A111" s="156">
        <v>12100003</v>
      </c>
      <c r="B111" s="157"/>
      <c r="C111" s="197" t="s">
        <v>404</v>
      </c>
      <c r="D111" s="159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275">
        <v>0</v>
      </c>
      <c r="K111" s="275">
        <v>0</v>
      </c>
      <c r="L111" s="160">
        <v>0</v>
      </c>
      <c r="M111" s="160">
        <v>0</v>
      </c>
      <c r="N111" s="160">
        <v>0</v>
      </c>
      <c r="O111" s="160">
        <v>0</v>
      </c>
      <c r="P111" s="160">
        <v>0</v>
      </c>
      <c r="Q111" s="160">
        <f t="shared" si="16"/>
        <v>0</v>
      </c>
      <c r="R111" s="222"/>
      <c r="S111" s="209"/>
      <c r="T111" s="209" t="s">
        <v>1679</v>
      </c>
      <c r="U111" s="517"/>
      <c r="V111" s="16">
        <v>0</v>
      </c>
      <c r="W111" s="11">
        <v>0</v>
      </c>
      <c r="X111" s="17">
        <v>0</v>
      </c>
      <c r="Y111" s="16"/>
      <c r="Z111" s="11"/>
      <c r="AA111" s="17"/>
      <c r="AB111" s="16"/>
      <c r="AC111" s="11"/>
      <c r="AD111" s="17">
        <f t="shared" si="25"/>
        <v>0</v>
      </c>
      <c r="AE111" s="16">
        <f t="shared" ref="AE111:AG140" si="26">$Q111</f>
        <v>0</v>
      </c>
      <c r="AF111" s="11">
        <f t="shared" si="26"/>
        <v>0</v>
      </c>
      <c r="AG111" s="17">
        <f t="shared" si="26"/>
        <v>0</v>
      </c>
      <c r="AH111" s="161"/>
      <c r="AI111" s="285"/>
      <c r="AJ111" s="16">
        <f t="shared" si="24"/>
        <v>0</v>
      </c>
    </row>
    <row r="112" spans="1:36" ht="11.25" customHeight="1">
      <c r="A112" s="156">
        <v>12100013</v>
      </c>
      <c r="B112" s="157"/>
      <c r="C112" s="197" t="s">
        <v>797</v>
      </c>
      <c r="D112" s="159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275">
        <v>0</v>
      </c>
      <c r="K112" s="275">
        <v>0</v>
      </c>
      <c r="L112" s="160">
        <v>0</v>
      </c>
      <c r="M112" s="160">
        <v>0</v>
      </c>
      <c r="N112" s="160">
        <v>0</v>
      </c>
      <c r="O112" s="160">
        <v>0</v>
      </c>
      <c r="P112" s="160">
        <v>0</v>
      </c>
      <c r="Q112" s="160">
        <f t="shared" si="16"/>
        <v>0</v>
      </c>
      <c r="R112" s="222"/>
      <c r="S112" s="209"/>
      <c r="T112" s="209" t="s">
        <v>1679</v>
      </c>
      <c r="U112" s="517"/>
      <c r="V112" s="16">
        <v>0</v>
      </c>
      <c r="W112" s="11">
        <v>0</v>
      </c>
      <c r="X112" s="17">
        <v>0</v>
      </c>
      <c r="Y112" s="16"/>
      <c r="Z112" s="11"/>
      <c r="AA112" s="17"/>
      <c r="AB112" s="16"/>
      <c r="AC112" s="11"/>
      <c r="AD112" s="17">
        <f t="shared" si="25"/>
        <v>0</v>
      </c>
      <c r="AE112" s="16">
        <f t="shared" si="26"/>
        <v>0</v>
      </c>
      <c r="AF112" s="11">
        <f t="shared" si="26"/>
        <v>0</v>
      </c>
      <c r="AG112" s="17">
        <f t="shared" si="26"/>
        <v>0</v>
      </c>
      <c r="AH112" s="161"/>
      <c r="AI112" s="285"/>
      <c r="AJ112" s="16">
        <f t="shared" si="24"/>
        <v>0</v>
      </c>
    </row>
    <row r="113" spans="1:36" ht="11.25" customHeight="1">
      <c r="A113" s="156">
        <v>12100503</v>
      </c>
      <c r="B113" s="157"/>
      <c r="C113" s="197" t="s">
        <v>267</v>
      </c>
      <c r="D113" s="159">
        <v>140334.54999999999</v>
      </c>
      <c r="E113" s="159">
        <v>-254425.5</v>
      </c>
      <c r="F113" s="159">
        <v>214028.94</v>
      </c>
      <c r="G113" s="159">
        <v>94399.98</v>
      </c>
      <c r="H113" s="159">
        <v>178066.69</v>
      </c>
      <c r="I113" s="159">
        <v>195491.49</v>
      </c>
      <c r="J113" s="275">
        <v>207994.25</v>
      </c>
      <c r="K113" s="275">
        <v>35244.39</v>
      </c>
      <c r="L113" s="160">
        <v>76803.08</v>
      </c>
      <c r="M113" s="160">
        <v>91930.78</v>
      </c>
      <c r="N113" s="160">
        <v>104480.49</v>
      </c>
      <c r="O113" s="160">
        <v>85409.33</v>
      </c>
      <c r="P113" s="160">
        <v>99509.79</v>
      </c>
      <c r="Q113" s="160">
        <f t="shared" si="16"/>
        <v>95778.840833333321</v>
      </c>
      <c r="R113" s="222"/>
      <c r="S113" s="209"/>
      <c r="T113" s="209" t="s">
        <v>1679</v>
      </c>
      <c r="U113" s="517"/>
      <c r="V113" s="16">
        <v>0</v>
      </c>
      <c r="W113" s="11">
        <v>0</v>
      </c>
      <c r="X113" s="17">
        <v>0</v>
      </c>
      <c r="Y113" s="16"/>
      <c r="Z113" s="11"/>
      <c r="AA113" s="17"/>
      <c r="AB113" s="16"/>
      <c r="AC113" s="11"/>
      <c r="AD113" s="17">
        <f t="shared" si="25"/>
        <v>0</v>
      </c>
      <c r="AE113" s="16">
        <f t="shared" si="26"/>
        <v>95778.840833333321</v>
      </c>
      <c r="AF113" s="11">
        <f t="shared" si="26"/>
        <v>95778.840833333321</v>
      </c>
      <c r="AG113" s="17">
        <f t="shared" si="26"/>
        <v>95778.840833333321</v>
      </c>
      <c r="AH113" s="161"/>
      <c r="AI113" s="285"/>
      <c r="AJ113" s="16">
        <f t="shared" si="24"/>
        <v>0</v>
      </c>
    </row>
    <row r="114" spans="1:36" ht="11.25" customHeight="1">
      <c r="A114" s="156">
        <v>12100513</v>
      </c>
      <c r="B114" s="157"/>
      <c r="C114" s="197" t="s">
        <v>267</v>
      </c>
      <c r="D114" s="159">
        <v>3888217.33</v>
      </c>
      <c r="E114" s="159">
        <v>3940911.85</v>
      </c>
      <c r="F114" s="159">
        <v>3739500.31</v>
      </c>
      <c r="G114" s="159">
        <v>3665517.83</v>
      </c>
      <c r="H114" s="159">
        <v>3200888.18</v>
      </c>
      <c r="I114" s="159">
        <v>3200888.18</v>
      </c>
      <c r="J114" s="275">
        <v>3200888.18</v>
      </c>
      <c r="K114" s="275">
        <v>3197737.06</v>
      </c>
      <c r="L114" s="160">
        <v>3194142.97</v>
      </c>
      <c r="M114" s="160">
        <v>3194142.97</v>
      </c>
      <c r="N114" s="160">
        <v>3194142.97</v>
      </c>
      <c r="O114" s="160">
        <v>3194142.97</v>
      </c>
      <c r="P114" s="160">
        <v>3194142.97</v>
      </c>
      <c r="Q114" s="160">
        <f t="shared" si="16"/>
        <v>3372006.9683333333</v>
      </c>
      <c r="R114" s="222"/>
      <c r="S114" s="209"/>
      <c r="T114" s="209" t="s">
        <v>1679</v>
      </c>
      <c r="U114" s="517"/>
      <c r="V114" s="16">
        <v>0</v>
      </c>
      <c r="W114" s="11">
        <v>0</v>
      </c>
      <c r="X114" s="17">
        <v>0</v>
      </c>
      <c r="Y114" s="16"/>
      <c r="Z114" s="11"/>
      <c r="AA114" s="17"/>
      <c r="AB114" s="16"/>
      <c r="AC114" s="11"/>
      <c r="AD114" s="17">
        <f t="shared" si="25"/>
        <v>0</v>
      </c>
      <c r="AE114" s="16">
        <f t="shared" si="26"/>
        <v>3372006.9683333333</v>
      </c>
      <c r="AF114" s="11">
        <f t="shared" si="26"/>
        <v>3372006.9683333333</v>
      </c>
      <c r="AG114" s="17">
        <f t="shared" si="26"/>
        <v>3372006.9683333333</v>
      </c>
      <c r="AH114" s="161"/>
      <c r="AI114" s="285"/>
      <c r="AJ114" s="16">
        <f t="shared" si="24"/>
        <v>0</v>
      </c>
    </row>
    <row r="115" spans="1:36" ht="11.25" customHeight="1">
      <c r="A115" s="156">
        <v>12200003</v>
      </c>
      <c r="B115" s="157"/>
      <c r="C115" s="197" t="s">
        <v>2933</v>
      </c>
      <c r="D115" s="159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275">
        <v>0</v>
      </c>
      <c r="K115" s="275">
        <v>0</v>
      </c>
      <c r="L115" s="160">
        <v>0</v>
      </c>
      <c r="M115" s="160">
        <v>0</v>
      </c>
      <c r="N115" s="160">
        <v>0</v>
      </c>
      <c r="O115" s="160">
        <v>0</v>
      </c>
      <c r="P115" s="160">
        <v>0</v>
      </c>
      <c r="Q115" s="160">
        <f t="shared" si="16"/>
        <v>0</v>
      </c>
      <c r="R115" s="222"/>
      <c r="S115" s="209"/>
      <c r="T115" s="209" t="s">
        <v>1679</v>
      </c>
      <c r="U115" s="517"/>
      <c r="V115" s="16">
        <v>0</v>
      </c>
      <c r="W115" s="11">
        <v>0</v>
      </c>
      <c r="X115" s="17">
        <v>0</v>
      </c>
      <c r="Y115" s="16"/>
      <c r="Z115" s="11"/>
      <c r="AA115" s="17"/>
      <c r="AB115" s="16"/>
      <c r="AC115" s="11"/>
      <c r="AD115" s="17">
        <f t="shared" si="25"/>
        <v>0</v>
      </c>
      <c r="AE115" s="16">
        <f t="shared" si="26"/>
        <v>0</v>
      </c>
      <c r="AF115" s="11">
        <f t="shared" si="26"/>
        <v>0</v>
      </c>
      <c r="AG115" s="17">
        <f t="shared" si="26"/>
        <v>0</v>
      </c>
      <c r="AH115" s="161"/>
      <c r="AI115" s="285"/>
      <c r="AJ115" s="16">
        <f t="shared" si="24"/>
        <v>0</v>
      </c>
    </row>
    <row r="116" spans="1:36" ht="11.25" customHeight="1">
      <c r="A116" s="162">
        <v>12200503</v>
      </c>
      <c r="B116" s="144"/>
      <c r="C116" s="197" t="s">
        <v>706</v>
      </c>
      <c r="D116" s="159">
        <v>398835.72</v>
      </c>
      <c r="E116" s="159">
        <v>398835.72</v>
      </c>
      <c r="F116" s="159">
        <v>398835.72</v>
      </c>
      <c r="G116" s="159">
        <v>398835.72</v>
      </c>
      <c r="H116" s="159">
        <v>79713.38</v>
      </c>
      <c r="I116" s="159">
        <v>79713.38</v>
      </c>
      <c r="J116" s="275">
        <v>79713.38</v>
      </c>
      <c r="K116" s="275">
        <v>79713.38</v>
      </c>
      <c r="L116" s="160">
        <v>79713.38</v>
      </c>
      <c r="M116" s="160">
        <v>79713.38</v>
      </c>
      <c r="N116" s="160">
        <v>79713.38</v>
      </c>
      <c r="O116" s="160">
        <v>79713.38</v>
      </c>
      <c r="P116" s="160">
        <v>79713.38</v>
      </c>
      <c r="Q116" s="160">
        <f t="shared" si="16"/>
        <v>172790.7291666666</v>
      </c>
      <c r="R116" s="222"/>
      <c r="S116" s="209"/>
      <c r="T116" s="209" t="s">
        <v>1679</v>
      </c>
      <c r="U116" s="517"/>
      <c r="V116" s="16">
        <v>0</v>
      </c>
      <c r="W116" s="11">
        <v>0</v>
      </c>
      <c r="X116" s="17">
        <v>0</v>
      </c>
      <c r="Y116" s="16"/>
      <c r="Z116" s="11"/>
      <c r="AA116" s="17"/>
      <c r="AB116" s="16"/>
      <c r="AC116" s="11"/>
      <c r="AD116" s="17">
        <f t="shared" si="25"/>
        <v>0</v>
      </c>
      <c r="AE116" s="16">
        <f t="shared" si="26"/>
        <v>172790.7291666666</v>
      </c>
      <c r="AF116" s="11">
        <f t="shared" si="26"/>
        <v>172790.7291666666</v>
      </c>
      <c r="AG116" s="17">
        <f t="shared" si="26"/>
        <v>172790.7291666666</v>
      </c>
      <c r="AH116" s="161"/>
      <c r="AI116" s="285"/>
      <c r="AJ116" s="16">
        <f t="shared" si="24"/>
        <v>0</v>
      </c>
    </row>
    <row r="117" spans="1:36" ht="11.25" customHeight="1">
      <c r="A117" s="156">
        <v>12310000</v>
      </c>
      <c r="B117" s="157"/>
      <c r="C117" s="197" t="s">
        <v>1126</v>
      </c>
      <c r="D117" s="159">
        <v>29594520</v>
      </c>
      <c r="E117" s="159">
        <v>29594520</v>
      </c>
      <c r="F117" s="159">
        <v>29594520</v>
      </c>
      <c r="G117" s="159">
        <v>29897623</v>
      </c>
      <c r="H117" s="159">
        <v>29897623</v>
      </c>
      <c r="I117" s="159">
        <v>29897623</v>
      </c>
      <c r="J117" s="275">
        <v>29740793</v>
      </c>
      <c r="K117" s="275">
        <v>29740793</v>
      </c>
      <c r="L117" s="160">
        <v>29740793</v>
      </c>
      <c r="M117" s="160">
        <v>29732908</v>
      </c>
      <c r="N117" s="160">
        <v>29732908</v>
      </c>
      <c r="O117" s="160">
        <v>29732908</v>
      </c>
      <c r="P117" s="160">
        <v>29644604</v>
      </c>
      <c r="Q117" s="160">
        <f t="shared" si="16"/>
        <v>29743547.833333332</v>
      </c>
      <c r="R117" s="222"/>
      <c r="S117" s="209"/>
      <c r="T117" s="209" t="s">
        <v>1687</v>
      </c>
      <c r="U117" s="517"/>
      <c r="V117" s="16">
        <v>0</v>
      </c>
      <c r="W117" s="11">
        <v>0</v>
      </c>
      <c r="X117" s="17">
        <v>0</v>
      </c>
      <c r="Y117" s="16"/>
      <c r="Z117" s="11"/>
      <c r="AA117" s="17"/>
      <c r="AB117" s="16"/>
      <c r="AC117" s="11"/>
      <c r="AD117" s="17">
        <f t="shared" si="25"/>
        <v>0</v>
      </c>
      <c r="AE117" s="16">
        <f t="shared" si="26"/>
        <v>29743547.833333332</v>
      </c>
      <c r="AF117" s="11">
        <f t="shared" si="26"/>
        <v>29743547.833333332</v>
      </c>
      <c r="AG117" s="17">
        <f t="shared" si="26"/>
        <v>29743547.833333332</v>
      </c>
      <c r="AH117" s="161"/>
      <c r="AI117" s="285"/>
      <c r="AJ117" s="16">
        <f t="shared" si="24"/>
        <v>0</v>
      </c>
    </row>
    <row r="118" spans="1:36" ht="11.25" customHeight="1">
      <c r="A118" s="156" t="s">
        <v>1060</v>
      </c>
      <c r="B118" s="157"/>
      <c r="C118" s="197" t="s">
        <v>1127</v>
      </c>
      <c r="D118" s="159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275">
        <v>0</v>
      </c>
      <c r="K118" s="275">
        <v>0</v>
      </c>
      <c r="L118" s="160">
        <v>0</v>
      </c>
      <c r="M118" s="160">
        <v>0</v>
      </c>
      <c r="N118" s="160">
        <v>0</v>
      </c>
      <c r="O118" s="160">
        <v>0</v>
      </c>
      <c r="P118" s="160">
        <v>0</v>
      </c>
      <c r="Q118" s="160">
        <f t="shared" si="16"/>
        <v>0</v>
      </c>
      <c r="R118" s="222"/>
      <c r="S118" s="209"/>
      <c r="T118" s="209" t="s">
        <v>1687</v>
      </c>
      <c r="U118" s="517"/>
      <c r="V118" s="16">
        <v>0</v>
      </c>
      <c r="W118" s="11">
        <v>0</v>
      </c>
      <c r="X118" s="17">
        <v>0</v>
      </c>
      <c r="Y118" s="16"/>
      <c r="Z118" s="11"/>
      <c r="AA118" s="17"/>
      <c r="AB118" s="16">
        <f ca="1">$Q118*$AE$2</f>
        <v>0</v>
      </c>
      <c r="AC118" s="11">
        <f ca="1">$Q118*$AE$3</f>
        <v>0</v>
      </c>
      <c r="AD118" s="17">
        <f t="shared" ca="1" si="25"/>
        <v>0</v>
      </c>
      <c r="AE118" s="16">
        <f t="shared" si="26"/>
        <v>0</v>
      </c>
      <c r="AF118" s="11">
        <f t="shared" si="26"/>
        <v>0</v>
      </c>
      <c r="AG118" s="17">
        <f t="shared" si="26"/>
        <v>0</v>
      </c>
      <c r="AH118" s="161"/>
      <c r="AI118" s="285"/>
      <c r="AJ118" s="16">
        <f t="shared" ca="1" si="24"/>
        <v>0</v>
      </c>
    </row>
    <row r="119" spans="1:36" ht="11.25" customHeight="1">
      <c r="A119" s="156">
        <v>12400013</v>
      </c>
      <c r="B119" s="157"/>
      <c r="C119" s="197" t="s">
        <v>1087</v>
      </c>
      <c r="D119" s="159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275">
        <v>0</v>
      </c>
      <c r="K119" s="275">
        <v>0</v>
      </c>
      <c r="L119" s="160">
        <v>0</v>
      </c>
      <c r="M119" s="160">
        <v>0</v>
      </c>
      <c r="N119" s="160">
        <v>0</v>
      </c>
      <c r="O119" s="160">
        <v>0</v>
      </c>
      <c r="P119" s="160">
        <v>0</v>
      </c>
      <c r="Q119" s="160">
        <f t="shared" si="16"/>
        <v>0</v>
      </c>
      <c r="R119" s="222"/>
      <c r="S119" s="209"/>
      <c r="T119" s="209" t="s">
        <v>1056</v>
      </c>
      <c r="U119" s="517"/>
      <c r="V119" s="16">
        <v>0</v>
      </c>
      <c r="W119" s="11">
        <v>0</v>
      </c>
      <c r="X119" s="17">
        <v>0</v>
      </c>
      <c r="Y119" s="16"/>
      <c r="Z119" s="11"/>
      <c r="AA119" s="17"/>
      <c r="AB119" s="16"/>
      <c r="AC119" s="11"/>
      <c r="AD119" s="17">
        <f t="shared" si="25"/>
        <v>0</v>
      </c>
      <c r="AE119" s="16">
        <f t="shared" si="26"/>
        <v>0</v>
      </c>
      <c r="AF119" s="11">
        <f t="shared" si="26"/>
        <v>0</v>
      </c>
      <c r="AG119" s="17">
        <f t="shared" si="26"/>
        <v>0</v>
      </c>
      <c r="AH119" s="161"/>
      <c r="AI119" s="285"/>
      <c r="AJ119" s="16">
        <f t="shared" si="24"/>
        <v>0</v>
      </c>
    </row>
    <row r="120" spans="1:36" ht="11.25" customHeight="1">
      <c r="A120" s="156">
        <v>12400043</v>
      </c>
      <c r="B120" s="157"/>
      <c r="C120" s="197" t="s">
        <v>1088</v>
      </c>
      <c r="D120" s="159">
        <v>48384574.240000002</v>
      </c>
      <c r="E120" s="159">
        <v>48384574.240000002</v>
      </c>
      <c r="F120" s="159">
        <v>48384574.240000002</v>
      </c>
      <c r="G120" s="159">
        <v>48715498.140000001</v>
      </c>
      <c r="H120" s="159">
        <v>48715498.140000001</v>
      </c>
      <c r="I120" s="159">
        <v>48715498.140000001</v>
      </c>
      <c r="J120" s="275">
        <v>49011607.310000002</v>
      </c>
      <c r="K120" s="275">
        <v>49011607.310000002</v>
      </c>
      <c r="L120" s="160">
        <v>49011607.310000002</v>
      </c>
      <c r="M120" s="160">
        <v>50160610.609999999</v>
      </c>
      <c r="N120" s="160">
        <v>49662912.049999997</v>
      </c>
      <c r="O120" s="160">
        <v>49662912.049999997</v>
      </c>
      <c r="P120" s="160">
        <v>49853439.299999997</v>
      </c>
      <c r="Q120" s="160">
        <f t="shared" si="16"/>
        <v>49046325.525833331</v>
      </c>
      <c r="R120" s="222"/>
      <c r="S120" s="209"/>
      <c r="T120" s="209" t="s">
        <v>1056</v>
      </c>
      <c r="U120" s="517"/>
      <c r="V120" s="16">
        <v>0</v>
      </c>
      <c r="W120" s="11">
        <v>0</v>
      </c>
      <c r="X120" s="17">
        <v>0</v>
      </c>
      <c r="Y120" s="16"/>
      <c r="Z120" s="11"/>
      <c r="AA120" s="17"/>
      <c r="AB120" s="16"/>
      <c r="AC120" s="11"/>
      <c r="AD120" s="17">
        <f t="shared" si="25"/>
        <v>0</v>
      </c>
      <c r="AE120" s="16">
        <f t="shared" si="26"/>
        <v>49046325.525833331</v>
      </c>
      <c r="AF120" s="11">
        <f t="shared" si="26"/>
        <v>49046325.525833331</v>
      </c>
      <c r="AG120" s="17">
        <f t="shared" si="26"/>
        <v>49046325.525833331</v>
      </c>
      <c r="AH120" s="161"/>
      <c r="AI120" s="285"/>
      <c r="AJ120" s="16">
        <f t="shared" si="24"/>
        <v>0</v>
      </c>
    </row>
    <row r="121" spans="1:36" ht="11.25" customHeight="1">
      <c r="A121" s="156">
        <v>12400063</v>
      </c>
      <c r="B121" s="157"/>
      <c r="C121" s="197" t="s">
        <v>654</v>
      </c>
      <c r="D121" s="159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275">
        <v>0</v>
      </c>
      <c r="K121" s="275">
        <v>0</v>
      </c>
      <c r="L121" s="160">
        <v>0</v>
      </c>
      <c r="M121" s="160">
        <v>0</v>
      </c>
      <c r="N121" s="160">
        <v>0</v>
      </c>
      <c r="O121" s="160">
        <v>0</v>
      </c>
      <c r="P121" s="160">
        <v>0</v>
      </c>
      <c r="Q121" s="160">
        <f t="shared" si="16"/>
        <v>0</v>
      </c>
      <c r="R121" s="222"/>
      <c r="S121" s="209"/>
      <c r="T121" s="209" t="s">
        <v>1056</v>
      </c>
      <c r="U121" s="517"/>
      <c r="V121" s="16">
        <v>0</v>
      </c>
      <c r="W121" s="11">
        <v>0</v>
      </c>
      <c r="X121" s="17">
        <v>0</v>
      </c>
      <c r="Y121" s="16"/>
      <c r="Z121" s="11"/>
      <c r="AA121" s="17"/>
      <c r="AB121" s="16"/>
      <c r="AC121" s="11"/>
      <c r="AD121" s="17">
        <f t="shared" si="25"/>
        <v>0</v>
      </c>
      <c r="AE121" s="16">
        <f t="shared" si="26"/>
        <v>0</v>
      </c>
      <c r="AF121" s="11">
        <f t="shared" si="26"/>
        <v>0</v>
      </c>
      <c r="AG121" s="17">
        <f t="shared" si="26"/>
        <v>0</v>
      </c>
      <c r="AH121" s="161"/>
      <c r="AI121" s="285"/>
      <c r="AJ121" s="16">
        <f t="shared" si="24"/>
        <v>0</v>
      </c>
    </row>
    <row r="122" spans="1:36" ht="11.25" customHeight="1">
      <c r="A122" s="156">
        <v>12400373</v>
      </c>
      <c r="B122" s="157"/>
      <c r="C122" s="197" t="s">
        <v>1111</v>
      </c>
      <c r="D122" s="159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275">
        <v>0</v>
      </c>
      <c r="K122" s="275">
        <v>0</v>
      </c>
      <c r="L122" s="160">
        <v>0</v>
      </c>
      <c r="M122" s="160">
        <v>0</v>
      </c>
      <c r="N122" s="160">
        <v>0</v>
      </c>
      <c r="O122" s="160">
        <v>0</v>
      </c>
      <c r="P122" s="160">
        <v>0</v>
      </c>
      <c r="Q122" s="160">
        <f t="shared" si="16"/>
        <v>0</v>
      </c>
      <c r="R122" s="222"/>
      <c r="S122" s="209"/>
      <c r="T122" s="209" t="s">
        <v>1056</v>
      </c>
      <c r="U122" s="517"/>
      <c r="V122" s="16">
        <v>0</v>
      </c>
      <c r="W122" s="11">
        <v>0</v>
      </c>
      <c r="X122" s="17">
        <v>0</v>
      </c>
      <c r="Y122" s="16"/>
      <c r="Z122" s="11"/>
      <c r="AA122" s="17"/>
      <c r="AB122" s="16"/>
      <c r="AC122" s="11"/>
      <c r="AD122" s="17">
        <f t="shared" si="25"/>
        <v>0</v>
      </c>
      <c r="AE122" s="16">
        <f t="shared" si="26"/>
        <v>0</v>
      </c>
      <c r="AF122" s="11">
        <f t="shared" si="26"/>
        <v>0</v>
      </c>
      <c r="AG122" s="17">
        <f t="shared" si="26"/>
        <v>0</v>
      </c>
      <c r="AH122" s="161"/>
      <c r="AI122" s="285"/>
      <c r="AJ122" s="16">
        <f t="shared" si="24"/>
        <v>0</v>
      </c>
    </row>
    <row r="123" spans="1:36" ht="11.25" customHeight="1">
      <c r="A123" s="156">
        <v>12400383</v>
      </c>
      <c r="B123" s="157"/>
      <c r="C123" s="197" t="s">
        <v>1112</v>
      </c>
      <c r="D123" s="159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275">
        <v>0</v>
      </c>
      <c r="K123" s="275">
        <v>0</v>
      </c>
      <c r="L123" s="160">
        <v>0</v>
      </c>
      <c r="M123" s="160">
        <v>0</v>
      </c>
      <c r="N123" s="160">
        <v>0</v>
      </c>
      <c r="O123" s="160">
        <v>0</v>
      </c>
      <c r="P123" s="160">
        <v>0</v>
      </c>
      <c r="Q123" s="160">
        <f t="shared" si="16"/>
        <v>0</v>
      </c>
      <c r="R123" s="222"/>
      <c r="S123" s="209"/>
      <c r="T123" s="209" t="s">
        <v>1056</v>
      </c>
      <c r="U123" s="517"/>
      <c r="V123" s="16">
        <v>0</v>
      </c>
      <c r="W123" s="11">
        <v>0</v>
      </c>
      <c r="X123" s="17">
        <v>0</v>
      </c>
      <c r="Y123" s="16"/>
      <c r="Z123" s="11"/>
      <c r="AA123" s="17"/>
      <c r="AB123" s="16"/>
      <c r="AC123" s="11"/>
      <c r="AD123" s="17">
        <f t="shared" si="25"/>
        <v>0</v>
      </c>
      <c r="AE123" s="16">
        <f t="shared" si="26"/>
        <v>0</v>
      </c>
      <c r="AF123" s="11">
        <f t="shared" si="26"/>
        <v>0</v>
      </c>
      <c r="AG123" s="17">
        <f t="shared" si="26"/>
        <v>0</v>
      </c>
      <c r="AH123" s="161"/>
      <c r="AI123" s="285"/>
      <c r="AJ123" s="16">
        <f t="shared" si="24"/>
        <v>0</v>
      </c>
    </row>
    <row r="124" spans="1:36" ht="11.25" customHeight="1">
      <c r="A124" s="156">
        <v>12400483</v>
      </c>
      <c r="B124" s="157"/>
      <c r="C124" s="197" t="s">
        <v>1760</v>
      </c>
      <c r="D124" s="159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275">
        <v>0</v>
      </c>
      <c r="K124" s="275">
        <v>0</v>
      </c>
      <c r="L124" s="160">
        <v>0</v>
      </c>
      <c r="M124" s="160">
        <v>0</v>
      </c>
      <c r="N124" s="160">
        <v>0</v>
      </c>
      <c r="O124" s="160">
        <v>0</v>
      </c>
      <c r="P124" s="160">
        <v>0</v>
      </c>
      <c r="Q124" s="160">
        <f t="shared" si="16"/>
        <v>0</v>
      </c>
      <c r="R124" s="222"/>
      <c r="S124" s="209"/>
      <c r="T124" s="209" t="s">
        <v>1056</v>
      </c>
      <c r="U124" s="517"/>
      <c r="V124" s="16">
        <v>0</v>
      </c>
      <c r="W124" s="11">
        <v>0</v>
      </c>
      <c r="X124" s="17">
        <v>0</v>
      </c>
      <c r="Y124" s="16"/>
      <c r="Z124" s="11"/>
      <c r="AA124" s="17"/>
      <c r="AB124" s="16"/>
      <c r="AC124" s="11"/>
      <c r="AD124" s="17">
        <f t="shared" si="25"/>
        <v>0</v>
      </c>
      <c r="AE124" s="16">
        <f t="shared" si="26"/>
        <v>0</v>
      </c>
      <c r="AF124" s="11">
        <f t="shared" si="26"/>
        <v>0</v>
      </c>
      <c r="AG124" s="17">
        <f t="shared" si="26"/>
        <v>0</v>
      </c>
      <c r="AH124" s="161"/>
      <c r="AI124" s="285"/>
      <c r="AJ124" s="16">
        <f t="shared" si="24"/>
        <v>0</v>
      </c>
    </row>
    <row r="125" spans="1:36" ht="11.25" customHeight="1">
      <c r="A125" s="156">
        <v>12400503</v>
      </c>
      <c r="B125" s="157"/>
      <c r="C125" s="197" t="s">
        <v>351</v>
      </c>
      <c r="D125" s="159">
        <v>550597.30000000005</v>
      </c>
      <c r="E125" s="159">
        <v>543283.56999999995</v>
      </c>
      <c r="F125" s="159">
        <v>543283.56999999995</v>
      </c>
      <c r="G125" s="159">
        <v>528696.48</v>
      </c>
      <c r="H125" s="159">
        <v>526160.09</v>
      </c>
      <c r="I125" s="159">
        <v>511767.06</v>
      </c>
      <c r="J125" s="275">
        <v>440184.16</v>
      </c>
      <c r="K125" s="275">
        <v>440184.16</v>
      </c>
      <c r="L125" s="160">
        <v>433379.07</v>
      </c>
      <c r="M125" s="160">
        <v>425582.7</v>
      </c>
      <c r="N125" s="160">
        <v>411438.4</v>
      </c>
      <c r="O125" s="160">
        <v>404645.61</v>
      </c>
      <c r="P125" s="160">
        <v>397794.82</v>
      </c>
      <c r="Q125" s="160">
        <f t="shared" si="16"/>
        <v>473566.74416666682</v>
      </c>
      <c r="R125" s="222"/>
      <c r="S125" s="209"/>
      <c r="T125" s="209" t="s">
        <v>1056</v>
      </c>
      <c r="U125" s="517"/>
      <c r="V125" s="16">
        <v>0</v>
      </c>
      <c r="W125" s="11">
        <v>0</v>
      </c>
      <c r="X125" s="17">
        <v>0</v>
      </c>
      <c r="Y125" s="16"/>
      <c r="Z125" s="11"/>
      <c r="AA125" s="17"/>
      <c r="AB125" s="16"/>
      <c r="AC125" s="11"/>
      <c r="AD125" s="17">
        <f t="shared" si="25"/>
        <v>0</v>
      </c>
      <c r="AE125" s="16">
        <f t="shared" si="26"/>
        <v>473566.74416666682</v>
      </c>
      <c r="AF125" s="11">
        <f t="shared" si="26"/>
        <v>473566.74416666682</v>
      </c>
      <c r="AG125" s="17">
        <f t="shared" si="26"/>
        <v>473566.74416666682</v>
      </c>
      <c r="AH125" s="161"/>
      <c r="AI125" s="285"/>
      <c r="AJ125" s="16">
        <f t="shared" si="24"/>
        <v>0</v>
      </c>
    </row>
    <row r="126" spans="1:36" ht="11.25" customHeight="1">
      <c r="A126" s="156">
        <v>12400542</v>
      </c>
      <c r="B126" s="157"/>
      <c r="C126" s="197" t="s">
        <v>2994</v>
      </c>
      <c r="D126" s="159">
        <v>-9028500</v>
      </c>
      <c r="E126" s="159">
        <v>-7277400</v>
      </c>
      <c r="F126" s="159">
        <v>-7277400</v>
      </c>
      <c r="G126" s="159">
        <v>-7277400</v>
      </c>
      <c r="H126" s="159">
        <v>-7277400</v>
      </c>
      <c r="I126" s="159">
        <v>-7277400</v>
      </c>
      <c r="J126" s="275">
        <v>-7222800</v>
      </c>
      <c r="K126" s="275">
        <v>-7222800</v>
      </c>
      <c r="L126" s="160">
        <v>-7222800</v>
      </c>
      <c r="M126" s="160">
        <v>-7222800</v>
      </c>
      <c r="N126" s="160">
        <v>-7222800</v>
      </c>
      <c r="O126" s="160">
        <v>-7222800</v>
      </c>
      <c r="P126" s="160">
        <v>-7222800</v>
      </c>
      <c r="Q126" s="160">
        <f t="shared" si="16"/>
        <v>-7320787.5</v>
      </c>
      <c r="R126" s="222"/>
      <c r="S126" s="209"/>
      <c r="T126" s="209" t="s">
        <v>1056</v>
      </c>
      <c r="U126" s="517"/>
      <c r="V126" s="16"/>
      <c r="W126" s="11"/>
      <c r="X126" s="17"/>
      <c r="Y126" s="16"/>
      <c r="Z126" s="11"/>
      <c r="AA126" s="17"/>
      <c r="AB126" s="16"/>
      <c r="AC126" s="11"/>
      <c r="AD126" s="17"/>
      <c r="AE126" s="16">
        <f t="shared" si="26"/>
        <v>-7320787.5</v>
      </c>
      <c r="AF126" s="11">
        <f t="shared" si="26"/>
        <v>-7320787.5</v>
      </c>
      <c r="AG126" s="17">
        <f t="shared" si="26"/>
        <v>-7320787.5</v>
      </c>
      <c r="AH126" s="161"/>
      <c r="AI126" s="285"/>
      <c r="AJ126" s="16">
        <f t="shared" si="24"/>
        <v>0</v>
      </c>
    </row>
    <row r="127" spans="1:36" ht="11.25" customHeight="1">
      <c r="A127" s="156">
        <v>12400543</v>
      </c>
      <c r="B127" s="157"/>
      <c r="C127" s="197" t="s">
        <v>648</v>
      </c>
      <c r="D127" s="159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275">
        <v>0</v>
      </c>
      <c r="K127" s="275">
        <v>0</v>
      </c>
      <c r="L127" s="160">
        <v>0</v>
      </c>
      <c r="M127" s="160">
        <v>0</v>
      </c>
      <c r="N127" s="160">
        <v>0</v>
      </c>
      <c r="O127" s="160">
        <v>0</v>
      </c>
      <c r="P127" s="160">
        <v>0</v>
      </c>
      <c r="Q127" s="160">
        <f t="shared" si="16"/>
        <v>0</v>
      </c>
      <c r="R127" s="222"/>
      <c r="S127" s="209"/>
      <c r="T127" s="209" t="s">
        <v>1056</v>
      </c>
      <c r="U127" s="517"/>
      <c r="V127" s="16">
        <v>0</v>
      </c>
      <c r="W127" s="11">
        <v>0</v>
      </c>
      <c r="X127" s="17">
        <v>0</v>
      </c>
      <c r="Y127" s="16"/>
      <c r="Z127" s="11"/>
      <c r="AA127" s="17"/>
      <c r="AB127" s="16"/>
      <c r="AC127" s="11"/>
      <c r="AD127" s="17">
        <f t="shared" si="25"/>
        <v>0</v>
      </c>
      <c r="AE127" s="16">
        <f t="shared" si="26"/>
        <v>0</v>
      </c>
      <c r="AF127" s="11">
        <f t="shared" si="26"/>
        <v>0</v>
      </c>
      <c r="AG127" s="17">
        <f t="shared" si="26"/>
        <v>0</v>
      </c>
      <c r="AH127" s="161"/>
      <c r="AI127" s="285"/>
      <c r="AJ127" s="16">
        <f t="shared" si="24"/>
        <v>0</v>
      </c>
    </row>
    <row r="128" spans="1:36" ht="11.25" customHeight="1">
      <c r="A128" s="156">
        <v>12400552</v>
      </c>
      <c r="B128" s="157"/>
      <c r="C128" s="197" t="s">
        <v>2995</v>
      </c>
      <c r="D128" s="159">
        <v>9028500</v>
      </c>
      <c r="E128" s="159">
        <v>7277400</v>
      </c>
      <c r="F128" s="159">
        <v>7277400</v>
      </c>
      <c r="G128" s="159">
        <v>7277400</v>
      </c>
      <c r="H128" s="159">
        <v>7277400</v>
      </c>
      <c r="I128" s="159">
        <v>7277400</v>
      </c>
      <c r="J128" s="275">
        <v>7222800</v>
      </c>
      <c r="K128" s="275">
        <v>7222800</v>
      </c>
      <c r="L128" s="160">
        <v>7222800</v>
      </c>
      <c r="M128" s="160">
        <v>7222800</v>
      </c>
      <c r="N128" s="160">
        <v>7222800</v>
      </c>
      <c r="O128" s="160">
        <v>7222800</v>
      </c>
      <c r="P128" s="160">
        <v>7222800</v>
      </c>
      <c r="Q128" s="160">
        <f t="shared" si="16"/>
        <v>7320787.5</v>
      </c>
      <c r="R128" s="222"/>
      <c r="S128" s="209"/>
      <c r="T128" s="209" t="s">
        <v>1056</v>
      </c>
      <c r="U128" s="517"/>
      <c r="V128" s="16"/>
      <c r="W128" s="11"/>
      <c r="X128" s="17"/>
      <c r="Y128" s="16"/>
      <c r="Z128" s="11"/>
      <c r="AA128" s="17"/>
      <c r="AB128" s="16"/>
      <c r="AC128" s="11"/>
      <c r="AD128" s="17"/>
      <c r="AE128" s="16">
        <f t="shared" si="26"/>
        <v>7320787.5</v>
      </c>
      <c r="AF128" s="11">
        <f t="shared" si="26"/>
        <v>7320787.5</v>
      </c>
      <c r="AG128" s="17">
        <f t="shared" si="26"/>
        <v>7320787.5</v>
      </c>
      <c r="AH128" s="161"/>
      <c r="AI128" s="285"/>
      <c r="AJ128" s="16">
        <f t="shared" si="24"/>
        <v>0</v>
      </c>
    </row>
    <row r="129" spans="1:36" ht="11.25" customHeight="1">
      <c r="A129" s="156">
        <v>12400553</v>
      </c>
      <c r="B129" s="157"/>
      <c r="C129" s="197" t="s">
        <v>649</v>
      </c>
      <c r="D129" s="159">
        <v>1316260.6200000001</v>
      </c>
      <c r="E129" s="159">
        <v>1316260.6200000001</v>
      </c>
      <c r="F129" s="159">
        <v>1309956.4099999999</v>
      </c>
      <c r="G129" s="159">
        <v>1309247.1299999999</v>
      </c>
      <c r="H129" s="159">
        <v>1309247.1299999999</v>
      </c>
      <c r="I129" s="159">
        <v>1309247.1299999999</v>
      </c>
      <c r="J129" s="275">
        <v>1310136.1499999999</v>
      </c>
      <c r="K129" s="275">
        <v>1302653.1399999999</v>
      </c>
      <c r="L129" s="160">
        <v>1295113.1599999999</v>
      </c>
      <c r="M129" s="160">
        <v>1287515.76</v>
      </c>
      <c r="N129" s="160">
        <v>1279860.49</v>
      </c>
      <c r="O129" s="160">
        <v>1279860.49</v>
      </c>
      <c r="P129" s="160">
        <v>1272293.96</v>
      </c>
      <c r="Q129" s="160">
        <f t="shared" si="16"/>
        <v>1300281.2416666669</v>
      </c>
      <c r="R129" s="222"/>
      <c r="S129" s="209"/>
      <c r="T129" s="209" t="s">
        <v>1056</v>
      </c>
      <c r="U129" s="517"/>
      <c r="V129" s="16">
        <v>0</v>
      </c>
      <c r="W129" s="11">
        <v>0</v>
      </c>
      <c r="X129" s="17">
        <v>0</v>
      </c>
      <c r="Y129" s="16"/>
      <c r="Z129" s="11"/>
      <c r="AA129" s="17"/>
      <c r="AB129" s="16"/>
      <c r="AC129" s="11"/>
      <c r="AD129" s="17">
        <f t="shared" si="25"/>
        <v>0</v>
      </c>
      <c r="AE129" s="16">
        <f t="shared" si="26"/>
        <v>1300281.2416666669</v>
      </c>
      <c r="AF129" s="11">
        <f t="shared" si="26"/>
        <v>1300281.2416666669</v>
      </c>
      <c r="AG129" s="17">
        <f t="shared" si="26"/>
        <v>1300281.2416666669</v>
      </c>
      <c r="AH129" s="161"/>
      <c r="AI129" s="285"/>
      <c r="AJ129" s="16">
        <f t="shared" si="24"/>
        <v>0</v>
      </c>
    </row>
    <row r="130" spans="1:36" ht="11.25" customHeight="1">
      <c r="A130" s="156">
        <v>12400603</v>
      </c>
      <c r="B130" s="157"/>
      <c r="C130" s="197" t="s">
        <v>194</v>
      </c>
      <c r="D130" s="159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275">
        <v>0</v>
      </c>
      <c r="K130" s="275">
        <v>0</v>
      </c>
      <c r="L130" s="160">
        <v>0</v>
      </c>
      <c r="M130" s="160">
        <v>0</v>
      </c>
      <c r="N130" s="160">
        <v>0</v>
      </c>
      <c r="O130" s="160">
        <v>0</v>
      </c>
      <c r="P130" s="160">
        <v>0</v>
      </c>
      <c r="Q130" s="160">
        <f t="shared" si="16"/>
        <v>0</v>
      </c>
      <c r="R130" s="222"/>
      <c r="S130" s="209"/>
      <c r="T130" s="209" t="s">
        <v>1056</v>
      </c>
      <c r="U130" s="517"/>
      <c r="V130" s="16">
        <v>0</v>
      </c>
      <c r="W130" s="11">
        <v>0</v>
      </c>
      <c r="X130" s="17">
        <v>0</v>
      </c>
      <c r="Y130" s="16"/>
      <c r="Z130" s="11"/>
      <c r="AA130" s="17"/>
      <c r="AB130" s="16"/>
      <c r="AC130" s="11"/>
      <c r="AD130" s="17">
        <f t="shared" si="25"/>
        <v>0</v>
      </c>
      <c r="AE130" s="16">
        <f t="shared" si="26"/>
        <v>0</v>
      </c>
      <c r="AF130" s="11">
        <f t="shared" si="26"/>
        <v>0</v>
      </c>
      <c r="AG130" s="17">
        <f t="shared" si="26"/>
        <v>0</v>
      </c>
      <c r="AH130" s="161"/>
      <c r="AI130" s="285"/>
      <c r="AJ130" s="16">
        <f t="shared" si="24"/>
        <v>0</v>
      </c>
    </row>
    <row r="131" spans="1:36" ht="11.25" customHeight="1">
      <c r="A131" s="156">
        <v>12400633</v>
      </c>
      <c r="B131" s="157"/>
      <c r="C131" s="197" t="s">
        <v>1169</v>
      </c>
      <c r="D131" s="159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275">
        <v>0</v>
      </c>
      <c r="K131" s="275">
        <v>0</v>
      </c>
      <c r="L131" s="160">
        <v>0</v>
      </c>
      <c r="M131" s="160">
        <v>0</v>
      </c>
      <c r="N131" s="160">
        <v>0</v>
      </c>
      <c r="O131" s="160">
        <v>0</v>
      </c>
      <c r="P131" s="160">
        <v>0</v>
      </c>
      <c r="Q131" s="160">
        <f t="shared" si="16"/>
        <v>0</v>
      </c>
      <c r="R131" s="222"/>
      <c r="S131" s="209"/>
      <c r="T131" s="209" t="s">
        <v>1056</v>
      </c>
      <c r="U131" s="517"/>
      <c r="V131" s="16">
        <v>0</v>
      </c>
      <c r="W131" s="11">
        <v>0</v>
      </c>
      <c r="X131" s="17">
        <v>0</v>
      </c>
      <c r="Y131" s="16"/>
      <c r="Z131" s="11"/>
      <c r="AA131" s="17"/>
      <c r="AB131" s="16"/>
      <c r="AC131" s="11"/>
      <c r="AD131" s="17">
        <f t="shared" si="25"/>
        <v>0</v>
      </c>
      <c r="AE131" s="16">
        <f t="shared" si="26"/>
        <v>0</v>
      </c>
      <c r="AF131" s="11">
        <f t="shared" si="26"/>
        <v>0</v>
      </c>
      <c r="AG131" s="17">
        <f t="shared" si="26"/>
        <v>0</v>
      </c>
      <c r="AH131" s="161"/>
      <c r="AI131" s="285"/>
      <c r="AJ131" s="16">
        <f t="shared" si="24"/>
        <v>0</v>
      </c>
    </row>
    <row r="132" spans="1:36" ht="11.25" customHeight="1">
      <c r="A132" s="156">
        <v>12400653</v>
      </c>
      <c r="B132" s="157"/>
      <c r="C132" s="197" t="s">
        <v>405</v>
      </c>
      <c r="D132" s="159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275">
        <v>0</v>
      </c>
      <c r="K132" s="275">
        <v>0</v>
      </c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f t="shared" si="16"/>
        <v>0</v>
      </c>
      <c r="R132" s="222"/>
      <c r="S132" s="209"/>
      <c r="T132" s="209" t="s">
        <v>1056</v>
      </c>
      <c r="U132" s="517"/>
      <c r="V132" s="16">
        <v>0</v>
      </c>
      <c r="W132" s="11">
        <v>0</v>
      </c>
      <c r="X132" s="17">
        <v>0</v>
      </c>
      <c r="Y132" s="16"/>
      <c r="Z132" s="11"/>
      <c r="AA132" s="17"/>
      <c r="AB132" s="16"/>
      <c r="AC132" s="11"/>
      <c r="AD132" s="17">
        <f t="shared" si="25"/>
        <v>0</v>
      </c>
      <c r="AE132" s="16">
        <f t="shared" si="26"/>
        <v>0</v>
      </c>
      <c r="AF132" s="11">
        <f t="shared" si="26"/>
        <v>0</v>
      </c>
      <c r="AG132" s="17">
        <f t="shared" si="26"/>
        <v>0</v>
      </c>
      <c r="AH132" s="161"/>
      <c r="AI132" s="285"/>
      <c r="AJ132" s="16">
        <f t="shared" si="24"/>
        <v>0</v>
      </c>
    </row>
    <row r="133" spans="1:36" ht="11.25" customHeight="1">
      <c r="A133" s="156">
        <v>12400663</v>
      </c>
      <c r="B133" s="157"/>
      <c r="C133" s="197" t="s">
        <v>406</v>
      </c>
      <c r="D133" s="159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275">
        <v>0</v>
      </c>
      <c r="K133" s="275">
        <v>0</v>
      </c>
      <c r="L133" s="160">
        <v>0</v>
      </c>
      <c r="M133" s="160">
        <v>0</v>
      </c>
      <c r="N133" s="160">
        <v>0</v>
      </c>
      <c r="O133" s="160">
        <v>0</v>
      </c>
      <c r="P133" s="160">
        <v>0</v>
      </c>
      <c r="Q133" s="160">
        <f t="shared" si="16"/>
        <v>0</v>
      </c>
      <c r="R133" s="222"/>
      <c r="S133" s="209"/>
      <c r="T133" s="209" t="s">
        <v>1056</v>
      </c>
      <c r="U133" s="517"/>
      <c r="V133" s="16">
        <v>0</v>
      </c>
      <c r="W133" s="11">
        <v>0</v>
      </c>
      <c r="X133" s="17">
        <v>0</v>
      </c>
      <c r="Y133" s="16"/>
      <c r="Z133" s="11"/>
      <c r="AA133" s="17"/>
      <c r="AB133" s="16"/>
      <c r="AC133" s="11"/>
      <c r="AD133" s="17">
        <f t="shared" si="25"/>
        <v>0</v>
      </c>
      <c r="AE133" s="16">
        <f t="shared" si="26"/>
        <v>0</v>
      </c>
      <c r="AF133" s="11">
        <f t="shared" si="26"/>
        <v>0</v>
      </c>
      <c r="AG133" s="17">
        <f t="shared" si="26"/>
        <v>0</v>
      </c>
      <c r="AH133" s="161"/>
      <c r="AI133" s="285"/>
      <c r="AJ133" s="16">
        <f t="shared" si="24"/>
        <v>0</v>
      </c>
    </row>
    <row r="134" spans="1:36" ht="11.25" customHeight="1">
      <c r="A134" s="156">
        <v>12400673</v>
      </c>
      <c r="B134" s="157"/>
      <c r="C134" s="197" t="s">
        <v>958</v>
      </c>
      <c r="D134" s="159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275">
        <v>0</v>
      </c>
      <c r="K134" s="275">
        <v>0</v>
      </c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f t="shared" si="16"/>
        <v>0</v>
      </c>
      <c r="R134" s="222"/>
      <c r="S134" s="209"/>
      <c r="T134" s="209" t="s">
        <v>1056</v>
      </c>
      <c r="U134" s="517"/>
      <c r="V134" s="16">
        <v>0</v>
      </c>
      <c r="W134" s="11">
        <v>0</v>
      </c>
      <c r="X134" s="17">
        <v>0</v>
      </c>
      <c r="Y134" s="16"/>
      <c r="Z134" s="11"/>
      <c r="AA134" s="17"/>
      <c r="AB134" s="16"/>
      <c r="AC134" s="11"/>
      <c r="AD134" s="17">
        <f t="shared" si="25"/>
        <v>0</v>
      </c>
      <c r="AE134" s="16">
        <f t="shared" si="26"/>
        <v>0</v>
      </c>
      <c r="AF134" s="11">
        <f t="shared" si="26"/>
        <v>0</v>
      </c>
      <c r="AG134" s="17">
        <f t="shared" si="26"/>
        <v>0</v>
      </c>
      <c r="AH134" s="161"/>
      <c r="AI134" s="285"/>
      <c r="AJ134" s="16">
        <f t="shared" si="24"/>
        <v>0</v>
      </c>
    </row>
    <row r="135" spans="1:36" ht="11.25" customHeight="1">
      <c r="A135" s="156">
        <v>12400683</v>
      </c>
      <c r="B135" s="157"/>
      <c r="C135" s="197" t="s">
        <v>492</v>
      </c>
      <c r="D135" s="159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275">
        <v>0</v>
      </c>
      <c r="K135" s="275">
        <v>0</v>
      </c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f t="shared" si="16"/>
        <v>0</v>
      </c>
      <c r="R135" s="222"/>
      <c r="S135" s="209"/>
      <c r="T135" s="209" t="s">
        <v>1056</v>
      </c>
      <c r="U135" s="517"/>
      <c r="V135" s="16">
        <v>0</v>
      </c>
      <c r="W135" s="11">
        <v>0</v>
      </c>
      <c r="X135" s="17">
        <v>0</v>
      </c>
      <c r="Y135" s="16"/>
      <c r="Z135" s="11"/>
      <c r="AA135" s="17"/>
      <c r="AB135" s="16"/>
      <c r="AC135" s="11"/>
      <c r="AD135" s="17">
        <f t="shared" si="25"/>
        <v>0</v>
      </c>
      <c r="AE135" s="16">
        <f t="shared" si="26"/>
        <v>0</v>
      </c>
      <c r="AF135" s="11">
        <f t="shared" si="26"/>
        <v>0</v>
      </c>
      <c r="AG135" s="17">
        <f t="shared" si="26"/>
        <v>0</v>
      </c>
      <c r="AH135" s="161"/>
      <c r="AI135" s="285"/>
      <c r="AJ135" s="16">
        <f t="shared" si="24"/>
        <v>0</v>
      </c>
    </row>
    <row r="136" spans="1:36" ht="11.25" customHeight="1">
      <c r="A136" s="156">
        <v>12400703</v>
      </c>
      <c r="B136" s="157"/>
      <c r="C136" s="197" t="s">
        <v>187</v>
      </c>
      <c r="D136" s="159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275">
        <v>0</v>
      </c>
      <c r="K136" s="275">
        <v>0</v>
      </c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f t="shared" ref="Q136:Q199" si="27">(D136+P136+SUM(E136:O136)*2)/24</f>
        <v>0</v>
      </c>
      <c r="R136" s="222"/>
      <c r="S136" s="209"/>
      <c r="T136" s="209" t="s">
        <v>1056</v>
      </c>
      <c r="U136" s="517"/>
      <c r="V136" s="16">
        <v>0</v>
      </c>
      <c r="W136" s="11">
        <v>0</v>
      </c>
      <c r="X136" s="17">
        <v>0</v>
      </c>
      <c r="Y136" s="16"/>
      <c r="Z136" s="11"/>
      <c r="AA136" s="17"/>
      <c r="AB136" s="16"/>
      <c r="AC136" s="11"/>
      <c r="AD136" s="17">
        <f t="shared" si="25"/>
        <v>0</v>
      </c>
      <c r="AE136" s="16">
        <f t="shared" si="26"/>
        <v>0</v>
      </c>
      <c r="AF136" s="11">
        <f t="shared" si="26"/>
        <v>0</v>
      </c>
      <c r="AG136" s="17">
        <f t="shared" si="26"/>
        <v>0</v>
      </c>
      <c r="AH136" s="161"/>
      <c r="AI136" s="285"/>
      <c r="AJ136" s="16">
        <f t="shared" si="24"/>
        <v>0</v>
      </c>
    </row>
    <row r="137" spans="1:36" ht="11.25" customHeight="1">
      <c r="A137" s="156">
        <v>12400713</v>
      </c>
      <c r="B137" s="157"/>
      <c r="C137" s="197" t="s">
        <v>1789</v>
      </c>
      <c r="D137" s="159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275">
        <v>0</v>
      </c>
      <c r="K137" s="275">
        <v>0</v>
      </c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f t="shared" si="27"/>
        <v>0</v>
      </c>
      <c r="R137" s="222"/>
      <c r="S137" s="209"/>
      <c r="T137" s="209" t="s">
        <v>1056</v>
      </c>
      <c r="U137" s="517"/>
      <c r="V137" s="16">
        <v>0</v>
      </c>
      <c r="W137" s="11">
        <v>0</v>
      </c>
      <c r="X137" s="17">
        <v>0</v>
      </c>
      <c r="Y137" s="16"/>
      <c r="Z137" s="11"/>
      <c r="AA137" s="17"/>
      <c r="AB137" s="16"/>
      <c r="AC137" s="11"/>
      <c r="AD137" s="17">
        <f t="shared" si="25"/>
        <v>0</v>
      </c>
      <c r="AE137" s="16">
        <f t="shared" si="26"/>
        <v>0</v>
      </c>
      <c r="AF137" s="11">
        <f t="shared" si="26"/>
        <v>0</v>
      </c>
      <c r="AG137" s="17">
        <f t="shared" si="26"/>
        <v>0</v>
      </c>
      <c r="AH137" s="161"/>
      <c r="AI137" s="285"/>
      <c r="AJ137" s="16">
        <f t="shared" si="24"/>
        <v>0</v>
      </c>
    </row>
    <row r="138" spans="1:36" ht="11.25" customHeight="1">
      <c r="A138" s="156">
        <v>12400723</v>
      </c>
      <c r="B138" s="157"/>
      <c r="C138" s="197" t="s">
        <v>2073</v>
      </c>
      <c r="D138" s="159">
        <v>42156</v>
      </c>
      <c r="E138" s="159">
        <v>42156</v>
      </c>
      <c r="F138" s="159">
        <v>42156</v>
      </c>
      <c r="G138" s="159">
        <v>42156</v>
      </c>
      <c r="H138" s="159">
        <v>42156</v>
      </c>
      <c r="I138" s="159">
        <v>42156</v>
      </c>
      <c r="J138" s="275">
        <v>-9595.59</v>
      </c>
      <c r="K138" s="275">
        <v>0</v>
      </c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f t="shared" si="27"/>
        <v>18521.8675</v>
      </c>
      <c r="R138" s="222"/>
      <c r="S138" s="209"/>
      <c r="T138" s="209" t="s">
        <v>1056</v>
      </c>
      <c r="U138" s="517"/>
      <c r="V138" s="16">
        <v>0</v>
      </c>
      <c r="W138" s="11">
        <v>0</v>
      </c>
      <c r="X138" s="17">
        <v>0</v>
      </c>
      <c r="Y138" s="16"/>
      <c r="Z138" s="11"/>
      <c r="AA138" s="17"/>
      <c r="AB138" s="16"/>
      <c r="AC138" s="11"/>
      <c r="AD138" s="17">
        <f>SUM(AB138:AC138)</f>
        <v>0</v>
      </c>
      <c r="AE138" s="16">
        <f t="shared" si="26"/>
        <v>18521.8675</v>
      </c>
      <c r="AF138" s="11">
        <f t="shared" si="26"/>
        <v>18521.8675</v>
      </c>
      <c r="AG138" s="17">
        <f t="shared" si="26"/>
        <v>18521.8675</v>
      </c>
      <c r="AH138" s="161"/>
      <c r="AI138" s="285"/>
      <c r="AJ138" s="16">
        <f t="shared" ref="AJ138:AJ169" si="28">Q138-X138-AA138-AD138-AG138-AH138</f>
        <v>0</v>
      </c>
    </row>
    <row r="139" spans="1:36" ht="11.25" customHeight="1">
      <c r="A139" s="156">
        <v>12400733</v>
      </c>
      <c r="B139" s="157"/>
      <c r="C139" s="197" t="s">
        <v>2633</v>
      </c>
      <c r="D139" s="159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275">
        <v>0</v>
      </c>
      <c r="K139" s="275">
        <v>0</v>
      </c>
      <c r="L139" s="160">
        <v>0</v>
      </c>
      <c r="M139" s="160">
        <v>0</v>
      </c>
      <c r="N139" s="160">
        <v>0</v>
      </c>
      <c r="O139" s="160">
        <v>0</v>
      </c>
      <c r="P139" s="160">
        <v>0</v>
      </c>
      <c r="Q139" s="160">
        <f t="shared" si="27"/>
        <v>0</v>
      </c>
      <c r="R139" s="222"/>
      <c r="S139" s="209"/>
      <c r="T139" s="209" t="s">
        <v>1056</v>
      </c>
      <c r="U139" s="517"/>
      <c r="V139" s="16">
        <v>0</v>
      </c>
      <c r="W139" s="11">
        <v>0</v>
      </c>
      <c r="X139" s="17">
        <v>0</v>
      </c>
      <c r="Y139" s="16"/>
      <c r="Z139" s="11"/>
      <c r="AA139" s="17"/>
      <c r="AB139" s="16"/>
      <c r="AC139" s="11"/>
      <c r="AD139" s="17">
        <f>SUM(AB139:AC139)</f>
        <v>0</v>
      </c>
      <c r="AE139" s="16">
        <f t="shared" si="26"/>
        <v>0</v>
      </c>
      <c r="AF139" s="11">
        <f t="shared" si="26"/>
        <v>0</v>
      </c>
      <c r="AG139" s="17">
        <f t="shared" si="26"/>
        <v>0</v>
      </c>
      <c r="AH139" s="161"/>
      <c r="AI139" s="285"/>
      <c r="AJ139" s="16">
        <f t="shared" si="28"/>
        <v>0</v>
      </c>
    </row>
    <row r="140" spans="1:36" ht="11.25" customHeight="1">
      <c r="A140" s="156">
        <v>12400743</v>
      </c>
      <c r="B140" s="157"/>
      <c r="C140" s="197" t="s">
        <v>2693</v>
      </c>
      <c r="D140" s="159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275">
        <v>0</v>
      </c>
      <c r="K140" s="275">
        <v>0</v>
      </c>
      <c r="L140" s="160">
        <v>0</v>
      </c>
      <c r="M140" s="160">
        <v>0</v>
      </c>
      <c r="N140" s="160">
        <v>0</v>
      </c>
      <c r="O140" s="160">
        <v>0</v>
      </c>
      <c r="P140" s="160">
        <v>0</v>
      </c>
      <c r="Q140" s="160">
        <f t="shared" si="27"/>
        <v>0</v>
      </c>
      <c r="R140" s="222"/>
      <c r="S140" s="209"/>
      <c r="T140" s="209" t="s">
        <v>1056</v>
      </c>
      <c r="U140" s="517"/>
      <c r="V140" s="16"/>
      <c r="W140" s="11"/>
      <c r="X140" s="17"/>
      <c r="Y140" s="11"/>
      <c r="Z140" s="11"/>
      <c r="AA140" s="17"/>
      <c r="AB140" s="16"/>
      <c r="AC140" s="11"/>
      <c r="AD140" s="17">
        <f>SUM(AB140:AC140)</f>
        <v>0</v>
      </c>
      <c r="AE140" s="16">
        <f t="shared" si="26"/>
        <v>0</v>
      </c>
      <c r="AF140" s="11">
        <f t="shared" si="26"/>
        <v>0</v>
      </c>
      <c r="AG140" s="17">
        <f t="shared" si="26"/>
        <v>0</v>
      </c>
      <c r="AH140" s="161"/>
      <c r="AI140" s="285"/>
      <c r="AJ140" s="16">
        <f t="shared" si="28"/>
        <v>0</v>
      </c>
    </row>
    <row r="141" spans="1:36" ht="11.25" customHeight="1">
      <c r="A141" s="213">
        <v>12800001</v>
      </c>
      <c r="B141" s="247"/>
      <c r="C141" s="197" t="s">
        <v>2192</v>
      </c>
      <c r="D141" s="159">
        <v>18500000</v>
      </c>
      <c r="E141" s="159">
        <v>18500000</v>
      </c>
      <c r="F141" s="159">
        <v>18500000</v>
      </c>
      <c r="G141" s="159">
        <v>18500000</v>
      </c>
      <c r="H141" s="159">
        <v>18500000</v>
      </c>
      <c r="I141" s="159">
        <v>18500000</v>
      </c>
      <c r="J141" s="275">
        <v>18500000</v>
      </c>
      <c r="K141" s="275">
        <v>18500000</v>
      </c>
      <c r="L141" s="202">
        <v>18500000</v>
      </c>
      <c r="M141" s="202">
        <v>18500000</v>
      </c>
      <c r="N141" s="202">
        <v>18500000</v>
      </c>
      <c r="O141" s="202">
        <v>18500000</v>
      </c>
      <c r="P141" s="202">
        <v>18500000</v>
      </c>
      <c r="Q141" s="160">
        <f t="shared" si="27"/>
        <v>18500000</v>
      </c>
      <c r="R141" s="222" t="s">
        <v>2197</v>
      </c>
      <c r="S141" s="209"/>
      <c r="T141" s="209" t="s">
        <v>828</v>
      </c>
      <c r="U141" s="517"/>
      <c r="V141" s="16">
        <v>0</v>
      </c>
      <c r="W141" s="11">
        <v>0</v>
      </c>
      <c r="X141" s="17">
        <v>0</v>
      </c>
      <c r="Y141" s="10">
        <f>Q141</f>
        <v>18500000</v>
      </c>
      <c r="Z141" s="11"/>
      <c r="AA141" s="17">
        <f>Q141</f>
        <v>18500000</v>
      </c>
      <c r="AB141" s="16"/>
      <c r="AC141" s="11">
        <v>0</v>
      </c>
      <c r="AD141" s="17">
        <f>SUM(AB141:AC141)</f>
        <v>0</v>
      </c>
      <c r="AE141" s="16"/>
      <c r="AF141" s="11"/>
      <c r="AG141" s="17"/>
      <c r="AH141" s="161"/>
      <c r="AI141" s="285"/>
      <c r="AJ141" s="16">
        <f t="shared" si="28"/>
        <v>0</v>
      </c>
    </row>
    <row r="142" spans="1:36" ht="11.25" customHeight="1">
      <c r="A142" s="156">
        <v>12800003</v>
      </c>
      <c r="B142" s="157"/>
      <c r="C142" s="197" t="s">
        <v>840</v>
      </c>
      <c r="D142" s="159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275">
        <v>0</v>
      </c>
      <c r="K142" s="275">
        <v>0</v>
      </c>
      <c r="L142" s="160">
        <v>0</v>
      </c>
      <c r="M142" s="160">
        <v>0</v>
      </c>
      <c r="N142" s="160">
        <v>0</v>
      </c>
      <c r="O142" s="160">
        <v>0</v>
      </c>
      <c r="P142" s="160">
        <v>0</v>
      </c>
      <c r="Q142" s="160">
        <f t="shared" si="27"/>
        <v>0</v>
      </c>
      <c r="R142" s="222"/>
      <c r="S142" s="209"/>
      <c r="T142" s="209" t="s">
        <v>1182</v>
      </c>
      <c r="U142" s="517"/>
      <c r="V142" s="16">
        <v>0</v>
      </c>
      <c r="W142" s="11">
        <v>0</v>
      </c>
      <c r="X142" s="17">
        <v>0</v>
      </c>
      <c r="Y142" s="16"/>
      <c r="Z142" s="11"/>
      <c r="AA142" s="17"/>
      <c r="AB142" s="16"/>
      <c r="AC142" s="11"/>
      <c r="AD142" s="17">
        <f t="shared" si="25"/>
        <v>0</v>
      </c>
      <c r="AE142" s="16">
        <f>Q142</f>
        <v>0</v>
      </c>
      <c r="AF142" s="11">
        <f>Q142</f>
        <v>0</v>
      </c>
      <c r="AG142" s="17">
        <f>Q142</f>
        <v>0</v>
      </c>
      <c r="AH142" s="161"/>
      <c r="AI142" s="285"/>
      <c r="AJ142" s="16">
        <f t="shared" si="28"/>
        <v>0</v>
      </c>
    </row>
    <row r="143" spans="1:36" ht="11.25" customHeight="1">
      <c r="A143" s="156">
        <v>12800011</v>
      </c>
      <c r="B143" s="157"/>
      <c r="C143" s="197" t="s">
        <v>2384</v>
      </c>
      <c r="D143" s="159">
        <v>1661843.28</v>
      </c>
      <c r="E143" s="159">
        <v>1661885.63</v>
      </c>
      <c r="F143" s="159">
        <v>1661926.61</v>
      </c>
      <c r="G143" s="159">
        <v>1661968.96</v>
      </c>
      <c r="H143" s="159">
        <v>1662009.94</v>
      </c>
      <c r="I143" s="159">
        <v>1662052.29</v>
      </c>
      <c r="J143" s="275">
        <v>1662094.54</v>
      </c>
      <c r="K143" s="275">
        <v>1662219.87</v>
      </c>
      <c r="L143" s="160">
        <v>1662360.65</v>
      </c>
      <c r="M143" s="160">
        <v>1662496.9</v>
      </c>
      <c r="N143" s="160">
        <v>1662637.7</v>
      </c>
      <c r="O143" s="160">
        <v>1662773.97</v>
      </c>
      <c r="P143" s="160">
        <v>1662914.79</v>
      </c>
      <c r="Q143" s="160">
        <f t="shared" si="27"/>
        <v>1662233.8412499998</v>
      </c>
      <c r="R143" s="222" t="s">
        <v>327</v>
      </c>
      <c r="S143" s="209"/>
      <c r="T143" s="209" t="s">
        <v>828</v>
      </c>
      <c r="U143" s="518"/>
      <c r="V143" s="16">
        <v>0</v>
      </c>
      <c r="W143" s="11">
        <v>0</v>
      </c>
      <c r="X143" s="17">
        <v>0</v>
      </c>
      <c r="Y143" s="16"/>
      <c r="Z143" s="11"/>
      <c r="AA143" s="17"/>
      <c r="AB143" s="16">
        <f>$Q143</f>
        <v>1662233.8412499998</v>
      </c>
      <c r="AC143" s="11">
        <v>0</v>
      </c>
      <c r="AD143" s="17">
        <f t="shared" si="25"/>
        <v>1662233.8412499998</v>
      </c>
      <c r="AE143" s="16">
        <v>0</v>
      </c>
      <c r="AF143" s="11">
        <v>0</v>
      </c>
      <c r="AG143" s="17">
        <v>0</v>
      </c>
      <c r="AH143" s="161"/>
      <c r="AI143" s="285"/>
      <c r="AJ143" s="16">
        <f t="shared" si="28"/>
        <v>0</v>
      </c>
    </row>
    <row r="144" spans="1:36" ht="11.25" customHeight="1">
      <c r="A144" s="156">
        <v>13100033</v>
      </c>
      <c r="B144" s="157"/>
      <c r="C144" s="197" t="s">
        <v>2161</v>
      </c>
      <c r="D144" s="159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275">
        <v>0</v>
      </c>
      <c r="K144" s="275">
        <v>0</v>
      </c>
      <c r="L144" s="160">
        <v>0</v>
      </c>
      <c r="M144" s="160">
        <v>0</v>
      </c>
      <c r="N144" s="160">
        <v>0</v>
      </c>
      <c r="O144" s="160">
        <v>0</v>
      </c>
      <c r="P144" s="160">
        <v>0</v>
      </c>
      <c r="Q144" s="202">
        <f t="shared" si="27"/>
        <v>0</v>
      </c>
      <c r="R144" s="222"/>
      <c r="S144" s="209"/>
      <c r="T144" s="209"/>
      <c r="U144" s="517"/>
      <c r="V144" s="16">
        <v>0</v>
      </c>
      <c r="W144" s="11">
        <v>0</v>
      </c>
      <c r="X144" s="17">
        <v>0</v>
      </c>
      <c r="Y144" s="16"/>
      <c r="Z144" s="11"/>
      <c r="AA144" s="17"/>
      <c r="AB144" s="16"/>
      <c r="AC144" s="11"/>
      <c r="AD144" s="17">
        <f t="shared" si="25"/>
        <v>0</v>
      </c>
      <c r="AE144" s="16">
        <v>0</v>
      </c>
      <c r="AF144" s="11">
        <v>0</v>
      </c>
      <c r="AG144" s="17">
        <v>0</v>
      </c>
      <c r="AH144" s="164">
        <f t="shared" ref="AH144:AH155" si="29">Q144</f>
        <v>0</v>
      </c>
      <c r="AI144" s="285"/>
      <c r="AJ144" s="16">
        <f t="shared" si="28"/>
        <v>0</v>
      </c>
    </row>
    <row r="145" spans="1:36" ht="11.25" customHeight="1">
      <c r="A145" s="156">
        <v>13100053</v>
      </c>
      <c r="B145" s="157"/>
      <c r="C145" s="197" t="s">
        <v>483</v>
      </c>
      <c r="D145" s="159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275">
        <v>0</v>
      </c>
      <c r="K145" s="275">
        <v>0</v>
      </c>
      <c r="L145" s="160">
        <v>0</v>
      </c>
      <c r="M145" s="160">
        <v>0</v>
      </c>
      <c r="N145" s="160">
        <v>0</v>
      </c>
      <c r="O145" s="160">
        <v>0</v>
      </c>
      <c r="P145" s="160">
        <v>0</v>
      </c>
      <c r="Q145" s="160">
        <f t="shared" si="27"/>
        <v>0</v>
      </c>
      <c r="R145" s="222"/>
      <c r="S145" s="209"/>
      <c r="T145" s="209"/>
      <c r="U145" s="517"/>
      <c r="V145" s="16">
        <v>0</v>
      </c>
      <c r="W145" s="11">
        <v>0</v>
      </c>
      <c r="X145" s="17">
        <v>0</v>
      </c>
      <c r="Y145" s="16"/>
      <c r="Z145" s="11"/>
      <c r="AA145" s="17"/>
      <c r="AB145" s="16"/>
      <c r="AC145" s="11"/>
      <c r="AD145" s="17">
        <f t="shared" si="25"/>
        <v>0</v>
      </c>
      <c r="AE145" s="16">
        <v>0</v>
      </c>
      <c r="AF145" s="11">
        <v>0</v>
      </c>
      <c r="AG145" s="17">
        <v>0</v>
      </c>
      <c r="AH145" s="164">
        <f t="shared" si="29"/>
        <v>0</v>
      </c>
      <c r="AI145" s="285"/>
      <c r="AJ145" s="16">
        <f t="shared" si="28"/>
        <v>0</v>
      </c>
    </row>
    <row r="146" spans="1:36" ht="11.25" customHeight="1">
      <c r="A146" s="156">
        <v>13100143</v>
      </c>
      <c r="B146" s="157"/>
      <c r="C146" s="197" t="s">
        <v>350</v>
      </c>
      <c r="D146" s="159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275">
        <v>0</v>
      </c>
      <c r="K146" s="275">
        <v>0</v>
      </c>
      <c r="L146" s="160">
        <v>0</v>
      </c>
      <c r="M146" s="160">
        <v>0</v>
      </c>
      <c r="N146" s="160">
        <v>0</v>
      </c>
      <c r="O146" s="160">
        <v>0</v>
      </c>
      <c r="P146" s="160">
        <v>0</v>
      </c>
      <c r="Q146" s="160">
        <f t="shared" si="27"/>
        <v>0</v>
      </c>
      <c r="R146" s="222"/>
      <c r="S146" s="209"/>
      <c r="T146" s="209"/>
      <c r="U146" s="517"/>
      <c r="V146" s="16">
        <v>0</v>
      </c>
      <c r="W146" s="11">
        <v>0</v>
      </c>
      <c r="X146" s="17">
        <v>0</v>
      </c>
      <c r="Y146" s="16"/>
      <c r="Z146" s="11"/>
      <c r="AA146" s="17"/>
      <c r="AB146" s="16"/>
      <c r="AC146" s="11"/>
      <c r="AD146" s="17">
        <f t="shared" si="25"/>
        <v>0</v>
      </c>
      <c r="AE146" s="16">
        <v>0</v>
      </c>
      <c r="AF146" s="11">
        <v>0</v>
      </c>
      <c r="AG146" s="17">
        <v>0</v>
      </c>
      <c r="AH146" s="164">
        <f t="shared" si="29"/>
        <v>0</v>
      </c>
      <c r="AI146" s="285"/>
      <c r="AJ146" s="16">
        <f t="shared" si="28"/>
        <v>0</v>
      </c>
    </row>
    <row r="147" spans="1:36" ht="11.25" customHeight="1">
      <c r="A147" s="156">
        <v>13100153</v>
      </c>
      <c r="B147" s="157"/>
      <c r="C147" s="197" t="s">
        <v>16</v>
      </c>
      <c r="D147" s="159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275">
        <v>0</v>
      </c>
      <c r="K147" s="275">
        <v>0</v>
      </c>
      <c r="L147" s="160">
        <v>0</v>
      </c>
      <c r="M147" s="160">
        <v>0</v>
      </c>
      <c r="N147" s="160">
        <v>0</v>
      </c>
      <c r="O147" s="160">
        <v>0</v>
      </c>
      <c r="P147" s="160">
        <v>0</v>
      </c>
      <c r="Q147" s="160">
        <f t="shared" si="27"/>
        <v>0</v>
      </c>
      <c r="R147" s="222"/>
      <c r="S147" s="209"/>
      <c r="T147" s="209"/>
      <c r="U147" s="517"/>
      <c r="V147" s="16">
        <v>0</v>
      </c>
      <c r="W147" s="11">
        <v>0</v>
      </c>
      <c r="X147" s="17">
        <v>0</v>
      </c>
      <c r="Y147" s="16"/>
      <c r="Z147" s="11"/>
      <c r="AA147" s="17"/>
      <c r="AB147" s="16"/>
      <c r="AC147" s="11"/>
      <c r="AD147" s="17">
        <f t="shared" si="25"/>
        <v>0</v>
      </c>
      <c r="AE147" s="16">
        <v>0</v>
      </c>
      <c r="AF147" s="11">
        <v>0</v>
      </c>
      <c r="AG147" s="17">
        <v>0</v>
      </c>
      <c r="AH147" s="164">
        <f t="shared" si="29"/>
        <v>0</v>
      </c>
      <c r="AI147" s="285"/>
      <c r="AJ147" s="16">
        <f t="shared" si="28"/>
        <v>0</v>
      </c>
    </row>
    <row r="148" spans="1:36" ht="11.25" customHeight="1">
      <c r="A148" s="156">
        <v>13100293</v>
      </c>
      <c r="B148" s="157"/>
      <c r="C148" s="197" t="s">
        <v>302</v>
      </c>
      <c r="D148" s="159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275">
        <v>0</v>
      </c>
      <c r="K148" s="275">
        <v>0</v>
      </c>
      <c r="L148" s="160">
        <v>0</v>
      </c>
      <c r="M148" s="160">
        <v>0</v>
      </c>
      <c r="N148" s="160">
        <v>0</v>
      </c>
      <c r="O148" s="160">
        <v>0</v>
      </c>
      <c r="P148" s="160">
        <v>0</v>
      </c>
      <c r="Q148" s="160">
        <f t="shared" si="27"/>
        <v>0</v>
      </c>
      <c r="R148" s="222"/>
      <c r="S148" s="209"/>
      <c r="T148" s="209"/>
      <c r="U148" s="517"/>
      <c r="V148" s="16">
        <v>0</v>
      </c>
      <c r="W148" s="11">
        <v>0</v>
      </c>
      <c r="X148" s="17">
        <v>0</v>
      </c>
      <c r="Y148" s="16"/>
      <c r="Z148" s="11"/>
      <c r="AA148" s="17"/>
      <c r="AB148" s="16"/>
      <c r="AC148" s="11"/>
      <c r="AD148" s="17">
        <f t="shared" ref="AD148:AD193" si="30">SUM(AB148:AC148)</f>
        <v>0</v>
      </c>
      <c r="AE148" s="16">
        <v>0</v>
      </c>
      <c r="AF148" s="11">
        <v>0</v>
      </c>
      <c r="AG148" s="17">
        <v>0</v>
      </c>
      <c r="AH148" s="164">
        <f t="shared" si="29"/>
        <v>0</v>
      </c>
      <c r="AI148" s="285"/>
      <c r="AJ148" s="16">
        <f t="shared" si="28"/>
        <v>0</v>
      </c>
    </row>
    <row r="149" spans="1:36" ht="11.25" customHeight="1">
      <c r="A149" s="156">
        <v>13100300</v>
      </c>
      <c r="C149" s="197" t="s">
        <v>255</v>
      </c>
      <c r="D149" s="159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275">
        <v>0</v>
      </c>
      <c r="K149" s="275">
        <v>0</v>
      </c>
      <c r="L149" s="160">
        <v>0</v>
      </c>
      <c r="M149" s="160">
        <v>0</v>
      </c>
      <c r="N149" s="160">
        <v>0</v>
      </c>
      <c r="O149" s="160">
        <v>0</v>
      </c>
      <c r="P149" s="160">
        <v>0</v>
      </c>
      <c r="Q149" s="160">
        <f t="shared" si="27"/>
        <v>0</v>
      </c>
      <c r="R149" s="222"/>
      <c r="S149" s="209"/>
      <c r="T149" s="209"/>
      <c r="U149" s="517"/>
      <c r="V149" s="16">
        <v>0</v>
      </c>
      <c r="W149" s="11">
        <v>0</v>
      </c>
      <c r="X149" s="17">
        <v>0</v>
      </c>
      <c r="Y149" s="16"/>
      <c r="Z149" s="11"/>
      <c r="AA149" s="17"/>
      <c r="AB149" s="16"/>
      <c r="AC149" s="11"/>
      <c r="AD149" s="17">
        <f t="shared" si="30"/>
        <v>0</v>
      </c>
      <c r="AE149" s="16">
        <v>0</v>
      </c>
      <c r="AF149" s="11">
        <v>0</v>
      </c>
      <c r="AG149" s="17">
        <v>0</v>
      </c>
      <c r="AH149" s="164">
        <f t="shared" si="29"/>
        <v>0</v>
      </c>
      <c r="AI149" s="285"/>
      <c r="AJ149" s="16">
        <f t="shared" si="28"/>
        <v>0</v>
      </c>
    </row>
    <row r="150" spans="1:36" ht="11.25" customHeight="1">
      <c r="A150" s="156">
        <v>13100353</v>
      </c>
      <c r="B150" s="157"/>
      <c r="C150" s="197" t="s">
        <v>357</v>
      </c>
      <c r="D150" s="159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275">
        <v>0</v>
      </c>
      <c r="K150" s="275">
        <v>0</v>
      </c>
      <c r="L150" s="160">
        <v>0</v>
      </c>
      <c r="M150" s="160">
        <v>0</v>
      </c>
      <c r="N150" s="160">
        <v>0</v>
      </c>
      <c r="O150" s="160">
        <v>0</v>
      </c>
      <c r="P150" s="160">
        <v>0</v>
      </c>
      <c r="Q150" s="160">
        <f t="shared" si="27"/>
        <v>0</v>
      </c>
      <c r="R150" s="222"/>
      <c r="S150" s="209"/>
      <c r="T150" s="209"/>
      <c r="U150" s="517"/>
      <c r="V150" s="16">
        <v>0</v>
      </c>
      <c r="W150" s="11">
        <v>0</v>
      </c>
      <c r="X150" s="17">
        <v>0</v>
      </c>
      <c r="Y150" s="16"/>
      <c r="Z150" s="11"/>
      <c r="AA150" s="17"/>
      <c r="AB150" s="16"/>
      <c r="AC150" s="11"/>
      <c r="AD150" s="17">
        <f t="shared" si="30"/>
        <v>0</v>
      </c>
      <c r="AE150" s="16">
        <v>0</v>
      </c>
      <c r="AF150" s="11">
        <v>0</v>
      </c>
      <c r="AG150" s="17">
        <v>0</v>
      </c>
      <c r="AH150" s="164">
        <f t="shared" si="29"/>
        <v>0</v>
      </c>
      <c r="AI150" s="285"/>
      <c r="AJ150" s="16">
        <f t="shared" si="28"/>
        <v>0</v>
      </c>
    </row>
    <row r="151" spans="1:36" ht="11.25" customHeight="1">
      <c r="A151" s="156">
        <v>13100543</v>
      </c>
      <c r="B151" s="157"/>
      <c r="C151" s="197" t="s">
        <v>1438</v>
      </c>
      <c r="D151" s="159">
        <v>101763.58</v>
      </c>
      <c r="E151" s="159">
        <v>105315.28</v>
      </c>
      <c r="F151" s="159">
        <v>108111.67999999999</v>
      </c>
      <c r="G151" s="159">
        <v>109397.48</v>
      </c>
      <c r="H151" s="159">
        <v>112841.28</v>
      </c>
      <c r="I151" s="159">
        <v>13281.23</v>
      </c>
      <c r="J151" s="275">
        <v>15498.63</v>
      </c>
      <c r="K151" s="275">
        <v>19805.63</v>
      </c>
      <c r="L151" s="160">
        <v>31728.23</v>
      </c>
      <c r="M151" s="160">
        <v>39421.93</v>
      </c>
      <c r="N151" s="160">
        <v>61743.5</v>
      </c>
      <c r="O151" s="160">
        <v>88518.29</v>
      </c>
      <c r="P151" s="160">
        <v>95249.46</v>
      </c>
      <c r="Q151" s="160">
        <f t="shared" si="27"/>
        <v>67014.14</v>
      </c>
      <c r="R151" s="222"/>
      <c r="S151" s="209"/>
      <c r="T151" s="209"/>
      <c r="U151" s="517"/>
      <c r="V151" s="16">
        <v>0</v>
      </c>
      <c r="W151" s="11">
        <v>0</v>
      </c>
      <c r="X151" s="17">
        <v>0</v>
      </c>
      <c r="Y151" s="16"/>
      <c r="Z151" s="11"/>
      <c r="AA151" s="17"/>
      <c r="AB151" s="16"/>
      <c r="AC151" s="11"/>
      <c r="AD151" s="17">
        <f t="shared" si="30"/>
        <v>0</v>
      </c>
      <c r="AE151" s="16">
        <v>0</v>
      </c>
      <c r="AF151" s="11">
        <v>0</v>
      </c>
      <c r="AG151" s="17">
        <v>0</v>
      </c>
      <c r="AH151" s="164">
        <f t="shared" si="29"/>
        <v>67014.14</v>
      </c>
      <c r="AI151" s="285"/>
      <c r="AJ151" s="16">
        <f t="shared" si="28"/>
        <v>0</v>
      </c>
    </row>
    <row r="152" spans="1:36" ht="11.25" customHeight="1">
      <c r="A152" s="156">
        <v>13100563</v>
      </c>
      <c r="B152" s="157"/>
      <c r="C152" s="197" t="s">
        <v>2162</v>
      </c>
      <c r="D152" s="159">
        <v>599734.94999999995</v>
      </c>
      <c r="E152" s="159">
        <v>268397.88</v>
      </c>
      <c r="F152" s="159">
        <v>426208.72</v>
      </c>
      <c r="G152" s="159">
        <v>83801.34</v>
      </c>
      <c r="H152" s="159">
        <v>355843.8</v>
      </c>
      <c r="I152" s="159">
        <v>643631.99</v>
      </c>
      <c r="J152" s="275">
        <v>930859.34</v>
      </c>
      <c r="K152" s="275">
        <v>1185760.83</v>
      </c>
      <c r="L152" s="160">
        <v>1403962.02</v>
      </c>
      <c r="M152" s="160">
        <v>92487.48</v>
      </c>
      <c r="N152" s="160">
        <v>255462.47</v>
      </c>
      <c r="O152" s="160">
        <v>421708.74</v>
      </c>
      <c r="P152" s="160">
        <v>61545.22</v>
      </c>
      <c r="Q152" s="160">
        <f t="shared" si="27"/>
        <v>533230.39124999999</v>
      </c>
      <c r="R152" s="222"/>
      <c r="S152" s="209"/>
      <c r="T152" s="209"/>
      <c r="U152" s="517"/>
      <c r="V152" s="16">
        <v>0</v>
      </c>
      <c r="W152" s="11">
        <v>0</v>
      </c>
      <c r="X152" s="17">
        <v>0</v>
      </c>
      <c r="Y152" s="16"/>
      <c r="Z152" s="11"/>
      <c r="AA152" s="17"/>
      <c r="AB152" s="16"/>
      <c r="AC152" s="11"/>
      <c r="AD152" s="17">
        <f t="shared" si="30"/>
        <v>0</v>
      </c>
      <c r="AE152" s="16">
        <v>0</v>
      </c>
      <c r="AF152" s="11">
        <v>0</v>
      </c>
      <c r="AG152" s="17">
        <v>0</v>
      </c>
      <c r="AH152" s="164">
        <f t="shared" si="29"/>
        <v>533230.39124999999</v>
      </c>
      <c r="AI152" s="285"/>
      <c r="AJ152" s="16">
        <f t="shared" si="28"/>
        <v>0</v>
      </c>
    </row>
    <row r="153" spans="1:36" ht="11.25" customHeight="1">
      <c r="A153" s="156">
        <v>13100573</v>
      </c>
      <c r="B153" s="157"/>
      <c r="C153" s="197" t="s">
        <v>819</v>
      </c>
      <c r="D153" s="159">
        <v>12428.7</v>
      </c>
      <c r="E153" s="159">
        <v>13153.06</v>
      </c>
      <c r="F153" s="159">
        <v>15150.87</v>
      </c>
      <c r="G153" s="159">
        <v>14401.41</v>
      </c>
      <c r="H153" s="159">
        <v>16616.349999999999</v>
      </c>
      <c r="I153" s="159">
        <v>15539.28</v>
      </c>
      <c r="J153" s="275">
        <v>14698.07</v>
      </c>
      <c r="K153" s="275">
        <v>12753.68</v>
      </c>
      <c r="L153" s="160">
        <v>15317.15</v>
      </c>
      <c r="M153" s="160">
        <v>13855.45</v>
      </c>
      <c r="N153" s="160">
        <v>14175.34</v>
      </c>
      <c r="O153" s="160">
        <v>15120.72</v>
      </c>
      <c r="P153" s="160">
        <v>13696.54</v>
      </c>
      <c r="Q153" s="160">
        <f t="shared" si="27"/>
        <v>14487</v>
      </c>
      <c r="R153" s="222"/>
      <c r="S153" s="209"/>
      <c r="T153" s="209"/>
      <c r="U153" s="517"/>
      <c r="V153" s="16">
        <v>0</v>
      </c>
      <c r="W153" s="11">
        <v>0</v>
      </c>
      <c r="X153" s="17">
        <v>0</v>
      </c>
      <c r="Y153" s="16"/>
      <c r="Z153" s="11"/>
      <c r="AA153" s="17"/>
      <c r="AB153" s="16"/>
      <c r="AC153" s="11"/>
      <c r="AD153" s="17">
        <f t="shared" si="30"/>
        <v>0</v>
      </c>
      <c r="AE153" s="16">
        <v>0</v>
      </c>
      <c r="AF153" s="11">
        <v>0</v>
      </c>
      <c r="AG153" s="17">
        <v>0</v>
      </c>
      <c r="AH153" s="164">
        <f t="shared" si="29"/>
        <v>14487</v>
      </c>
      <c r="AI153" s="285"/>
      <c r="AJ153" s="16">
        <f t="shared" si="28"/>
        <v>0</v>
      </c>
    </row>
    <row r="154" spans="1:36" ht="11.25" customHeight="1">
      <c r="A154" s="156">
        <v>13100583</v>
      </c>
      <c r="B154" s="157"/>
      <c r="C154" s="197" t="s">
        <v>1199</v>
      </c>
      <c r="D154" s="159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275">
        <v>0</v>
      </c>
      <c r="K154" s="275">
        <v>0</v>
      </c>
      <c r="L154" s="160">
        <v>0</v>
      </c>
      <c r="M154" s="160">
        <v>0</v>
      </c>
      <c r="N154" s="160">
        <v>0</v>
      </c>
      <c r="O154" s="160">
        <v>0</v>
      </c>
      <c r="P154" s="160">
        <v>0</v>
      </c>
      <c r="Q154" s="160">
        <f t="shared" si="27"/>
        <v>0</v>
      </c>
      <c r="R154" s="222"/>
      <c r="S154" s="209"/>
      <c r="T154" s="209"/>
      <c r="U154" s="517"/>
      <c r="V154" s="16">
        <v>0</v>
      </c>
      <c r="W154" s="11">
        <v>0</v>
      </c>
      <c r="X154" s="17">
        <v>0</v>
      </c>
      <c r="Y154" s="16"/>
      <c r="Z154" s="11"/>
      <c r="AA154" s="17"/>
      <c r="AB154" s="16"/>
      <c r="AC154" s="11"/>
      <c r="AD154" s="17">
        <f t="shared" si="30"/>
        <v>0</v>
      </c>
      <c r="AE154" s="16">
        <v>0</v>
      </c>
      <c r="AF154" s="11">
        <v>0</v>
      </c>
      <c r="AG154" s="17">
        <v>0</v>
      </c>
      <c r="AH154" s="164">
        <f t="shared" si="29"/>
        <v>0</v>
      </c>
      <c r="AI154" s="285"/>
      <c r="AJ154" s="16">
        <f t="shared" si="28"/>
        <v>0</v>
      </c>
    </row>
    <row r="155" spans="1:36" ht="11.25" customHeight="1">
      <c r="A155" s="156">
        <v>13100771</v>
      </c>
      <c r="B155" s="157"/>
      <c r="C155" s="197" t="s">
        <v>189</v>
      </c>
      <c r="D155" s="159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275">
        <v>0</v>
      </c>
      <c r="K155" s="275">
        <v>0</v>
      </c>
      <c r="L155" s="160">
        <v>0</v>
      </c>
      <c r="M155" s="160">
        <v>0</v>
      </c>
      <c r="N155" s="160">
        <v>0</v>
      </c>
      <c r="O155" s="160">
        <v>0</v>
      </c>
      <c r="P155" s="160">
        <v>0</v>
      </c>
      <c r="Q155" s="160">
        <f t="shared" si="27"/>
        <v>0</v>
      </c>
      <c r="R155" s="222"/>
      <c r="S155" s="209"/>
      <c r="T155" s="209"/>
      <c r="U155" s="517"/>
      <c r="V155" s="16">
        <v>0</v>
      </c>
      <c r="W155" s="11">
        <v>0</v>
      </c>
      <c r="X155" s="17">
        <v>0</v>
      </c>
      <c r="Y155" s="16"/>
      <c r="Z155" s="11"/>
      <c r="AA155" s="17"/>
      <c r="AB155" s="16"/>
      <c r="AC155" s="11"/>
      <c r="AD155" s="17">
        <f t="shared" si="30"/>
        <v>0</v>
      </c>
      <c r="AE155" s="16">
        <v>0</v>
      </c>
      <c r="AF155" s="11">
        <v>0</v>
      </c>
      <c r="AG155" s="17">
        <v>0</v>
      </c>
      <c r="AH155" s="164">
        <f t="shared" si="29"/>
        <v>0</v>
      </c>
      <c r="AI155" s="285"/>
      <c r="AJ155" s="16">
        <f t="shared" si="28"/>
        <v>0</v>
      </c>
    </row>
    <row r="156" spans="1:36" ht="11.25" customHeight="1">
      <c r="A156" s="156">
        <v>13100773</v>
      </c>
      <c r="B156" s="157"/>
      <c r="C156" s="197" t="s">
        <v>1090</v>
      </c>
      <c r="D156" s="159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275">
        <v>0</v>
      </c>
      <c r="K156" s="275">
        <v>0</v>
      </c>
      <c r="L156" s="160">
        <v>0</v>
      </c>
      <c r="M156" s="160">
        <v>0</v>
      </c>
      <c r="N156" s="160">
        <v>0</v>
      </c>
      <c r="O156" s="160">
        <v>0</v>
      </c>
      <c r="P156" s="160">
        <v>0</v>
      </c>
      <c r="Q156" s="160">
        <f t="shared" si="27"/>
        <v>0</v>
      </c>
      <c r="R156" s="222"/>
      <c r="S156" s="209"/>
      <c r="T156" s="209" t="s">
        <v>1056</v>
      </c>
      <c r="U156" s="517"/>
      <c r="V156" s="16">
        <v>0</v>
      </c>
      <c r="W156" s="11">
        <v>0</v>
      </c>
      <c r="X156" s="17">
        <v>0</v>
      </c>
      <c r="Y156" s="35"/>
      <c r="Z156" s="46"/>
      <c r="AA156" s="17"/>
      <c r="AB156" s="16"/>
      <c r="AC156" s="11"/>
      <c r="AD156" s="17">
        <f t="shared" si="30"/>
        <v>0</v>
      </c>
      <c r="AE156" s="16">
        <f>$Q156</f>
        <v>0</v>
      </c>
      <c r="AF156" s="11">
        <f>$Q156</f>
        <v>0</v>
      </c>
      <c r="AG156" s="17">
        <f>$Q156</f>
        <v>0</v>
      </c>
      <c r="AH156" s="161"/>
      <c r="AI156" s="285"/>
      <c r="AJ156" s="16">
        <f t="shared" si="28"/>
        <v>0</v>
      </c>
    </row>
    <row r="157" spans="1:36" ht="11.25" customHeight="1">
      <c r="A157" s="156">
        <v>13100783</v>
      </c>
      <c r="B157" s="157"/>
      <c r="C157" s="197" t="s">
        <v>1778</v>
      </c>
      <c r="D157" s="159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275">
        <v>0</v>
      </c>
      <c r="K157" s="275">
        <v>0</v>
      </c>
      <c r="L157" s="160">
        <v>0</v>
      </c>
      <c r="M157" s="160">
        <v>0</v>
      </c>
      <c r="N157" s="160">
        <v>0</v>
      </c>
      <c r="O157" s="160">
        <v>0</v>
      </c>
      <c r="P157" s="160">
        <v>0</v>
      </c>
      <c r="Q157" s="160">
        <f t="shared" si="27"/>
        <v>0</v>
      </c>
      <c r="R157" s="222"/>
      <c r="S157" s="209"/>
      <c r="T157" s="209"/>
      <c r="U157" s="517"/>
      <c r="V157" s="16">
        <v>0</v>
      </c>
      <c r="W157" s="11">
        <v>0</v>
      </c>
      <c r="X157" s="17">
        <v>0</v>
      </c>
      <c r="Y157" s="35"/>
      <c r="Z157" s="46"/>
      <c r="AA157" s="17"/>
      <c r="AB157" s="16"/>
      <c r="AC157" s="11"/>
      <c r="AD157" s="17">
        <f t="shared" si="30"/>
        <v>0</v>
      </c>
      <c r="AE157" s="16">
        <v>0</v>
      </c>
      <c r="AF157" s="11">
        <v>0</v>
      </c>
      <c r="AG157" s="17">
        <v>0</v>
      </c>
      <c r="AH157" s="164">
        <f t="shared" ref="AH157:AH185" si="31">Q157</f>
        <v>0</v>
      </c>
      <c r="AI157" s="285"/>
      <c r="AJ157" s="16">
        <f t="shared" si="28"/>
        <v>0</v>
      </c>
    </row>
    <row r="158" spans="1:36" ht="11.25" customHeight="1">
      <c r="A158" s="156">
        <v>13101003</v>
      </c>
      <c r="B158" s="157"/>
      <c r="C158" s="197" t="s">
        <v>1555</v>
      </c>
      <c r="D158" s="159">
        <v>7226575.8099999996</v>
      </c>
      <c r="E158" s="159">
        <v>4522382.63</v>
      </c>
      <c r="F158" s="159">
        <v>9989261.3399999999</v>
      </c>
      <c r="G158" s="159">
        <v>7097224.7699999996</v>
      </c>
      <c r="H158" s="159">
        <v>6926932.4299999997</v>
      </c>
      <c r="I158" s="159">
        <v>9541223.8599999994</v>
      </c>
      <c r="J158" s="275">
        <v>5613550.7000000002</v>
      </c>
      <c r="K158" s="275">
        <v>5570220.7400000002</v>
      </c>
      <c r="L158" s="160">
        <v>5607220.5300000003</v>
      </c>
      <c r="M158" s="160">
        <v>4639056.5999999996</v>
      </c>
      <c r="N158" s="160">
        <v>6649905.2599999998</v>
      </c>
      <c r="O158" s="160">
        <v>6381000.5899999999</v>
      </c>
      <c r="P158" s="160">
        <v>3784026.71</v>
      </c>
      <c r="Q158" s="160">
        <f t="shared" si="27"/>
        <v>6503606.725833334</v>
      </c>
      <c r="R158" s="222"/>
      <c r="S158" s="209"/>
      <c r="T158" s="209"/>
      <c r="U158" s="517"/>
      <c r="V158" s="16">
        <v>0</v>
      </c>
      <c r="W158" s="11">
        <v>0</v>
      </c>
      <c r="X158" s="17">
        <v>0</v>
      </c>
      <c r="Y158" s="35"/>
      <c r="Z158" s="46"/>
      <c r="AA158" s="17"/>
      <c r="AB158" s="16"/>
      <c r="AC158" s="11"/>
      <c r="AD158" s="17">
        <f t="shared" si="30"/>
        <v>0</v>
      </c>
      <c r="AE158" s="16">
        <v>0</v>
      </c>
      <c r="AF158" s="11">
        <v>0</v>
      </c>
      <c r="AG158" s="17">
        <v>0</v>
      </c>
      <c r="AH158" s="164">
        <f t="shared" si="31"/>
        <v>6503606.725833334</v>
      </c>
      <c r="AI158" s="285"/>
      <c r="AJ158" s="16">
        <f t="shared" si="28"/>
        <v>0</v>
      </c>
    </row>
    <row r="159" spans="1:36" ht="11.25" customHeight="1">
      <c r="A159" s="156">
        <v>13101013</v>
      </c>
      <c r="B159" s="157"/>
      <c r="C159" s="197" t="s">
        <v>1556</v>
      </c>
      <c r="D159" s="159">
        <v>-2921.73</v>
      </c>
      <c r="E159" s="159">
        <v>626574.06999999995</v>
      </c>
      <c r="F159" s="159">
        <v>0</v>
      </c>
      <c r="G159" s="159">
        <v>0.3</v>
      </c>
      <c r="H159" s="159">
        <v>882407.81</v>
      </c>
      <c r="I159" s="159">
        <v>0</v>
      </c>
      <c r="J159" s="275">
        <v>0</v>
      </c>
      <c r="K159" s="275">
        <v>577526.34</v>
      </c>
      <c r="L159" s="160">
        <v>0</v>
      </c>
      <c r="M159" s="160">
        <v>-937.51</v>
      </c>
      <c r="N159" s="160">
        <v>444671.58</v>
      </c>
      <c r="O159" s="160">
        <v>0</v>
      </c>
      <c r="P159" s="160">
        <v>0</v>
      </c>
      <c r="Q159" s="160">
        <f t="shared" si="27"/>
        <v>210731.81041666665</v>
      </c>
      <c r="R159" s="222"/>
      <c r="S159" s="209"/>
      <c r="T159" s="209"/>
      <c r="U159" s="517"/>
      <c r="V159" s="16">
        <v>0</v>
      </c>
      <c r="W159" s="11">
        <v>0</v>
      </c>
      <c r="X159" s="17">
        <v>0</v>
      </c>
      <c r="Y159" s="35"/>
      <c r="Z159" s="46"/>
      <c r="AA159" s="17"/>
      <c r="AB159" s="16"/>
      <c r="AC159" s="11"/>
      <c r="AD159" s="17">
        <f t="shared" si="30"/>
        <v>0</v>
      </c>
      <c r="AE159" s="16">
        <v>0</v>
      </c>
      <c r="AF159" s="11">
        <v>0</v>
      </c>
      <c r="AG159" s="17">
        <v>0</v>
      </c>
      <c r="AH159" s="164">
        <f t="shared" si="31"/>
        <v>210731.81041666665</v>
      </c>
      <c r="AI159" s="285"/>
      <c r="AJ159" s="16">
        <f t="shared" si="28"/>
        <v>0</v>
      </c>
    </row>
    <row r="160" spans="1:36" ht="11.25" customHeight="1">
      <c r="A160" s="156">
        <v>13101023</v>
      </c>
      <c r="B160" s="157"/>
      <c r="C160" s="197" t="s">
        <v>1557</v>
      </c>
      <c r="D160" s="159">
        <v>12606489.43</v>
      </c>
      <c r="E160" s="159">
        <v>4704404.4000000004</v>
      </c>
      <c r="F160" s="159">
        <v>23166717.18</v>
      </c>
      <c r="G160" s="159">
        <v>37917309.530000001</v>
      </c>
      <c r="H160" s="159">
        <v>13075525.130000001</v>
      </c>
      <c r="I160" s="159">
        <v>38024733.810000002</v>
      </c>
      <c r="J160" s="275">
        <v>24205822.02</v>
      </c>
      <c r="K160" s="275">
        <v>26390561.989999998</v>
      </c>
      <c r="L160" s="160">
        <v>22469621.489999998</v>
      </c>
      <c r="M160" s="160">
        <v>12000034.859999999</v>
      </c>
      <c r="N160" s="160">
        <v>16528546.300000001</v>
      </c>
      <c r="O160" s="160">
        <v>28693254.739999998</v>
      </c>
      <c r="P160" s="160">
        <v>16359451.75</v>
      </c>
      <c r="Q160" s="160">
        <f t="shared" si="27"/>
        <v>21804958.503333338</v>
      </c>
      <c r="R160" s="222"/>
      <c r="S160" s="209"/>
      <c r="T160" s="209"/>
      <c r="U160" s="517"/>
      <c r="V160" s="16">
        <v>0</v>
      </c>
      <c r="W160" s="11">
        <v>0</v>
      </c>
      <c r="X160" s="17">
        <v>0</v>
      </c>
      <c r="Y160" s="35"/>
      <c r="Z160" s="46"/>
      <c r="AA160" s="17"/>
      <c r="AB160" s="16"/>
      <c r="AC160" s="11"/>
      <c r="AD160" s="17">
        <f t="shared" si="30"/>
        <v>0</v>
      </c>
      <c r="AE160" s="16">
        <v>0</v>
      </c>
      <c r="AF160" s="11">
        <v>0</v>
      </c>
      <c r="AG160" s="17">
        <v>0</v>
      </c>
      <c r="AH160" s="164">
        <f t="shared" si="31"/>
        <v>21804958.503333338</v>
      </c>
      <c r="AI160" s="285"/>
      <c r="AJ160" s="16">
        <f t="shared" si="28"/>
        <v>0</v>
      </c>
    </row>
    <row r="161" spans="1:36" ht="11.25" customHeight="1">
      <c r="A161" s="156">
        <v>13101033</v>
      </c>
      <c r="B161" s="157"/>
      <c r="C161" s="197" t="s">
        <v>1558</v>
      </c>
      <c r="D161" s="159">
        <v>368900.05</v>
      </c>
      <c r="E161" s="159">
        <v>417406.26</v>
      </c>
      <c r="F161" s="159">
        <v>434305.31</v>
      </c>
      <c r="G161" s="159">
        <v>399993.55</v>
      </c>
      <c r="H161" s="159">
        <v>802712.97</v>
      </c>
      <c r="I161" s="159">
        <v>1002232.44</v>
      </c>
      <c r="J161" s="275">
        <v>594616.62</v>
      </c>
      <c r="K161" s="275">
        <v>1054018.3</v>
      </c>
      <c r="L161" s="160">
        <v>1028740.01</v>
      </c>
      <c r="M161" s="160">
        <v>409978.15</v>
      </c>
      <c r="N161" s="160">
        <v>853546.01</v>
      </c>
      <c r="O161" s="160">
        <v>1252698.08</v>
      </c>
      <c r="P161" s="160">
        <v>453440.19</v>
      </c>
      <c r="Q161" s="160">
        <f t="shared" si="27"/>
        <v>721784.81833333336</v>
      </c>
      <c r="R161" s="222"/>
      <c r="S161" s="209"/>
      <c r="T161" s="209"/>
      <c r="U161" s="517"/>
      <c r="V161" s="16">
        <v>0</v>
      </c>
      <c r="W161" s="11">
        <v>0</v>
      </c>
      <c r="X161" s="17">
        <v>0</v>
      </c>
      <c r="Y161" s="35"/>
      <c r="Z161" s="46"/>
      <c r="AA161" s="17"/>
      <c r="AB161" s="16"/>
      <c r="AC161" s="11"/>
      <c r="AD161" s="17">
        <f t="shared" si="30"/>
        <v>0</v>
      </c>
      <c r="AE161" s="16">
        <v>0</v>
      </c>
      <c r="AF161" s="11">
        <v>0</v>
      </c>
      <c r="AG161" s="17">
        <v>0</v>
      </c>
      <c r="AH161" s="164">
        <f t="shared" si="31"/>
        <v>721784.81833333336</v>
      </c>
      <c r="AI161" s="285"/>
      <c r="AJ161" s="16">
        <f t="shared" si="28"/>
        <v>0</v>
      </c>
    </row>
    <row r="162" spans="1:36" ht="11.25" customHeight="1">
      <c r="A162" s="156">
        <v>13101043</v>
      </c>
      <c r="B162" s="157"/>
      <c r="C162" s="197" t="s">
        <v>1584</v>
      </c>
      <c r="D162" s="159">
        <v>0</v>
      </c>
      <c r="E162" s="159">
        <v>0</v>
      </c>
      <c r="F162" s="159">
        <v>0</v>
      </c>
      <c r="G162" s="159">
        <v>0</v>
      </c>
      <c r="H162" s="159">
        <v>0</v>
      </c>
      <c r="I162" s="159">
        <v>0</v>
      </c>
      <c r="J162" s="275">
        <v>0</v>
      </c>
      <c r="K162" s="275">
        <v>0</v>
      </c>
      <c r="L162" s="160">
        <v>0</v>
      </c>
      <c r="M162" s="160">
        <v>0</v>
      </c>
      <c r="N162" s="160">
        <v>0</v>
      </c>
      <c r="O162" s="160">
        <v>0</v>
      </c>
      <c r="P162" s="160">
        <v>0</v>
      </c>
      <c r="Q162" s="160">
        <f t="shared" si="27"/>
        <v>0</v>
      </c>
      <c r="R162" s="222"/>
      <c r="S162" s="209"/>
      <c r="T162" s="209"/>
      <c r="U162" s="517"/>
      <c r="V162" s="16">
        <v>0</v>
      </c>
      <c r="W162" s="11">
        <v>0</v>
      </c>
      <c r="X162" s="17">
        <v>0</v>
      </c>
      <c r="Y162" s="35"/>
      <c r="Z162" s="46"/>
      <c r="AA162" s="17"/>
      <c r="AB162" s="16"/>
      <c r="AC162" s="11"/>
      <c r="AD162" s="17">
        <f t="shared" si="30"/>
        <v>0</v>
      </c>
      <c r="AE162" s="16">
        <v>0</v>
      </c>
      <c r="AF162" s="11">
        <v>0</v>
      </c>
      <c r="AG162" s="17">
        <v>0</v>
      </c>
      <c r="AH162" s="164">
        <f t="shared" si="31"/>
        <v>0</v>
      </c>
      <c r="AI162" s="285"/>
      <c r="AJ162" s="16">
        <f t="shared" si="28"/>
        <v>0</v>
      </c>
    </row>
    <row r="163" spans="1:36" ht="11.25" customHeight="1">
      <c r="A163" s="156">
        <v>13101053</v>
      </c>
      <c r="B163" s="157"/>
      <c r="C163" s="197" t="s">
        <v>1363</v>
      </c>
      <c r="D163" s="159">
        <v>0</v>
      </c>
      <c r="E163" s="159">
        <v>0</v>
      </c>
      <c r="F163" s="159">
        <v>0</v>
      </c>
      <c r="G163" s="159">
        <v>0</v>
      </c>
      <c r="H163" s="159">
        <v>0</v>
      </c>
      <c r="I163" s="159">
        <v>0</v>
      </c>
      <c r="J163" s="275">
        <v>0</v>
      </c>
      <c r="K163" s="275">
        <v>0</v>
      </c>
      <c r="L163" s="160">
        <v>0</v>
      </c>
      <c r="M163" s="160">
        <v>0</v>
      </c>
      <c r="N163" s="160">
        <v>0</v>
      </c>
      <c r="O163" s="160">
        <v>0</v>
      </c>
      <c r="P163" s="160">
        <v>0</v>
      </c>
      <c r="Q163" s="160">
        <f t="shared" si="27"/>
        <v>0</v>
      </c>
      <c r="R163" s="222"/>
      <c r="S163" s="209"/>
      <c r="T163" s="209"/>
      <c r="U163" s="517"/>
      <c r="V163" s="16">
        <v>0</v>
      </c>
      <c r="W163" s="11">
        <v>0</v>
      </c>
      <c r="X163" s="17">
        <v>0</v>
      </c>
      <c r="Y163" s="35"/>
      <c r="Z163" s="46"/>
      <c r="AA163" s="17"/>
      <c r="AB163" s="16"/>
      <c r="AC163" s="11"/>
      <c r="AD163" s="17">
        <f t="shared" si="30"/>
        <v>0</v>
      </c>
      <c r="AE163" s="16">
        <v>0</v>
      </c>
      <c r="AF163" s="11">
        <v>0</v>
      </c>
      <c r="AG163" s="17">
        <v>0</v>
      </c>
      <c r="AH163" s="164">
        <f t="shared" si="31"/>
        <v>0</v>
      </c>
      <c r="AI163" s="285"/>
      <c r="AJ163" s="16">
        <f t="shared" si="28"/>
        <v>0</v>
      </c>
    </row>
    <row r="164" spans="1:36" ht="11.25" customHeight="1">
      <c r="A164" s="156">
        <v>13101063</v>
      </c>
      <c r="B164" s="157"/>
      <c r="C164" s="197" t="s">
        <v>1585</v>
      </c>
      <c r="D164" s="159">
        <v>0</v>
      </c>
      <c r="E164" s="159">
        <v>0</v>
      </c>
      <c r="F164" s="159">
        <v>0</v>
      </c>
      <c r="G164" s="159">
        <v>0</v>
      </c>
      <c r="H164" s="159">
        <v>0</v>
      </c>
      <c r="I164" s="159">
        <v>0</v>
      </c>
      <c r="J164" s="275">
        <v>0</v>
      </c>
      <c r="K164" s="275">
        <v>0</v>
      </c>
      <c r="L164" s="160">
        <v>0</v>
      </c>
      <c r="M164" s="160">
        <v>0</v>
      </c>
      <c r="N164" s="160">
        <v>0</v>
      </c>
      <c r="O164" s="160">
        <v>0</v>
      </c>
      <c r="P164" s="160">
        <v>0</v>
      </c>
      <c r="Q164" s="160">
        <f t="shared" si="27"/>
        <v>0</v>
      </c>
      <c r="R164" s="222"/>
      <c r="S164" s="209"/>
      <c r="T164" s="209"/>
      <c r="U164" s="517"/>
      <c r="V164" s="16">
        <v>0</v>
      </c>
      <c r="W164" s="11">
        <v>0</v>
      </c>
      <c r="X164" s="17">
        <v>0</v>
      </c>
      <c r="Y164" s="35"/>
      <c r="Z164" s="46"/>
      <c r="AA164" s="17"/>
      <c r="AB164" s="16"/>
      <c r="AC164" s="11"/>
      <c r="AD164" s="17">
        <f t="shared" si="30"/>
        <v>0</v>
      </c>
      <c r="AE164" s="16">
        <v>0</v>
      </c>
      <c r="AF164" s="11">
        <v>0</v>
      </c>
      <c r="AG164" s="17">
        <v>0</v>
      </c>
      <c r="AH164" s="164">
        <f t="shared" si="31"/>
        <v>0</v>
      </c>
      <c r="AI164" s="285"/>
      <c r="AJ164" s="16">
        <f t="shared" si="28"/>
        <v>0</v>
      </c>
    </row>
    <row r="165" spans="1:36" ht="11.25" customHeight="1">
      <c r="A165" s="156">
        <v>13101073</v>
      </c>
      <c r="B165" s="157"/>
      <c r="C165" s="197" t="s">
        <v>1586</v>
      </c>
      <c r="D165" s="159">
        <v>0</v>
      </c>
      <c r="E165" s="159">
        <v>0</v>
      </c>
      <c r="F165" s="159">
        <v>0</v>
      </c>
      <c r="G165" s="159">
        <v>0</v>
      </c>
      <c r="H165" s="159">
        <v>0</v>
      </c>
      <c r="I165" s="159">
        <v>0</v>
      </c>
      <c r="J165" s="275">
        <v>0</v>
      </c>
      <c r="K165" s="275">
        <v>0</v>
      </c>
      <c r="L165" s="160">
        <v>0</v>
      </c>
      <c r="M165" s="160">
        <v>0</v>
      </c>
      <c r="N165" s="160">
        <v>0</v>
      </c>
      <c r="O165" s="160">
        <v>0</v>
      </c>
      <c r="P165" s="160">
        <v>0</v>
      </c>
      <c r="Q165" s="160">
        <f t="shared" si="27"/>
        <v>0</v>
      </c>
      <c r="R165" s="222"/>
      <c r="S165" s="209"/>
      <c r="T165" s="209"/>
      <c r="U165" s="517"/>
      <c r="V165" s="16">
        <v>0</v>
      </c>
      <c r="W165" s="11">
        <v>0</v>
      </c>
      <c r="X165" s="17">
        <v>0</v>
      </c>
      <c r="Y165" s="35"/>
      <c r="Z165" s="46"/>
      <c r="AA165" s="17"/>
      <c r="AB165" s="16"/>
      <c r="AC165" s="11"/>
      <c r="AD165" s="17">
        <f t="shared" si="30"/>
        <v>0</v>
      </c>
      <c r="AE165" s="16">
        <v>0</v>
      </c>
      <c r="AF165" s="11">
        <v>0</v>
      </c>
      <c r="AG165" s="17">
        <v>0</v>
      </c>
      <c r="AH165" s="164">
        <f t="shared" si="31"/>
        <v>0</v>
      </c>
      <c r="AI165" s="285"/>
      <c r="AJ165" s="16">
        <f t="shared" si="28"/>
        <v>0</v>
      </c>
    </row>
    <row r="166" spans="1:36" ht="11.25" customHeight="1">
      <c r="A166" s="156">
        <v>13101083</v>
      </c>
      <c r="B166" s="157"/>
      <c r="C166" s="197" t="s">
        <v>1587</v>
      </c>
      <c r="D166" s="159">
        <v>0</v>
      </c>
      <c r="E166" s="159">
        <v>0</v>
      </c>
      <c r="F166" s="159">
        <v>0</v>
      </c>
      <c r="G166" s="159">
        <v>0</v>
      </c>
      <c r="H166" s="159">
        <v>0</v>
      </c>
      <c r="I166" s="159">
        <v>0</v>
      </c>
      <c r="J166" s="275">
        <v>0</v>
      </c>
      <c r="K166" s="275">
        <v>0</v>
      </c>
      <c r="L166" s="160">
        <v>0</v>
      </c>
      <c r="M166" s="160">
        <v>0</v>
      </c>
      <c r="N166" s="160">
        <v>0</v>
      </c>
      <c r="O166" s="160">
        <v>0</v>
      </c>
      <c r="P166" s="160">
        <v>0</v>
      </c>
      <c r="Q166" s="160">
        <f t="shared" si="27"/>
        <v>0</v>
      </c>
      <c r="R166" s="222"/>
      <c r="S166" s="209"/>
      <c r="T166" s="209"/>
      <c r="U166" s="517"/>
      <c r="V166" s="16">
        <v>0</v>
      </c>
      <c r="W166" s="11">
        <v>0</v>
      </c>
      <c r="X166" s="17">
        <v>0</v>
      </c>
      <c r="Y166" s="35"/>
      <c r="Z166" s="46"/>
      <c r="AA166" s="17"/>
      <c r="AB166" s="16"/>
      <c r="AC166" s="11"/>
      <c r="AD166" s="17">
        <f t="shared" si="30"/>
        <v>0</v>
      </c>
      <c r="AE166" s="16">
        <v>0</v>
      </c>
      <c r="AF166" s="11">
        <v>0</v>
      </c>
      <c r="AG166" s="17">
        <v>0</v>
      </c>
      <c r="AH166" s="164">
        <f t="shared" si="31"/>
        <v>0</v>
      </c>
      <c r="AI166" s="285"/>
      <c r="AJ166" s="16">
        <f t="shared" si="28"/>
        <v>0</v>
      </c>
    </row>
    <row r="167" spans="1:36" ht="11.25" customHeight="1">
      <c r="A167" s="156">
        <v>13101093</v>
      </c>
      <c r="B167" s="157"/>
      <c r="C167" s="197" t="s">
        <v>1588</v>
      </c>
      <c r="D167" s="159">
        <v>-510.01</v>
      </c>
      <c r="E167" s="159">
        <v>-7781.74</v>
      </c>
      <c r="F167" s="159">
        <v>0</v>
      </c>
      <c r="G167" s="159">
        <v>0</v>
      </c>
      <c r="H167" s="159">
        <v>0</v>
      </c>
      <c r="I167" s="159">
        <v>-13573.2</v>
      </c>
      <c r="J167" s="275">
        <v>-424005.11</v>
      </c>
      <c r="K167" s="275">
        <v>-385153.68</v>
      </c>
      <c r="L167" s="160">
        <v>-22498.2</v>
      </c>
      <c r="M167" s="160">
        <v>0</v>
      </c>
      <c r="N167" s="160">
        <v>-1</v>
      </c>
      <c r="O167" s="160">
        <v>-238514.29</v>
      </c>
      <c r="P167" s="160">
        <v>-150</v>
      </c>
      <c r="Q167" s="160">
        <f t="shared" si="27"/>
        <v>-90988.102083333317</v>
      </c>
      <c r="R167" s="222"/>
      <c r="S167" s="209"/>
      <c r="T167" s="209"/>
      <c r="U167" s="517"/>
      <c r="V167" s="16">
        <v>0</v>
      </c>
      <c r="W167" s="11">
        <v>0</v>
      </c>
      <c r="X167" s="17">
        <v>0</v>
      </c>
      <c r="Y167" s="35"/>
      <c r="Z167" s="46"/>
      <c r="AA167" s="17"/>
      <c r="AB167" s="16"/>
      <c r="AC167" s="11"/>
      <c r="AD167" s="17">
        <f t="shared" si="30"/>
        <v>0</v>
      </c>
      <c r="AE167" s="16">
        <v>0</v>
      </c>
      <c r="AF167" s="11">
        <v>0</v>
      </c>
      <c r="AG167" s="17">
        <v>0</v>
      </c>
      <c r="AH167" s="164">
        <f t="shared" si="31"/>
        <v>-90988.102083333317</v>
      </c>
      <c r="AI167" s="285"/>
      <c r="AJ167" s="16">
        <f t="shared" si="28"/>
        <v>0</v>
      </c>
    </row>
    <row r="168" spans="1:36" ht="11.25" customHeight="1">
      <c r="A168" s="156">
        <v>13101103</v>
      </c>
      <c r="B168" s="157"/>
      <c r="C168" s="197" t="s">
        <v>1176</v>
      </c>
      <c r="D168" s="159">
        <v>0</v>
      </c>
      <c r="E168" s="159">
        <v>0</v>
      </c>
      <c r="F168" s="159">
        <v>0</v>
      </c>
      <c r="G168" s="159">
        <v>0</v>
      </c>
      <c r="H168" s="159">
        <v>0</v>
      </c>
      <c r="I168" s="159">
        <v>0</v>
      </c>
      <c r="J168" s="275">
        <v>0</v>
      </c>
      <c r="K168" s="275">
        <v>0</v>
      </c>
      <c r="L168" s="160">
        <v>0</v>
      </c>
      <c r="M168" s="160">
        <v>0</v>
      </c>
      <c r="N168" s="160">
        <v>0</v>
      </c>
      <c r="O168" s="160">
        <v>0</v>
      </c>
      <c r="P168" s="160">
        <v>0</v>
      </c>
      <c r="Q168" s="160">
        <f t="shared" si="27"/>
        <v>0</v>
      </c>
      <c r="R168" s="222"/>
      <c r="S168" s="209"/>
      <c r="T168" s="209"/>
      <c r="U168" s="517"/>
      <c r="V168" s="16">
        <v>0</v>
      </c>
      <c r="W168" s="11">
        <v>0</v>
      </c>
      <c r="X168" s="17">
        <v>0</v>
      </c>
      <c r="Y168" s="35"/>
      <c r="Z168" s="46"/>
      <c r="AA168" s="17"/>
      <c r="AB168" s="16"/>
      <c r="AC168" s="11"/>
      <c r="AD168" s="17">
        <f t="shared" si="30"/>
        <v>0</v>
      </c>
      <c r="AE168" s="16">
        <v>0</v>
      </c>
      <c r="AF168" s="11">
        <v>0</v>
      </c>
      <c r="AG168" s="17">
        <v>0</v>
      </c>
      <c r="AH168" s="164">
        <f t="shared" si="31"/>
        <v>0</v>
      </c>
      <c r="AI168" s="285"/>
      <c r="AJ168" s="16">
        <f t="shared" si="28"/>
        <v>0</v>
      </c>
    </row>
    <row r="169" spans="1:36" ht="11.25" customHeight="1">
      <c r="A169" s="156">
        <v>13101113</v>
      </c>
      <c r="B169" s="157"/>
      <c r="C169" s="197" t="s">
        <v>2163</v>
      </c>
      <c r="D169" s="159">
        <v>-7821479.3399999999</v>
      </c>
      <c r="E169" s="159">
        <v>-7379455.8700000001</v>
      </c>
      <c r="F169" s="159">
        <v>-10361872.16</v>
      </c>
      <c r="G169" s="159">
        <v>-7092357.79</v>
      </c>
      <c r="H169" s="159">
        <v>-11642288.01</v>
      </c>
      <c r="I169" s="159">
        <v>-11037116.15</v>
      </c>
      <c r="J169" s="275">
        <v>-4367068.13</v>
      </c>
      <c r="K169" s="275">
        <v>-48212214.850000001</v>
      </c>
      <c r="L169" s="160">
        <v>-13169727.470000001</v>
      </c>
      <c r="M169" s="160">
        <v>-2731721.3</v>
      </c>
      <c r="N169" s="160">
        <v>-9337006.1099999994</v>
      </c>
      <c r="O169" s="160">
        <v>-3562056.18</v>
      </c>
      <c r="P169" s="160">
        <v>-7392633.3799999999</v>
      </c>
      <c r="Q169" s="160">
        <f t="shared" si="27"/>
        <v>-11374995.031666666</v>
      </c>
      <c r="R169" s="222"/>
      <c r="S169" s="209"/>
      <c r="T169" s="209"/>
      <c r="U169" s="517"/>
      <c r="V169" s="16">
        <v>0</v>
      </c>
      <c r="W169" s="11">
        <v>0</v>
      </c>
      <c r="X169" s="17">
        <v>0</v>
      </c>
      <c r="Y169" s="35"/>
      <c r="Z169" s="46"/>
      <c r="AA169" s="17"/>
      <c r="AB169" s="16"/>
      <c r="AC169" s="11"/>
      <c r="AD169" s="17">
        <f t="shared" si="30"/>
        <v>0</v>
      </c>
      <c r="AE169" s="16">
        <v>0</v>
      </c>
      <c r="AF169" s="11">
        <v>0</v>
      </c>
      <c r="AG169" s="17">
        <v>0</v>
      </c>
      <c r="AH169" s="164">
        <f t="shared" si="31"/>
        <v>-11374995.031666666</v>
      </c>
      <c r="AI169" s="285"/>
      <c r="AJ169" s="16">
        <f t="shared" si="28"/>
        <v>0</v>
      </c>
    </row>
    <row r="170" spans="1:36" ht="11.25" customHeight="1">
      <c r="A170" s="156">
        <v>13101123</v>
      </c>
      <c r="B170" s="157"/>
      <c r="C170" s="197" t="s">
        <v>188</v>
      </c>
      <c r="D170" s="159">
        <v>-1151561.8700000001</v>
      </c>
      <c r="E170" s="159">
        <v>-1335709.3</v>
      </c>
      <c r="F170" s="159">
        <v>-1724276.44</v>
      </c>
      <c r="G170" s="159">
        <v>-1759966.75</v>
      </c>
      <c r="H170" s="159">
        <v>-1948043.95</v>
      </c>
      <c r="I170" s="159">
        <v>-1669165.74</v>
      </c>
      <c r="J170" s="275">
        <v>-1569999.38</v>
      </c>
      <c r="K170" s="275">
        <v>-1885864.98</v>
      </c>
      <c r="L170" s="160">
        <v>-1884272.95</v>
      </c>
      <c r="M170" s="160">
        <v>-2028486.11</v>
      </c>
      <c r="N170" s="160">
        <v>-1971001.78</v>
      </c>
      <c r="O170" s="160">
        <v>-1850823.67</v>
      </c>
      <c r="P170" s="160">
        <v>-2425161.64</v>
      </c>
      <c r="Q170" s="160">
        <f t="shared" si="27"/>
        <v>-1784664.4004166664</v>
      </c>
      <c r="R170" s="222"/>
      <c r="S170" s="209"/>
      <c r="T170" s="209"/>
      <c r="U170" s="517"/>
      <c r="V170" s="16">
        <v>0</v>
      </c>
      <c r="W170" s="11">
        <v>0</v>
      </c>
      <c r="X170" s="17">
        <v>0</v>
      </c>
      <c r="Y170" s="35"/>
      <c r="Z170" s="46"/>
      <c r="AA170" s="17"/>
      <c r="AB170" s="16"/>
      <c r="AC170" s="11"/>
      <c r="AD170" s="17">
        <f t="shared" si="30"/>
        <v>0</v>
      </c>
      <c r="AE170" s="16">
        <v>0</v>
      </c>
      <c r="AF170" s="11">
        <v>0</v>
      </c>
      <c r="AG170" s="17">
        <v>0</v>
      </c>
      <c r="AH170" s="164">
        <f t="shared" si="31"/>
        <v>-1784664.4004166664</v>
      </c>
      <c r="AI170" s="285"/>
      <c r="AJ170" s="16">
        <f t="shared" ref="AJ170:AJ201" si="32">Q170-X170-AA170-AD170-AG170-AH170</f>
        <v>0</v>
      </c>
    </row>
    <row r="171" spans="1:36" ht="11.25" customHeight="1">
      <c r="A171" s="156">
        <v>13101133</v>
      </c>
      <c r="B171" s="157"/>
      <c r="C171" s="197" t="s">
        <v>493</v>
      </c>
      <c r="D171" s="159">
        <v>-107.81</v>
      </c>
      <c r="E171" s="159">
        <v>0</v>
      </c>
      <c r="F171" s="159">
        <v>559.39</v>
      </c>
      <c r="G171" s="159">
        <v>0</v>
      </c>
      <c r="H171" s="159">
        <v>0</v>
      </c>
      <c r="I171" s="159">
        <v>0</v>
      </c>
      <c r="J171" s="275">
        <v>0</v>
      </c>
      <c r="K171" s="275">
        <v>-357.94</v>
      </c>
      <c r="L171" s="160">
        <v>0</v>
      </c>
      <c r="M171" s="160">
        <v>0</v>
      </c>
      <c r="N171" s="160">
        <v>-1430.62</v>
      </c>
      <c r="O171" s="160">
        <v>-80</v>
      </c>
      <c r="P171" s="160">
        <v>0</v>
      </c>
      <c r="Q171" s="160">
        <f t="shared" si="27"/>
        <v>-113.58958333333332</v>
      </c>
      <c r="R171" s="222"/>
      <c r="S171" s="209"/>
      <c r="T171" s="209"/>
      <c r="U171" s="517"/>
      <c r="V171" s="16">
        <v>0</v>
      </c>
      <c r="W171" s="11">
        <v>0</v>
      </c>
      <c r="X171" s="17">
        <v>0</v>
      </c>
      <c r="Y171" s="35"/>
      <c r="Z171" s="46"/>
      <c r="AA171" s="17"/>
      <c r="AB171" s="16"/>
      <c r="AC171" s="11"/>
      <c r="AD171" s="17">
        <f t="shared" si="30"/>
        <v>0</v>
      </c>
      <c r="AE171" s="16">
        <v>0</v>
      </c>
      <c r="AF171" s="11">
        <v>0</v>
      </c>
      <c r="AG171" s="17">
        <v>0</v>
      </c>
      <c r="AH171" s="164">
        <f t="shared" si="31"/>
        <v>-113.58958333333332</v>
      </c>
      <c r="AI171" s="285"/>
      <c r="AJ171" s="16">
        <f t="shared" si="32"/>
        <v>0</v>
      </c>
    </row>
    <row r="172" spans="1:36" ht="11.25" customHeight="1">
      <c r="A172" s="156">
        <v>13101143</v>
      </c>
      <c r="B172" s="157"/>
      <c r="C172" s="197" t="s">
        <v>1208</v>
      </c>
      <c r="D172" s="159">
        <v>0</v>
      </c>
      <c r="E172" s="159">
        <v>0</v>
      </c>
      <c r="F172" s="159">
        <v>0</v>
      </c>
      <c r="G172" s="159">
        <v>0</v>
      </c>
      <c r="H172" s="159">
        <v>0</v>
      </c>
      <c r="I172" s="159">
        <v>0</v>
      </c>
      <c r="J172" s="275">
        <v>0</v>
      </c>
      <c r="K172" s="275">
        <v>0</v>
      </c>
      <c r="L172" s="160">
        <v>0</v>
      </c>
      <c r="M172" s="160">
        <v>0</v>
      </c>
      <c r="N172" s="160">
        <v>0</v>
      </c>
      <c r="O172" s="160">
        <v>0</v>
      </c>
      <c r="P172" s="160">
        <v>0</v>
      </c>
      <c r="Q172" s="160">
        <f t="shared" si="27"/>
        <v>0</v>
      </c>
      <c r="R172" s="222"/>
      <c r="S172" s="209"/>
      <c r="T172" s="209"/>
      <c r="U172" s="517"/>
      <c r="V172" s="16">
        <v>0</v>
      </c>
      <c r="W172" s="11">
        <v>0</v>
      </c>
      <c r="X172" s="17">
        <v>0</v>
      </c>
      <c r="Y172" s="35"/>
      <c r="Z172" s="46"/>
      <c r="AA172" s="17"/>
      <c r="AB172" s="16"/>
      <c r="AC172" s="11"/>
      <c r="AD172" s="17">
        <f t="shared" si="30"/>
        <v>0</v>
      </c>
      <c r="AE172" s="16">
        <v>0</v>
      </c>
      <c r="AF172" s="11">
        <v>0</v>
      </c>
      <c r="AG172" s="17">
        <v>0</v>
      </c>
      <c r="AH172" s="164">
        <f t="shared" si="31"/>
        <v>0</v>
      </c>
      <c r="AI172" s="285"/>
      <c r="AJ172" s="16">
        <f t="shared" si="32"/>
        <v>0</v>
      </c>
    </row>
    <row r="173" spans="1:36" ht="11.25" customHeight="1">
      <c r="A173" s="156">
        <v>13101153</v>
      </c>
      <c r="B173" s="157"/>
      <c r="C173" s="197" t="s">
        <v>675</v>
      </c>
      <c r="D173" s="159">
        <v>0</v>
      </c>
      <c r="E173" s="159">
        <v>0</v>
      </c>
      <c r="F173" s="159">
        <v>0</v>
      </c>
      <c r="G173" s="159">
        <v>0</v>
      </c>
      <c r="H173" s="159">
        <v>0</v>
      </c>
      <c r="I173" s="159">
        <v>0</v>
      </c>
      <c r="J173" s="275">
        <v>0</v>
      </c>
      <c r="K173" s="275">
        <v>0</v>
      </c>
      <c r="L173" s="160">
        <v>0</v>
      </c>
      <c r="M173" s="160">
        <v>0</v>
      </c>
      <c r="N173" s="160">
        <v>0</v>
      </c>
      <c r="O173" s="160">
        <v>0</v>
      </c>
      <c r="P173" s="160">
        <v>0</v>
      </c>
      <c r="Q173" s="160">
        <f t="shared" si="27"/>
        <v>0</v>
      </c>
      <c r="R173" s="222"/>
      <c r="S173" s="209"/>
      <c r="T173" s="209"/>
      <c r="U173" s="517"/>
      <c r="V173" s="16">
        <v>0</v>
      </c>
      <c r="W173" s="11">
        <v>0</v>
      </c>
      <c r="X173" s="17">
        <v>0</v>
      </c>
      <c r="Y173" s="35"/>
      <c r="Z173" s="46"/>
      <c r="AA173" s="17"/>
      <c r="AB173" s="16"/>
      <c r="AC173" s="11"/>
      <c r="AD173" s="17">
        <f t="shared" si="30"/>
        <v>0</v>
      </c>
      <c r="AE173" s="16">
        <v>0</v>
      </c>
      <c r="AF173" s="11">
        <v>0</v>
      </c>
      <c r="AG173" s="17">
        <v>0</v>
      </c>
      <c r="AH173" s="164">
        <f t="shared" si="31"/>
        <v>0</v>
      </c>
      <c r="AI173" s="285"/>
      <c r="AJ173" s="16">
        <f t="shared" si="32"/>
        <v>0</v>
      </c>
    </row>
    <row r="174" spans="1:36" ht="11.25" customHeight="1">
      <c r="A174" s="156">
        <v>13101163</v>
      </c>
      <c r="B174" s="157"/>
      <c r="C174" s="197" t="s">
        <v>1908</v>
      </c>
      <c r="D174" s="159">
        <v>111874.24000000001</v>
      </c>
      <c r="E174" s="159">
        <v>32731.65</v>
      </c>
      <c r="F174" s="159">
        <v>113144.24</v>
      </c>
      <c r="G174" s="159">
        <v>62323.65</v>
      </c>
      <c r="H174" s="159">
        <v>72235.62</v>
      </c>
      <c r="I174" s="159">
        <v>32959.74</v>
      </c>
      <c r="J174" s="275">
        <v>64221.53</v>
      </c>
      <c r="K174" s="275">
        <v>95166.71</v>
      </c>
      <c r="L174" s="160">
        <v>105025.22</v>
      </c>
      <c r="M174" s="160">
        <v>101814.62</v>
      </c>
      <c r="N174" s="160">
        <v>96805.3</v>
      </c>
      <c r="O174" s="160">
        <v>105960.31</v>
      </c>
      <c r="P174" s="160">
        <v>109886.25</v>
      </c>
      <c r="Q174" s="160">
        <f t="shared" si="27"/>
        <v>82772.402916666673</v>
      </c>
      <c r="R174" s="222"/>
      <c r="S174" s="209"/>
      <c r="T174" s="209"/>
      <c r="U174" s="517"/>
      <c r="V174" s="16"/>
      <c r="W174" s="11"/>
      <c r="X174" s="17"/>
      <c r="Y174" s="35"/>
      <c r="Z174" s="46"/>
      <c r="AA174" s="17"/>
      <c r="AB174" s="16"/>
      <c r="AC174" s="11"/>
      <c r="AD174" s="17">
        <f t="shared" si="30"/>
        <v>0</v>
      </c>
      <c r="AE174" s="16"/>
      <c r="AF174" s="11"/>
      <c r="AG174" s="17"/>
      <c r="AH174" s="164">
        <f t="shared" si="31"/>
        <v>82772.402916666673</v>
      </c>
      <c r="AI174" s="285"/>
      <c r="AJ174" s="16">
        <f t="shared" si="32"/>
        <v>0</v>
      </c>
    </row>
    <row r="175" spans="1:36" ht="11.25" customHeight="1">
      <c r="A175" s="156">
        <v>13101183</v>
      </c>
      <c r="B175" s="157"/>
      <c r="C175" s="197" t="s">
        <v>1473</v>
      </c>
      <c r="D175" s="159">
        <v>1149019.92</v>
      </c>
      <c r="E175" s="159">
        <v>1315999</v>
      </c>
      <c r="F175" s="159">
        <v>1397061.22</v>
      </c>
      <c r="G175" s="159">
        <v>1909303.91</v>
      </c>
      <c r="H175" s="159">
        <v>2229934.0499999998</v>
      </c>
      <c r="I175" s="159">
        <v>3275254.47</v>
      </c>
      <c r="J175" s="275">
        <v>1709658.4</v>
      </c>
      <c r="K175" s="275">
        <v>1892662.69</v>
      </c>
      <c r="L175" s="160">
        <v>2079462.68</v>
      </c>
      <c r="M175" s="160">
        <v>1246675.17</v>
      </c>
      <c r="N175" s="160">
        <v>1248724.19</v>
      </c>
      <c r="O175" s="160">
        <v>561071.68999999994</v>
      </c>
      <c r="P175" s="160">
        <v>580808.07999999996</v>
      </c>
      <c r="Q175" s="160">
        <f t="shared" si="27"/>
        <v>1644226.7891666668</v>
      </c>
      <c r="R175" s="222"/>
      <c r="S175" s="209"/>
      <c r="T175" s="209"/>
      <c r="U175" s="517"/>
      <c r="V175" s="16">
        <v>0</v>
      </c>
      <c r="W175" s="11">
        <v>0</v>
      </c>
      <c r="X175" s="17">
        <v>0</v>
      </c>
      <c r="Y175" s="35"/>
      <c r="Z175" s="46"/>
      <c r="AA175" s="17"/>
      <c r="AB175" s="16"/>
      <c r="AC175" s="11"/>
      <c r="AD175" s="17">
        <f>SUM(AB175:AC175)</f>
        <v>0</v>
      </c>
      <c r="AE175" s="16">
        <v>0</v>
      </c>
      <c r="AF175" s="11">
        <v>0</v>
      </c>
      <c r="AG175" s="17">
        <v>0</v>
      </c>
      <c r="AH175" s="164">
        <f t="shared" si="31"/>
        <v>1644226.7891666668</v>
      </c>
      <c r="AI175" s="285"/>
      <c r="AJ175" s="16">
        <f t="shared" si="32"/>
        <v>0</v>
      </c>
    </row>
    <row r="176" spans="1:36" ht="11.25" customHeight="1">
      <c r="A176" s="156">
        <v>13101193</v>
      </c>
      <c r="B176" s="157"/>
      <c r="C176" s="197" t="s">
        <v>2044</v>
      </c>
      <c r="D176" s="159">
        <v>8261.59</v>
      </c>
      <c r="E176" s="159">
        <v>10115.549999999999</v>
      </c>
      <c r="F176" s="159">
        <v>21788.35</v>
      </c>
      <c r="G176" s="159">
        <v>13713.62</v>
      </c>
      <c r="H176" s="159">
        <v>18886.32</v>
      </c>
      <c r="I176" s="159">
        <v>39558.57</v>
      </c>
      <c r="J176" s="275">
        <v>10745.86</v>
      </c>
      <c r="K176" s="275">
        <v>10678.91</v>
      </c>
      <c r="L176" s="160">
        <v>27467.65</v>
      </c>
      <c r="M176" s="160">
        <v>8551.4</v>
      </c>
      <c r="N176" s="160">
        <v>8578.7800000000007</v>
      </c>
      <c r="O176" s="160">
        <v>4642.58</v>
      </c>
      <c r="P176" s="160">
        <v>8287.57</v>
      </c>
      <c r="Q176" s="160">
        <f t="shared" si="27"/>
        <v>15250.180833333332</v>
      </c>
      <c r="R176" s="222"/>
      <c r="S176" s="209"/>
      <c r="T176" s="209"/>
      <c r="U176" s="517"/>
      <c r="V176" s="16">
        <v>0</v>
      </c>
      <c r="W176" s="11">
        <v>0</v>
      </c>
      <c r="X176" s="17">
        <v>0</v>
      </c>
      <c r="Y176" s="35"/>
      <c r="Z176" s="46"/>
      <c r="AA176" s="17"/>
      <c r="AB176" s="16"/>
      <c r="AC176" s="11"/>
      <c r="AD176" s="17">
        <f>SUM(AB176:AC176)</f>
        <v>0</v>
      </c>
      <c r="AE176" s="16">
        <v>0</v>
      </c>
      <c r="AF176" s="11">
        <v>0</v>
      </c>
      <c r="AG176" s="17">
        <v>0</v>
      </c>
      <c r="AH176" s="164">
        <f t="shared" si="31"/>
        <v>15250.180833333332</v>
      </c>
      <c r="AI176" s="285"/>
      <c r="AJ176" s="16">
        <f t="shared" si="32"/>
        <v>0</v>
      </c>
    </row>
    <row r="177" spans="1:36" ht="11.25" customHeight="1">
      <c r="A177" s="156">
        <v>13101253</v>
      </c>
      <c r="B177" s="157"/>
      <c r="C177" s="197" t="s">
        <v>1878</v>
      </c>
      <c r="D177" s="159">
        <v>417698.25</v>
      </c>
      <c r="E177" s="159">
        <v>426424.07</v>
      </c>
      <c r="F177" s="159">
        <v>7984.87</v>
      </c>
      <c r="G177" s="159">
        <v>643244.87</v>
      </c>
      <c r="H177" s="159">
        <v>1558661.22</v>
      </c>
      <c r="I177" s="159">
        <v>786796.26</v>
      </c>
      <c r="J177" s="275">
        <v>579902.71</v>
      </c>
      <c r="K177" s="275">
        <v>537634.73</v>
      </c>
      <c r="L177" s="160">
        <v>411582.32</v>
      </c>
      <c r="M177" s="160">
        <v>476051.81</v>
      </c>
      <c r="N177" s="160">
        <v>369756.68</v>
      </c>
      <c r="O177" s="160">
        <v>437441.38</v>
      </c>
      <c r="P177" s="160">
        <v>454039.26</v>
      </c>
      <c r="Q177" s="160">
        <f t="shared" si="27"/>
        <v>555945.80625000002</v>
      </c>
      <c r="R177" s="222"/>
      <c r="S177" s="209"/>
      <c r="T177" s="209"/>
      <c r="U177" s="517"/>
      <c r="V177" s="16">
        <v>0</v>
      </c>
      <c r="W177" s="11">
        <v>0</v>
      </c>
      <c r="X177" s="17">
        <v>0</v>
      </c>
      <c r="Y177" s="35"/>
      <c r="Z177" s="46"/>
      <c r="AA177" s="17"/>
      <c r="AB177" s="16"/>
      <c r="AC177" s="11"/>
      <c r="AD177" s="17">
        <f>SUM(AB177:AC177)</f>
        <v>0</v>
      </c>
      <c r="AE177" s="16">
        <v>0</v>
      </c>
      <c r="AF177" s="11">
        <v>0</v>
      </c>
      <c r="AG177" s="17">
        <v>0</v>
      </c>
      <c r="AH177" s="164">
        <f t="shared" si="31"/>
        <v>555945.80625000002</v>
      </c>
      <c r="AI177" s="285"/>
      <c r="AJ177" s="16">
        <f t="shared" si="32"/>
        <v>0</v>
      </c>
    </row>
    <row r="178" spans="1:36" ht="11.25" customHeight="1">
      <c r="A178" s="156">
        <v>13101263</v>
      </c>
      <c r="B178" s="157"/>
      <c r="C178" s="197" t="s">
        <v>1877</v>
      </c>
      <c r="D178" s="159">
        <v>0</v>
      </c>
      <c r="E178" s="159">
        <v>0</v>
      </c>
      <c r="F178" s="159">
        <v>0</v>
      </c>
      <c r="G178" s="159">
        <v>0</v>
      </c>
      <c r="H178" s="159">
        <v>0</v>
      </c>
      <c r="I178" s="159">
        <v>0</v>
      </c>
      <c r="J178" s="275">
        <v>0</v>
      </c>
      <c r="K178" s="275">
        <v>0</v>
      </c>
      <c r="L178" s="160">
        <v>0</v>
      </c>
      <c r="M178" s="160">
        <v>0</v>
      </c>
      <c r="N178" s="160">
        <v>0</v>
      </c>
      <c r="O178" s="160">
        <v>0</v>
      </c>
      <c r="P178" s="160">
        <v>0</v>
      </c>
      <c r="Q178" s="160">
        <f t="shared" si="27"/>
        <v>0</v>
      </c>
      <c r="R178" s="222"/>
      <c r="S178" s="209"/>
      <c r="T178" s="209"/>
      <c r="U178" s="517"/>
      <c r="V178" s="16">
        <v>0</v>
      </c>
      <c r="W178" s="11">
        <v>0</v>
      </c>
      <c r="X178" s="17">
        <v>0</v>
      </c>
      <c r="Y178" s="35"/>
      <c r="Z178" s="46"/>
      <c r="AA178" s="17"/>
      <c r="AB178" s="16"/>
      <c r="AC178" s="11"/>
      <c r="AD178" s="17">
        <f>SUM(AB178:AC178)</f>
        <v>0</v>
      </c>
      <c r="AE178" s="16">
        <v>0</v>
      </c>
      <c r="AF178" s="11">
        <v>0</v>
      </c>
      <c r="AG178" s="17">
        <v>0</v>
      </c>
      <c r="AH178" s="164">
        <f t="shared" si="31"/>
        <v>0</v>
      </c>
      <c r="AI178" s="285"/>
      <c r="AJ178" s="16">
        <f t="shared" si="32"/>
        <v>0</v>
      </c>
    </row>
    <row r="179" spans="1:36" ht="11.25" customHeight="1">
      <c r="A179" s="156">
        <v>13108123</v>
      </c>
      <c r="B179" s="157"/>
      <c r="C179" s="197" t="s">
        <v>488</v>
      </c>
      <c r="D179" s="159">
        <v>0</v>
      </c>
      <c r="E179" s="159">
        <v>0</v>
      </c>
      <c r="F179" s="159">
        <v>0</v>
      </c>
      <c r="G179" s="159">
        <v>0</v>
      </c>
      <c r="H179" s="159">
        <v>0</v>
      </c>
      <c r="I179" s="159">
        <v>0</v>
      </c>
      <c r="J179" s="275">
        <v>0</v>
      </c>
      <c r="K179" s="275">
        <v>0</v>
      </c>
      <c r="L179" s="160">
        <v>0</v>
      </c>
      <c r="M179" s="160">
        <v>0</v>
      </c>
      <c r="N179" s="160">
        <v>0</v>
      </c>
      <c r="O179" s="160">
        <v>0</v>
      </c>
      <c r="P179" s="160">
        <v>0</v>
      </c>
      <c r="Q179" s="160">
        <f t="shared" si="27"/>
        <v>0</v>
      </c>
      <c r="R179" s="222"/>
      <c r="S179" s="209"/>
      <c r="T179" s="209"/>
      <c r="U179" s="517"/>
      <c r="V179" s="16">
        <v>0</v>
      </c>
      <c r="W179" s="11">
        <v>0</v>
      </c>
      <c r="X179" s="17">
        <v>0</v>
      </c>
      <c r="Y179" s="16"/>
      <c r="Z179" s="11"/>
      <c r="AA179" s="17"/>
      <c r="AB179" s="16"/>
      <c r="AC179" s="11"/>
      <c r="AD179" s="17">
        <f t="shared" si="30"/>
        <v>0</v>
      </c>
      <c r="AE179" s="16">
        <v>0</v>
      </c>
      <c r="AF179" s="11">
        <v>0</v>
      </c>
      <c r="AG179" s="17">
        <v>0</v>
      </c>
      <c r="AH179" s="164">
        <f t="shared" si="31"/>
        <v>0</v>
      </c>
      <c r="AI179" s="285"/>
      <c r="AJ179" s="16">
        <f t="shared" si="32"/>
        <v>0</v>
      </c>
    </row>
    <row r="180" spans="1:36" ht="11.25" customHeight="1">
      <c r="A180" s="156">
        <v>13108243</v>
      </c>
      <c r="B180" s="157"/>
      <c r="C180" s="197" t="s">
        <v>320</v>
      </c>
      <c r="D180" s="159">
        <v>0</v>
      </c>
      <c r="E180" s="159">
        <v>0</v>
      </c>
      <c r="F180" s="159">
        <v>0</v>
      </c>
      <c r="G180" s="159">
        <v>0</v>
      </c>
      <c r="H180" s="159">
        <v>0</v>
      </c>
      <c r="I180" s="159">
        <v>0</v>
      </c>
      <c r="J180" s="275">
        <v>0</v>
      </c>
      <c r="K180" s="275">
        <v>0</v>
      </c>
      <c r="L180" s="160">
        <v>0</v>
      </c>
      <c r="M180" s="160">
        <v>0</v>
      </c>
      <c r="N180" s="160">
        <v>0</v>
      </c>
      <c r="O180" s="160">
        <v>0</v>
      </c>
      <c r="P180" s="160">
        <v>0</v>
      </c>
      <c r="Q180" s="160">
        <f t="shared" si="27"/>
        <v>0</v>
      </c>
      <c r="R180" s="222"/>
      <c r="S180" s="209"/>
      <c r="T180" s="209"/>
      <c r="U180" s="517"/>
      <c r="V180" s="16">
        <v>0</v>
      </c>
      <c r="W180" s="11">
        <v>0</v>
      </c>
      <c r="X180" s="17">
        <v>0</v>
      </c>
      <c r="Y180" s="16"/>
      <c r="Z180" s="11"/>
      <c r="AA180" s="17"/>
      <c r="AB180" s="16"/>
      <c r="AC180" s="11"/>
      <c r="AD180" s="17">
        <f t="shared" si="30"/>
        <v>0</v>
      </c>
      <c r="AE180" s="16">
        <v>0</v>
      </c>
      <c r="AF180" s="11">
        <v>0</v>
      </c>
      <c r="AG180" s="17">
        <v>0</v>
      </c>
      <c r="AH180" s="164">
        <f t="shared" si="31"/>
        <v>0</v>
      </c>
      <c r="AI180" s="285"/>
      <c r="AJ180" s="16">
        <f t="shared" si="32"/>
        <v>0</v>
      </c>
    </row>
    <row r="181" spans="1:36" ht="11.25" customHeight="1">
      <c r="A181" s="156">
        <v>13109003</v>
      </c>
      <c r="B181" s="157"/>
      <c r="C181" s="197" t="s">
        <v>2532</v>
      </c>
      <c r="D181" s="159">
        <v>48102.38</v>
      </c>
      <c r="E181" s="159">
        <v>16760.46</v>
      </c>
      <c r="F181" s="159">
        <v>71941.67</v>
      </c>
      <c r="G181" s="159">
        <v>40855.9</v>
      </c>
      <c r="H181" s="159">
        <v>26671.7</v>
      </c>
      <c r="I181" s="159">
        <v>111167.14</v>
      </c>
      <c r="J181" s="275">
        <v>22891.41</v>
      </c>
      <c r="K181" s="275">
        <v>29663.37</v>
      </c>
      <c r="L181" s="160">
        <v>10910.15</v>
      </c>
      <c r="M181" s="160">
        <v>32116.51</v>
      </c>
      <c r="N181" s="160">
        <v>11111.38</v>
      </c>
      <c r="O181" s="160">
        <v>36722.589999999997</v>
      </c>
      <c r="P181" s="160">
        <v>9234.2800000000007</v>
      </c>
      <c r="Q181" s="160">
        <f t="shared" si="27"/>
        <v>36623.38416666667</v>
      </c>
      <c r="R181" s="222"/>
      <c r="S181" s="209"/>
      <c r="T181" s="209"/>
      <c r="U181" s="517"/>
      <c r="V181" s="16">
        <v>0</v>
      </c>
      <c r="W181" s="11">
        <v>0</v>
      </c>
      <c r="X181" s="17">
        <v>0</v>
      </c>
      <c r="Y181" s="16"/>
      <c r="Z181" s="11"/>
      <c r="AA181" s="17"/>
      <c r="AB181" s="16"/>
      <c r="AC181" s="11"/>
      <c r="AD181" s="17">
        <f t="shared" ref="AD181:AD182" si="33">SUM(AB181:AC181)</f>
        <v>0</v>
      </c>
      <c r="AE181" s="16">
        <v>0</v>
      </c>
      <c r="AF181" s="11">
        <v>0</v>
      </c>
      <c r="AG181" s="17">
        <v>0</v>
      </c>
      <c r="AH181" s="164">
        <f t="shared" si="31"/>
        <v>36623.38416666667</v>
      </c>
      <c r="AI181" s="285"/>
      <c r="AJ181" s="16">
        <f t="shared" si="32"/>
        <v>0</v>
      </c>
    </row>
    <row r="182" spans="1:36" ht="11.25" customHeight="1">
      <c r="A182" s="156">
        <v>13109013</v>
      </c>
      <c r="B182" s="157"/>
      <c r="C182" s="197" t="s">
        <v>2533</v>
      </c>
      <c r="D182" s="159">
        <v>0</v>
      </c>
      <c r="E182" s="159">
        <v>0</v>
      </c>
      <c r="F182" s="159">
        <v>3866</v>
      </c>
      <c r="G182" s="159">
        <v>3866</v>
      </c>
      <c r="H182" s="159">
        <v>3866</v>
      </c>
      <c r="I182" s="159">
        <v>3866</v>
      </c>
      <c r="J182" s="275">
        <v>3866</v>
      </c>
      <c r="K182" s="275">
        <v>3866</v>
      </c>
      <c r="L182" s="160">
        <v>3866</v>
      </c>
      <c r="M182" s="160">
        <v>3866</v>
      </c>
      <c r="N182" s="160">
        <v>3866</v>
      </c>
      <c r="O182" s="160">
        <v>85881</v>
      </c>
      <c r="P182" s="160">
        <v>3866</v>
      </c>
      <c r="Q182" s="160">
        <f t="shared" si="27"/>
        <v>10217.333333333334</v>
      </c>
      <c r="R182" s="222"/>
      <c r="S182" s="209"/>
      <c r="T182" s="209"/>
      <c r="U182" s="517"/>
      <c r="V182" s="16">
        <v>0</v>
      </c>
      <c r="W182" s="11">
        <v>0</v>
      </c>
      <c r="X182" s="17">
        <v>0</v>
      </c>
      <c r="Y182" s="16"/>
      <c r="Z182" s="11"/>
      <c r="AA182" s="17"/>
      <c r="AB182" s="16"/>
      <c r="AC182" s="11"/>
      <c r="AD182" s="17">
        <f t="shared" si="33"/>
        <v>0</v>
      </c>
      <c r="AE182" s="16">
        <v>0</v>
      </c>
      <c r="AF182" s="11">
        <v>0</v>
      </c>
      <c r="AG182" s="17">
        <v>0</v>
      </c>
      <c r="AH182" s="164">
        <f t="shared" si="31"/>
        <v>10217.333333333334</v>
      </c>
      <c r="AI182" s="285"/>
      <c r="AJ182" s="16">
        <f t="shared" si="32"/>
        <v>0</v>
      </c>
    </row>
    <row r="183" spans="1:36" ht="11.25" customHeight="1">
      <c r="A183" s="156">
        <v>13109993</v>
      </c>
      <c r="B183" s="157"/>
      <c r="C183" s="197" t="s">
        <v>1070</v>
      </c>
      <c r="D183" s="159">
        <v>0</v>
      </c>
      <c r="E183" s="159">
        <v>0</v>
      </c>
      <c r="F183" s="159">
        <v>0</v>
      </c>
      <c r="G183" s="159">
        <v>0</v>
      </c>
      <c r="H183" s="159">
        <v>0</v>
      </c>
      <c r="I183" s="159">
        <v>0</v>
      </c>
      <c r="J183" s="275">
        <v>0</v>
      </c>
      <c r="K183" s="275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f t="shared" si="27"/>
        <v>0</v>
      </c>
      <c r="R183" s="222"/>
      <c r="S183" s="209"/>
      <c r="T183" s="209"/>
      <c r="U183" s="517"/>
      <c r="V183" s="16">
        <v>0</v>
      </c>
      <c r="W183" s="11">
        <v>0</v>
      </c>
      <c r="X183" s="17">
        <v>0</v>
      </c>
      <c r="Y183" s="16"/>
      <c r="Z183" s="11"/>
      <c r="AA183" s="17"/>
      <c r="AB183" s="16"/>
      <c r="AC183" s="11"/>
      <c r="AD183" s="17">
        <f t="shared" si="30"/>
        <v>0</v>
      </c>
      <c r="AE183" s="16">
        <v>0</v>
      </c>
      <c r="AF183" s="11">
        <v>0</v>
      </c>
      <c r="AG183" s="17">
        <v>0</v>
      </c>
      <c r="AH183" s="164">
        <f t="shared" si="31"/>
        <v>0</v>
      </c>
      <c r="AI183" s="285"/>
      <c r="AJ183" s="16">
        <f t="shared" si="32"/>
        <v>0</v>
      </c>
    </row>
    <row r="184" spans="1:36" ht="11.25" customHeight="1">
      <c r="A184" s="156">
        <v>13400011</v>
      </c>
      <c r="B184" s="157"/>
      <c r="C184" s="197" t="s">
        <v>321</v>
      </c>
      <c r="D184" s="159">
        <v>0</v>
      </c>
      <c r="E184" s="159">
        <v>0</v>
      </c>
      <c r="F184" s="159">
        <v>0</v>
      </c>
      <c r="G184" s="159">
        <v>0</v>
      </c>
      <c r="H184" s="159">
        <v>0</v>
      </c>
      <c r="I184" s="159">
        <v>0</v>
      </c>
      <c r="J184" s="275">
        <v>0</v>
      </c>
      <c r="K184" s="275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f t="shared" si="27"/>
        <v>0</v>
      </c>
      <c r="R184" s="222"/>
      <c r="S184" s="209"/>
      <c r="T184" s="209"/>
      <c r="U184" s="517"/>
      <c r="V184" s="16">
        <v>0</v>
      </c>
      <c r="W184" s="11">
        <v>0</v>
      </c>
      <c r="X184" s="17">
        <v>0</v>
      </c>
      <c r="Y184" s="16"/>
      <c r="Z184" s="11"/>
      <c r="AA184" s="17"/>
      <c r="AB184" s="16"/>
      <c r="AC184" s="11"/>
      <c r="AD184" s="17">
        <f t="shared" si="30"/>
        <v>0</v>
      </c>
      <c r="AE184" s="16">
        <v>0</v>
      </c>
      <c r="AF184" s="11">
        <v>0</v>
      </c>
      <c r="AG184" s="17">
        <v>0</v>
      </c>
      <c r="AH184" s="164">
        <f t="shared" si="31"/>
        <v>0</v>
      </c>
      <c r="AI184" s="285"/>
      <c r="AJ184" s="16">
        <f t="shared" si="32"/>
        <v>0</v>
      </c>
    </row>
    <row r="185" spans="1:36" ht="11.25" customHeight="1">
      <c r="A185" s="156">
        <v>13400012</v>
      </c>
      <c r="B185" s="157"/>
      <c r="C185" s="197" t="s">
        <v>1612</v>
      </c>
      <c r="D185" s="159">
        <v>0</v>
      </c>
      <c r="E185" s="159">
        <v>0</v>
      </c>
      <c r="F185" s="159">
        <v>0</v>
      </c>
      <c r="G185" s="159">
        <v>0</v>
      </c>
      <c r="H185" s="159">
        <v>0</v>
      </c>
      <c r="I185" s="159">
        <v>0</v>
      </c>
      <c r="J185" s="275">
        <v>0</v>
      </c>
      <c r="K185" s="275">
        <v>0</v>
      </c>
      <c r="L185" s="160">
        <v>0</v>
      </c>
      <c r="M185" s="160">
        <v>0</v>
      </c>
      <c r="N185" s="160">
        <v>0</v>
      </c>
      <c r="O185" s="160">
        <v>0</v>
      </c>
      <c r="P185" s="160">
        <v>0</v>
      </c>
      <c r="Q185" s="160">
        <f t="shared" si="27"/>
        <v>0</v>
      </c>
      <c r="R185" s="222"/>
      <c r="S185" s="209"/>
      <c r="T185" s="209"/>
      <c r="U185" s="517"/>
      <c r="V185" s="16">
        <v>0</v>
      </c>
      <c r="W185" s="11">
        <v>0</v>
      </c>
      <c r="X185" s="17">
        <v>0</v>
      </c>
      <c r="Y185" s="16"/>
      <c r="Z185" s="11"/>
      <c r="AA185" s="17"/>
      <c r="AB185" s="16"/>
      <c r="AC185" s="11"/>
      <c r="AD185" s="17">
        <f t="shared" si="30"/>
        <v>0</v>
      </c>
      <c r="AE185" s="16">
        <v>0</v>
      </c>
      <c r="AF185" s="11">
        <v>0</v>
      </c>
      <c r="AG185" s="17">
        <v>0</v>
      </c>
      <c r="AH185" s="164">
        <f t="shared" si="31"/>
        <v>0</v>
      </c>
      <c r="AI185" s="285"/>
      <c r="AJ185" s="16">
        <f t="shared" si="32"/>
        <v>0</v>
      </c>
    </row>
    <row r="186" spans="1:36" ht="11.25" customHeight="1">
      <c r="A186" s="156">
        <v>13400021</v>
      </c>
      <c r="B186" s="157"/>
      <c r="C186" s="197" t="s">
        <v>1209</v>
      </c>
      <c r="D186" s="159">
        <v>7196084.2000000002</v>
      </c>
      <c r="E186" s="159">
        <v>7196084.2000000002</v>
      </c>
      <c r="F186" s="159">
        <v>9861609.4000000004</v>
      </c>
      <c r="G186" s="159">
        <v>9861609.4000000004</v>
      </c>
      <c r="H186" s="159">
        <v>9861609.4000000004</v>
      </c>
      <c r="I186" s="159">
        <v>9861609.4000000004</v>
      </c>
      <c r="J186" s="275">
        <v>9861609.4000000004</v>
      </c>
      <c r="K186" s="275">
        <v>9861609.4000000004</v>
      </c>
      <c r="L186" s="160">
        <v>9861609.4000000004</v>
      </c>
      <c r="M186" s="160">
        <v>9861609.4000000004</v>
      </c>
      <c r="N186" s="160">
        <v>9861609.4000000004</v>
      </c>
      <c r="O186" s="160">
        <v>9861609.4000000004</v>
      </c>
      <c r="P186" s="160">
        <v>9861609.4000000004</v>
      </c>
      <c r="Q186" s="160">
        <f t="shared" si="27"/>
        <v>9528418.7500000019</v>
      </c>
      <c r="R186" s="222" t="s">
        <v>1898</v>
      </c>
      <c r="S186" s="209"/>
      <c r="T186" s="209" t="s">
        <v>828</v>
      </c>
      <c r="U186" s="517"/>
      <c r="V186" s="16">
        <v>0</v>
      </c>
      <c r="W186" s="11">
        <v>0</v>
      </c>
      <c r="X186" s="17">
        <v>0</v>
      </c>
      <c r="Y186" s="16">
        <f>Q186</f>
        <v>9528418.7500000019</v>
      </c>
      <c r="Z186" s="11"/>
      <c r="AA186" s="17">
        <f>Q186</f>
        <v>9528418.7500000019</v>
      </c>
      <c r="AB186" s="16"/>
      <c r="AC186" s="11">
        <v>0</v>
      </c>
      <c r="AD186" s="17">
        <f t="shared" si="30"/>
        <v>0</v>
      </c>
      <c r="AE186" s="16"/>
      <c r="AF186" s="11"/>
      <c r="AG186" s="17"/>
      <c r="AH186" s="161"/>
      <c r="AI186" s="285"/>
      <c r="AJ186" s="16">
        <f t="shared" si="32"/>
        <v>0</v>
      </c>
    </row>
    <row r="187" spans="1:36" ht="11.25" customHeight="1">
      <c r="A187" s="156">
        <v>13400031</v>
      </c>
      <c r="B187" s="157"/>
      <c r="C187" s="197" t="s">
        <v>361</v>
      </c>
      <c r="D187" s="159">
        <v>-7196084.2000000002</v>
      </c>
      <c r="E187" s="159">
        <v>-7196084.2000000002</v>
      </c>
      <c r="F187" s="159">
        <v>-9861609.4000000004</v>
      </c>
      <c r="G187" s="159">
        <v>-9861609.4000000004</v>
      </c>
      <c r="H187" s="159">
        <v>-9861609.4000000004</v>
      </c>
      <c r="I187" s="159">
        <v>-9861609.4000000004</v>
      </c>
      <c r="J187" s="275">
        <v>-9861609.4000000004</v>
      </c>
      <c r="K187" s="275">
        <v>-9861609.4000000004</v>
      </c>
      <c r="L187" s="160">
        <v>-9861609.4000000004</v>
      </c>
      <c r="M187" s="160">
        <v>-9861609.4000000004</v>
      </c>
      <c r="N187" s="160">
        <v>-9861609.4000000004</v>
      </c>
      <c r="O187" s="160">
        <v>-9861609.4000000004</v>
      </c>
      <c r="P187" s="160">
        <v>-9861609.4000000004</v>
      </c>
      <c r="Q187" s="160">
        <f t="shared" si="27"/>
        <v>-9528418.7500000019</v>
      </c>
      <c r="R187" s="222" t="s">
        <v>1898</v>
      </c>
      <c r="S187" s="209"/>
      <c r="T187" s="209" t="s">
        <v>828</v>
      </c>
      <c r="U187" s="517"/>
      <c r="V187" s="16">
        <v>0</v>
      </c>
      <c r="W187" s="11">
        <v>0</v>
      </c>
      <c r="X187" s="17">
        <v>0</v>
      </c>
      <c r="Y187" s="16">
        <f>Q187</f>
        <v>-9528418.7500000019</v>
      </c>
      <c r="Z187" s="11"/>
      <c r="AA187" s="17">
        <f>Q187</f>
        <v>-9528418.7500000019</v>
      </c>
      <c r="AB187" s="16"/>
      <c r="AC187" s="11">
        <v>0</v>
      </c>
      <c r="AD187" s="17">
        <f t="shared" si="30"/>
        <v>0</v>
      </c>
      <c r="AE187" s="16"/>
      <c r="AF187" s="11"/>
      <c r="AG187" s="17"/>
      <c r="AH187" s="161"/>
      <c r="AI187" s="285"/>
      <c r="AJ187" s="16">
        <f t="shared" si="32"/>
        <v>0</v>
      </c>
    </row>
    <row r="188" spans="1:36" ht="11.25" customHeight="1">
      <c r="A188" s="156">
        <v>13400041</v>
      </c>
      <c r="B188" s="157"/>
      <c r="C188" s="197" t="s">
        <v>297</v>
      </c>
      <c r="D188" s="159">
        <v>0</v>
      </c>
      <c r="E188" s="159">
        <v>0</v>
      </c>
      <c r="F188" s="159">
        <v>0</v>
      </c>
      <c r="G188" s="159">
        <v>0</v>
      </c>
      <c r="H188" s="159">
        <v>0</v>
      </c>
      <c r="I188" s="159">
        <v>0</v>
      </c>
      <c r="J188" s="275">
        <v>0</v>
      </c>
      <c r="K188" s="275">
        <v>0</v>
      </c>
      <c r="L188" s="160">
        <v>0</v>
      </c>
      <c r="M188" s="160">
        <v>0</v>
      </c>
      <c r="N188" s="160">
        <v>0</v>
      </c>
      <c r="O188" s="160">
        <v>0</v>
      </c>
      <c r="P188" s="160">
        <v>0</v>
      </c>
      <c r="Q188" s="160">
        <f t="shared" si="27"/>
        <v>0</v>
      </c>
      <c r="R188" s="222" t="s">
        <v>1898</v>
      </c>
      <c r="S188" s="209"/>
      <c r="T188" s="209" t="s">
        <v>828</v>
      </c>
      <c r="U188" s="517"/>
      <c r="V188" s="16">
        <v>0</v>
      </c>
      <c r="W188" s="11">
        <v>0</v>
      </c>
      <c r="X188" s="17">
        <v>0</v>
      </c>
      <c r="Y188" s="16">
        <f>Q188</f>
        <v>0</v>
      </c>
      <c r="Z188" s="11"/>
      <c r="AA188" s="17">
        <f>Q188</f>
        <v>0</v>
      </c>
      <c r="AB188" s="16"/>
      <c r="AC188" s="11">
        <v>0</v>
      </c>
      <c r="AD188" s="17">
        <f t="shared" si="30"/>
        <v>0</v>
      </c>
      <c r="AE188" s="16"/>
      <c r="AF188" s="11"/>
      <c r="AG188" s="17"/>
      <c r="AH188" s="161"/>
      <c r="AI188" s="285"/>
      <c r="AJ188" s="16">
        <f t="shared" si="32"/>
        <v>0</v>
      </c>
    </row>
    <row r="189" spans="1:36" ht="11.25" customHeight="1">
      <c r="A189" s="156">
        <v>13400051</v>
      </c>
      <c r="B189" s="157"/>
      <c r="C189" s="197" t="s">
        <v>1205</v>
      </c>
      <c r="D189" s="159">
        <v>0</v>
      </c>
      <c r="E189" s="159">
        <v>0</v>
      </c>
      <c r="F189" s="159">
        <v>0</v>
      </c>
      <c r="G189" s="159">
        <v>0</v>
      </c>
      <c r="H189" s="159">
        <v>0</v>
      </c>
      <c r="I189" s="159">
        <v>0</v>
      </c>
      <c r="J189" s="275">
        <v>0</v>
      </c>
      <c r="K189" s="275">
        <v>0</v>
      </c>
      <c r="L189" s="160">
        <v>0</v>
      </c>
      <c r="M189" s="160">
        <v>0</v>
      </c>
      <c r="N189" s="160">
        <v>0</v>
      </c>
      <c r="O189" s="160">
        <v>0</v>
      </c>
      <c r="P189" s="160">
        <v>0</v>
      </c>
      <c r="Q189" s="160">
        <f t="shared" si="27"/>
        <v>0</v>
      </c>
      <c r="R189" s="222" t="s">
        <v>1898</v>
      </c>
      <c r="S189" s="209"/>
      <c r="T189" s="209" t="s">
        <v>828</v>
      </c>
      <c r="U189" s="517"/>
      <c r="V189" s="16">
        <v>0</v>
      </c>
      <c r="W189" s="11">
        <v>0</v>
      </c>
      <c r="X189" s="17">
        <v>0</v>
      </c>
      <c r="Y189" s="16">
        <f>Q189</f>
        <v>0</v>
      </c>
      <c r="Z189" s="11"/>
      <c r="AA189" s="17">
        <f>Q189</f>
        <v>0</v>
      </c>
      <c r="AB189" s="16"/>
      <c r="AC189" s="11">
        <v>0</v>
      </c>
      <c r="AD189" s="17">
        <f t="shared" si="30"/>
        <v>0</v>
      </c>
      <c r="AE189" s="16"/>
      <c r="AF189" s="11"/>
      <c r="AG189" s="17"/>
      <c r="AH189" s="161"/>
      <c r="AI189" s="285"/>
      <c r="AJ189" s="16">
        <f t="shared" si="32"/>
        <v>0</v>
      </c>
    </row>
    <row r="190" spans="1:36" ht="11.25" customHeight="1">
      <c r="A190" s="156">
        <v>13400061</v>
      </c>
      <c r="B190" s="157"/>
      <c r="C190" s="166" t="s">
        <v>514</v>
      </c>
      <c r="D190" s="159">
        <v>0</v>
      </c>
      <c r="E190" s="159">
        <v>0</v>
      </c>
      <c r="F190" s="159">
        <v>0</v>
      </c>
      <c r="G190" s="159">
        <v>0</v>
      </c>
      <c r="H190" s="159">
        <v>0</v>
      </c>
      <c r="I190" s="159">
        <v>0</v>
      </c>
      <c r="J190" s="275">
        <v>0</v>
      </c>
      <c r="K190" s="275">
        <v>0</v>
      </c>
      <c r="L190" s="160">
        <v>0</v>
      </c>
      <c r="M190" s="160">
        <v>0</v>
      </c>
      <c r="N190" s="160">
        <v>0</v>
      </c>
      <c r="O190" s="160">
        <v>0</v>
      </c>
      <c r="P190" s="160">
        <v>0</v>
      </c>
      <c r="Q190" s="160">
        <f t="shared" si="27"/>
        <v>0</v>
      </c>
      <c r="R190" s="222" t="s">
        <v>1898</v>
      </c>
      <c r="S190" s="209"/>
      <c r="T190" s="209" t="s">
        <v>828</v>
      </c>
      <c r="U190" s="517"/>
      <c r="V190" s="16">
        <v>0</v>
      </c>
      <c r="W190" s="11">
        <v>0</v>
      </c>
      <c r="X190" s="17">
        <v>0</v>
      </c>
      <c r="Y190" s="16">
        <f>Q190</f>
        <v>0</v>
      </c>
      <c r="Z190" s="11"/>
      <c r="AA190" s="17">
        <f>Q190</f>
        <v>0</v>
      </c>
      <c r="AB190" s="16"/>
      <c r="AC190" s="11">
        <v>0</v>
      </c>
      <c r="AD190" s="17">
        <f t="shared" si="30"/>
        <v>0</v>
      </c>
      <c r="AE190" s="16"/>
      <c r="AF190" s="11"/>
      <c r="AG190" s="17"/>
      <c r="AH190" s="161"/>
      <c r="AI190" s="285"/>
      <c r="AJ190" s="16">
        <f t="shared" si="32"/>
        <v>0</v>
      </c>
    </row>
    <row r="191" spans="1:36" ht="11.25" customHeight="1">
      <c r="A191" s="156">
        <v>13400063</v>
      </c>
      <c r="B191" s="157"/>
      <c r="C191" s="197" t="s">
        <v>321</v>
      </c>
      <c r="D191" s="159">
        <v>0</v>
      </c>
      <c r="E191" s="159">
        <v>0</v>
      </c>
      <c r="F191" s="159">
        <v>0</v>
      </c>
      <c r="G191" s="159">
        <v>0</v>
      </c>
      <c r="H191" s="159">
        <v>0</v>
      </c>
      <c r="I191" s="159">
        <v>0</v>
      </c>
      <c r="J191" s="275">
        <v>0</v>
      </c>
      <c r="K191" s="275">
        <v>0</v>
      </c>
      <c r="L191" s="160">
        <v>0</v>
      </c>
      <c r="M191" s="160">
        <v>0</v>
      </c>
      <c r="N191" s="160">
        <v>0</v>
      </c>
      <c r="O191" s="160">
        <v>0</v>
      </c>
      <c r="P191" s="160">
        <v>0</v>
      </c>
      <c r="Q191" s="160">
        <f t="shared" si="27"/>
        <v>0</v>
      </c>
      <c r="R191" s="222"/>
      <c r="S191" s="209"/>
      <c r="T191" s="209"/>
      <c r="U191" s="517"/>
      <c r="V191" s="16">
        <v>0</v>
      </c>
      <c r="W191" s="11">
        <v>0</v>
      </c>
      <c r="X191" s="17">
        <v>0</v>
      </c>
      <c r="Y191" s="16"/>
      <c r="Z191" s="11"/>
      <c r="AA191" s="17"/>
      <c r="AB191" s="16"/>
      <c r="AC191" s="11"/>
      <c r="AD191" s="17">
        <f>SUM(AB191:AC191)</f>
        <v>0</v>
      </c>
      <c r="AE191" s="16">
        <v>0</v>
      </c>
      <c r="AF191" s="11">
        <v>0</v>
      </c>
      <c r="AG191" s="17">
        <v>0</v>
      </c>
      <c r="AH191" s="164">
        <f>Q191</f>
        <v>0</v>
      </c>
      <c r="AI191" s="285"/>
      <c r="AJ191" s="16">
        <f t="shared" si="32"/>
        <v>0</v>
      </c>
    </row>
    <row r="192" spans="1:36" ht="11.25" customHeight="1">
      <c r="A192" s="167">
        <v>13400071</v>
      </c>
      <c r="B192" s="157"/>
      <c r="C192" s="166" t="s">
        <v>1816</v>
      </c>
      <c r="D192" s="159">
        <v>0</v>
      </c>
      <c r="E192" s="159">
        <v>0</v>
      </c>
      <c r="F192" s="159">
        <v>0</v>
      </c>
      <c r="G192" s="159">
        <v>0</v>
      </c>
      <c r="H192" s="159">
        <v>0</v>
      </c>
      <c r="I192" s="159">
        <v>0</v>
      </c>
      <c r="J192" s="275">
        <v>0</v>
      </c>
      <c r="K192" s="275">
        <v>0</v>
      </c>
      <c r="L192" s="160">
        <v>0</v>
      </c>
      <c r="M192" s="160">
        <v>0</v>
      </c>
      <c r="N192" s="160">
        <v>0</v>
      </c>
      <c r="O192" s="160">
        <v>0</v>
      </c>
      <c r="P192" s="160">
        <v>0</v>
      </c>
      <c r="Q192" s="160">
        <f t="shared" si="27"/>
        <v>0</v>
      </c>
      <c r="R192" s="222" t="s">
        <v>1898</v>
      </c>
      <c r="S192" s="209"/>
      <c r="T192" s="209" t="s">
        <v>828</v>
      </c>
      <c r="U192" s="517"/>
      <c r="V192" s="16">
        <v>0</v>
      </c>
      <c r="W192" s="11">
        <v>0</v>
      </c>
      <c r="X192" s="17">
        <v>0</v>
      </c>
      <c r="Y192" s="16">
        <f>Q192</f>
        <v>0</v>
      </c>
      <c r="Z192" s="11"/>
      <c r="AA192" s="17">
        <f>Q192</f>
        <v>0</v>
      </c>
      <c r="AB192" s="16"/>
      <c r="AC192" s="11">
        <v>0</v>
      </c>
      <c r="AD192" s="17">
        <f t="shared" si="30"/>
        <v>0</v>
      </c>
      <c r="AE192" s="16"/>
      <c r="AF192" s="11"/>
      <c r="AG192" s="17"/>
      <c r="AH192" s="161"/>
      <c r="AI192" s="285"/>
      <c r="AJ192" s="16">
        <f t="shared" si="32"/>
        <v>0</v>
      </c>
    </row>
    <row r="193" spans="1:36" ht="11.25" customHeight="1">
      <c r="A193" s="156">
        <v>13400073</v>
      </c>
      <c r="B193" s="157"/>
      <c r="C193" s="197" t="s">
        <v>988</v>
      </c>
      <c r="D193" s="159">
        <v>4804212.7699999996</v>
      </c>
      <c r="E193" s="159">
        <v>1162897.3</v>
      </c>
      <c r="F193" s="159">
        <v>1157625.3600000001</v>
      </c>
      <c r="G193" s="159">
        <v>1318856.73</v>
      </c>
      <c r="H193" s="159">
        <v>1313430.6200000001</v>
      </c>
      <c r="I193" s="159">
        <v>1316943.3799999999</v>
      </c>
      <c r="J193" s="275">
        <v>1312198.3</v>
      </c>
      <c r="K193" s="275">
        <v>1242337.57</v>
      </c>
      <c r="L193" s="160">
        <v>1237090.52</v>
      </c>
      <c r="M193" s="160">
        <v>1231823.46</v>
      </c>
      <c r="N193" s="160">
        <v>1699086.12</v>
      </c>
      <c r="O193" s="160">
        <v>1693632.33</v>
      </c>
      <c r="P193" s="160">
        <v>1688145.4</v>
      </c>
      <c r="Q193" s="160">
        <f t="shared" si="27"/>
        <v>1494341.73125</v>
      </c>
      <c r="R193" s="222"/>
      <c r="S193" s="209"/>
      <c r="T193" s="209" t="s">
        <v>1688</v>
      </c>
      <c r="U193" s="517"/>
      <c r="V193" s="16"/>
      <c r="W193" s="11"/>
      <c r="X193" s="17"/>
      <c r="Y193" s="16"/>
      <c r="Z193" s="11"/>
      <c r="AA193" s="17"/>
      <c r="AB193" s="16"/>
      <c r="AC193" s="11"/>
      <c r="AD193" s="17">
        <f t="shared" si="30"/>
        <v>0</v>
      </c>
      <c r="AE193" s="16">
        <f>$Q193</f>
        <v>1494341.73125</v>
      </c>
      <c r="AF193" s="11">
        <f>$Q193</f>
        <v>1494341.73125</v>
      </c>
      <c r="AG193" s="17">
        <f>$Q193</f>
        <v>1494341.73125</v>
      </c>
      <c r="AH193" s="161"/>
      <c r="AI193" s="285"/>
      <c r="AJ193" s="16">
        <f t="shared" si="32"/>
        <v>0</v>
      </c>
    </row>
    <row r="194" spans="1:36" ht="11.25" customHeight="1">
      <c r="A194" s="156">
        <v>13400081</v>
      </c>
      <c r="B194" s="157"/>
      <c r="C194" s="197" t="s">
        <v>268</v>
      </c>
      <c r="D194" s="159">
        <v>0</v>
      </c>
      <c r="E194" s="159">
        <v>0</v>
      </c>
      <c r="F194" s="159">
        <v>0</v>
      </c>
      <c r="G194" s="159">
        <v>0</v>
      </c>
      <c r="H194" s="159">
        <v>0</v>
      </c>
      <c r="I194" s="159">
        <v>0</v>
      </c>
      <c r="J194" s="275">
        <v>0</v>
      </c>
      <c r="K194" s="275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f t="shared" si="27"/>
        <v>0</v>
      </c>
      <c r="R194" s="222" t="s">
        <v>1898</v>
      </c>
      <c r="S194" s="209"/>
      <c r="T194" s="209" t="s">
        <v>828</v>
      </c>
      <c r="U194" s="517"/>
      <c r="V194" s="16">
        <v>0</v>
      </c>
      <c r="W194" s="11">
        <v>0</v>
      </c>
      <c r="X194" s="17">
        <v>0</v>
      </c>
      <c r="Y194" s="16">
        <f>Q194</f>
        <v>0</v>
      </c>
      <c r="Z194" s="11"/>
      <c r="AA194" s="17">
        <f>Q194</f>
        <v>0</v>
      </c>
      <c r="AB194" s="16"/>
      <c r="AC194" s="11">
        <v>0</v>
      </c>
      <c r="AD194" s="17">
        <f t="shared" ref="AD194:AD207" si="34">SUM(AB194:AC194)</f>
        <v>0</v>
      </c>
      <c r="AE194" s="16"/>
      <c r="AF194" s="11"/>
      <c r="AG194" s="17"/>
      <c r="AH194" s="161"/>
      <c r="AI194" s="285"/>
      <c r="AJ194" s="16">
        <f t="shared" si="32"/>
        <v>0</v>
      </c>
    </row>
    <row r="195" spans="1:36" ht="11.25" customHeight="1">
      <c r="A195" s="156">
        <v>13400083</v>
      </c>
      <c r="B195" s="157"/>
      <c r="C195" s="197" t="s">
        <v>1158</v>
      </c>
      <c r="D195" s="159">
        <v>0</v>
      </c>
      <c r="E195" s="159">
        <v>0</v>
      </c>
      <c r="F195" s="159">
        <v>0</v>
      </c>
      <c r="G195" s="159">
        <v>0</v>
      </c>
      <c r="H195" s="159">
        <v>0</v>
      </c>
      <c r="I195" s="159">
        <v>0</v>
      </c>
      <c r="J195" s="275">
        <v>0</v>
      </c>
      <c r="K195" s="275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f t="shared" si="27"/>
        <v>0</v>
      </c>
      <c r="R195" s="222"/>
      <c r="S195" s="209"/>
      <c r="T195" s="209"/>
      <c r="U195" s="517"/>
      <c r="V195" s="16">
        <v>0</v>
      </c>
      <c r="W195" s="11">
        <v>0</v>
      </c>
      <c r="X195" s="17">
        <v>0</v>
      </c>
      <c r="Y195" s="16"/>
      <c r="Z195" s="11"/>
      <c r="AA195" s="17"/>
      <c r="AB195" s="16"/>
      <c r="AC195" s="11"/>
      <c r="AD195" s="17">
        <f t="shared" si="34"/>
        <v>0</v>
      </c>
      <c r="AE195" s="16">
        <v>0</v>
      </c>
      <c r="AF195" s="11">
        <v>0</v>
      </c>
      <c r="AG195" s="17">
        <v>0</v>
      </c>
      <c r="AH195" s="164">
        <f>Q195</f>
        <v>0</v>
      </c>
      <c r="AI195" s="285"/>
      <c r="AJ195" s="16">
        <f t="shared" si="32"/>
        <v>0</v>
      </c>
    </row>
    <row r="196" spans="1:36" ht="11.25" customHeight="1">
      <c r="A196" s="156">
        <v>13400091</v>
      </c>
      <c r="B196" s="157"/>
      <c r="C196" s="243" t="s">
        <v>1723</v>
      </c>
      <c r="D196" s="159">
        <v>0</v>
      </c>
      <c r="E196" s="159">
        <v>0</v>
      </c>
      <c r="F196" s="159">
        <v>0</v>
      </c>
      <c r="G196" s="159">
        <v>0</v>
      </c>
      <c r="H196" s="159">
        <v>0</v>
      </c>
      <c r="I196" s="159">
        <v>0</v>
      </c>
      <c r="J196" s="275">
        <v>0</v>
      </c>
      <c r="K196" s="275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f t="shared" si="27"/>
        <v>0</v>
      </c>
      <c r="R196" s="222" t="s">
        <v>1898</v>
      </c>
      <c r="S196" s="209"/>
      <c r="T196" s="209" t="s">
        <v>828</v>
      </c>
      <c r="U196" s="517"/>
      <c r="V196" s="16">
        <v>0</v>
      </c>
      <c r="W196" s="11">
        <v>0</v>
      </c>
      <c r="X196" s="17">
        <v>0</v>
      </c>
      <c r="Y196" s="16">
        <f>Q196</f>
        <v>0</v>
      </c>
      <c r="Z196" s="11"/>
      <c r="AA196" s="17">
        <f>Q196</f>
        <v>0</v>
      </c>
      <c r="AB196" s="16"/>
      <c r="AC196" s="11">
        <v>0</v>
      </c>
      <c r="AD196" s="17">
        <f t="shared" si="34"/>
        <v>0</v>
      </c>
      <c r="AE196" s="16"/>
      <c r="AF196" s="11"/>
      <c r="AG196" s="17"/>
      <c r="AH196" s="161"/>
      <c r="AI196" s="285"/>
      <c r="AJ196" s="16">
        <f t="shared" si="32"/>
        <v>0</v>
      </c>
    </row>
    <row r="197" spans="1:36" ht="11.25" customHeight="1">
      <c r="A197" s="156">
        <v>13400093</v>
      </c>
      <c r="B197" s="157"/>
      <c r="C197" s="197" t="s">
        <v>1159</v>
      </c>
      <c r="D197" s="159">
        <v>0</v>
      </c>
      <c r="E197" s="159">
        <v>0</v>
      </c>
      <c r="F197" s="159">
        <v>0</v>
      </c>
      <c r="G197" s="159">
        <v>0</v>
      </c>
      <c r="H197" s="159">
        <v>0</v>
      </c>
      <c r="I197" s="159">
        <v>0</v>
      </c>
      <c r="J197" s="275">
        <v>0</v>
      </c>
      <c r="K197" s="275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f t="shared" si="27"/>
        <v>0</v>
      </c>
      <c r="R197" s="222"/>
      <c r="S197" s="209"/>
      <c r="T197" s="209"/>
      <c r="U197" s="517"/>
      <c r="V197" s="16">
        <v>0</v>
      </c>
      <c r="W197" s="11">
        <v>0</v>
      </c>
      <c r="X197" s="17">
        <v>0</v>
      </c>
      <c r="Y197" s="16"/>
      <c r="Z197" s="11"/>
      <c r="AA197" s="17"/>
      <c r="AB197" s="16"/>
      <c r="AC197" s="11"/>
      <c r="AD197" s="17">
        <f t="shared" si="34"/>
        <v>0</v>
      </c>
      <c r="AE197" s="16">
        <v>0</v>
      </c>
      <c r="AF197" s="11">
        <v>0</v>
      </c>
      <c r="AG197" s="17">
        <v>0</v>
      </c>
      <c r="AH197" s="164">
        <f>Q197</f>
        <v>0</v>
      </c>
      <c r="AI197" s="285"/>
      <c r="AJ197" s="16">
        <f t="shared" si="32"/>
        <v>0</v>
      </c>
    </row>
    <row r="198" spans="1:36" ht="11.25" customHeight="1">
      <c r="A198" s="156">
        <v>13400101</v>
      </c>
      <c r="B198" s="157"/>
      <c r="C198" s="197" t="s">
        <v>1004</v>
      </c>
      <c r="D198" s="159">
        <v>0</v>
      </c>
      <c r="E198" s="159">
        <v>0</v>
      </c>
      <c r="F198" s="159">
        <v>0</v>
      </c>
      <c r="G198" s="159">
        <v>0</v>
      </c>
      <c r="H198" s="159">
        <v>0</v>
      </c>
      <c r="I198" s="159">
        <v>0</v>
      </c>
      <c r="J198" s="275">
        <v>0</v>
      </c>
      <c r="K198" s="275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f t="shared" si="27"/>
        <v>0</v>
      </c>
      <c r="R198" s="222" t="s">
        <v>1898</v>
      </c>
      <c r="S198" s="209"/>
      <c r="T198" s="209" t="s">
        <v>828</v>
      </c>
      <c r="U198" s="517"/>
      <c r="V198" s="16">
        <v>0</v>
      </c>
      <c r="W198" s="11">
        <v>0</v>
      </c>
      <c r="X198" s="17">
        <v>0</v>
      </c>
      <c r="Y198" s="16">
        <f>Q198</f>
        <v>0</v>
      </c>
      <c r="Z198" s="11"/>
      <c r="AA198" s="17">
        <f>Q198</f>
        <v>0</v>
      </c>
      <c r="AB198" s="16"/>
      <c r="AC198" s="11">
        <v>0</v>
      </c>
      <c r="AD198" s="17">
        <f t="shared" si="34"/>
        <v>0</v>
      </c>
      <c r="AE198" s="16"/>
      <c r="AF198" s="11"/>
      <c r="AG198" s="17"/>
      <c r="AH198" s="161"/>
      <c r="AI198" s="285"/>
      <c r="AJ198" s="16">
        <f t="shared" si="32"/>
        <v>0</v>
      </c>
    </row>
    <row r="199" spans="1:36" ht="11.25" customHeight="1">
      <c r="A199" s="156">
        <v>13400103</v>
      </c>
      <c r="B199" s="157"/>
      <c r="C199" s="197" t="s">
        <v>810</v>
      </c>
      <c r="D199" s="159">
        <v>0</v>
      </c>
      <c r="E199" s="159">
        <v>0</v>
      </c>
      <c r="F199" s="159">
        <v>0</v>
      </c>
      <c r="G199" s="159">
        <v>0</v>
      </c>
      <c r="H199" s="159">
        <v>0</v>
      </c>
      <c r="I199" s="159">
        <v>0</v>
      </c>
      <c r="J199" s="275">
        <v>0</v>
      </c>
      <c r="K199" s="275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f t="shared" si="27"/>
        <v>0</v>
      </c>
      <c r="R199" s="222"/>
      <c r="S199" s="209"/>
      <c r="T199" s="209" t="s">
        <v>1688</v>
      </c>
      <c r="U199" s="517"/>
      <c r="V199" s="16"/>
      <c r="W199" s="11"/>
      <c r="X199" s="17"/>
      <c r="Y199" s="16"/>
      <c r="Z199" s="11"/>
      <c r="AA199" s="17"/>
      <c r="AB199" s="16"/>
      <c r="AC199" s="11"/>
      <c r="AD199" s="17">
        <f t="shared" si="34"/>
        <v>0</v>
      </c>
      <c r="AE199" s="16">
        <f>$Q199</f>
        <v>0</v>
      </c>
      <c r="AF199" s="11">
        <f>$Q199</f>
        <v>0</v>
      </c>
      <c r="AG199" s="17">
        <f>$Q199</f>
        <v>0</v>
      </c>
      <c r="AH199" s="161"/>
      <c r="AI199" s="285"/>
      <c r="AJ199" s="16">
        <f t="shared" si="32"/>
        <v>0</v>
      </c>
    </row>
    <row r="200" spans="1:36" ht="11.25" customHeight="1">
      <c r="A200" s="156">
        <v>13400111</v>
      </c>
      <c r="B200" s="157"/>
      <c r="C200" s="197" t="s">
        <v>1005</v>
      </c>
      <c r="D200" s="159">
        <v>145714</v>
      </c>
      <c r="E200" s="159">
        <v>145714</v>
      </c>
      <c r="F200" s="159">
        <v>145714</v>
      </c>
      <c r="G200" s="159">
        <v>25000</v>
      </c>
      <c r="H200" s="159">
        <v>25000</v>
      </c>
      <c r="I200" s="159">
        <v>25000</v>
      </c>
      <c r="J200" s="275">
        <v>25000</v>
      </c>
      <c r="K200" s="275">
        <v>25000</v>
      </c>
      <c r="L200" s="160">
        <v>25000</v>
      </c>
      <c r="M200" s="160">
        <v>25000</v>
      </c>
      <c r="N200" s="160">
        <v>25000</v>
      </c>
      <c r="O200" s="160">
        <v>25000</v>
      </c>
      <c r="P200" s="160">
        <v>25000</v>
      </c>
      <c r="Q200" s="160">
        <f t="shared" ref="Q200:Q245" si="35">(D200+P200+SUM(E200:O200)*2)/24</f>
        <v>50148.75</v>
      </c>
      <c r="R200" s="222" t="s">
        <v>1898</v>
      </c>
      <c r="S200" s="209"/>
      <c r="T200" s="209" t="s">
        <v>828</v>
      </c>
      <c r="U200" s="517"/>
      <c r="V200" s="313">
        <v>0</v>
      </c>
      <c r="W200" s="11">
        <v>0</v>
      </c>
      <c r="X200" s="17">
        <v>0</v>
      </c>
      <c r="Y200" s="16">
        <f>Q200</f>
        <v>50148.75</v>
      </c>
      <c r="Z200" s="11"/>
      <c r="AA200" s="17">
        <f>Q200</f>
        <v>50148.75</v>
      </c>
      <c r="AB200" s="16"/>
      <c r="AC200" s="11">
        <v>0</v>
      </c>
      <c r="AD200" s="17">
        <f t="shared" si="34"/>
        <v>0</v>
      </c>
      <c r="AE200" s="16"/>
      <c r="AF200" s="11"/>
      <c r="AG200" s="17"/>
      <c r="AH200" s="161"/>
      <c r="AI200" s="285"/>
      <c r="AJ200" s="16">
        <f t="shared" si="32"/>
        <v>0</v>
      </c>
    </row>
    <row r="201" spans="1:36" ht="11.25" customHeight="1">
      <c r="A201" s="169">
        <v>13400121</v>
      </c>
      <c r="B201" s="157"/>
      <c r="C201" s="197" t="s">
        <v>409</v>
      </c>
      <c r="D201" s="159">
        <v>0</v>
      </c>
      <c r="E201" s="159">
        <v>0</v>
      </c>
      <c r="F201" s="159">
        <v>0</v>
      </c>
      <c r="G201" s="159">
        <v>0</v>
      </c>
      <c r="H201" s="159">
        <v>0</v>
      </c>
      <c r="I201" s="159">
        <v>0</v>
      </c>
      <c r="J201" s="275">
        <v>0</v>
      </c>
      <c r="K201" s="275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f t="shared" si="35"/>
        <v>0</v>
      </c>
      <c r="R201" s="222" t="s">
        <v>1898</v>
      </c>
      <c r="S201" s="209"/>
      <c r="T201" s="209" t="s">
        <v>828</v>
      </c>
      <c r="U201" s="517"/>
      <c r="V201" s="16">
        <v>0</v>
      </c>
      <c r="W201" s="11">
        <v>0</v>
      </c>
      <c r="X201" s="17">
        <v>0</v>
      </c>
      <c r="Y201" s="16">
        <f>Q201</f>
        <v>0</v>
      </c>
      <c r="Z201" s="11"/>
      <c r="AA201" s="17">
        <f>Q201</f>
        <v>0</v>
      </c>
      <c r="AB201" s="16"/>
      <c r="AC201" s="11">
        <v>0</v>
      </c>
      <c r="AD201" s="17">
        <f t="shared" si="34"/>
        <v>0</v>
      </c>
      <c r="AE201" s="16"/>
      <c r="AF201" s="11"/>
      <c r="AG201" s="17"/>
      <c r="AH201" s="161"/>
      <c r="AI201" s="285"/>
      <c r="AJ201" s="16">
        <f t="shared" si="32"/>
        <v>0</v>
      </c>
    </row>
    <row r="202" spans="1:36" ht="11.25" customHeight="1">
      <c r="A202" s="169">
        <v>13400123</v>
      </c>
      <c r="B202" s="157"/>
      <c r="C202" s="197" t="s">
        <v>2015</v>
      </c>
      <c r="D202" s="159">
        <v>413805.5</v>
      </c>
      <c r="E202" s="159">
        <v>413808.86</v>
      </c>
      <c r="F202" s="159">
        <v>413812.9</v>
      </c>
      <c r="G202" s="159">
        <v>413818.23</v>
      </c>
      <c r="H202" s="159">
        <v>413849.49</v>
      </c>
      <c r="I202" s="159">
        <v>413924.97</v>
      </c>
      <c r="J202" s="275">
        <v>414011.77</v>
      </c>
      <c r="K202" s="275">
        <v>414114.05</v>
      </c>
      <c r="L202" s="160">
        <v>414211.93</v>
      </c>
      <c r="M202" s="160">
        <v>414315.66</v>
      </c>
      <c r="N202" s="160">
        <v>414418.98</v>
      </c>
      <c r="O202" s="160">
        <v>414519.61</v>
      </c>
      <c r="P202" s="160">
        <v>414598.15</v>
      </c>
      <c r="Q202" s="160">
        <f t="shared" si="35"/>
        <v>414084.0229166667</v>
      </c>
      <c r="R202" s="222"/>
      <c r="S202" s="209"/>
      <c r="T202" s="209" t="s">
        <v>172</v>
      </c>
      <c r="U202" s="517"/>
      <c r="V202" s="16">
        <v>0</v>
      </c>
      <c r="W202" s="11">
        <v>0</v>
      </c>
      <c r="X202" s="17">
        <v>0</v>
      </c>
      <c r="Y202" s="16"/>
      <c r="Z202" s="11"/>
      <c r="AA202" s="17"/>
      <c r="AB202" s="16">
        <f ca="1">Q202*$AE$2</f>
        <v>278181.64659541665</v>
      </c>
      <c r="AC202" s="11">
        <f ca="1">Q202*$AE$3</f>
        <v>135902.37632125002</v>
      </c>
      <c r="AD202" s="17">
        <f t="shared" ca="1" si="34"/>
        <v>414084.0229166667</v>
      </c>
      <c r="AE202" s="16"/>
      <c r="AF202" s="11"/>
      <c r="AG202" s="17"/>
      <c r="AH202" s="161"/>
      <c r="AI202" s="285"/>
      <c r="AJ202" s="16">
        <f t="shared" ref="AJ202:AJ222" ca="1" si="36">Q202-X202-AA202-AD202-AG202-AH202</f>
        <v>0</v>
      </c>
    </row>
    <row r="203" spans="1:36" ht="11.25" customHeight="1">
      <c r="A203" s="157">
        <v>13400131</v>
      </c>
      <c r="B203" s="144"/>
      <c r="C203" s="197" t="s">
        <v>906</v>
      </c>
      <c r="D203" s="159">
        <v>0</v>
      </c>
      <c r="E203" s="159">
        <v>0</v>
      </c>
      <c r="F203" s="159">
        <v>0</v>
      </c>
      <c r="G203" s="159">
        <v>0</v>
      </c>
      <c r="H203" s="159">
        <v>0</v>
      </c>
      <c r="I203" s="159">
        <v>0</v>
      </c>
      <c r="J203" s="275">
        <v>0</v>
      </c>
      <c r="K203" s="275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f t="shared" si="35"/>
        <v>0</v>
      </c>
      <c r="R203" s="222" t="s">
        <v>1898</v>
      </c>
      <c r="S203" s="209"/>
      <c r="T203" s="209" t="s">
        <v>828</v>
      </c>
      <c r="U203" s="517"/>
      <c r="V203" s="16">
        <v>0</v>
      </c>
      <c r="W203" s="11">
        <v>0</v>
      </c>
      <c r="X203" s="17">
        <v>0</v>
      </c>
      <c r="Y203" s="16">
        <f t="shared" ref="Y203:Y208" si="37">Q203</f>
        <v>0</v>
      </c>
      <c r="Z203" s="11"/>
      <c r="AA203" s="17">
        <f t="shared" ref="AA203:AA208" si="38">Q203</f>
        <v>0</v>
      </c>
      <c r="AB203" s="16"/>
      <c r="AC203" s="11">
        <v>0</v>
      </c>
      <c r="AD203" s="17">
        <f t="shared" si="34"/>
        <v>0</v>
      </c>
      <c r="AE203" s="16"/>
      <c r="AF203" s="11"/>
      <c r="AG203" s="17"/>
      <c r="AH203" s="161"/>
      <c r="AI203" s="285"/>
      <c r="AJ203" s="16">
        <f t="shared" si="36"/>
        <v>0</v>
      </c>
    </row>
    <row r="204" spans="1:36" ht="11.25" customHeight="1">
      <c r="A204" s="150">
        <v>13400141</v>
      </c>
      <c r="B204" s="150"/>
      <c r="C204" s="244" t="s">
        <v>441</v>
      </c>
      <c r="D204" s="159">
        <v>0</v>
      </c>
      <c r="E204" s="159">
        <v>0</v>
      </c>
      <c r="F204" s="159">
        <v>0</v>
      </c>
      <c r="G204" s="159">
        <v>0</v>
      </c>
      <c r="H204" s="159">
        <v>0</v>
      </c>
      <c r="I204" s="159">
        <v>0</v>
      </c>
      <c r="J204" s="275">
        <v>0</v>
      </c>
      <c r="K204" s="275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f t="shared" si="35"/>
        <v>0</v>
      </c>
      <c r="R204" s="222" t="s">
        <v>1898</v>
      </c>
      <c r="S204" s="209"/>
      <c r="T204" s="209" t="s">
        <v>828</v>
      </c>
      <c r="U204" s="517"/>
      <c r="V204" s="16">
        <v>0</v>
      </c>
      <c r="W204" s="11">
        <v>0</v>
      </c>
      <c r="X204" s="17">
        <v>0</v>
      </c>
      <c r="Y204" s="16">
        <f t="shared" si="37"/>
        <v>0</v>
      </c>
      <c r="Z204" s="11"/>
      <c r="AA204" s="17">
        <f t="shared" si="38"/>
        <v>0</v>
      </c>
      <c r="AB204" s="16"/>
      <c r="AC204" s="11">
        <v>0</v>
      </c>
      <c r="AD204" s="17">
        <f t="shared" si="34"/>
        <v>0</v>
      </c>
      <c r="AE204" s="16"/>
      <c r="AF204" s="11"/>
      <c r="AG204" s="17"/>
      <c r="AH204" s="161"/>
      <c r="AI204" s="285"/>
      <c r="AJ204" s="16">
        <f t="shared" si="36"/>
        <v>0</v>
      </c>
    </row>
    <row r="205" spans="1:36" ht="11.25" customHeight="1">
      <c r="A205" s="150">
        <v>13400151</v>
      </c>
      <c r="B205" s="150"/>
      <c r="C205" s="244" t="s">
        <v>1325</v>
      </c>
      <c r="D205" s="159">
        <v>0</v>
      </c>
      <c r="E205" s="159">
        <v>0</v>
      </c>
      <c r="F205" s="159">
        <v>0</v>
      </c>
      <c r="G205" s="159">
        <v>0</v>
      </c>
      <c r="H205" s="159">
        <v>0</v>
      </c>
      <c r="I205" s="159">
        <v>0</v>
      </c>
      <c r="J205" s="275">
        <v>0</v>
      </c>
      <c r="K205" s="275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f t="shared" si="35"/>
        <v>0</v>
      </c>
      <c r="R205" s="222" t="s">
        <v>1898</v>
      </c>
      <c r="S205" s="209"/>
      <c r="T205" s="209" t="s">
        <v>828</v>
      </c>
      <c r="U205" s="517"/>
      <c r="V205" s="16">
        <v>0</v>
      </c>
      <c r="W205" s="11">
        <v>0</v>
      </c>
      <c r="X205" s="17">
        <v>0</v>
      </c>
      <c r="Y205" s="16">
        <f t="shared" si="37"/>
        <v>0</v>
      </c>
      <c r="Z205" s="11"/>
      <c r="AA205" s="17">
        <f t="shared" si="38"/>
        <v>0</v>
      </c>
      <c r="AB205" s="16"/>
      <c r="AC205" s="11">
        <v>0</v>
      </c>
      <c r="AD205" s="17">
        <f t="shared" si="34"/>
        <v>0</v>
      </c>
      <c r="AE205" s="16"/>
      <c r="AF205" s="11"/>
      <c r="AG205" s="17"/>
      <c r="AH205" s="161"/>
      <c r="AI205" s="285"/>
      <c r="AJ205" s="16">
        <f t="shared" si="36"/>
        <v>0</v>
      </c>
    </row>
    <row r="206" spans="1:36" ht="11.25" customHeight="1">
      <c r="A206" s="156">
        <v>13400161</v>
      </c>
      <c r="B206" s="157"/>
      <c r="C206" s="197" t="s">
        <v>173</v>
      </c>
      <c r="D206" s="159">
        <v>0</v>
      </c>
      <c r="E206" s="159">
        <v>0</v>
      </c>
      <c r="F206" s="159">
        <v>0</v>
      </c>
      <c r="G206" s="159">
        <v>0</v>
      </c>
      <c r="H206" s="159">
        <v>0</v>
      </c>
      <c r="I206" s="159">
        <v>0</v>
      </c>
      <c r="J206" s="275">
        <v>0</v>
      </c>
      <c r="K206" s="275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f t="shared" si="35"/>
        <v>0</v>
      </c>
      <c r="R206" s="222" t="s">
        <v>1898</v>
      </c>
      <c r="S206" s="209"/>
      <c r="T206" s="209" t="s">
        <v>828</v>
      </c>
      <c r="U206" s="517"/>
      <c r="V206" s="16">
        <v>0</v>
      </c>
      <c r="W206" s="11">
        <v>0</v>
      </c>
      <c r="X206" s="17">
        <v>0</v>
      </c>
      <c r="Y206" s="16">
        <f t="shared" si="37"/>
        <v>0</v>
      </c>
      <c r="Z206" s="11"/>
      <c r="AA206" s="17">
        <f t="shared" si="38"/>
        <v>0</v>
      </c>
      <c r="AB206" s="16"/>
      <c r="AC206" s="11">
        <v>0</v>
      </c>
      <c r="AD206" s="17">
        <f t="shared" si="34"/>
        <v>0</v>
      </c>
      <c r="AE206" s="16"/>
      <c r="AF206" s="11"/>
      <c r="AG206" s="17"/>
      <c r="AH206" s="161"/>
      <c r="AI206" s="285"/>
      <c r="AJ206" s="16">
        <f t="shared" si="36"/>
        <v>0</v>
      </c>
    </row>
    <row r="207" spans="1:36" ht="11.25" customHeight="1">
      <c r="A207" s="377">
        <v>13400171</v>
      </c>
      <c r="B207" s="198"/>
      <c r="C207" s="198" t="s">
        <v>1866</v>
      </c>
      <c r="D207" s="159">
        <v>0</v>
      </c>
      <c r="E207" s="159">
        <v>0</v>
      </c>
      <c r="F207" s="159">
        <v>0</v>
      </c>
      <c r="G207" s="159">
        <v>0</v>
      </c>
      <c r="H207" s="159">
        <v>0</v>
      </c>
      <c r="I207" s="159">
        <v>0</v>
      </c>
      <c r="J207" s="275">
        <v>0</v>
      </c>
      <c r="K207" s="275">
        <v>0</v>
      </c>
      <c r="L207" s="160">
        <v>0</v>
      </c>
      <c r="M207" s="160">
        <v>0</v>
      </c>
      <c r="N207" s="160">
        <v>0</v>
      </c>
      <c r="O207" s="160">
        <v>0</v>
      </c>
      <c r="P207" s="160">
        <v>0</v>
      </c>
      <c r="Q207" s="160">
        <f t="shared" si="35"/>
        <v>0</v>
      </c>
      <c r="R207" s="222" t="s">
        <v>1898</v>
      </c>
      <c r="S207" s="209"/>
      <c r="T207" s="209" t="s">
        <v>828</v>
      </c>
      <c r="U207" s="517"/>
      <c r="V207" s="16">
        <v>0</v>
      </c>
      <c r="W207" s="11">
        <v>0</v>
      </c>
      <c r="X207" s="17">
        <v>0</v>
      </c>
      <c r="Y207" s="16">
        <f t="shared" si="37"/>
        <v>0</v>
      </c>
      <c r="Z207" s="11"/>
      <c r="AA207" s="17">
        <f t="shared" si="38"/>
        <v>0</v>
      </c>
      <c r="AB207" s="16"/>
      <c r="AC207" s="11">
        <v>0</v>
      </c>
      <c r="AD207" s="17">
        <f t="shared" si="34"/>
        <v>0</v>
      </c>
      <c r="AE207" s="16"/>
      <c r="AF207" s="11"/>
      <c r="AG207" s="17"/>
      <c r="AH207" s="161"/>
      <c r="AI207" s="285"/>
      <c r="AJ207" s="16">
        <f t="shared" si="36"/>
        <v>0</v>
      </c>
    </row>
    <row r="208" spans="1:36" ht="11.25" customHeight="1">
      <c r="A208" s="203">
        <v>13400181</v>
      </c>
      <c r="B208" s="204"/>
      <c r="C208" s="204" t="s">
        <v>1400</v>
      </c>
      <c r="D208" s="159">
        <v>0</v>
      </c>
      <c r="E208" s="159">
        <v>0</v>
      </c>
      <c r="F208" s="159">
        <v>0</v>
      </c>
      <c r="G208" s="159">
        <v>0</v>
      </c>
      <c r="H208" s="159">
        <v>0</v>
      </c>
      <c r="I208" s="159">
        <v>0</v>
      </c>
      <c r="J208" s="275">
        <v>0</v>
      </c>
      <c r="K208" s="275">
        <v>0</v>
      </c>
      <c r="L208" s="160">
        <v>0</v>
      </c>
      <c r="M208" s="160">
        <v>0</v>
      </c>
      <c r="N208" s="160">
        <v>0</v>
      </c>
      <c r="O208" s="160">
        <v>0</v>
      </c>
      <c r="P208" s="160">
        <v>0</v>
      </c>
      <c r="Q208" s="160">
        <f t="shared" si="35"/>
        <v>0</v>
      </c>
      <c r="R208" s="222" t="s">
        <v>1898</v>
      </c>
      <c r="S208" s="209"/>
      <c r="T208" s="209" t="s">
        <v>828</v>
      </c>
      <c r="U208" s="517"/>
      <c r="V208" s="16">
        <v>0</v>
      </c>
      <c r="W208" s="11">
        <v>0</v>
      </c>
      <c r="X208" s="17">
        <v>0</v>
      </c>
      <c r="Y208" s="16">
        <f t="shared" si="37"/>
        <v>0</v>
      </c>
      <c r="Z208" s="11"/>
      <c r="AA208" s="17">
        <f t="shared" si="38"/>
        <v>0</v>
      </c>
      <c r="AB208" s="16"/>
      <c r="AC208" s="11">
        <v>0</v>
      </c>
      <c r="AD208" s="17">
        <f t="shared" ref="AD208:AD218" si="39">SUM(AB208:AC208)</f>
        <v>0</v>
      </c>
      <c r="AE208" s="16"/>
      <c r="AF208" s="11"/>
      <c r="AG208" s="17"/>
      <c r="AH208" s="161"/>
      <c r="AI208" s="285"/>
      <c r="AJ208" s="16">
        <f t="shared" si="36"/>
        <v>0</v>
      </c>
    </row>
    <row r="209" spans="1:36" ht="11.25" customHeight="1">
      <c r="A209" s="203">
        <v>13400191</v>
      </c>
      <c r="B209" s="204"/>
      <c r="C209" s="204" t="s">
        <v>912</v>
      </c>
      <c r="D209" s="159">
        <v>0</v>
      </c>
      <c r="E209" s="159">
        <v>0</v>
      </c>
      <c r="F209" s="159">
        <v>0</v>
      </c>
      <c r="G209" s="159">
        <v>0</v>
      </c>
      <c r="H209" s="159">
        <v>0</v>
      </c>
      <c r="I209" s="159">
        <v>0</v>
      </c>
      <c r="J209" s="275">
        <v>0</v>
      </c>
      <c r="K209" s="275">
        <v>0</v>
      </c>
      <c r="L209" s="160">
        <v>0</v>
      </c>
      <c r="M209" s="160">
        <v>0</v>
      </c>
      <c r="N209" s="160">
        <v>0</v>
      </c>
      <c r="O209" s="160">
        <v>0</v>
      </c>
      <c r="P209" s="160">
        <v>0</v>
      </c>
      <c r="Q209" s="160">
        <f t="shared" si="35"/>
        <v>0</v>
      </c>
      <c r="R209" s="222"/>
      <c r="S209" s="209"/>
      <c r="T209" s="209" t="s">
        <v>1182</v>
      </c>
      <c r="U209" s="517"/>
      <c r="V209" s="16">
        <v>0</v>
      </c>
      <c r="W209" s="11">
        <v>0</v>
      </c>
      <c r="X209" s="17">
        <v>0</v>
      </c>
      <c r="Y209" s="16"/>
      <c r="Z209" s="11"/>
      <c r="AA209" s="17"/>
      <c r="AB209" s="16"/>
      <c r="AC209" s="11"/>
      <c r="AD209" s="17">
        <f t="shared" si="39"/>
        <v>0</v>
      </c>
      <c r="AE209" s="16">
        <f>Q209</f>
        <v>0</v>
      </c>
      <c r="AF209" s="11">
        <f>Q209</f>
        <v>0</v>
      </c>
      <c r="AG209" s="17">
        <f>Q209</f>
        <v>0</v>
      </c>
      <c r="AH209" s="164"/>
      <c r="AI209" s="285"/>
      <c r="AJ209" s="16">
        <f t="shared" si="36"/>
        <v>0</v>
      </c>
    </row>
    <row r="210" spans="1:36" ht="11.25" customHeight="1">
      <c r="A210" s="203">
        <v>13400193</v>
      </c>
      <c r="B210" s="204"/>
      <c r="C210" s="204" t="s">
        <v>1412</v>
      </c>
      <c r="D210" s="159">
        <v>0</v>
      </c>
      <c r="E210" s="159">
        <v>0</v>
      </c>
      <c r="F210" s="159">
        <v>0</v>
      </c>
      <c r="G210" s="159">
        <v>0</v>
      </c>
      <c r="H210" s="159">
        <v>0</v>
      </c>
      <c r="I210" s="159">
        <v>0</v>
      </c>
      <c r="J210" s="275">
        <v>0</v>
      </c>
      <c r="K210" s="275">
        <v>0</v>
      </c>
      <c r="L210" s="160">
        <v>0</v>
      </c>
      <c r="M210" s="160">
        <v>0</v>
      </c>
      <c r="N210" s="160">
        <v>0</v>
      </c>
      <c r="O210" s="160">
        <v>0</v>
      </c>
      <c r="P210" s="160">
        <v>0</v>
      </c>
      <c r="Q210" s="160">
        <f t="shared" si="35"/>
        <v>0</v>
      </c>
      <c r="R210" s="222"/>
      <c r="S210" s="209"/>
      <c r="T210" s="209"/>
      <c r="U210" s="517"/>
      <c r="V210" s="16">
        <v>0</v>
      </c>
      <c r="W210" s="11">
        <v>0</v>
      </c>
      <c r="X210" s="17">
        <v>0</v>
      </c>
      <c r="Y210" s="16"/>
      <c r="Z210" s="11"/>
      <c r="AA210" s="17"/>
      <c r="AB210" s="16"/>
      <c r="AC210" s="11"/>
      <c r="AD210" s="17">
        <f t="shared" si="39"/>
        <v>0</v>
      </c>
      <c r="AE210" s="16">
        <v>0</v>
      </c>
      <c r="AF210" s="11">
        <v>0</v>
      </c>
      <c r="AG210" s="17">
        <v>0</v>
      </c>
      <c r="AH210" s="164">
        <f>Q210</f>
        <v>0</v>
      </c>
      <c r="AI210" s="285"/>
      <c r="AJ210" s="16">
        <f t="shared" si="36"/>
        <v>0</v>
      </c>
    </row>
    <row r="211" spans="1:36" ht="11.25" customHeight="1">
      <c r="A211" s="203">
        <v>13400201</v>
      </c>
      <c r="B211" s="204"/>
      <c r="C211" s="204" t="s">
        <v>1907</v>
      </c>
      <c r="D211" s="159">
        <v>0</v>
      </c>
      <c r="E211" s="159">
        <v>0</v>
      </c>
      <c r="F211" s="159">
        <v>0</v>
      </c>
      <c r="G211" s="159">
        <v>0</v>
      </c>
      <c r="H211" s="159">
        <v>0</v>
      </c>
      <c r="I211" s="159">
        <v>0</v>
      </c>
      <c r="J211" s="275">
        <v>0</v>
      </c>
      <c r="K211" s="275">
        <v>0</v>
      </c>
      <c r="L211" s="160">
        <v>0</v>
      </c>
      <c r="M211" s="160">
        <v>0</v>
      </c>
      <c r="N211" s="160">
        <v>0</v>
      </c>
      <c r="O211" s="160">
        <v>0</v>
      </c>
      <c r="P211" s="160">
        <v>0</v>
      </c>
      <c r="Q211" s="160">
        <f t="shared" si="35"/>
        <v>0</v>
      </c>
      <c r="R211" s="222"/>
      <c r="S211" s="209"/>
      <c r="T211" s="209" t="s">
        <v>1056</v>
      </c>
      <c r="U211" s="517"/>
      <c r="V211" s="16"/>
      <c r="W211" s="11"/>
      <c r="X211" s="17"/>
      <c r="Y211" s="16"/>
      <c r="Z211" s="11"/>
      <c r="AA211" s="17"/>
      <c r="AB211" s="16"/>
      <c r="AC211" s="11"/>
      <c r="AD211" s="17">
        <f t="shared" si="39"/>
        <v>0</v>
      </c>
      <c r="AE211" s="16">
        <f>$Q211</f>
        <v>0</v>
      </c>
      <c r="AF211" s="11">
        <f>$Q211</f>
        <v>0</v>
      </c>
      <c r="AG211" s="17">
        <f>$Q211</f>
        <v>0</v>
      </c>
      <c r="AH211" s="161"/>
      <c r="AI211" s="285"/>
      <c r="AJ211" s="16">
        <f t="shared" si="36"/>
        <v>0</v>
      </c>
    </row>
    <row r="212" spans="1:36" ht="11.25" customHeight="1">
      <c r="A212" s="203">
        <v>13400211</v>
      </c>
      <c r="B212" s="204"/>
      <c r="C212" s="204" t="s">
        <v>2092</v>
      </c>
      <c r="D212" s="159">
        <v>52300</v>
      </c>
      <c r="E212" s="159">
        <v>52300</v>
      </c>
      <c r="F212" s="159">
        <v>52300</v>
      </c>
      <c r="G212" s="159">
        <v>52300</v>
      </c>
      <c r="H212" s="159">
        <v>52300</v>
      </c>
      <c r="I212" s="159">
        <v>52300</v>
      </c>
      <c r="J212" s="275">
        <v>52300</v>
      </c>
      <c r="K212" s="275">
        <v>52300</v>
      </c>
      <c r="L212" s="160">
        <v>52300</v>
      </c>
      <c r="M212" s="160">
        <v>52300</v>
      </c>
      <c r="N212" s="160">
        <v>52300</v>
      </c>
      <c r="O212" s="160">
        <v>52300</v>
      </c>
      <c r="P212" s="160">
        <v>52300</v>
      </c>
      <c r="Q212" s="160">
        <f t="shared" si="35"/>
        <v>52300</v>
      </c>
      <c r="R212" s="222"/>
      <c r="S212" s="209"/>
      <c r="T212" s="209"/>
      <c r="U212" s="517"/>
      <c r="V212" s="16">
        <v>0</v>
      </c>
      <c r="W212" s="11">
        <v>0</v>
      </c>
      <c r="X212" s="17">
        <v>0</v>
      </c>
      <c r="Y212" s="16"/>
      <c r="Z212" s="11"/>
      <c r="AA212" s="17"/>
      <c r="AB212" s="16"/>
      <c r="AC212" s="11"/>
      <c r="AD212" s="17">
        <f t="shared" si="39"/>
        <v>0</v>
      </c>
      <c r="AE212" s="16">
        <v>0</v>
      </c>
      <c r="AF212" s="11">
        <v>0</v>
      </c>
      <c r="AG212" s="17">
        <v>0</v>
      </c>
      <c r="AH212" s="164">
        <f>Q212</f>
        <v>52300</v>
      </c>
      <c r="AI212" s="285"/>
      <c r="AJ212" s="16">
        <f t="shared" si="36"/>
        <v>0</v>
      </c>
    </row>
    <row r="213" spans="1:36" ht="11.25" customHeight="1">
      <c r="A213" s="203">
        <v>13400231</v>
      </c>
      <c r="B213" s="204"/>
      <c r="C213" s="197" t="s">
        <v>2465</v>
      </c>
      <c r="D213" s="159">
        <v>0</v>
      </c>
      <c r="E213" s="159">
        <v>0</v>
      </c>
      <c r="F213" s="159">
        <v>0</v>
      </c>
      <c r="G213" s="159">
        <v>0</v>
      </c>
      <c r="H213" s="159">
        <v>0</v>
      </c>
      <c r="I213" s="159">
        <v>0</v>
      </c>
      <c r="J213" s="275">
        <v>0</v>
      </c>
      <c r="K213" s="275">
        <v>0</v>
      </c>
      <c r="L213" s="160">
        <v>0</v>
      </c>
      <c r="M213" s="160">
        <v>0</v>
      </c>
      <c r="N213" s="160">
        <v>0</v>
      </c>
      <c r="O213" s="160">
        <v>0</v>
      </c>
      <c r="P213" s="160">
        <v>0</v>
      </c>
      <c r="Q213" s="160">
        <f t="shared" si="35"/>
        <v>0</v>
      </c>
      <c r="R213" s="222" t="s">
        <v>1898</v>
      </c>
      <c r="S213" s="209"/>
      <c r="T213" s="209" t="s">
        <v>828</v>
      </c>
      <c r="U213" s="517"/>
      <c r="V213" s="16">
        <v>0</v>
      </c>
      <c r="W213" s="11">
        <v>0</v>
      </c>
      <c r="X213" s="17">
        <v>0</v>
      </c>
      <c r="Y213" s="16">
        <f>Q213</f>
        <v>0</v>
      </c>
      <c r="Z213" s="11"/>
      <c r="AA213" s="17">
        <f>Q213</f>
        <v>0</v>
      </c>
      <c r="AB213" s="16"/>
      <c r="AC213" s="11">
        <v>0</v>
      </c>
      <c r="AD213" s="17">
        <f t="shared" ref="AD213" si="40">SUM(AB213:AC213)</f>
        <v>0</v>
      </c>
      <c r="AE213" s="16"/>
      <c r="AF213" s="11"/>
      <c r="AG213" s="17"/>
      <c r="AH213" s="161"/>
      <c r="AI213" s="285"/>
      <c r="AJ213" s="16">
        <f t="shared" si="36"/>
        <v>0</v>
      </c>
    </row>
    <row r="214" spans="1:36" ht="11.25" customHeight="1">
      <c r="A214" s="203">
        <v>13400241</v>
      </c>
      <c r="B214" s="204"/>
      <c r="C214" s="197" t="s">
        <v>2741</v>
      </c>
      <c r="D214" s="159">
        <v>449616</v>
      </c>
      <c r="E214" s="159">
        <v>449616</v>
      </c>
      <c r="F214" s="159">
        <v>449616</v>
      </c>
      <c r="G214" s="159">
        <v>449616</v>
      </c>
      <c r="H214" s="159">
        <v>449616</v>
      </c>
      <c r="I214" s="159">
        <v>449616</v>
      </c>
      <c r="J214" s="275">
        <v>449616</v>
      </c>
      <c r="K214" s="275">
        <v>449616</v>
      </c>
      <c r="L214" s="160">
        <v>449616</v>
      </c>
      <c r="M214" s="160">
        <v>449616</v>
      </c>
      <c r="N214" s="160">
        <v>449616</v>
      </c>
      <c r="O214" s="160">
        <v>449616</v>
      </c>
      <c r="P214" s="160">
        <v>0</v>
      </c>
      <c r="Q214" s="160">
        <f t="shared" si="35"/>
        <v>430882</v>
      </c>
      <c r="R214" s="222" t="s">
        <v>1898</v>
      </c>
      <c r="S214" s="209"/>
      <c r="T214" s="209" t="s">
        <v>828</v>
      </c>
      <c r="U214" s="517"/>
      <c r="V214" s="16">
        <v>0</v>
      </c>
      <c r="W214" s="11">
        <v>0</v>
      </c>
      <c r="X214" s="17">
        <v>0</v>
      </c>
      <c r="Y214" s="16">
        <f>Q214</f>
        <v>430882</v>
      </c>
      <c r="Z214" s="11"/>
      <c r="AA214" s="17">
        <f>Q214</f>
        <v>430882</v>
      </c>
      <c r="AB214" s="16"/>
      <c r="AC214" s="11">
        <v>0</v>
      </c>
      <c r="AD214" s="17">
        <f t="shared" ref="AD214" si="41">SUM(AB214:AC214)</f>
        <v>0</v>
      </c>
      <c r="AE214" s="16"/>
      <c r="AF214" s="11"/>
      <c r="AG214" s="17"/>
      <c r="AH214" s="161"/>
      <c r="AI214" s="285"/>
      <c r="AJ214" s="16">
        <f t="shared" si="36"/>
        <v>0</v>
      </c>
    </row>
    <row r="215" spans="1:36" ht="11.25" customHeight="1">
      <c r="A215" s="203">
        <v>13400251</v>
      </c>
      <c r="B215" s="204"/>
      <c r="C215" s="197" t="s">
        <v>2738</v>
      </c>
      <c r="D215" s="159">
        <v>0</v>
      </c>
      <c r="E215" s="159">
        <v>0</v>
      </c>
      <c r="F215" s="159">
        <v>0</v>
      </c>
      <c r="G215" s="159">
        <v>0</v>
      </c>
      <c r="H215" s="159">
        <v>0</v>
      </c>
      <c r="I215" s="159">
        <v>0</v>
      </c>
      <c r="J215" s="275">
        <v>0</v>
      </c>
      <c r="K215" s="275">
        <v>0</v>
      </c>
      <c r="L215" s="160">
        <v>0</v>
      </c>
      <c r="M215" s="160">
        <v>0</v>
      </c>
      <c r="N215" s="160">
        <v>0</v>
      </c>
      <c r="O215" s="160">
        <v>0</v>
      </c>
      <c r="P215" s="160">
        <v>0</v>
      </c>
      <c r="Q215" s="160">
        <f t="shared" si="35"/>
        <v>0</v>
      </c>
      <c r="R215" s="222"/>
      <c r="S215" s="209"/>
      <c r="T215" s="209" t="s">
        <v>828</v>
      </c>
      <c r="U215" s="519"/>
      <c r="V215" s="16">
        <v>0</v>
      </c>
      <c r="W215" s="11">
        <v>0</v>
      </c>
      <c r="X215" s="17">
        <v>0</v>
      </c>
      <c r="Y215" s="16"/>
      <c r="Z215" s="11"/>
      <c r="AA215" s="17"/>
      <c r="AB215" s="16">
        <f>$Q215</f>
        <v>0</v>
      </c>
      <c r="AC215" s="11">
        <v>0</v>
      </c>
      <c r="AD215" s="17">
        <f t="shared" ref="AD215" si="42">SUM(AB215:AC215)</f>
        <v>0</v>
      </c>
      <c r="AE215" s="16">
        <v>0</v>
      </c>
      <c r="AF215" s="11">
        <v>0</v>
      </c>
      <c r="AG215" s="17">
        <v>0</v>
      </c>
      <c r="AH215" s="161"/>
      <c r="AI215" s="285"/>
      <c r="AJ215" s="16">
        <f t="shared" si="36"/>
        <v>0</v>
      </c>
    </row>
    <row r="216" spans="1:36" ht="11.25" customHeight="1">
      <c r="A216" s="203">
        <v>13400261</v>
      </c>
      <c r="B216" s="204"/>
      <c r="C216" s="197" t="s">
        <v>2828</v>
      </c>
      <c r="D216" s="159">
        <v>29580</v>
      </c>
      <c r="E216" s="159">
        <v>29580</v>
      </c>
      <c r="F216" s="159">
        <v>78717</v>
      </c>
      <c r="G216" s="159">
        <v>78717</v>
      </c>
      <c r="H216" s="159">
        <v>78717</v>
      </c>
      <c r="I216" s="159">
        <v>78717</v>
      </c>
      <c r="J216" s="275">
        <v>78717</v>
      </c>
      <c r="K216" s="275">
        <v>78717</v>
      </c>
      <c r="L216" s="160">
        <v>78717</v>
      </c>
      <c r="M216" s="160">
        <v>610290</v>
      </c>
      <c r="N216" s="160">
        <v>610290</v>
      </c>
      <c r="O216" s="160">
        <v>583488</v>
      </c>
      <c r="P216" s="160">
        <v>556686</v>
      </c>
      <c r="Q216" s="160">
        <f t="shared" si="35"/>
        <v>223150</v>
      </c>
      <c r="R216" s="222" t="s">
        <v>1898</v>
      </c>
      <c r="S216" s="209"/>
      <c r="T216" s="209" t="s">
        <v>2829</v>
      </c>
      <c r="U216" s="519"/>
      <c r="V216" s="16">
        <v>0</v>
      </c>
      <c r="W216" s="11">
        <v>0</v>
      </c>
      <c r="X216" s="17">
        <v>0</v>
      </c>
      <c r="Y216" s="16">
        <f>Q216</f>
        <v>223150</v>
      </c>
      <c r="Z216" s="11"/>
      <c r="AA216" s="17">
        <f>Q216</f>
        <v>223150</v>
      </c>
      <c r="AB216" s="16"/>
      <c r="AC216" s="11">
        <v>0</v>
      </c>
      <c r="AD216" s="17">
        <f t="shared" ref="AD216" si="43">SUM(AB216:AC216)</f>
        <v>0</v>
      </c>
      <c r="AE216" s="16"/>
      <c r="AF216" s="11"/>
      <c r="AG216" s="17"/>
      <c r="AH216" s="161"/>
      <c r="AI216" s="285"/>
      <c r="AJ216" s="16">
        <f t="shared" si="36"/>
        <v>0</v>
      </c>
    </row>
    <row r="217" spans="1:36" ht="11.25" customHeight="1">
      <c r="A217" s="203">
        <v>13400271</v>
      </c>
      <c r="B217" s="204"/>
      <c r="C217" s="197" t="s">
        <v>2189</v>
      </c>
      <c r="D217" s="159">
        <v>155005.04999999999</v>
      </c>
      <c r="E217" s="159">
        <v>177945.35</v>
      </c>
      <c r="F217" s="159">
        <v>169784.71</v>
      </c>
      <c r="G217" s="159">
        <v>169748.71</v>
      </c>
      <c r="H217" s="159">
        <v>169748.71</v>
      </c>
      <c r="I217" s="159">
        <v>169748.72</v>
      </c>
      <c r="J217" s="275">
        <v>121770</v>
      </c>
      <c r="K217" s="275">
        <v>121770</v>
      </c>
      <c r="L217" s="160">
        <v>121770</v>
      </c>
      <c r="M217" s="160">
        <v>121770</v>
      </c>
      <c r="N217" s="160">
        <v>121770</v>
      </c>
      <c r="O217" s="160">
        <v>121770</v>
      </c>
      <c r="P217" s="160">
        <v>121770</v>
      </c>
      <c r="Q217" s="160">
        <f t="shared" si="35"/>
        <v>143831.97708333333</v>
      </c>
      <c r="R217" s="222"/>
      <c r="S217" s="209"/>
      <c r="T217" s="209"/>
      <c r="U217" s="517"/>
      <c r="V217" s="16">
        <v>0</v>
      </c>
      <c r="W217" s="11">
        <v>0</v>
      </c>
      <c r="X217" s="17">
        <v>0</v>
      </c>
      <c r="Y217" s="16"/>
      <c r="Z217" s="11"/>
      <c r="AA217" s="17"/>
      <c r="AB217" s="16"/>
      <c r="AC217" s="11"/>
      <c r="AD217" s="17">
        <f>SUM(AB217:AC217)</f>
        <v>0</v>
      </c>
      <c r="AE217" s="16">
        <v>0</v>
      </c>
      <c r="AF217" s="11">
        <v>0</v>
      </c>
      <c r="AG217" s="17">
        <v>0</v>
      </c>
      <c r="AH217" s="164">
        <f>Q217</f>
        <v>143831.97708333333</v>
      </c>
      <c r="AI217" s="285"/>
      <c r="AJ217" s="16">
        <f t="shared" si="36"/>
        <v>0</v>
      </c>
    </row>
    <row r="218" spans="1:36" ht="11.25" customHeight="1">
      <c r="A218" s="203">
        <v>13400281</v>
      </c>
      <c r="B218" s="204"/>
      <c r="C218" s="204" t="s">
        <v>2149</v>
      </c>
      <c r="D218" s="159">
        <v>55490.69</v>
      </c>
      <c r="E218" s="159">
        <v>67050.77</v>
      </c>
      <c r="F218" s="159">
        <v>92631.12</v>
      </c>
      <c r="G218" s="159">
        <v>92619.11</v>
      </c>
      <c r="H218" s="159">
        <v>92619.11</v>
      </c>
      <c r="I218" s="159">
        <v>92619.11</v>
      </c>
      <c r="J218" s="275">
        <v>50253</v>
      </c>
      <c r="K218" s="275">
        <v>50253</v>
      </c>
      <c r="L218" s="160">
        <v>50253</v>
      </c>
      <c r="M218" s="160">
        <v>50253</v>
      </c>
      <c r="N218" s="160">
        <v>50253</v>
      </c>
      <c r="O218" s="160">
        <v>50253</v>
      </c>
      <c r="P218" s="160">
        <v>50253</v>
      </c>
      <c r="Q218" s="160">
        <f t="shared" si="35"/>
        <v>65994.088749999995</v>
      </c>
      <c r="R218" s="222"/>
      <c r="S218" s="209"/>
      <c r="T218" s="209"/>
      <c r="U218" s="517"/>
      <c r="V218" s="16">
        <v>0</v>
      </c>
      <c r="W218" s="11">
        <v>0</v>
      </c>
      <c r="X218" s="17">
        <v>0</v>
      </c>
      <c r="Y218" s="16"/>
      <c r="Z218" s="11"/>
      <c r="AA218" s="17"/>
      <c r="AB218" s="16"/>
      <c r="AC218" s="11"/>
      <c r="AD218" s="17">
        <f t="shared" si="39"/>
        <v>0</v>
      </c>
      <c r="AE218" s="16">
        <v>0</v>
      </c>
      <c r="AF218" s="11">
        <v>0</v>
      </c>
      <c r="AG218" s="17">
        <v>0</v>
      </c>
      <c r="AH218" s="164">
        <f>Q218</f>
        <v>65994.088749999995</v>
      </c>
      <c r="AI218" s="285"/>
      <c r="AJ218" s="16">
        <f t="shared" si="36"/>
        <v>0</v>
      </c>
    </row>
    <row r="219" spans="1:36" ht="11.25" customHeight="1">
      <c r="A219" s="203">
        <v>13400291</v>
      </c>
      <c r="B219" s="204"/>
      <c r="C219" s="204" t="s">
        <v>2556</v>
      </c>
      <c r="D219" s="159">
        <v>0</v>
      </c>
      <c r="E219" s="159">
        <v>0</v>
      </c>
      <c r="F219" s="159">
        <v>0</v>
      </c>
      <c r="G219" s="159">
        <v>0</v>
      </c>
      <c r="H219" s="159">
        <v>0</v>
      </c>
      <c r="I219" s="159">
        <v>0</v>
      </c>
      <c r="J219" s="275">
        <v>0</v>
      </c>
      <c r="K219" s="275">
        <v>0</v>
      </c>
      <c r="L219" s="160">
        <v>0</v>
      </c>
      <c r="M219" s="160">
        <v>0</v>
      </c>
      <c r="N219" s="160">
        <v>0</v>
      </c>
      <c r="O219" s="160">
        <v>0</v>
      </c>
      <c r="P219" s="160">
        <v>0</v>
      </c>
      <c r="Q219" s="160">
        <f t="shared" si="35"/>
        <v>0</v>
      </c>
      <c r="R219" s="222"/>
      <c r="S219" s="209"/>
      <c r="T219" s="209"/>
      <c r="U219" s="517"/>
      <c r="V219" s="16">
        <v>0</v>
      </c>
      <c r="W219" s="11">
        <v>0</v>
      </c>
      <c r="X219" s="17">
        <v>0</v>
      </c>
      <c r="Y219" s="16"/>
      <c r="Z219" s="11"/>
      <c r="AA219" s="17"/>
      <c r="AB219" s="16"/>
      <c r="AC219" s="11"/>
      <c r="AD219" s="17">
        <f t="shared" ref="AD219:AD220" si="44">SUM(AB219:AC219)</f>
        <v>0</v>
      </c>
      <c r="AE219" s="16">
        <v>0</v>
      </c>
      <c r="AF219" s="11">
        <v>0</v>
      </c>
      <c r="AG219" s="17">
        <v>0</v>
      </c>
      <c r="AH219" s="164">
        <f>Q219</f>
        <v>0</v>
      </c>
      <c r="AI219" s="285"/>
      <c r="AJ219" s="16">
        <f t="shared" si="36"/>
        <v>0</v>
      </c>
    </row>
    <row r="220" spans="1:36" ht="11.25" customHeight="1">
      <c r="A220" s="203">
        <v>13400301</v>
      </c>
      <c r="B220" s="204"/>
      <c r="C220" s="204" t="s">
        <v>2558</v>
      </c>
      <c r="D220" s="159">
        <v>0</v>
      </c>
      <c r="E220" s="159">
        <v>0</v>
      </c>
      <c r="F220" s="159">
        <v>0</v>
      </c>
      <c r="G220" s="159">
        <v>0</v>
      </c>
      <c r="H220" s="159">
        <v>0</v>
      </c>
      <c r="I220" s="159">
        <v>0</v>
      </c>
      <c r="J220" s="275">
        <v>0</v>
      </c>
      <c r="K220" s="275">
        <v>0</v>
      </c>
      <c r="L220" s="160">
        <v>0</v>
      </c>
      <c r="M220" s="160">
        <v>0</v>
      </c>
      <c r="N220" s="160">
        <v>0</v>
      </c>
      <c r="O220" s="160">
        <v>0</v>
      </c>
      <c r="P220" s="160">
        <v>0</v>
      </c>
      <c r="Q220" s="160">
        <f t="shared" si="35"/>
        <v>0</v>
      </c>
      <c r="R220" s="222"/>
      <c r="S220" s="209"/>
      <c r="T220" s="209" t="s">
        <v>2559</v>
      </c>
      <c r="U220" s="517"/>
      <c r="V220" s="16"/>
      <c r="W220" s="11"/>
      <c r="X220" s="17"/>
      <c r="Y220" s="16"/>
      <c r="Z220" s="11"/>
      <c r="AA220" s="17"/>
      <c r="AB220" s="16"/>
      <c r="AC220" s="11"/>
      <c r="AD220" s="17">
        <f t="shared" si="44"/>
        <v>0</v>
      </c>
      <c r="AE220" s="16">
        <f>$Q220</f>
        <v>0</v>
      </c>
      <c r="AF220" s="11">
        <f>$Q220</f>
        <v>0</v>
      </c>
      <c r="AG220" s="17">
        <f>$Q220</f>
        <v>0</v>
      </c>
      <c r="AH220" s="161"/>
      <c r="AI220" s="285"/>
      <c r="AJ220" s="16">
        <f t="shared" si="36"/>
        <v>0</v>
      </c>
    </row>
    <row r="221" spans="1:36" ht="22.5" customHeight="1">
      <c r="A221" s="203">
        <v>13400303</v>
      </c>
      <c r="B221" s="204"/>
      <c r="C221" s="204" t="s">
        <v>2560</v>
      </c>
      <c r="D221" s="159">
        <v>0</v>
      </c>
      <c r="E221" s="159">
        <v>0</v>
      </c>
      <c r="F221" s="159">
        <v>0</v>
      </c>
      <c r="G221" s="159">
        <v>0</v>
      </c>
      <c r="H221" s="159">
        <v>0</v>
      </c>
      <c r="I221" s="159">
        <v>0</v>
      </c>
      <c r="J221" s="275">
        <v>0</v>
      </c>
      <c r="K221" s="275">
        <v>0</v>
      </c>
      <c r="L221" s="160">
        <v>0</v>
      </c>
      <c r="M221" s="160">
        <v>0</v>
      </c>
      <c r="N221" s="160">
        <v>0</v>
      </c>
      <c r="O221" s="160">
        <v>0</v>
      </c>
      <c r="P221" s="160">
        <v>0</v>
      </c>
      <c r="Q221" s="160">
        <f t="shared" si="35"/>
        <v>0</v>
      </c>
      <c r="R221" s="222"/>
      <c r="S221" s="209"/>
      <c r="T221" s="209"/>
      <c r="U221" s="517"/>
      <c r="V221" s="16">
        <v>0</v>
      </c>
      <c r="W221" s="11">
        <v>0</v>
      </c>
      <c r="X221" s="17">
        <v>0</v>
      </c>
      <c r="Y221" s="16"/>
      <c r="Z221" s="11"/>
      <c r="AA221" s="17"/>
      <c r="AB221" s="16"/>
      <c r="AC221" s="11"/>
      <c r="AD221" s="17">
        <f t="shared" ref="AD221" si="45">SUM(AB221:AC221)</f>
        <v>0</v>
      </c>
      <c r="AE221" s="16">
        <v>0</v>
      </c>
      <c r="AF221" s="11">
        <v>0</v>
      </c>
      <c r="AG221" s="17">
        <v>0</v>
      </c>
      <c r="AH221" s="164">
        <f>Q221</f>
        <v>0</v>
      </c>
      <c r="AI221" s="285"/>
      <c r="AJ221" s="16">
        <f t="shared" si="36"/>
        <v>0</v>
      </c>
    </row>
    <row r="222" spans="1:36" ht="11.25" customHeight="1">
      <c r="A222" s="203">
        <v>13400311</v>
      </c>
      <c r="B222" s="204"/>
      <c r="C222" s="204" t="s">
        <v>2568</v>
      </c>
      <c r="D222" s="159">
        <v>194700</v>
      </c>
      <c r="E222" s="159">
        <v>194700</v>
      </c>
      <c r="F222" s="159">
        <v>194700</v>
      </c>
      <c r="G222" s="159">
        <v>194700</v>
      </c>
      <c r="H222" s="159">
        <v>194700</v>
      </c>
      <c r="I222" s="159">
        <v>194700</v>
      </c>
      <c r="J222" s="275">
        <v>194700</v>
      </c>
      <c r="K222" s="275">
        <v>194700</v>
      </c>
      <c r="L222" s="160">
        <v>194700</v>
      </c>
      <c r="M222" s="160">
        <v>194700</v>
      </c>
      <c r="N222" s="160">
        <v>194700</v>
      </c>
      <c r="O222" s="160">
        <v>194700</v>
      </c>
      <c r="P222" s="160">
        <v>194700</v>
      </c>
      <c r="Q222" s="160">
        <f t="shared" si="35"/>
        <v>194700</v>
      </c>
      <c r="R222" s="222"/>
      <c r="S222" s="209"/>
      <c r="T222" s="209"/>
      <c r="U222" s="517"/>
      <c r="V222" s="16">
        <v>0</v>
      </c>
      <c r="W222" s="11">
        <v>0</v>
      </c>
      <c r="X222" s="17">
        <v>0</v>
      </c>
      <c r="Y222" s="16"/>
      <c r="Z222" s="11"/>
      <c r="AA222" s="17"/>
      <c r="AB222" s="16"/>
      <c r="AC222" s="11"/>
      <c r="AD222" s="17">
        <f t="shared" ref="AD222" si="46">SUM(AB222:AC222)</f>
        <v>0</v>
      </c>
      <c r="AE222" s="16">
        <v>0</v>
      </c>
      <c r="AF222" s="11">
        <v>0</v>
      </c>
      <c r="AG222" s="17">
        <v>0</v>
      </c>
      <c r="AH222" s="164">
        <f>Q222</f>
        <v>194700</v>
      </c>
      <c r="AI222" s="285"/>
      <c r="AJ222" s="16">
        <f t="shared" si="36"/>
        <v>0</v>
      </c>
    </row>
    <row r="223" spans="1:36" ht="11.25" customHeight="1">
      <c r="A223" s="203">
        <v>13400321</v>
      </c>
      <c r="B223" s="204"/>
      <c r="C223" s="204" t="s">
        <v>2969</v>
      </c>
      <c r="D223" s="159">
        <v>44370</v>
      </c>
      <c r="E223" s="159">
        <v>44370</v>
      </c>
      <c r="F223" s="159">
        <v>44370</v>
      </c>
      <c r="G223" s="159">
        <v>44370</v>
      </c>
      <c r="H223" s="159">
        <v>44370</v>
      </c>
      <c r="I223" s="159">
        <v>44370</v>
      </c>
      <c r="J223" s="275">
        <v>44370</v>
      </c>
      <c r="K223" s="275">
        <v>44370</v>
      </c>
      <c r="L223" s="160">
        <v>44370</v>
      </c>
      <c r="M223" s="160">
        <v>64370</v>
      </c>
      <c r="N223" s="160">
        <v>169370</v>
      </c>
      <c r="O223" s="160">
        <v>169370</v>
      </c>
      <c r="P223" s="160">
        <v>169370</v>
      </c>
      <c r="Q223" s="160">
        <f t="shared" si="35"/>
        <v>72078.333333333328</v>
      </c>
      <c r="R223" s="222" t="s">
        <v>1898</v>
      </c>
      <c r="S223" s="209"/>
      <c r="T223" s="209" t="s">
        <v>828</v>
      </c>
      <c r="U223" s="517"/>
      <c r="V223" s="16"/>
      <c r="W223" s="11"/>
      <c r="X223" s="17"/>
      <c r="Y223" s="16">
        <f>Q223</f>
        <v>72078.333333333328</v>
      </c>
      <c r="Z223" s="11"/>
      <c r="AA223" s="17">
        <f>Q223</f>
        <v>72078.333333333328</v>
      </c>
      <c r="AB223" s="16"/>
      <c r="AC223" s="11"/>
      <c r="AD223" s="17"/>
      <c r="AE223" s="16"/>
      <c r="AF223" s="11"/>
      <c r="AG223" s="17"/>
      <c r="AH223" s="164"/>
      <c r="AI223" s="285"/>
      <c r="AJ223" s="16"/>
    </row>
    <row r="224" spans="1:36" ht="22.5" customHeight="1">
      <c r="A224" s="203">
        <v>13400322</v>
      </c>
      <c r="B224" s="204"/>
      <c r="C224" s="204" t="s">
        <v>2570</v>
      </c>
      <c r="D224" s="159">
        <v>0</v>
      </c>
      <c r="E224" s="159">
        <v>0</v>
      </c>
      <c r="F224" s="159">
        <v>0</v>
      </c>
      <c r="G224" s="159">
        <v>0</v>
      </c>
      <c r="H224" s="159">
        <v>0</v>
      </c>
      <c r="I224" s="159">
        <v>0</v>
      </c>
      <c r="J224" s="275">
        <v>0</v>
      </c>
      <c r="K224" s="275">
        <v>0</v>
      </c>
      <c r="L224" s="160">
        <v>0</v>
      </c>
      <c r="M224" s="160">
        <v>0</v>
      </c>
      <c r="N224" s="160">
        <v>0</v>
      </c>
      <c r="O224" s="160">
        <v>0</v>
      </c>
      <c r="P224" s="160">
        <v>0</v>
      </c>
      <c r="Q224" s="160">
        <f t="shared" si="35"/>
        <v>0</v>
      </c>
      <c r="R224" s="222"/>
      <c r="S224" s="209"/>
      <c r="T224" s="209"/>
      <c r="U224" s="517"/>
      <c r="V224" s="16">
        <v>0</v>
      </c>
      <c r="W224" s="11">
        <v>0</v>
      </c>
      <c r="X224" s="17">
        <v>0</v>
      </c>
      <c r="Y224" s="16"/>
      <c r="Z224" s="11"/>
      <c r="AA224" s="17"/>
      <c r="AB224" s="16"/>
      <c r="AC224" s="11"/>
      <c r="AD224" s="17">
        <f t="shared" ref="AD224" si="47">SUM(AB224:AC224)</f>
        <v>0</v>
      </c>
      <c r="AE224" s="16">
        <v>0</v>
      </c>
      <c r="AF224" s="11">
        <v>0</v>
      </c>
      <c r="AG224" s="17">
        <v>0</v>
      </c>
      <c r="AH224" s="164">
        <f t="shared" ref="AH224:AH243" si="48">Q224</f>
        <v>0</v>
      </c>
      <c r="AI224" s="285"/>
      <c r="AJ224" s="16">
        <f t="shared" ref="AJ224:AJ255" si="49">Q224-X224-AA224-AD224-AG224-AH224</f>
        <v>0</v>
      </c>
    </row>
    <row r="225" spans="1:36" ht="22.5" customHeight="1">
      <c r="A225" s="203">
        <v>13400332</v>
      </c>
      <c r="B225" s="204"/>
      <c r="C225" s="204" t="s">
        <v>2895</v>
      </c>
      <c r="D225" s="159">
        <v>602373.55000000005</v>
      </c>
      <c r="E225" s="159">
        <v>602388.37</v>
      </c>
      <c r="F225" s="159">
        <v>820172.72</v>
      </c>
      <c r="G225" s="159">
        <v>820189.72</v>
      </c>
      <c r="H225" s="159">
        <v>967906.42</v>
      </c>
      <c r="I225" s="159">
        <v>967927.75</v>
      </c>
      <c r="J225" s="275">
        <v>1194950.97</v>
      </c>
      <c r="K225" s="275">
        <v>1195033.57</v>
      </c>
      <c r="L225" s="160">
        <v>1195131.51</v>
      </c>
      <c r="M225" s="160">
        <v>1195232.73</v>
      </c>
      <c r="N225" s="160">
        <v>1520899.18</v>
      </c>
      <c r="O225" s="160">
        <v>1521027.99</v>
      </c>
      <c r="P225" s="160">
        <v>1521156.81</v>
      </c>
      <c r="Q225" s="160">
        <f t="shared" si="35"/>
        <v>1088552.1758333333</v>
      </c>
      <c r="R225" s="222"/>
      <c r="S225" s="209"/>
      <c r="T225" s="209"/>
      <c r="U225" s="517"/>
      <c r="V225" s="16"/>
      <c r="W225" s="11"/>
      <c r="X225" s="17"/>
      <c r="Y225" s="16"/>
      <c r="Z225" s="11"/>
      <c r="AA225" s="17"/>
      <c r="AB225" s="16"/>
      <c r="AC225" s="11"/>
      <c r="AD225" s="17"/>
      <c r="AE225" s="16"/>
      <c r="AF225" s="11"/>
      <c r="AG225" s="17"/>
      <c r="AH225" s="164">
        <f t="shared" si="48"/>
        <v>1088552.1758333333</v>
      </c>
      <c r="AI225" s="285"/>
      <c r="AJ225" s="16">
        <f t="shared" si="49"/>
        <v>0</v>
      </c>
    </row>
    <row r="226" spans="1:36" ht="11.25" customHeight="1">
      <c r="A226" s="156">
        <v>13500003</v>
      </c>
      <c r="B226" s="157"/>
      <c r="C226" s="197" t="s">
        <v>1272</v>
      </c>
      <c r="D226" s="159">
        <v>31078.06</v>
      </c>
      <c r="E226" s="159">
        <v>22435.4</v>
      </c>
      <c r="F226" s="159">
        <v>17165.009999999998</v>
      </c>
      <c r="G226" s="159">
        <v>7534.56</v>
      </c>
      <c r="H226" s="159">
        <v>7534.56</v>
      </c>
      <c r="I226" s="159">
        <v>7534.56</v>
      </c>
      <c r="J226" s="275">
        <v>7534.56</v>
      </c>
      <c r="K226" s="275">
        <v>7534.56</v>
      </c>
      <c r="L226" s="160">
        <v>7534.56</v>
      </c>
      <c r="M226" s="160">
        <v>7534.56</v>
      </c>
      <c r="N226" s="160">
        <v>7534.56</v>
      </c>
      <c r="O226" s="160">
        <v>7534.56</v>
      </c>
      <c r="P226" s="160">
        <v>7534.56</v>
      </c>
      <c r="Q226" s="160">
        <f t="shared" si="35"/>
        <v>10559.813333333332</v>
      </c>
      <c r="R226" s="222"/>
      <c r="S226" s="209"/>
      <c r="T226" s="209"/>
      <c r="U226" s="517"/>
      <c r="V226" s="16">
        <v>0</v>
      </c>
      <c r="W226" s="11">
        <v>0</v>
      </c>
      <c r="X226" s="17">
        <v>0</v>
      </c>
      <c r="Y226" s="16"/>
      <c r="Z226" s="11"/>
      <c r="AA226" s="17"/>
      <c r="AB226" s="16"/>
      <c r="AC226" s="11"/>
      <c r="AD226" s="17">
        <f t="shared" ref="AD226:AD285" si="50">SUM(AB226:AC226)</f>
        <v>0</v>
      </c>
      <c r="AE226" s="16">
        <v>0</v>
      </c>
      <c r="AF226" s="11">
        <v>0</v>
      </c>
      <c r="AG226" s="17">
        <v>0</v>
      </c>
      <c r="AH226" s="164">
        <f t="shared" si="48"/>
        <v>10559.813333333332</v>
      </c>
      <c r="AI226" s="285"/>
      <c r="AJ226" s="16">
        <f t="shared" si="49"/>
        <v>0</v>
      </c>
    </row>
    <row r="227" spans="1:36" ht="11.25" customHeight="1">
      <c r="A227" s="156">
        <v>13500041</v>
      </c>
      <c r="B227" s="157"/>
      <c r="C227" s="197" t="s">
        <v>888</v>
      </c>
      <c r="D227" s="159">
        <v>316049.95</v>
      </c>
      <c r="E227" s="159">
        <v>0</v>
      </c>
      <c r="F227" s="159">
        <v>0</v>
      </c>
      <c r="G227" s="159">
        <v>170423.13</v>
      </c>
      <c r="H227" s="159">
        <v>0</v>
      </c>
      <c r="I227" s="159">
        <v>0</v>
      </c>
      <c r="J227" s="275">
        <v>469017.11</v>
      </c>
      <c r="K227" s="275">
        <v>41649.35</v>
      </c>
      <c r="L227" s="160">
        <v>0</v>
      </c>
      <c r="M227" s="160">
        <v>103953.85</v>
      </c>
      <c r="N227" s="160">
        <v>0</v>
      </c>
      <c r="O227" s="160">
        <v>121146.16</v>
      </c>
      <c r="P227" s="160">
        <v>119451.35</v>
      </c>
      <c r="Q227" s="160">
        <f t="shared" si="35"/>
        <v>93661.6875</v>
      </c>
      <c r="R227" s="222"/>
      <c r="S227" s="209"/>
      <c r="T227" s="209"/>
      <c r="U227" s="517"/>
      <c r="V227" s="16">
        <v>0</v>
      </c>
      <c r="W227" s="11">
        <v>0</v>
      </c>
      <c r="X227" s="17">
        <v>0</v>
      </c>
      <c r="Y227" s="16"/>
      <c r="Z227" s="11"/>
      <c r="AA227" s="17"/>
      <c r="AB227" s="16"/>
      <c r="AC227" s="11"/>
      <c r="AD227" s="17">
        <f t="shared" si="50"/>
        <v>0</v>
      </c>
      <c r="AE227" s="16">
        <v>0</v>
      </c>
      <c r="AF227" s="11">
        <v>0</v>
      </c>
      <c r="AG227" s="17">
        <v>0</v>
      </c>
      <c r="AH227" s="164">
        <f t="shared" si="48"/>
        <v>93661.6875</v>
      </c>
      <c r="AI227" s="285"/>
      <c r="AJ227" s="16">
        <f t="shared" si="49"/>
        <v>0</v>
      </c>
    </row>
    <row r="228" spans="1:36" ht="11.25" customHeight="1">
      <c r="A228" s="156">
        <v>13500051</v>
      </c>
      <c r="B228" s="157"/>
      <c r="C228" s="197" t="s">
        <v>309</v>
      </c>
      <c r="D228" s="159">
        <v>73353</v>
      </c>
      <c r="E228" s="159">
        <v>73353</v>
      </c>
      <c r="F228" s="159">
        <v>73353</v>
      </c>
      <c r="G228" s="159">
        <v>73353</v>
      </c>
      <c r="H228" s="159">
        <v>73353</v>
      </c>
      <c r="I228" s="159">
        <v>73353</v>
      </c>
      <c r="J228" s="275">
        <v>73353</v>
      </c>
      <c r="K228" s="275">
        <v>73353</v>
      </c>
      <c r="L228" s="160">
        <v>73353</v>
      </c>
      <c r="M228" s="160">
        <v>73353</v>
      </c>
      <c r="N228" s="160">
        <v>73353</v>
      </c>
      <c r="O228" s="160">
        <v>73353</v>
      </c>
      <c r="P228" s="160">
        <v>73353</v>
      </c>
      <c r="Q228" s="160">
        <f t="shared" si="35"/>
        <v>73353</v>
      </c>
      <c r="R228" s="222"/>
      <c r="S228" s="209"/>
      <c r="T228" s="209"/>
      <c r="U228" s="517"/>
      <c r="V228" s="16">
        <v>0</v>
      </c>
      <c r="W228" s="11">
        <v>0</v>
      </c>
      <c r="X228" s="17">
        <v>0</v>
      </c>
      <c r="Y228" s="16"/>
      <c r="Z228" s="11"/>
      <c r="AA228" s="17"/>
      <c r="AB228" s="16"/>
      <c r="AC228" s="11"/>
      <c r="AD228" s="17">
        <f t="shared" si="50"/>
        <v>0</v>
      </c>
      <c r="AE228" s="16">
        <v>0</v>
      </c>
      <c r="AF228" s="11">
        <v>0</v>
      </c>
      <c r="AG228" s="17">
        <v>0</v>
      </c>
      <c r="AH228" s="164">
        <f t="shared" si="48"/>
        <v>73353</v>
      </c>
      <c r="AI228" s="285"/>
      <c r="AJ228" s="16">
        <f t="shared" si="49"/>
        <v>0</v>
      </c>
    </row>
    <row r="229" spans="1:36" ht="11.25" customHeight="1">
      <c r="A229" s="156">
        <v>13500061</v>
      </c>
      <c r="B229" s="157"/>
      <c r="C229" s="243" t="s">
        <v>1200</v>
      </c>
      <c r="D229" s="159">
        <v>1938403</v>
      </c>
      <c r="E229" s="159">
        <v>1938403</v>
      </c>
      <c r="F229" s="159">
        <v>1938403</v>
      </c>
      <c r="G229" s="159">
        <v>1938403</v>
      </c>
      <c r="H229" s="159">
        <v>1786010</v>
      </c>
      <c r="I229" s="159">
        <v>1786010</v>
      </c>
      <c r="J229" s="275">
        <v>1786010</v>
      </c>
      <c r="K229" s="275">
        <v>1786010</v>
      </c>
      <c r="L229" s="160">
        <v>1786010</v>
      </c>
      <c r="M229" s="160">
        <v>1786010</v>
      </c>
      <c r="N229" s="160">
        <v>1786010</v>
      </c>
      <c r="O229" s="160">
        <v>1786010</v>
      </c>
      <c r="P229" s="160">
        <v>1786010</v>
      </c>
      <c r="Q229" s="160">
        <f t="shared" si="35"/>
        <v>1830457.9583333333</v>
      </c>
      <c r="R229" s="222"/>
      <c r="S229" s="209"/>
      <c r="T229" s="209"/>
      <c r="U229" s="517"/>
      <c r="V229" s="16">
        <v>0</v>
      </c>
      <c r="W229" s="11">
        <v>0</v>
      </c>
      <c r="X229" s="17">
        <v>0</v>
      </c>
      <c r="Y229" s="16"/>
      <c r="Z229" s="11"/>
      <c r="AA229" s="17"/>
      <c r="AB229" s="16"/>
      <c r="AC229" s="11"/>
      <c r="AD229" s="17">
        <f t="shared" si="50"/>
        <v>0</v>
      </c>
      <c r="AE229" s="16">
        <v>0</v>
      </c>
      <c r="AF229" s="11">
        <v>0</v>
      </c>
      <c r="AG229" s="17">
        <v>0</v>
      </c>
      <c r="AH229" s="164">
        <f t="shared" si="48"/>
        <v>1830457.9583333333</v>
      </c>
      <c r="AI229" s="285"/>
      <c r="AJ229" s="16">
        <f t="shared" si="49"/>
        <v>0</v>
      </c>
    </row>
    <row r="230" spans="1:36" ht="11.25" customHeight="1">
      <c r="A230" s="185">
        <v>13500071</v>
      </c>
      <c r="B230" s="157"/>
      <c r="C230" s="243" t="s">
        <v>1201</v>
      </c>
      <c r="D230" s="159">
        <v>1073505</v>
      </c>
      <c r="E230" s="159">
        <v>1073505</v>
      </c>
      <c r="F230" s="159">
        <v>1073505</v>
      </c>
      <c r="G230" s="159">
        <v>1073505</v>
      </c>
      <c r="H230" s="159">
        <v>1818485</v>
      </c>
      <c r="I230" s="159">
        <v>1818485</v>
      </c>
      <c r="J230" s="275">
        <v>1818485</v>
      </c>
      <c r="K230" s="275">
        <v>1818485</v>
      </c>
      <c r="L230" s="160">
        <v>1818485</v>
      </c>
      <c r="M230" s="160">
        <v>1818485</v>
      </c>
      <c r="N230" s="160">
        <v>1818485</v>
      </c>
      <c r="O230" s="160">
        <v>1818485</v>
      </c>
      <c r="P230" s="160">
        <v>1818485</v>
      </c>
      <c r="Q230" s="160">
        <f t="shared" si="35"/>
        <v>1601199.1666666667</v>
      </c>
      <c r="R230" s="222"/>
      <c r="S230" s="209"/>
      <c r="T230" s="209"/>
      <c r="U230" s="517"/>
      <c r="V230" s="16">
        <v>0</v>
      </c>
      <c r="W230" s="11">
        <v>0</v>
      </c>
      <c r="X230" s="17">
        <v>0</v>
      </c>
      <c r="Y230" s="16"/>
      <c r="Z230" s="11"/>
      <c r="AA230" s="17"/>
      <c r="AB230" s="16"/>
      <c r="AC230" s="11"/>
      <c r="AD230" s="17">
        <f t="shared" si="50"/>
        <v>0</v>
      </c>
      <c r="AE230" s="16">
        <v>0</v>
      </c>
      <c r="AF230" s="11">
        <v>0</v>
      </c>
      <c r="AG230" s="17">
        <v>0</v>
      </c>
      <c r="AH230" s="164">
        <f t="shared" si="48"/>
        <v>1601199.1666666667</v>
      </c>
      <c r="AI230" s="285"/>
      <c r="AJ230" s="16">
        <f t="shared" si="49"/>
        <v>0</v>
      </c>
    </row>
    <row r="231" spans="1:36" ht="11.25" customHeight="1">
      <c r="A231" s="156">
        <v>13500073</v>
      </c>
      <c r="B231" s="157"/>
      <c r="C231" s="197" t="s">
        <v>470</v>
      </c>
      <c r="D231" s="159">
        <v>0</v>
      </c>
      <c r="E231" s="159">
        <v>0</v>
      </c>
      <c r="F231" s="159">
        <v>0</v>
      </c>
      <c r="G231" s="159">
        <v>0</v>
      </c>
      <c r="H231" s="159">
        <v>0</v>
      </c>
      <c r="I231" s="159">
        <v>0</v>
      </c>
      <c r="J231" s="275">
        <v>0</v>
      </c>
      <c r="K231" s="275">
        <v>0</v>
      </c>
      <c r="L231" s="160">
        <v>0</v>
      </c>
      <c r="M231" s="160">
        <v>0</v>
      </c>
      <c r="N231" s="160">
        <v>0</v>
      </c>
      <c r="O231" s="160">
        <v>0</v>
      </c>
      <c r="P231" s="160">
        <v>0</v>
      </c>
      <c r="Q231" s="160">
        <f t="shared" si="35"/>
        <v>0</v>
      </c>
      <c r="R231" s="222"/>
      <c r="S231" s="209"/>
      <c r="T231" s="209"/>
      <c r="U231" s="517"/>
      <c r="V231" s="16">
        <v>0</v>
      </c>
      <c r="W231" s="11">
        <v>0</v>
      </c>
      <c r="X231" s="17">
        <v>0</v>
      </c>
      <c r="Y231" s="16"/>
      <c r="Z231" s="11"/>
      <c r="AA231" s="17"/>
      <c r="AB231" s="16"/>
      <c r="AC231" s="11"/>
      <c r="AD231" s="17">
        <f t="shared" si="50"/>
        <v>0</v>
      </c>
      <c r="AE231" s="16">
        <v>0</v>
      </c>
      <c r="AF231" s="11">
        <v>0</v>
      </c>
      <c r="AG231" s="17">
        <v>0</v>
      </c>
      <c r="AH231" s="164">
        <f t="shared" si="48"/>
        <v>0</v>
      </c>
      <c r="AI231" s="285"/>
      <c r="AJ231" s="16">
        <f t="shared" si="49"/>
        <v>0</v>
      </c>
    </row>
    <row r="232" spans="1:36" ht="11.25" customHeight="1">
      <c r="A232" s="156">
        <v>13500081</v>
      </c>
      <c r="B232" s="157"/>
      <c r="C232" s="197" t="s">
        <v>21</v>
      </c>
      <c r="D232" s="159">
        <v>0</v>
      </c>
      <c r="E232" s="159">
        <v>0</v>
      </c>
      <c r="F232" s="159">
        <v>0</v>
      </c>
      <c r="G232" s="159">
        <v>0</v>
      </c>
      <c r="H232" s="159">
        <v>0</v>
      </c>
      <c r="I232" s="159">
        <v>0</v>
      </c>
      <c r="J232" s="275">
        <v>0</v>
      </c>
      <c r="K232" s="275">
        <v>0</v>
      </c>
      <c r="L232" s="160">
        <v>0</v>
      </c>
      <c r="M232" s="160">
        <v>0</v>
      </c>
      <c r="N232" s="160">
        <v>0</v>
      </c>
      <c r="O232" s="160">
        <v>0</v>
      </c>
      <c r="P232" s="160">
        <v>0</v>
      </c>
      <c r="Q232" s="160">
        <f t="shared" si="35"/>
        <v>0</v>
      </c>
      <c r="R232" s="222"/>
      <c r="S232" s="209"/>
      <c r="T232" s="209"/>
      <c r="U232" s="517"/>
      <c r="V232" s="16">
        <v>0</v>
      </c>
      <c r="W232" s="11">
        <v>0</v>
      </c>
      <c r="X232" s="17">
        <v>0</v>
      </c>
      <c r="Y232" s="16"/>
      <c r="Z232" s="11"/>
      <c r="AA232" s="17"/>
      <c r="AB232" s="16"/>
      <c r="AC232" s="11"/>
      <c r="AD232" s="17">
        <f t="shared" si="50"/>
        <v>0</v>
      </c>
      <c r="AE232" s="16">
        <v>0</v>
      </c>
      <c r="AF232" s="11">
        <v>0</v>
      </c>
      <c r="AG232" s="17">
        <v>0</v>
      </c>
      <c r="AH232" s="164">
        <f t="shared" si="48"/>
        <v>0</v>
      </c>
      <c r="AI232" s="285"/>
      <c r="AJ232" s="16">
        <f t="shared" si="49"/>
        <v>0</v>
      </c>
    </row>
    <row r="233" spans="1:36" ht="11.25" customHeight="1">
      <c r="A233" s="156">
        <v>13500142</v>
      </c>
      <c r="B233" s="157"/>
      <c r="C233" s="197" t="s">
        <v>398</v>
      </c>
      <c r="D233" s="159">
        <v>0</v>
      </c>
      <c r="E233" s="159">
        <v>0</v>
      </c>
      <c r="F233" s="159">
        <v>0</v>
      </c>
      <c r="G233" s="159">
        <v>0</v>
      </c>
      <c r="H233" s="159">
        <v>0</v>
      </c>
      <c r="I233" s="159">
        <v>0</v>
      </c>
      <c r="J233" s="275">
        <v>0</v>
      </c>
      <c r="K233" s="275">
        <v>0</v>
      </c>
      <c r="L233" s="160">
        <v>0</v>
      </c>
      <c r="M233" s="160">
        <v>0</v>
      </c>
      <c r="N233" s="160">
        <v>0</v>
      </c>
      <c r="O233" s="160">
        <v>0</v>
      </c>
      <c r="P233" s="160">
        <v>0</v>
      </c>
      <c r="Q233" s="160">
        <f t="shared" si="35"/>
        <v>0</v>
      </c>
      <c r="R233" s="222"/>
      <c r="S233" s="209"/>
      <c r="T233" s="209"/>
      <c r="U233" s="517"/>
      <c r="V233" s="16">
        <v>0</v>
      </c>
      <c r="W233" s="11">
        <v>0</v>
      </c>
      <c r="X233" s="17">
        <v>0</v>
      </c>
      <c r="Y233" s="16"/>
      <c r="Z233" s="11"/>
      <c r="AA233" s="17"/>
      <c r="AB233" s="16"/>
      <c r="AC233" s="11"/>
      <c r="AD233" s="17">
        <f t="shared" si="50"/>
        <v>0</v>
      </c>
      <c r="AE233" s="16">
        <v>0</v>
      </c>
      <c r="AF233" s="11">
        <v>0</v>
      </c>
      <c r="AG233" s="17">
        <v>0</v>
      </c>
      <c r="AH233" s="164">
        <f t="shared" si="48"/>
        <v>0</v>
      </c>
      <c r="AI233" s="285"/>
      <c r="AJ233" s="16">
        <f t="shared" si="49"/>
        <v>0</v>
      </c>
    </row>
    <row r="234" spans="1:36" ht="11.25" customHeight="1">
      <c r="A234" s="156">
        <v>13500153</v>
      </c>
      <c r="B234" s="157"/>
      <c r="C234" s="197" t="s">
        <v>28</v>
      </c>
      <c r="D234" s="159">
        <v>0</v>
      </c>
      <c r="E234" s="159">
        <v>0</v>
      </c>
      <c r="F234" s="159">
        <v>0</v>
      </c>
      <c r="G234" s="159">
        <v>0</v>
      </c>
      <c r="H234" s="159">
        <v>0</v>
      </c>
      <c r="I234" s="159">
        <v>0</v>
      </c>
      <c r="J234" s="275">
        <v>0</v>
      </c>
      <c r="K234" s="275">
        <v>0</v>
      </c>
      <c r="L234" s="160">
        <v>0</v>
      </c>
      <c r="M234" s="160">
        <v>0</v>
      </c>
      <c r="N234" s="160">
        <v>0</v>
      </c>
      <c r="O234" s="160">
        <v>0</v>
      </c>
      <c r="P234" s="160">
        <v>0</v>
      </c>
      <c r="Q234" s="160">
        <f t="shared" si="35"/>
        <v>0</v>
      </c>
      <c r="R234" s="222"/>
      <c r="S234" s="209"/>
      <c r="T234" s="209"/>
      <c r="U234" s="517"/>
      <c r="V234" s="16">
        <v>0</v>
      </c>
      <c r="W234" s="11">
        <v>0</v>
      </c>
      <c r="X234" s="17">
        <v>0</v>
      </c>
      <c r="Y234" s="16"/>
      <c r="Z234" s="11"/>
      <c r="AA234" s="17"/>
      <c r="AB234" s="16"/>
      <c r="AC234" s="11"/>
      <c r="AD234" s="17">
        <f t="shared" si="50"/>
        <v>0</v>
      </c>
      <c r="AE234" s="16">
        <v>0</v>
      </c>
      <c r="AF234" s="11">
        <v>0</v>
      </c>
      <c r="AG234" s="17">
        <v>0</v>
      </c>
      <c r="AH234" s="164">
        <f t="shared" si="48"/>
        <v>0</v>
      </c>
      <c r="AI234" s="285"/>
      <c r="AJ234" s="16">
        <f t="shared" si="49"/>
        <v>0</v>
      </c>
    </row>
    <row r="235" spans="1:36" ht="11.25" customHeight="1">
      <c r="A235" s="156">
        <v>13500163</v>
      </c>
      <c r="B235" s="157"/>
      <c r="C235" s="197" t="s">
        <v>1717</v>
      </c>
      <c r="D235" s="159">
        <v>0</v>
      </c>
      <c r="E235" s="159">
        <v>0</v>
      </c>
      <c r="F235" s="159">
        <v>0</v>
      </c>
      <c r="G235" s="159">
        <v>0</v>
      </c>
      <c r="H235" s="159">
        <v>0</v>
      </c>
      <c r="I235" s="159">
        <v>0</v>
      </c>
      <c r="J235" s="275">
        <v>0</v>
      </c>
      <c r="K235" s="275">
        <v>0</v>
      </c>
      <c r="L235" s="160">
        <v>0</v>
      </c>
      <c r="M235" s="160">
        <v>0</v>
      </c>
      <c r="N235" s="160">
        <v>0</v>
      </c>
      <c r="O235" s="160">
        <v>0</v>
      </c>
      <c r="P235" s="160">
        <v>0</v>
      </c>
      <c r="Q235" s="160">
        <f t="shared" si="35"/>
        <v>0</v>
      </c>
      <c r="R235" s="222"/>
      <c r="S235" s="209"/>
      <c r="T235" s="209"/>
      <c r="U235" s="517"/>
      <c r="V235" s="16">
        <v>0</v>
      </c>
      <c r="W235" s="11">
        <v>0</v>
      </c>
      <c r="X235" s="17">
        <v>0</v>
      </c>
      <c r="Y235" s="16"/>
      <c r="Z235" s="11"/>
      <c r="AA235" s="17"/>
      <c r="AB235" s="16"/>
      <c r="AC235" s="11"/>
      <c r="AD235" s="17">
        <f t="shared" si="50"/>
        <v>0</v>
      </c>
      <c r="AE235" s="16">
        <v>0</v>
      </c>
      <c r="AF235" s="11">
        <v>0</v>
      </c>
      <c r="AG235" s="17">
        <v>0</v>
      </c>
      <c r="AH235" s="164">
        <f t="shared" si="48"/>
        <v>0</v>
      </c>
      <c r="AI235" s="285"/>
      <c r="AJ235" s="16">
        <f t="shared" si="49"/>
        <v>0</v>
      </c>
    </row>
    <row r="236" spans="1:36" ht="11.25" customHeight="1">
      <c r="A236" s="156">
        <v>13500172</v>
      </c>
      <c r="B236" s="157"/>
      <c r="C236" s="197" t="s">
        <v>249</v>
      </c>
      <c r="D236" s="159">
        <v>0</v>
      </c>
      <c r="E236" s="159">
        <v>0</v>
      </c>
      <c r="F236" s="159">
        <v>0</v>
      </c>
      <c r="G236" s="159">
        <v>0</v>
      </c>
      <c r="H236" s="159">
        <v>0</v>
      </c>
      <c r="I236" s="159">
        <v>0</v>
      </c>
      <c r="J236" s="275">
        <v>0</v>
      </c>
      <c r="K236" s="275">
        <v>0</v>
      </c>
      <c r="L236" s="160">
        <v>0</v>
      </c>
      <c r="M236" s="160">
        <v>0</v>
      </c>
      <c r="N236" s="160">
        <v>0</v>
      </c>
      <c r="O236" s="160">
        <v>0</v>
      </c>
      <c r="P236" s="160">
        <v>0</v>
      </c>
      <c r="Q236" s="160">
        <f t="shared" si="35"/>
        <v>0</v>
      </c>
      <c r="R236" s="222"/>
      <c r="S236" s="209"/>
      <c r="T236" s="209"/>
      <c r="U236" s="517"/>
      <c r="V236" s="16">
        <v>0</v>
      </c>
      <c r="W236" s="11">
        <v>0</v>
      </c>
      <c r="X236" s="17">
        <v>0</v>
      </c>
      <c r="Y236" s="16"/>
      <c r="Z236" s="11"/>
      <c r="AA236" s="17"/>
      <c r="AB236" s="16"/>
      <c r="AC236" s="11"/>
      <c r="AD236" s="17">
        <f t="shared" si="50"/>
        <v>0</v>
      </c>
      <c r="AE236" s="16">
        <v>0</v>
      </c>
      <c r="AF236" s="11">
        <v>0</v>
      </c>
      <c r="AG236" s="17">
        <v>0</v>
      </c>
      <c r="AH236" s="164">
        <f t="shared" si="48"/>
        <v>0</v>
      </c>
      <c r="AI236" s="285"/>
      <c r="AJ236" s="16">
        <f t="shared" si="49"/>
        <v>0</v>
      </c>
    </row>
    <row r="237" spans="1:36" ht="11.25" customHeight="1">
      <c r="A237" s="156">
        <v>13500173</v>
      </c>
      <c r="B237" s="157"/>
      <c r="C237" s="197" t="s">
        <v>11</v>
      </c>
      <c r="D237" s="159">
        <v>0</v>
      </c>
      <c r="E237" s="159">
        <v>0</v>
      </c>
      <c r="F237" s="159">
        <v>0</v>
      </c>
      <c r="G237" s="159">
        <v>0</v>
      </c>
      <c r="H237" s="159">
        <v>0</v>
      </c>
      <c r="I237" s="159">
        <v>0</v>
      </c>
      <c r="J237" s="275">
        <v>0</v>
      </c>
      <c r="K237" s="275">
        <v>0</v>
      </c>
      <c r="L237" s="160">
        <v>0</v>
      </c>
      <c r="M237" s="160">
        <v>0</v>
      </c>
      <c r="N237" s="160">
        <v>0</v>
      </c>
      <c r="O237" s="160">
        <v>0</v>
      </c>
      <c r="P237" s="160">
        <v>0</v>
      </c>
      <c r="Q237" s="160">
        <f t="shared" si="35"/>
        <v>0</v>
      </c>
      <c r="R237" s="222"/>
      <c r="S237" s="209"/>
      <c r="T237" s="209"/>
      <c r="U237" s="517"/>
      <c r="V237" s="16">
        <v>0</v>
      </c>
      <c r="W237" s="11">
        <v>0</v>
      </c>
      <c r="X237" s="17">
        <v>0</v>
      </c>
      <c r="Y237" s="16"/>
      <c r="Z237" s="11"/>
      <c r="AA237" s="17"/>
      <c r="AB237" s="16"/>
      <c r="AC237" s="11"/>
      <c r="AD237" s="17">
        <f t="shared" si="50"/>
        <v>0</v>
      </c>
      <c r="AE237" s="16">
        <v>0</v>
      </c>
      <c r="AF237" s="11">
        <v>0</v>
      </c>
      <c r="AG237" s="17">
        <v>0</v>
      </c>
      <c r="AH237" s="164">
        <f t="shared" si="48"/>
        <v>0</v>
      </c>
      <c r="AI237" s="285"/>
      <c r="AJ237" s="16">
        <f t="shared" si="49"/>
        <v>0</v>
      </c>
    </row>
    <row r="238" spans="1:36" ht="11.25" customHeight="1">
      <c r="A238" s="156">
        <v>13500182</v>
      </c>
      <c r="B238" s="157"/>
      <c r="C238" s="197" t="s">
        <v>2026</v>
      </c>
      <c r="D238" s="159">
        <v>0</v>
      </c>
      <c r="E238" s="159">
        <v>0</v>
      </c>
      <c r="F238" s="159">
        <v>0</v>
      </c>
      <c r="G238" s="159">
        <v>0</v>
      </c>
      <c r="H238" s="159">
        <v>0</v>
      </c>
      <c r="I238" s="159">
        <v>0</v>
      </c>
      <c r="J238" s="275">
        <v>0</v>
      </c>
      <c r="K238" s="275">
        <v>0</v>
      </c>
      <c r="L238" s="160">
        <v>0</v>
      </c>
      <c r="M238" s="160">
        <v>0</v>
      </c>
      <c r="N238" s="160">
        <v>0</v>
      </c>
      <c r="O238" s="160">
        <v>0</v>
      </c>
      <c r="P238" s="160">
        <v>0</v>
      </c>
      <c r="Q238" s="160">
        <f t="shared" si="35"/>
        <v>0</v>
      </c>
      <c r="R238" s="222"/>
      <c r="S238" s="209"/>
      <c r="T238" s="209"/>
      <c r="U238" s="517"/>
      <c r="V238" s="16">
        <v>0</v>
      </c>
      <c r="W238" s="11">
        <v>0</v>
      </c>
      <c r="X238" s="17">
        <v>0</v>
      </c>
      <c r="Y238" s="16"/>
      <c r="Z238" s="11"/>
      <c r="AA238" s="17"/>
      <c r="AB238" s="16"/>
      <c r="AC238" s="11"/>
      <c r="AD238" s="17">
        <f>SUM(AB238:AC238)</f>
        <v>0</v>
      </c>
      <c r="AE238" s="16">
        <v>0</v>
      </c>
      <c r="AF238" s="11">
        <v>0</v>
      </c>
      <c r="AG238" s="17">
        <v>0</v>
      </c>
      <c r="AH238" s="164">
        <f t="shared" si="48"/>
        <v>0</v>
      </c>
      <c r="AI238" s="285"/>
      <c r="AJ238" s="16">
        <f t="shared" si="49"/>
        <v>0</v>
      </c>
    </row>
    <row r="239" spans="1:36" ht="11.25" customHeight="1">
      <c r="A239" s="156">
        <v>13500183</v>
      </c>
      <c r="B239" s="157"/>
      <c r="C239" s="197" t="s">
        <v>2043</v>
      </c>
      <c r="D239" s="159">
        <v>100000</v>
      </c>
      <c r="E239" s="159">
        <v>100000</v>
      </c>
      <c r="F239" s="159">
        <v>100000</v>
      </c>
      <c r="G239" s="159">
        <v>100000</v>
      </c>
      <c r="H239" s="159">
        <v>100000</v>
      </c>
      <c r="I239" s="159">
        <v>100000</v>
      </c>
      <c r="J239" s="275">
        <v>100000</v>
      </c>
      <c r="K239" s="275">
        <v>100000</v>
      </c>
      <c r="L239" s="160">
        <v>100000</v>
      </c>
      <c r="M239" s="160">
        <v>100000</v>
      </c>
      <c r="N239" s="160">
        <v>100000</v>
      </c>
      <c r="O239" s="160">
        <v>100000</v>
      </c>
      <c r="P239" s="160">
        <v>100000</v>
      </c>
      <c r="Q239" s="160">
        <f t="shared" si="35"/>
        <v>100000</v>
      </c>
      <c r="R239" s="222"/>
      <c r="S239" s="209"/>
      <c r="T239" s="209"/>
      <c r="U239" s="517"/>
      <c r="V239" s="16">
        <v>0</v>
      </c>
      <c r="W239" s="11">
        <v>0</v>
      </c>
      <c r="X239" s="17">
        <v>0</v>
      </c>
      <c r="Y239" s="16"/>
      <c r="Z239" s="11"/>
      <c r="AA239" s="17"/>
      <c r="AB239" s="16"/>
      <c r="AC239" s="11"/>
      <c r="AD239" s="17">
        <f>SUM(AB239:AC239)</f>
        <v>0</v>
      </c>
      <c r="AE239" s="16">
        <v>0</v>
      </c>
      <c r="AF239" s="11">
        <v>0</v>
      </c>
      <c r="AG239" s="17">
        <v>0</v>
      </c>
      <c r="AH239" s="164">
        <f t="shared" si="48"/>
        <v>100000</v>
      </c>
      <c r="AI239" s="285"/>
      <c r="AJ239" s="16">
        <f t="shared" si="49"/>
        <v>0</v>
      </c>
    </row>
    <row r="240" spans="1:36" ht="11.25" customHeight="1">
      <c r="A240" s="156">
        <v>13500192</v>
      </c>
      <c r="B240" s="157"/>
      <c r="C240" s="197" t="s">
        <v>2212</v>
      </c>
      <c r="D240" s="159">
        <v>6000</v>
      </c>
      <c r="E240" s="159">
        <v>6000</v>
      </c>
      <c r="F240" s="159">
        <v>6000</v>
      </c>
      <c r="G240" s="159">
        <v>0</v>
      </c>
      <c r="H240" s="159">
        <v>0</v>
      </c>
      <c r="I240" s="159">
        <v>0</v>
      </c>
      <c r="J240" s="275">
        <v>0</v>
      </c>
      <c r="K240" s="275">
        <v>0</v>
      </c>
      <c r="L240" s="160">
        <v>0</v>
      </c>
      <c r="M240" s="160">
        <v>0</v>
      </c>
      <c r="N240" s="160">
        <v>0</v>
      </c>
      <c r="O240" s="160">
        <v>0</v>
      </c>
      <c r="P240" s="160">
        <v>0</v>
      </c>
      <c r="Q240" s="160">
        <f t="shared" si="35"/>
        <v>1250</v>
      </c>
      <c r="R240" s="222"/>
      <c r="S240" s="209"/>
      <c r="T240" s="209"/>
      <c r="U240" s="517"/>
      <c r="V240" s="16">
        <v>0</v>
      </c>
      <c r="W240" s="11">
        <v>0</v>
      </c>
      <c r="X240" s="17">
        <v>0</v>
      </c>
      <c r="Y240" s="16"/>
      <c r="Z240" s="11"/>
      <c r="AA240" s="17"/>
      <c r="AB240" s="16"/>
      <c r="AC240" s="11"/>
      <c r="AD240" s="17">
        <f>SUM(AB240:AC240)</f>
        <v>0</v>
      </c>
      <c r="AE240" s="16">
        <v>0</v>
      </c>
      <c r="AF240" s="11">
        <v>0</v>
      </c>
      <c r="AG240" s="17">
        <v>0</v>
      </c>
      <c r="AH240" s="164">
        <f t="shared" si="48"/>
        <v>1250</v>
      </c>
      <c r="AI240" s="285"/>
      <c r="AJ240" s="16">
        <f t="shared" si="49"/>
        <v>0</v>
      </c>
    </row>
    <row r="241" spans="1:36" ht="11.25" customHeight="1">
      <c r="A241" s="156">
        <v>13500201</v>
      </c>
      <c r="B241" s="157"/>
      <c r="C241" s="197" t="s">
        <v>2387</v>
      </c>
      <c r="D241" s="159">
        <v>537090.43999999994</v>
      </c>
      <c r="E241" s="159">
        <v>497246.51</v>
      </c>
      <c r="F241" s="159">
        <v>506560.06</v>
      </c>
      <c r="G241" s="159">
        <v>844638.07</v>
      </c>
      <c r="H241" s="159">
        <v>476433.14</v>
      </c>
      <c r="I241" s="159">
        <v>499737.97</v>
      </c>
      <c r="J241" s="275">
        <v>531100.39</v>
      </c>
      <c r="K241" s="275">
        <v>582010.52</v>
      </c>
      <c r="L241" s="160">
        <v>577634.57999999996</v>
      </c>
      <c r="M241" s="160">
        <v>1748405.94</v>
      </c>
      <c r="N241" s="160">
        <v>432439.4</v>
      </c>
      <c r="O241" s="160">
        <v>591909.12</v>
      </c>
      <c r="P241" s="160">
        <v>560304.51</v>
      </c>
      <c r="Q241" s="160">
        <f t="shared" si="35"/>
        <v>653067.76458333328</v>
      </c>
      <c r="R241" s="222"/>
      <c r="S241" s="209"/>
      <c r="T241" s="209"/>
      <c r="U241" s="517"/>
      <c r="V241" s="16">
        <v>0</v>
      </c>
      <c r="W241" s="11">
        <v>0</v>
      </c>
      <c r="X241" s="17">
        <v>0</v>
      </c>
      <c r="Y241" s="16"/>
      <c r="Z241" s="11"/>
      <c r="AA241" s="17"/>
      <c r="AB241" s="16"/>
      <c r="AC241" s="11"/>
      <c r="AD241" s="17">
        <f>SUM(AB241:AC241)</f>
        <v>0</v>
      </c>
      <c r="AE241" s="16">
        <v>0</v>
      </c>
      <c r="AF241" s="11">
        <v>0</v>
      </c>
      <c r="AG241" s="17">
        <v>0</v>
      </c>
      <c r="AH241" s="164">
        <f t="shared" si="48"/>
        <v>653067.76458333328</v>
      </c>
      <c r="AI241" s="285"/>
      <c r="AJ241" s="16">
        <f t="shared" si="49"/>
        <v>0</v>
      </c>
    </row>
    <row r="242" spans="1:36" ht="11.25" customHeight="1">
      <c r="A242" s="156">
        <v>13500211</v>
      </c>
      <c r="B242" s="157"/>
      <c r="C242" s="197" t="s">
        <v>2746</v>
      </c>
      <c r="D242" s="159">
        <v>0</v>
      </c>
      <c r="E242" s="159">
        <v>0</v>
      </c>
      <c r="F242" s="159">
        <v>0</v>
      </c>
      <c r="G242" s="159">
        <v>0</v>
      </c>
      <c r="H242" s="159">
        <v>0</v>
      </c>
      <c r="I242" s="159">
        <v>0</v>
      </c>
      <c r="J242" s="275">
        <v>0</v>
      </c>
      <c r="K242" s="275">
        <v>0</v>
      </c>
      <c r="L242" s="160">
        <v>0</v>
      </c>
      <c r="M242" s="160">
        <v>0</v>
      </c>
      <c r="N242" s="160">
        <v>0</v>
      </c>
      <c r="O242" s="160">
        <v>0</v>
      </c>
      <c r="P242" s="160">
        <v>0</v>
      </c>
      <c r="Q242" s="160">
        <f t="shared" si="35"/>
        <v>0</v>
      </c>
      <c r="R242" s="222"/>
      <c r="S242" s="209"/>
      <c r="T242" s="209"/>
      <c r="U242" s="517"/>
      <c r="V242" s="16"/>
      <c r="W242" s="11"/>
      <c r="X242" s="17"/>
      <c r="Y242" s="16"/>
      <c r="Z242" s="11"/>
      <c r="AA242" s="17"/>
      <c r="AB242" s="16"/>
      <c r="AC242" s="11"/>
      <c r="AD242" s="17">
        <f>SUM(AB242:AC242)</f>
        <v>0</v>
      </c>
      <c r="AE242" s="16">
        <v>0</v>
      </c>
      <c r="AF242" s="11">
        <v>0</v>
      </c>
      <c r="AG242" s="17">
        <v>0</v>
      </c>
      <c r="AH242" s="164">
        <f t="shared" si="48"/>
        <v>0</v>
      </c>
      <c r="AI242" s="285"/>
      <c r="AJ242" s="16">
        <f t="shared" si="49"/>
        <v>0</v>
      </c>
    </row>
    <row r="243" spans="1:36" ht="11.25" customHeight="1">
      <c r="A243" s="156">
        <v>13501001</v>
      </c>
      <c r="B243" s="157"/>
      <c r="C243" s="197" t="s">
        <v>1692</v>
      </c>
      <c r="D243" s="159">
        <v>0</v>
      </c>
      <c r="E243" s="159">
        <v>0</v>
      </c>
      <c r="F243" s="159">
        <v>0</v>
      </c>
      <c r="G243" s="159">
        <v>0</v>
      </c>
      <c r="H243" s="159">
        <v>0</v>
      </c>
      <c r="I243" s="159">
        <v>0</v>
      </c>
      <c r="J243" s="201">
        <v>0</v>
      </c>
      <c r="K243" s="201">
        <v>0</v>
      </c>
      <c r="L243" s="159">
        <v>0</v>
      </c>
      <c r="M243" s="159">
        <v>0</v>
      </c>
      <c r="N243" s="159">
        <v>0</v>
      </c>
      <c r="O243" s="159">
        <v>0</v>
      </c>
      <c r="P243" s="159">
        <v>0</v>
      </c>
      <c r="Q243" s="160">
        <f t="shared" si="35"/>
        <v>0</v>
      </c>
      <c r="R243" s="222"/>
      <c r="S243" s="209"/>
      <c r="T243" s="209"/>
      <c r="U243" s="517"/>
      <c r="V243" s="16">
        <v>0</v>
      </c>
      <c r="W243" s="11">
        <v>0</v>
      </c>
      <c r="X243" s="17">
        <v>0</v>
      </c>
      <c r="Y243" s="16"/>
      <c r="Z243" s="11"/>
      <c r="AA243" s="17"/>
      <c r="AB243" s="16"/>
      <c r="AC243" s="11"/>
      <c r="AD243" s="17">
        <f t="shared" si="50"/>
        <v>0</v>
      </c>
      <c r="AE243" s="16">
        <v>0</v>
      </c>
      <c r="AF243" s="11">
        <v>0</v>
      </c>
      <c r="AG243" s="17">
        <v>0</v>
      </c>
      <c r="AH243" s="164">
        <f t="shared" si="48"/>
        <v>0</v>
      </c>
      <c r="AI243" s="285"/>
      <c r="AJ243" s="16">
        <f t="shared" si="49"/>
        <v>0</v>
      </c>
    </row>
    <row r="244" spans="1:36" ht="11.25" customHeight="1">
      <c r="A244" s="156">
        <v>13600003</v>
      </c>
      <c r="B244" s="157"/>
      <c r="C244" s="197" t="s">
        <v>399</v>
      </c>
      <c r="D244" s="159">
        <v>0</v>
      </c>
      <c r="E244" s="159">
        <v>0</v>
      </c>
      <c r="F244" s="159">
        <v>0</v>
      </c>
      <c r="G244" s="159">
        <v>0</v>
      </c>
      <c r="H244" s="159">
        <v>0</v>
      </c>
      <c r="I244" s="159">
        <v>0</v>
      </c>
      <c r="J244" s="201">
        <v>0</v>
      </c>
      <c r="K244" s="201">
        <v>0</v>
      </c>
      <c r="L244" s="159">
        <v>0</v>
      </c>
      <c r="M244" s="159">
        <v>0</v>
      </c>
      <c r="N244" s="159">
        <v>0</v>
      </c>
      <c r="O244" s="159">
        <v>0</v>
      </c>
      <c r="P244" s="159">
        <v>0</v>
      </c>
      <c r="Q244" s="160">
        <f t="shared" si="35"/>
        <v>0</v>
      </c>
      <c r="R244" s="222"/>
      <c r="S244" s="209"/>
      <c r="T244" s="209" t="s">
        <v>172</v>
      </c>
      <c r="U244" s="517"/>
      <c r="V244" s="16">
        <v>0</v>
      </c>
      <c r="W244" s="11">
        <v>0</v>
      </c>
      <c r="X244" s="17">
        <v>0</v>
      </c>
      <c r="Y244" s="16"/>
      <c r="Z244" s="11"/>
      <c r="AA244" s="17"/>
      <c r="AB244" s="16">
        <f t="shared" ref="AB244:AB249" ca="1" si="51">Q244*$AE$2</f>
        <v>0</v>
      </c>
      <c r="AC244" s="11">
        <f t="shared" ref="AC244:AC249" ca="1" si="52">Q244*$AE$3</f>
        <v>0</v>
      </c>
      <c r="AD244" s="17">
        <f t="shared" ca="1" si="50"/>
        <v>0</v>
      </c>
      <c r="AE244" s="16"/>
      <c r="AF244" s="11"/>
      <c r="AG244" s="17"/>
      <c r="AH244" s="161"/>
      <c r="AI244" s="285"/>
      <c r="AJ244" s="16">
        <f t="shared" ca="1" si="49"/>
        <v>0</v>
      </c>
    </row>
    <row r="245" spans="1:36" ht="11.25" customHeight="1">
      <c r="A245" s="156">
        <v>13600013</v>
      </c>
      <c r="B245" s="157"/>
      <c r="C245" s="197" t="s">
        <v>433</v>
      </c>
      <c r="D245" s="159">
        <v>0</v>
      </c>
      <c r="E245" s="159">
        <v>0</v>
      </c>
      <c r="F245" s="159">
        <v>0</v>
      </c>
      <c r="G245" s="159">
        <v>0</v>
      </c>
      <c r="H245" s="159">
        <v>0</v>
      </c>
      <c r="I245" s="159">
        <v>0</v>
      </c>
      <c r="J245" s="275">
        <v>0</v>
      </c>
      <c r="K245" s="275">
        <v>18000000</v>
      </c>
      <c r="L245" s="160">
        <v>0</v>
      </c>
      <c r="M245" s="160">
        <v>0</v>
      </c>
      <c r="N245" s="160">
        <v>0</v>
      </c>
      <c r="O245" s="160">
        <v>0</v>
      </c>
      <c r="P245" s="160">
        <v>0</v>
      </c>
      <c r="Q245" s="160">
        <f t="shared" si="35"/>
        <v>1500000</v>
      </c>
      <c r="R245" s="222"/>
      <c r="S245" s="209"/>
      <c r="T245" s="209" t="s">
        <v>172</v>
      </c>
      <c r="U245" s="517"/>
      <c r="V245" s="16">
        <v>0</v>
      </c>
      <c r="W245" s="11">
        <v>0</v>
      </c>
      <c r="X245" s="17">
        <v>0</v>
      </c>
      <c r="Y245" s="16"/>
      <c r="Z245" s="11"/>
      <c r="AA245" s="17"/>
      <c r="AB245" s="16">
        <f t="shared" ca="1" si="51"/>
        <v>1007699.9999999999</v>
      </c>
      <c r="AC245" s="11">
        <f t="shared" ca="1" si="52"/>
        <v>492300</v>
      </c>
      <c r="AD245" s="17">
        <f t="shared" ca="1" si="50"/>
        <v>1500000</v>
      </c>
      <c r="AE245" s="16"/>
      <c r="AF245" s="11"/>
      <c r="AG245" s="17"/>
      <c r="AH245" s="161"/>
      <c r="AI245" s="285"/>
      <c r="AJ245" s="16">
        <f t="shared" ca="1" si="49"/>
        <v>0</v>
      </c>
    </row>
    <row r="246" spans="1:36" ht="11.25" customHeight="1">
      <c r="A246" s="156">
        <v>13600073</v>
      </c>
      <c r="B246" s="157"/>
      <c r="C246" s="197" t="s">
        <v>1311</v>
      </c>
      <c r="D246" s="159">
        <v>0</v>
      </c>
      <c r="E246" s="159">
        <v>0</v>
      </c>
      <c r="F246" s="159">
        <v>0</v>
      </c>
      <c r="G246" s="159">
        <v>0</v>
      </c>
      <c r="H246" s="159">
        <v>0</v>
      </c>
      <c r="I246" s="159">
        <v>0</v>
      </c>
      <c r="J246" s="275">
        <v>0</v>
      </c>
      <c r="K246" s="275">
        <v>0</v>
      </c>
      <c r="L246" s="160">
        <v>0</v>
      </c>
      <c r="M246" s="160">
        <v>0</v>
      </c>
      <c r="N246" s="160">
        <v>0</v>
      </c>
      <c r="O246" s="160">
        <v>0</v>
      </c>
      <c r="P246" s="160">
        <v>0</v>
      </c>
      <c r="Q246" s="159">
        <v>0</v>
      </c>
      <c r="R246" s="222"/>
      <c r="S246" s="209"/>
      <c r="T246" s="209" t="s">
        <v>172</v>
      </c>
      <c r="U246" s="517"/>
      <c r="V246" s="16">
        <v>0</v>
      </c>
      <c r="W246" s="11">
        <v>0</v>
      </c>
      <c r="X246" s="17">
        <v>0</v>
      </c>
      <c r="Y246" s="16"/>
      <c r="Z246" s="11"/>
      <c r="AA246" s="17"/>
      <c r="AB246" s="16">
        <f t="shared" ca="1" si="51"/>
        <v>0</v>
      </c>
      <c r="AC246" s="11">
        <f t="shared" ca="1" si="52"/>
        <v>0</v>
      </c>
      <c r="AD246" s="17">
        <f t="shared" ca="1" si="50"/>
        <v>0</v>
      </c>
      <c r="AE246" s="16"/>
      <c r="AF246" s="11"/>
      <c r="AG246" s="17"/>
      <c r="AH246" s="161"/>
      <c r="AI246" s="285"/>
      <c r="AJ246" s="16">
        <f t="shared" ca="1" si="49"/>
        <v>0</v>
      </c>
    </row>
    <row r="247" spans="1:36" ht="11.25" customHeight="1">
      <c r="A247" s="156">
        <v>13600403</v>
      </c>
      <c r="B247" s="157"/>
      <c r="C247" s="197" t="s">
        <v>673</v>
      </c>
      <c r="D247" s="159">
        <v>0</v>
      </c>
      <c r="E247" s="159">
        <v>0</v>
      </c>
      <c r="F247" s="159">
        <v>0</v>
      </c>
      <c r="G247" s="159">
        <v>0</v>
      </c>
      <c r="H247" s="159">
        <v>0</v>
      </c>
      <c r="I247" s="159">
        <v>0</v>
      </c>
      <c r="J247" s="275">
        <v>0</v>
      </c>
      <c r="K247" s="275">
        <v>0</v>
      </c>
      <c r="L247" s="160">
        <v>0</v>
      </c>
      <c r="M247" s="160">
        <v>0</v>
      </c>
      <c r="N247" s="160">
        <v>0</v>
      </c>
      <c r="O247" s="160">
        <v>0</v>
      </c>
      <c r="P247" s="160">
        <v>0</v>
      </c>
      <c r="Q247" s="159">
        <v>0</v>
      </c>
      <c r="R247" s="222"/>
      <c r="S247" s="209"/>
      <c r="T247" s="209" t="s">
        <v>172</v>
      </c>
      <c r="U247" s="517"/>
      <c r="V247" s="16">
        <v>0</v>
      </c>
      <c r="W247" s="11">
        <v>0</v>
      </c>
      <c r="X247" s="17">
        <v>0</v>
      </c>
      <c r="Y247" s="16"/>
      <c r="Z247" s="11"/>
      <c r="AA247" s="17"/>
      <c r="AB247" s="16">
        <f t="shared" ca="1" si="51"/>
        <v>0</v>
      </c>
      <c r="AC247" s="11">
        <f t="shared" ca="1" si="52"/>
        <v>0</v>
      </c>
      <c r="AD247" s="17">
        <f t="shared" ca="1" si="50"/>
        <v>0</v>
      </c>
      <c r="AE247" s="16"/>
      <c r="AF247" s="11"/>
      <c r="AG247" s="17"/>
      <c r="AH247" s="161"/>
      <c r="AI247" s="285"/>
      <c r="AJ247" s="16">
        <f t="shared" ca="1" si="49"/>
        <v>0</v>
      </c>
    </row>
    <row r="248" spans="1:36" ht="11.25" customHeight="1">
      <c r="A248" s="156">
        <v>13600413</v>
      </c>
      <c r="B248" s="157"/>
      <c r="C248" s="197" t="s">
        <v>861</v>
      </c>
      <c r="D248" s="159">
        <v>0</v>
      </c>
      <c r="E248" s="159">
        <v>0</v>
      </c>
      <c r="F248" s="159">
        <v>0</v>
      </c>
      <c r="G248" s="159">
        <v>0</v>
      </c>
      <c r="H248" s="159">
        <v>0</v>
      </c>
      <c r="I248" s="159">
        <v>0</v>
      </c>
      <c r="J248" s="275">
        <v>0</v>
      </c>
      <c r="K248" s="275">
        <v>0</v>
      </c>
      <c r="L248" s="160">
        <v>0</v>
      </c>
      <c r="M248" s="160">
        <v>0</v>
      </c>
      <c r="N248" s="160">
        <v>0</v>
      </c>
      <c r="O248" s="160">
        <v>0</v>
      </c>
      <c r="P248" s="160">
        <v>0</v>
      </c>
      <c r="Q248" s="160">
        <f t="shared" ref="Q248:Q311" si="53">(D248+P248+SUM(E248:O248)*2)/24</f>
        <v>0</v>
      </c>
      <c r="R248" s="222"/>
      <c r="S248" s="209"/>
      <c r="T248" s="209" t="s">
        <v>172</v>
      </c>
      <c r="U248" s="517"/>
      <c r="V248" s="16">
        <v>0</v>
      </c>
      <c r="W248" s="11">
        <v>0</v>
      </c>
      <c r="X248" s="17">
        <v>0</v>
      </c>
      <c r="Y248" s="16"/>
      <c r="Z248" s="11"/>
      <c r="AA248" s="17"/>
      <c r="AB248" s="16">
        <f t="shared" ca="1" si="51"/>
        <v>0</v>
      </c>
      <c r="AC248" s="11">
        <f t="shared" ca="1" si="52"/>
        <v>0</v>
      </c>
      <c r="AD248" s="17">
        <f t="shared" ca="1" si="50"/>
        <v>0</v>
      </c>
      <c r="AE248" s="16"/>
      <c r="AF248" s="11"/>
      <c r="AG248" s="17"/>
      <c r="AH248" s="161"/>
      <c r="AI248" s="285"/>
      <c r="AJ248" s="16">
        <f t="shared" ca="1" si="49"/>
        <v>0</v>
      </c>
    </row>
    <row r="249" spans="1:36" ht="11.25" customHeight="1">
      <c r="A249" s="194">
        <v>13600423</v>
      </c>
      <c r="B249" s="195"/>
      <c r="C249" s="245" t="s">
        <v>1869</v>
      </c>
      <c r="D249" s="159">
        <v>0</v>
      </c>
      <c r="E249" s="159">
        <v>0</v>
      </c>
      <c r="F249" s="159">
        <v>0</v>
      </c>
      <c r="G249" s="159">
        <v>0</v>
      </c>
      <c r="H249" s="159">
        <v>0</v>
      </c>
      <c r="I249" s="159">
        <v>0</v>
      </c>
      <c r="J249" s="275">
        <v>0</v>
      </c>
      <c r="K249" s="275">
        <v>0</v>
      </c>
      <c r="L249" s="160">
        <v>0</v>
      </c>
      <c r="M249" s="160">
        <v>0</v>
      </c>
      <c r="N249" s="160">
        <v>0</v>
      </c>
      <c r="O249" s="160">
        <v>0</v>
      </c>
      <c r="P249" s="160">
        <v>0</v>
      </c>
      <c r="Q249" s="160">
        <f t="shared" si="53"/>
        <v>0</v>
      </c>
      <c r="R249" s="222"/>
      <c r="S249" s="209"/>
      <c r="T249" s="209" t="s">
        <v>172</v>
      </c>
      <c r="U249" s="517"/>
      <c r="V249" s="16">
        <v>0</v>
      </c>
      <c r="W249" s="11">
        <v>0</v>
      </c>
      <c r="X249" s="17">
        <v>0</v>
      </c>
      <c r="Y249" s="16"/>
      <c r="Z249" s="11"/>
      <c r="AA249" s="17"/>
      <c r="AB249" s="16">
        <f t="shared" ca="1" si="51"/>
        <v>0</v>
      </c>
      <c r="AC249" s="11">
        <f t="shared" ca="1" si="52"/>
        <v>0</v>
      </c>
      <c r="AD249" s="17">
        <f ca="1">SUM(AB249:AC249)</f>
        <v>0</v>
      </c>
      <c r="AE249" s="16"/>
      <c r="AF249" s="11"/>
      <c r="AG249" s="17"/>
      <c r="AH249" s="161"/>
      <c r="AI249" s="285"/>
      <c r="AJ249" s="16">
        <f t="shared" ca="1" si="49"/>
        <v>0</v>
      </c>
    </row>
    <row r="250" spans="1:36" ht="11.25" customHeight="1">
      <c r="A250" s="156">
        <v>14100183</v>
      </c>
      <c r="B250" s="157"/>
      <c r="C250" s="197" t="s">
        <v>400</v>
      </c>
      <c r="D250" s="159">
        <v>0</v>
      </c>
      <c r="E250" s="159">
        <v>0</v>
      </c>
      <c r="F250" s="159">
        <v>0</v>
      </c>
      <c r="G250" s="159">
        <v>0</v>
      </c>
      <c r="H250" s="159">
        <v>0</v>
      </c>
      <c r="I250" s="159">
        <v>0</v>
      </c>
      <c r="J250" s="275">
        <v>0</v>
      </c>
      <c r="K250" s="275">
        <v>0</v>
      </c>
      <c r="L250" s="160">
        <v>0</v>
      </c>
      <c r="M250" s="160">
        <v>0</v>
      </c>
      <c r="N250" s="160">
        <v>0</v>
      </c>
      <c r="O250" s="160">
        <v>0</v>
      </c>
      <c r="P250" s="160">
        <v>0</v>
      </c>
      <c r="Q250" s="160">
        <f t="shared" si="53"/>
        <v>0</v>
      </c>
      <c r="R250" s="222"/>
      <c r="S250" s="209"/>
      <c r="T250" s="209" t="s">
        <v>1056</v>
      </c>
      <c r="U250" s="517"/>
      <c r="V250" s="16">
        <v>0</v>
      </c>
      <c r="W250" s="11">
        <v>0</v>
      </c>
      <c r="X250" s="17">
        <v>0</v>
      </c>
      <c r="Y250" s="16"/>
      <c r="Z250" s="11"/>
      <c r="AA250" s="17"/>
      <c r="AB250" s="16"/>
      <c r="AC250" s="11"/>
      <c r="AD250" s="17">
        <f t="shared" si="50"/>
        <v>0</v>
      </c>
      <c r="AE250" s="16">
        <f t="shared" ref="AE250:AG252" si="54">$Q250</f>
        <v>0</v>
      </c>
      <c r="AF250" s="11">
        <f t="shared" si="54"/>
        <v>0</v>
      </c>
      <c r="AG250" s="17">
        <f t="shared" si="54"/>
        <v>0</v>
      </c>
      <c r="AH250" s="161"/>
      <c r="AI250" s="285"/>
      <c r="AJ250" s="16">
        <f t="shared" si="49"/>
        <v>0</v>
      </c>
    </row>
    <row r="251" spans="1:36" ht="11.25" customHeight="1">
      <c r="A251" s="156">
        <v>14100301</v>
      </c>
      <c r="B251" s="157"/>
      <c r="C251" s="197" t="s">
        <v>136</v>
      </c>
      <c r="D251" s="159">
        <v>0</v>
      </c>
      <c r="E251" s="159">
        <v>0</v>
      </c>
      <c r="F251" s="159">
        <v>0</v>
      </c>
      <c r="G251" s="159">
        <v>0</v>
      </c>
      <c r="H251" s="159">
        <v>0</v>
      </c>
      <c r="I251" s="159">
        <v>0</v>
      </c>
      <c r="J251" s="275">
        <v>0</v>
      </c>
      <c r="K251" s="275">
        <v>0</v>
      </c>
      <c r="L251" s="160">
        <v>0</v>
      </c>
      <c r="M251" s="160">
        <v>0</v>
      </c>
      <c r="N251" s="160">
        <v>0</v>
      </c>
      <c r="O251" s="160">
        <v>0</v>
      </c>
      <c r="P251" s="160">
        <v>0</v>
      </c>
      <c r="Q251" s="160">
        <f t="shared" si="53"/>
        <v>0</v>
      </c>
      <c r="R251" s="222"/>
      <c r="S251" s="209"/>
      <c r="T251" s="209" t="s">
        <v>1056</v>
      </c>
      <c r="U251" s="517"/>
      <c r="V251" s="16">
        <v>0</v>
      </c>
      <c r="W251" s="11">
        <v>0</v>
      </c>
      <c r="X251" s="17">
        <v>0</v>
      </c>
      <c r="Y251" s="16"/>
      <c r="Z251" s="11"/>
      <c r="AA251" s="17"/>
      <c r="AB251" s="16"/>
      <c r="AC251" s="11"/>
      <c r="AD251" s="17">
        <f t="shared" si="50"/>
        <v>0</v>
      </c>
      <c r="AE251" s="16">
        <f t="shared" si="54"/>
        <v>0</v>
      </c>
      <c r="AF251" s="11">
        <f t="shared" si="54"/>
        <v>0</v>
      </c>
      <c r="AG251" s="17">
        <f t="shared" si="54"/>
        <v>0</v>
      </c>
      <c r="AH251" s="161"/>
      <c r="AI251" s="285"/>
      <c r="AJ251" s="16">
        <f t="shared" si="49"/>
        <v>0</v>
      </c>
    </row>
    <row r="252" spans="1:36" ht="11.25" customHeight="1">
      <c r="A252" s="156">
        <v>14100311</v>
      </c>
      <c r="B252" s="157"/>
      <c r="C252" s="197" t="s">
        <v>1481</v>
      </c>
      <c r="D252" s="159">
        <v>3312955.02</v>
      </c>
      <c r="E252" s="159">
        <v>3312955.02</v>
      </c>
      <c r="F252" s="159">
        <v>3312955.02</v>
      </c>
      <c r="G252" s="159">
        <v>3312955.02</v>
      </c>
      <c r="H252" s="159">
        <v>3307509.42</v>
      </c>
      <c r="I252" s="159">
        <v>3307509.42</v>
      </c>
      <c r="J252" s="275">
        <v>3307509.42</v>
      </c>
      <c r="K252" s="275">
        <v>3259692.33</v>
      </c>
      <c r="L252" s="160">
        <v>3259692.33</v>
      </c>
      <c r="M252" s="160">
        <v>3259692.33</v>
      </c>
      <c r="N252" s="160">
        <v>3259692.33</v>
      </c>
      <c r="O252" s="160">
        <v>3259692.33</v>
      </c>
      <c r="P252" s="160">
        <v>3259692.33</v>
      </c>
      <c r="Q252" s="160">
        <f t="shared" si="53"/>
        <v>3287181.553749999</v>
      </c>
      <c r="R252" s="222"/>
      <c r="S252" s="209"/>
      <c r="T252" s="209" t="s">
        <v>1056</v>
      </c>
      <c r="U252" s="517"/>
      <c r="V252" s="16">
        <v>0</v>
      </c>
      <c r="W252" s="11">
        <v>0</v>
      </c>
      <c r="X252" s="17">
        <v>0</v>
      </c>
      <c r="Y252" s="16"/>
      <c r="Z252" s="11"/>
      <c r="AA252" s="17"/>
      <c r="AB252" s="16"/>
      <c r="AC252" s="11"/>
      <c r="AD252" s="17">
        <f>SUM(AB252:AC252)</f>
        <v>0</v>
      </c>
      <c r="AE252" s="16">
        <f t="shared" si="54"/>
        <v>3287181.553749999</v>
      </c>
      <c r="AF252" s="11">
        <f t="shared" si="54"/>
        <v>3287181.553749999</v>
      </c>
      <c r="AG252" s="17">
        <f t="shared" si="54"/>
        <v>3287181.553749999</v>
      </c>
      <c r="AH252" s="161"/>
      <c r="AI252" s="285"/>
      <c r="AJ252" s="16">
        <f t="shared" si="49"/>
        <v>0</v>
      </c>
    </row>
    <row r="253" spans="1:36" ht="11.25" customHeight="1">
      <c r="A253" s="156">
        <v>14200003</v>
      </c>
      <c r="B253" s="157"/>
      <c r="C253" s="197" t="s">
        <v>300</v>
      </c>
      <c r="D253" s="159">
        <v>-11430.81</v>
      </c>
      <c r="E253" s="159">
        <v>-659.5</v>
      </c>
      <c r="F253" s="159">
        <v>0</v>
      </c>
      <c r="G253" s="159">
        <v>0</v>
      </c>
      <c r="H253" s="159">
        <v>0</v>
      </c>
      <c r="I253" s="159">
        <v>0</v>
      </c>
      <c r="J253" s="275">
        <v>0</v>
      </c>
      <c r="K253" s="275">
        <v>-26782.04</v>
      </c>
      <c r="L253" s="160">
        <v>-498.1</v>
      </c>
      <c r="M253" s="160">
        <v>0</v>
      </c>
      <c r="N253" s="160">
        <v>-86.01</v>
      </c>
      <c r="O253" s="160">
        <v>0</v>
      </c>
      <c r="P253" s="160">
        <v>0</v>
      </c>
      <c r="Q253" s="160">
        <f t="shared" si="53"/>
        <v>-2811.7545833333334</v>
      </c>
      <c r="R253" s="222"/>
      <c r="S253" s="209"/>
      <c r="T253" s="209"/>
      <c r="U253" s="517"/>
      <c r="V253" s="16">
        <v>0</v>
      </c>
      <c r="W253" s="11">
        <v>0</v>
      </c>
      <c r="X253" s="17">
        <v>0</v>
      </c>
      <c r="Y253" s="16"/>
      <c r="Z253" s="11"/>
      <c r="AA253" s="17"/>
      <c r="AB253" s="16"/>
      <c r="AC253" s="11"/>
      <c r="AD253" s="17">
        <f t="shared" si="50"/>
        <v>0</v>
      </c>
      <c r="AE253" s="16">
        <v>0</v>
      </c>
      <c r="AF253" s="11">
        <v>0</v>
      </c>
      <c r="AG253" s="17">
        <v>0</v>
      </c>
      <c r="AH253" s="164">
        <f>Q253</f>
        <v>-2811.7545833333334</v>
      </c>
      <c r="AI253" s="285"/>
      <c r="AJ253" s="16">
        <f t="shared" si="49"/>
        <v>0</v>
      </c>
    </row>
    <row r="254" spans="1:36" ht="11.25" customHeight="1">
      <c r="A254" s="156">
        <v>14200010</v>
      </c>
      <c r="C254" s="197" t="s">
        <v>2164</v>
      </c>
      <c r="D254" s="159">
        <v>0</v>
      </c>
      <c r="E254" s="159">
        <v>0</v>
      </c>
      <c r="F254" s="159">
        <v>0</v>
      </c>
      <c r="G254" s="159">
        <v>0</v>
      </c>
      <c r="H254" s="159">
        <v>0</v>
      </c>
      <c r="I254" s="159">
        <v>0</v>
      </c>
      <c r="J254" s="275">
        <v>0</v>
      </c>
      <c r="K254" s="275">
        <v>0</v>
      </c>
      <c r="L254" s="160">
        <v>0</v>
      </c>
      <c r="M254" s="160">
        <v>0</v>
      </c>
      <c r="N254" s="160">
        <v>0</v>
      </c>
      <c r="O254" s="160">
        <v>0</v>
      </c>
      <c r="P254" s="160">
        <v>0</v>
      </c>
      <c r="Q254" s="160">
        <f t="shared" si="53"/>
        <v>0</v>
      </c>
      <c r="R254" s="222"/>
      <c r="S254" s="209"/>
      <c r="T254" s="209" t="s">
        <v>1687</v>
      </c>
      <c r="U254" s="517"/>
      <c r="V254" s="16">
        <v>0</v>
      </c>
      <c r="W254" s="11">
        <v>0</v>
      </c>
      <c r="X254" s="17">
        <v>0</v>
      </c>
      <c r="Y254" s="16"/>
      <c r="Z254" s="11"/>
      <c r="AA254" s="17"/>
      <c r="AB254" s="16"/>
      <c r="AC254" s="11"/>
      <c r="AD254" s="17">
        <f t="shared" si="50"/>
        <v>0</v>
      </c>
      <c r="AE254" s="16">
        <f>$Q254</f>
        <v>0</v>
      </c>
      <c r="AF254" s="11">
        <f>$Q254</f>
        <v>0</v>
      </c>
      <c r="AG254" s="17">
        <f>$Q254</f>
        <v>0</v>
      </c>
      <c r="AH254" s="161"/>
      <c r="AI254" s="285"/>
      <c r="AJ254" s="16">
        <f t="shared" si="49"/>
        <v>0</v>
      </c>
    </row>
    <row r="255" spans="1:36" ht="11.25" customHeight="1">
      <c r="A255" s="156">
        <v>14200011</v>
      </c>
      <c r="B255" s="157"/>
      <c r="C255" s="197" t="s">
        <v>378</v>
      </c>
      <c r="D255" s="159">
        <v>0</v>
      </c>
      <c r="E255" s="159">
        <v>0</v>
      </c>
      <c r="F255" s="159">
        <v>0</v>
      </c>
      <c r="G255" s="159">
        <v>0</v>
      </c>
      <c r="H255" s="159">
        <v>0</v>
      </c>
      <c r="I255" s="159">
        <v>0</v>
      </c>
      <c r="J255" s="275">
        <v>0</v>
      </c>
      <c r="K255" s="275">
        <v>0</v>
      </c>
      <c r="L255" s="160">
        <v>0</v>
      </c>
      <c r="M255" s="160">
        <v>0</v>
      </c>
      <c r="N255" s="160">
        <v>0</v>
      </c>
      <c r="O255" s="160">
        <v>0</v>
      </c>
      <c r="P255" s="160">
        <v>0</v>
      </c>
      <c r="Q255" s="160">
        <f t="shared" si="53"/>
        <v>0</v>
      </c>
      <c r="R255" s="222"/>
      <c r="S255" s="209"/>
      <c r="T255" s="209"/>
      <c r="U255" s="517"/>
      <c r="V255" s="16">
        <v>0</v>
      </c>
      <c r="W255" s="11">
        <v>0</v>
      </c>
      <c r="X255" s="17">
        <v>0</v>
      </c>
      <c r="Y255" s="16"/>
      <c r="Z255" s="11"/>
      <c r="AA255" s="17"/>
      <c r="AB255" s="16"/>
      <c r="AC255" s="11"/>
      <c r="AD255" s="17">
        <f t="shared" si="50"/>
        <v>0</v>
      </c>
      <c r="AE255" s="16">
        <v>0</v>
      </c>
      <c r="AF255" s="11">
        <v>0</v>
      </c>
      <c r="AG255" s="17">
        <v>0</v>
      </c>
      <c r="AH255" s="164">
        <f>Q255</f>
        <v>0</v>
      </c>
      <c r="AI255" s="285"/>
      <c r="AJ255" s="16">
        <f t="shared" si="49"/>
        <v>0</v>
      </c>
    </row>
    <row r="256" spans="1:36" ht="11.25" customHeight="1">
      <c r="A256" s="156">
        <v>14200012</v>
      </c>
      <c r="B256" s="157"/>
      <c r="C256" s="197" t="s">
        <v>2122</v>
      </c>
      <c r="D256" s="159">
        <v>0</v>
      </c>
      <c r="E256" s="159">
        <v>0</v>
      </c>
      <c r="F256" s="159">
        <v>0</v>
      </c>
      <c r="G256" s="159">
        <v>0</v>
      </c>
      <c r="H256" s="159">
        <v>0</v>
      </c>
      <c r="I256" s="159">
        <v>0</v>
      </c>
      <c r="J256" s="275">
        <v>0</v>
      </c>
      <c r="K256" s="275">
        <v>0</v>
      </c>
      <c r="L256" s="160">
        <v>0</v>
      </c>
      <c r="M256" s="160">
        <v>0</v>
      </c>
      <c r="N256" s="160">
        <v>0</v>
      </c>
      <c r="O256" s="160">
        <v>0</v>
      </c>
      <c r="P256" s="160">
        <v>0</v>
      </c>
      <c r="Q256" s="160">
        <f t="shared" si="53"/>
        <v>0</v>
      </c>
      <c r="R256" s="222"/>
      <c r="S256" s="209"/>
      <c r="T256" s="209"/>
      <c r="U256" s="517"/>
      <c r="V256" s="16">
        <v>0</v>
      </c>
      <c r="W256" s="11">
        <v>0</v>
      </c>
      <c r="X256" s="17">
        <v>0</v>
      </c>
      <c r="Y256" s="16"/>
      <c r="Z256" s="11"/>
      <c r="AA256" s="17"/>
      <c r="AB256" s="16"/>
      <c r="AC256" s="11"/>
      <c r="AD256" s="17">
        <f t="shared" si="50"/>
        <v>0</v>
      </c>
      <c r="AE256" s="16">
        <v>0</v>
      </c>
      <c r="AF256" s="11">
        <v>0</v>
      </c>
      <c r="AG256" s="17">
        <v>0</v>
      </c>
      <c r="AH256" s="164">
        <f>Q256</f>
        <v>0</v>
      </c>
      <c r="AI256" s="285"/>
      <c r="AJ256" s="16">
        <f t="shared" ref="AJ256:AJ287" si="55">Q256-X256-AA256-AD256-AG256-AH256</f>
        <v>0</v>
      </c>
    </row>
    <row r="257" spans="1:36" ht="11.25" customHeight="1">
      <c r="A257" s="156">
        <v>14200020</v>
      </c>
      <c r="C257" s="197" t="s">
        <v>2165</v>
      </c>
      <c r="D257" s="159">
        <v>0</v>
      </c>
      <c r="E257" s="159">
        <v>0</v>
      </c>
      <c r="F257" s="159">
        <v>0</v>
      </c>
      <c r="G257" s="159">
        <v>0</v>
      </c>
      <c r="H257" s="159">
        <v>0</v>
      </c>
      <c r="I257" s="159">
        <v>0</v>
      </c>
      <c r="J257" s="275">
        <v>0</v>
      </c>
      <c r="K257" s="275">
        <v>0</v>
      </c>
      <c r="L257" s="160">
        <v>0</v>
      </c>
      <c r="M257" s="160">
        <v>0</v>
      </c>
      <c r="N257" s="160">
        <v>0</v>
      </c>
      <c r="O257" s="160">
        <v>0</v>
      </c>
      <c r="P257" s="160">
        <v>0</v>
      </c>
      <c r="Q257" s="160">
        <f t="shared" si="53"/>
        <v>0</v>
      </c>
      <c r="R257" s="222"/>
      <c r="S257" s="209"/>
      <c r="T257" s="209" t="s">
        <v>1687</v>
      </c>
      <c r="U257" s="517"/>
      <c r="V257" s="16">
        <v>0</v>
      </c>
      <c r="W257" s="11">
        <v>0</v>
      </c>
      <c r="X257" s="17">
        <v>0</v>
      </c>
      <c r="Y257" s="16"/>
      <c r="Z257" s="11"/>
      <c r="AA257" s="17"/>
      <c r="AB257" s="16"/>
      <c r="AC257" s="11"/>
      <c r="AD257" s="17">
        <f t="shared" si="50"/>
        <v>0</v>
      </c>
      <c r="AE257" s="16">
        <f>$Q257</f>
        <v>0</v>
      </c>
      <c r="AF257" s="11">
        <f>$Q257</f>
        <v>0</v>
      </c>
      <c r="AG257" s="17">
        <f>$Q257</f>
        <v>0</v>
      </c>
      <c r="AH257" s="161"/>
      <c r="AI257" s="285"/>
      <c r="AJ257" s="16">
        <f t="shared" si="55"/>
        <v>0</v>
      </c>
    </row>
    <row r="258" spans="1:36" ht="11.25" customHeight="1">
      <c r="A258" s="156">
        <v>14200033</v>
      </c>
      <c r="B258" s="157"/>
      <c r="C258" s="197" t="s">
        <v>301</v>
      </c>
      <c r="D258" s="159">
        <v>0</v>
      </c>
      <c r="E258" s="159">
        <v>0</v>
      </c>
      <c r="F258" s="159">
        <v>0</v>
      </c>
      <c r="G258" s="159">
        <v>0</v>
      </c>
      <c r="H258" s="159">
        <v>0</v>
      </c>
      <c r="I258" s="159">
        <v>0</v>
      </c>
      <c r="J258" s="275">
        <v>0</v>
      </c>
      <c r="K258" s="275">
        <v>0</v>
      </c>
      <c r="L258" s="160">
        <v>0</v>
      </c>
      <c r="M258" s="160">
        <v>0</v>
      </c>
      <c r="N258" s="160">
        <v>0</v>
      </c>
      <c r="O258" s="160">
        <v>0</v>
      </c>
      <c r="P258" s="160">
        <v>0</v>
      </c>
      <c r="Q258" s="160">
        <f t="shared" si="53"/>
        <v>0</v>
      </c>
      <c r="R258" s="222"/>
      <c r="S258" s="209"/>
      <c r="T258" s="209">
        <v>44</v>
      </c>
      <c r="U258" s="517"/>
      <c r="V258" s="16">
        <v>0</v>
      </c>
      <c r="W258" s="11">
        <v>0</v>
      </c>
      <c r="X258" s="17">
        <v>0</v>
      </c>
      <c r="Y258" s="16"/>
      <c r="Z258" s="11"/>
      <c r="AA258" s="17"/>
      <c r="AB258" s="16"/>
      <c r="AC258" s="11"/>
      <c r="AD258" s="17">
        <f t="shared" si="50"/>
        <v>0</v>
      </c>
      <c r="AE258" s="16">
        <v>0</v>
      </c>
      <c r="AF258" s="11">
        <v>0</v>
      </c>
      <c r="AG258" s="17">
        <v>0</v>
      </c>
      <c r="AH258" s="161"/>
      <c r="AI258" s="285"/>
      <c r="AJ258" s="16">
        <f t="shared" si="55"/>
        <v>0</v>
      </c>
    </row>
    <row r="259" spans="1:36" ht="11.25" customHeight="1">
      <c r="A259" s="156">
        <v>14200043</v>
      </c>
      <c r="B259" s="157"/>
      <c r="C259" s="197" t="s">
        <v>1213</v>
      </c>
      <c r="D259" s="159">
        <v>0</v>
      </c>
      <c r="E259" s="159">
        <v>0</v>
      </c>
      <c r="F259" s="159">
        <v>0</v>
      </c>
      <c r="G259" s="159">
        <v>0</v>
      </c>
      <c r="H259" s="159">
        <v>0</v>
      </c>
      <c r="I259" s="159">
        <v>0</v>
      </c>
      <c r="J259" s="275">
        <v>0</v>
      </c>
      <c r="K259" s="275">
        <v>0</v>
      </c>
      <c r="L259" s="160">
        <v>0</v>
      </c>
      <c r="M259" s="160">
        <v>0</v>
      </c>
      <c r="N259" s="160">
        <v>0</v>
      </c>
      <c r="O259" s="160">
        <v>0</v>
      </c>
      <c r="P259" s="160">
        <v>0</v>
      </c>
      <c r="Q259" s="160">
        <f t="shared" si="53"/>
        <v>0</v>
      </c>
      <c r="R259" s="222"/>
      <c r="S259" s="209"/>
      <c r="T259" s="209">
        <v>44</v>
      </c>
      <c r="U259" s="517"/>
      <c r="V259" s="16">
        <v>0</v>
      </c>
      <c r="W259" s="11">
        <v>0</v>
      </c>
      <c r="X259" s="17">
        <v>0</v>
      </c>
      <c r="Y259" s="16"/>
      <c r="Z259" s="11"/>
      <c r="AA259" s="17"/>
      <c r="AB259" s="16"/>
      <c r="AC259" s="11"/>
      <c r="AD259" s="17">
        <f t="shared" si="50"/>
        <v>0</v>
      </c>
      <c r="AE259" s="16">
        <v>0</v>
      </c>
      <c r="AF259" s="11">
        <v>0</v>
      </c>
      <c r="AG259" s="17">
        <v>0</v>
      </c>
      <c r="AH259" s="161"/>
      <c r="AI259" s="285"/>
      <c r="AJ259" s="16">
        <f t="shared" si="55"/>
        <v>0</v>
      </c>
    </row>
    <row r="260" spans="1:36" ht="11.25" customHeight="1">
      <c r="A260" s="156">
        <v>14200052</v>
      </c>
      <c r="B260" s="157"/>
      <c r="C260" s="197" t="s">
        <v>708</v>
      </c>
      <c r="D260" s="159">
        <v>0</v>
      </c>
      <c r="E260" s="159">
        <v>0</v>
      </c>
      <c r="F260" s="159">
        <v>0</v>
      </c>
      <c r="G260" s="159">
        <v>0</v>
      </c>
      <c r="H260" s="159">
        <v>0</v>
      </c>
      <c r="I260" s="159">
        <v>0</v>
      </c>
      <c r="J260" s="275">
        <v>0</v>
      </c>
      <c r="K260" s="275">
        <v>0</v>
      </c>
      <c r="L260" s="160">
        <v>0</v>
      </c>
      <c r="M260" s="160">
        <v>0</v>
      </c>
      <c r="N260" s="160">
        <v>0</v>
      </c>
      <c r="O260" s="160">
        <v>0</v>
      </c>
      <c r="P260" s="160">
        <v>0</v>
      </c>
      <c r="Q260" s="160">
        <f t="shared" si="53"/>
        <v>0</v>
      </c>
      <c r="R260" s="222"/>
      <c r="S260" s="209"/>
      <c r="T260" s="209"/>
      <c r="U260" s="517"/>
      <c r="V260" s="16">
        <v>0</v>
      </c>
      <c r="W260" s="11">
        <v>0</v>
      </c>
      <c r="X260" s="17">
        <v>0</v>
      </c>
      <c r="Y260" s="16"/>
      <c r="Z260" s="11"/>
      <c r="AA260" s="17"/>
      <c r="AB260" s="16"/>
      <c r="AC260" s="11"/>
      <c r="AD260" s="17">
        <f t="shared" si="50"/>
        <v>0</v>
      </c>
      <c r="AE260" s="16">
        <v>0</v>
      </c>
      <c r="AF260" s="11">
        <v>0</v>
      </c>
      <c r="AG260" s="17">
        <v>0</v>
      </c>
      <c r="AH260" s="164">
        <f>Q260</f>
        <v>0</v>
      </c>
      <c r="AI260" s="285"/>
      <c r="AJ260" s="16">
        <f t="shared" si="55"/>
        <v>0</v>
      </c>
    </row>
    <row r="261" spans="1:36" ht="11.25" customHeight="1">
      <c r="A261" s="156">
        <v>14200061</v>
      </c>
      <c r="B261" s="157"/>
      <c r="C261" s="197" t="s">
        <v>2166</v>
      </c>
      <c r="D261" s="159">
        <v>0</v>
      </c>
      <c r="E261" s="159">
        <v>0</v>
      </c>
      <c r="F261" s="159">
        <v>0</v>
      </c>
      <c r="G261" s="159">
        <v>0</v>
      </c>
      <c r="H261" s="159">
        <v>0</v>
      </c>
      <c r="I261" s="159">
        <v>0</v>
      </c>
      <c r="J261" s="275">
        <v>0</v>
      </c>
      <c r="K261" s="275">
        <v>0</v>
      </c>
      <c r="L261" s="160">
        <v>0</v>
      </c>
      <c r="M261" s="160">
        <v>0</v>
      </c>
      <c r="N261" s="160">
        <v>0</v>
      </c>
      <c r="O261" s="160">
        <v>0</v>
      </c>
      <c r="P261" s="160">
        <v>0</v>
      </c>
      <c r="Q261" s="160">
        <f t="shared" si="53"/>
        <v>0</v>
      </c>
      <c r="R261" s="222"/>
      <c r="S261" s="209"/>
      <c r="T261" s="209" t="s">
        <v>1056</v>
      </c>
      <c r="U261" s="517"/>
      <c r="V261" s="16">
        <v>0</v>
      </c>
      <c r="W261" s="11">
        <v>0</v>
      </c>
      <c r="X261" s="17">
        <v>0</v>
      </c>
      <c r="Y261" s="16"/>
      <c r="Z261" s="11"/>
      <c r="AA261" s="17"/>
      <c r="AB261" s="16"/>
      <c r="AC261" s="11"/>
      <c r="AD261" s="17">
        <f t="shared" si="50"/>
        <v>0</v>
      </c>
      <c r="AE261" s="16">
        <f t="shared" ref="AE261:AG263" si="56">$Q261</f>
        <v>0</v>
      </c>
      <c r="AF261" s="11">
        <f t="shared" si="56"/>
        <v>0</v>
      </c>
      <c r="AG261" s="17">
        <f t="shared" si="56"/>
        <v>0</v>
      </c>
      <c r="AH261" s="161"/>
      <c r="AI261" s="285"/>
      <c r="AJ261" s="16">
        <f t="shared" si="55"/>
        <v>0</v>
      </c>
    </row>
    <row r="262" spans="1:36" ht="11.25" customHeight="1">
      <c r="A262" s="156">
        <v>14200062</v>
      </c>
      <c r="B262" s="157"/>
      <c r="C262" s="197" t="s">
        <v>2167</v>
      </c>
      <c r="D262" s="159">
        <v>0</v>
      </c>
      <c r="E262" s="159">
        <v>0</v>
      </c>
      <c r="F262" s="159">
        <v>0</v>
      </c>
      <c r="G262" s="159">
        <v>0</v>
      </c>
      <c r="H262" s="159">
        <v>0</v>
      </c>
      <c r="I262" s="159">
        <v>0</v>
      </c>
      <c r="J262" s="275">
        <v>0</v>
      </c>
      <c r="K262" s="275">
        <v>0</v>
      </c>
      <c r="L262" s="160">
        <v>0</v>
      </c>
      <c r="M262" s="160">
        <v>0</v>
      </c>
      <c r="N262" s="160">
        <v>0</v>
      </c>
      <c r="O262" s="160">
        <v>0</v>
      </c>
      <c r="P262" s="160">
        <v>0</v>
      </c>
      <c r="Q262" s="160">
        <f t="shared" si="53"/>
        <v>0</v>
      </c>
      <c r="R262" s="222"/>
      <c r="S262" s="209"/>
      <c r="T262" s="209" t="s">
        <v>1056</v>
      </c>
      <c r="U262" s="517"/>
      <c r="V262" s="16">
        <v>0</v>
      </c>
      <c r="W262" s="11">
        <v>0</v>
      </c>
      <c r="X262" s="17">
        <v>0</v>
      </c>
      <c r="Y262" s="16"/>
      <c r="Z262" s="11"/>
      <c r="AA262" s="17"/>
      <c r="AB262" s="16"/>
      <c r="AC262" s="11"/>
      <c r="AD262" s="17">
        <f t="shared" si="50"/>
        <v>0</v>
      </c>
      <c r="AE262" s="16">
        <f t="shared" si="56"/>
        <v>0</v>
      </c>
      <c r="AF262" s="11">
        <f t="shared" si="56"/>
        <v>0</v>
      </c>
      <c r="AG262" s="17">
        <f t="shared" si="56"/>
        <v>0</v>
      </c>
      <c r="AH262" s="161"/>
      <c r="AI262" s="285"/>
      <c r="AJ262" s="16">
        <f t="shared" si="55"/>
        <v>0</v>
      </c>
    </row>
    <row r="263" spans="1:36" ht="11.25" customHeight="1">
      <c r="A263" s="156">
        <v>14200063</v>
      </c>
      <c r="B263" s="157"/>
      <c r="C263" s="197" t="s">
        <v>1620</v>
      </c>
      <c r="D263" s="159">
        <v>0</v>
      </c>
      <c r="E263" s="159">
        <v>0</v>
      </c>
      <c r="F263" s="159">
        <v>0</v>
      </c>
      <c r="G263" s="159">
        <v>0</v>
      </c>
      <c r="H263" s="159">
        <v>0</v>
      </c>
      <c r="I263" s="159">
        <v>0</v>
      </c>
      <c r="J263" s="275">
        <v>0</v>
      </c>
      <c r="K263" s="275">
        <v>0</v>
      </c>
      <c r="L263" s="160">
        <v>0</v>
      </c>
      <c r="M263" s="160">
        <v>0</v>
      </c>
      <c r="N263" s="160">
        <v>0</v>
      </c>
      <c r="O263" s="160">
        <v>0</v>
      </c>
      <c r="P263" s="160">
        <v>0</v>
      </c>
      <c r="Q263" s="160">
        <f t="shared" si="53"/>
        <v>0</v>
      </c>
      <c r="R263" s="222"/>
      <c r="S263" s="209"/>
      <c r="T263" s="209" t="s">
        <v>1056</v>
      </c>
      <c r="U263" s="517"/>
      <c r="V263" s="16">
        <v>0</v>
      </c>
      <c r="W263" s="11">
        <v>0</v>
      </c>
      <c r="X263" s="17">
        <v>0</v>
      </c>
      <c r="Y263" s="16"/>
      <c r="Z263" s="11"/>
      <c r="AA263" s="17"/>
      <c r="AB263" s="16"/>
      <c r="AC263" s="11"/>
      <c r="AD263" s="17">
        <f t="shared" si="50"/>
        <v>0</v>
      </c>
      <c r="AE263" s="16">
        <f t="shared" si="56"/>
        <v>0</v>
      </c>
      <c r="AF263" s="11">
        <f t="shared" si="56"/>
        <v>0</v>
      </c>
      <c r="AG263" s="17">
        <f t="shared" si="56"/>
        <v>0</v>
      </c>
      <c r="AH263" s="161"/>
      <c r="AI263" s="285"/>
      <c r="AJ263" s="16">
        <f t="shared" si="55"/>
        <v>0</v>
      </c>
    </row>
    <row r="264" spans="1:36" ht="11.25" customHeight="1">
      <c r="A264" s="156">
        <v>14200073</v>
      </c>
      <c r="B264" s="157"/>
      <c r="C264" s="197" t="s">
        <v>1010</v>
      </c>
      <c r="D264" s="159">
        <v>0</v>
      </c>
      <c r="E264" s="159">
        <v>0</v>
      </c>
      <c r="F264" s="159">
        <v>0</v>
      </c>
      <c r="G264" s="159">
        <v>0</v>
      </c>
      <c r="H264" s="159">
        <v>0</v>
      </c>
      <c r="I264" s="159">
        <v>0</v>
      </c>
      <c r="J264" s="275">
        <v>0</v>
      </c>
      <c r="K264" s="275">
        <v>0</v>
      </c>
      <c r="L264" s="160">
        <v>0</v>
      </c>
      <c r="M264" s="160">
        <v>0</v>
      </c>
      <c r="N264" s="160">
        <v>0</v>
      </c>
      <c r="O264" s="160">
        <v>0</v>
      </c>
      <c r="P264" s="160">
        <v>0</v>
      </c>
      <c r="Q264" s="160">
        <f t="shared" si="53"/>
        <v>0</v>
      </c>
      <c r="R264" s="222"/>
      <c r="S264" s="209"/>
      <c r="T264" s="209">
        <v>9</v>
      </c>
      <c r="U264" s="517"/>
      <c r="V264" s="16">
        <v>0</v>
      </c>
      <c r="W264" s="11">
        <v>0</v>
      </c>
      <c r="X264" s="17">
        <v>0</v>
      </c>
      <c r="Y264" s="16"/>
      <c r="Z264" s="11"/>
      <c r="AA264" s="17"/>
      <c r="AB264" s="16"/>
      <c r="AC264" s="11"/>
      <c r="AD264" s="17">
        <f t="shared" si="50"/>
        <v>0</v>
      </c>
      <c r="AE264" s="16">
        <v>0</v>
      </c>
      <c r="AF264" s="11">
        <v>0</v>
      </c>
      <c r="AG264" s="17">
        <v>0</v>
      </c>
      <c r="AH264" s="161"/>
      <c r="AI264" s="285"/>
      <c r="AJ264" s="16">
        <f t="shared" si="55"/>
        <v>0</v>
      </c>
    </row>
    <row r="265" spans="1:36" ht="11.25" customHeight="1">
      <c r="A265" s="156">
        <v>14200101</v>
      </c>
      <c r="B265" s="157"/>
      <c r="C265" s="197" t="s">
        <v>783</v>
      </c>
      <c r="D265" s="159">
        <v>0</v>
      </c>
      <c r="E265" s="159">
        <v>0</v>
      </c>
      <c r="F265" s="159">
        <v>0</v>
      </c>
      <c r="G265" s="159">
        <v>0</v>
      </c>
      <c r="H265" s="159">
        <v>0</v>
      </c>
      <c r="I265" s="159">
        <v>0</v>
      </c>
      <c r="J265" s="275">
        <v>0</v>
      </c>
      <c r="K265" s="275">
        <v>0</v>
      </c>
      <c r="L265" s="160">
        <v>0</v>
      </c>
      <c r="M265" s="160">
        <v>0</v>
      </c>
      <c r="N265" s="160">
        <v>0</v>
      </c>
      <c r="O265" s="160">
        <v>0</v>
      </c>
      <c r="P265" s="160">
        <v>0</v>
      </c>
      <c r="Q265" s="160">
        <f t="shared" si="53"/>
        <v>0</v>
      </c>
      <c r="R265" s="222"/>
      <c r="S265" s="209"/>
      <c r="T265" s="209" t="s">
        <v>1056</v>
      </c>
      <c r="U265" s="517"/>
      <c r="V265" s="16">
        <v>0</v>
      </c>
      <c r="W265" s="11">
        <v>0</v>
      </c>
      <c r="X265" s="17">
        <v>0</v>
      </c>
      <c r="Y265" s="16"/>
      <c r="Z265" s="11"/>
      <c r="AA265" s="17"/>
      <c r="AB265" s="16"/>
      <c r="AC265" s="11"/>
      <c r="AD265" s="17">
        <f t="shared" si="50"/>
        <v>0</v>
      </c>
      <c r="AE265" s="16">
        <f t="shared" ref="AE265:AG266" si="57">$Q265</f>
        <v>0</v>
      </c>
      <c r="AF265" s="11">
        <f t="shared" si="57"/>
        <v>0</v>
      </c>
      <c r="AG265" s="17">
        <f t="shared" si="57"/>
        <v>0</v>
      </c>
      <c r="AH265" s="161"/>
      <c r="AI265" s="285"/>
      <c r="AJ265" s="16">
        <f t="shared" si="55"/>
        <v>0</v>
      </c>
    </row>
    <row r="266" spans="1:36" ht="11.25" customHeight="1">
      <c r="A266" s="156">
        <v>14200102</v>
      </c>
      <c r="B266" s="157"/>
      <c r="C266" s="197" t="s">
        <v>784</v>
      </c>
      <c r="D266" s="159">
        <v>0</v>
      </c>
      <c r="E266" s="159">
        <v>0</v>
      </c>
      <c r="F266" s="159">
        <v>0</v>
      </c>
      <c r="G266" s="159">
        <v>0</v>
      </c>
      <c r="H266" s="159">
        <v>0</v>
      </c>
      <c r="I266" s="159">
        <v>0</v>
      </c>
      <c r="J266" s="275">
        <v>0</v>
      </c>
      <c r="K266" s="275">
        <v>0</v>
      </c>
      <c r="L266" s="160">
        <v>0</v>
      </c>
      <c r="M266" s="160">
        <v>0</v>
      </c>
      <c r="N266" s="160">
        <v>0</v>
      </c>
      <c r="O266" s="160">
        <v>0</v>
      </c>
      <c r="P266" s="160">
        <v>0</v>
      </c>
      <c r="Q266" s="160">
        <f t="shared" si="53"/>
        <v>0</v>
      </c>
      <c r="R266" s="222"/>
      <c r="S266" s="209"/>
      <c r="T266" s="209" t="s">
        <v>1056</v>
      </c>
      <c r="U266" s="517"/>
      <c r="V266" s="16">
        <v>0</v>
      </c>
      <c r="W266" s="11">
        <v>0</v>
      </c>
      <c r="X266" s="17">
        <v>0</v>
      </c>
      <c r="Y266" s="16"/>
      <c r="Z266" s="11"/>
      <c r="AA266" s="17"/>
      <c r="AB266" s="16"/>
      <c r="AC266" s="11"/>
      <c r="AD266" s="17">
        <f t="shared" si="50"/>
        <v>0</v>
      </c>
      <c r="AE266" s="16">
        <f t="shared" si="57"/>
        <v>0</v>
      </c>
      <c r="AF266" s="11">
        <f t="shared" si="57"/>
        <v>0</v>
      </c>
      <c r="AG266" s="17">
        <f t="shared" si="57"/>
        <v>0</v>
      </c>
      <c r="AH266" s="161"/>
      <c r="AI266" s="285"/>
      <c r="AJ266" s="16">
        <f t="shared" si="55"/>
        <v>0</v>
      </c>
    </row>
    <row r="267" spans="1:36" ht="11.25" customHeight="1">
      <c r="A267" s="156">
        <v>14200201</v>
      </c>
      <c r="B267" s="157"/>
      <c r="C267" s="197" t="s">
        <v>2494</v>
      </c>
      <c r="D267" s="159">
        <v>121610573.98999999</v>
      </c>
      <c r="E267" s="159">
        <v>121758436.23999999</v>
      </c>
      <c r="F267" s="159">
        <v>149815430.97999999</v>
      </c>
      <c r="G267" s="159">
        <v>170444519.31</v>
      </c>
      <c r="H267" s="159">
        <v>195771882.87</v>
      </c>
      <c r="I267" s="159">
        <v>191214075.81</v>
      </c>
      <c r="J267" s="275">
        <v>166737715.58000001</v>
      </c>
      <c r="K267" s="275">
        <v>156623802.56</v>
      </c>
      <c r="L267" s="160">
        <v>139578542.46000001</v>
      </c>
      <c r="M267" s="160">
        <v>127497746.73</v>
      </c>
      <c r="N267" s="160">
        <v>126549697.84</v>
      </c>
      <c r="O267" s="160">
        <v>126413615.79000001</v>
      </c>
      <c r="P267" s="160">
        <v>124792908.56999999</v>
      </c>
      <c r="Q267" s="160">
        <f t="shared" si="53"/>
        <v>149633933.95416668</v>
      </c>
      <c r="R267" s="222"/>
      <c r="S267" s="209"/>
      <c r="T267" s="209"/>
      <c r="U267" s="517"/>
      <c r="V267" s="16">
        <v>0</v>
      </c>
      <c r="W267" s="11">
        <v>0</v>
      </c>
      <c r="X267" s="17">
        <v>0</v>
      </c>
      <c r="Y267" s="16"/>
      <c r="Z267" s="11"/>
      <c r="AA267" s="17"/>
      <c r="AB267" s="16"/>
      <c r="AC267" s="11"/>
      <c r="AD267" s="17">
        <f t="shared" ref="AD267:AD269" si="58">SUM(AB267:AC267)</f>
        <v>0</v>
      </c>
      <c r="AE267" s="16">
        <v>0</v>
      </c>
      <c r="AF267" s="11">
        <v>0</v>
      </c>
      <c r="AG267" s="17">
        <v>0</v>
      </c>
      <c r="AH267" s="164">
        <f t="shared" ref="AH267:AH276" si="59">Q267</f>
        <v>149633933.95416668</v>
      </c>
      <c r="AI267" s="285"/>
      <c r="AJ267" s="16">
        <f t="shared" si="55"/>
        <v>0</v>
      </c>
    </row>
    <row r="268" spans="1:36" ht="11.25" customHeight="1">
      <c r="A268" s="156">
        <v>14200202</v>
      </c>
      <c r="B268" s="157"/>
      <c r="C268" s="197" t="s">
        <v>2495</v>
      </c>
      <c r="D268" s="159">
        <v>31920610.870000001</v>
      </c>
      <c r="E268" s="159">
        <v>36270977.969999999</v>
      </c>
      <c r="F268" s="159">
        <v>61400055.880000003</v>
      </c>
      <c r="G268" s="159">
        <v>82545445.840000004</v>
      </c>
      <c r="H268" s="159">
        <v>101826200.17</v>
      </c>
      <c r="I268" s="159">
        <v>91952810.060000002</v>
      </c>
      <c r="J268" s="275">
        <v>75985408.049999997</v>
      </c>
      <c r="K268" s="275">
        <v>60844119.090000004</v>
      </c>
      <c r="L268" s="160">
        <v>46485918.270000003</v>
      </c>
      <c r="M268" s="160">
        <v>39321951.539999999</v>
      </c>
      <c r="N268" s="160">
        <v>34575858.350000001</v>
      </c>
      <c r="O268" s="160">
        <v>28394913.32</v>
      </c>
      <c r="P268" s="160">
        <v>26210949.149999999</v>
      </c>
      <c r="Q268" s="160">
        <f t="shared" si="53"/>
        <v>57389119.87916667</v>
      </c>
      <c r="R268" s="222"/>
      <c r="S268" s="209"/>
      <c r="T268" s="209"/>
      <c r="U268" s="517"/>
      <c r="V268" s="16">
        <v>0</v>
      </c>
      <c r="W268" s="11">
        <v>0</v>
      </c>
      <c r="X268" s="17">
        <v>0</v>
      </c>
      <c r="Y268" s="16"/>
      <c r="Z268" s="11"/>
      <c r="AA268" s="17"/>
      <c r="AB268" s="16"/>
      <c r="AC268" s="11"/>
      <c r="AD268" s="17">
        <f t="shared" si="58"/>
        <v>0</v>
      </c>
      <c r="AE268" s="16">
        <v>0</v>
      </c>
      <c r="AF268" s="11">
        <v>0</v>
      </c>
      <c r="AG268" s="17">
        <v>0</v>
      </c>
      <c r="AH268" s="164">
        <f t="shared" si="59"/>
        <v>57389119.87916667</v>
      </c>
      <c r="AI268" s="285"/>
      <c r="AJ268" s="16">
        <f t="shared" si="55"/>
        <v>0</v>
      </c>
    </row>
    <row r="269" spans="1:36" ht="11.25" customHeight="1">
      <c r="A269" s="156">
        <v>14200203</v>
      </c>
      <c r="B269" s="157"/>
      <c r="C269" s="197" t="s">
        <v>2496</v>
      </c>
      <c r="D269" s="159">
        <v>-10084593.960000001</v>
      </c>
      <c r="E269" s="159">
        <v>-8358503.6600000001</v>
      </c>
      <c r="F269" s="159">
        <v>-6793447.4500000002</v>
      </c>
      <c r="G269" s="159">
        <v>-5302407.38</v>
      </c>
      <c r="H269" s="159">
        <v>-4220646.26</v>
      </c>
      <c r="I269" s="159">
        <v>-3541380.56</v>
      </c>
      <c r="J269" s="275">
        <v>-3057502.31</v>
      </c>
      <c r="K269" s="275">
        <v>-2732341.12</v>
      </c>
      <c r="L269" s="160">
        <v>-2502077.64</v>
      </c>
      <c r="M269" s="160">
        <v>-2268987.19</v>
      </c>
      <c r="N269" s="160">
        <v>-2083991.48</v>
      </c>
      <c r="O269" s="160">
        <v>-1950553.71</v>
      </c>
      <c r="P269" s="160">
        <v>-1693831.28</v>
      </c>
      <c r="Q269" s="160">
        <f t="shared" si="53"/>
        <v>-4058420.9483333323</v>
      </c>
      <c r="R269" s="222"/>
      <c r="S269" s="209"/>
      <c r="T269" s="209"/>
      <c r="U269" s="517"/>
      <c r="V269" s="16">
        <v>0</v>
      </c>
      <c r="W269" s="11">
        <v>0</v>
      </c>
      <c r="X269" s="17">
        <v>0</v>
      </c>
      <c r="Y269" s="16"/>
      <c r="Z269" s="11"/>
      <c r="AA269" s="17"/>
      <c r="AB269" s="16"/>
      <c r="AC269" s="11"/>
      <c r="AD269" s="17">
        <f t="shared" si="58"/>
        <v>0</v>
      </c>
      <c r="AE269" s="16">
        <v>0</v>
      </c>
      <c r="AF269" s="11">
        <v>0</v>
      </c>
      <c r="AG269" s="17">
        <v>0</v>
      </c>
      <c r="AH269" s="164">
        <f t="shared" si="59"/>
        <v>-4058420.9483333323</v>
      </c>
      <c r="AI269" s="285"/>
      <c r="AJ269" s="16">
        <f t="shared" si="55"/>
        <v>0</v>
      </c>
    </row>
    <row r="270" spans="1:36" ht="11.25" customHeight="1">
      <c r="A270" s="156">
        <v>14200213</v>
      </c>
      <c r="B270" s="157"/>
      <c r="C270" s="197" t="s">
        <v>2496</v>
      </c>
      <c r="D270" s="159">
        <v>-20490.18</v>
      </c>
      <c r="E270" s="159">
        <v>-648179.01</v>
      </c>
      <c r="F270" s="159">
        <v>-14145.14</v>
      </c>
      <c r="G270" s="159">
        <v>-21129.47</v>
      </c>
      <c r="H270" s="159">
        <v>-31040.37</v>
      </c>
      <c r="I270" s="159">
        <v>-15609.2</v>
      </c>
      <c r="J270" s="275">
        <v>-26316.3</v>
      </c>
      <c r="K270" s="275">
        <v>-38022.519999999997</v>
      </c>
      <c r="L270" s="160">
        <v>-24678.54</v>
      </c>
      <c r="M270" s="160">
        <v>-14930.4</v>
      </c>
      <c r="N270" s="160">
        <v>-38292.080000000002</v>
      </c>
      <c r="O270" s="160">
        <v>-21494.36</v>
      </c>
      <c r="P270" s="160">
        <v>-33422.14</v>
      </c>
      <c r="Q270" s="160">
        <f t="shared" si="53"/>
        <v>-76732.795833333337</v>
      </c>
      <c r="R270" s="222"/>
      <c r="S270" s="209"/>
      <c r="T270" s="209"/>
      <c r="U270" s="517"/>
      <c r="V270" s="16">
        <v>0</v>
      </c>
      <c r="W270" s="11">
        <v>0</v>
      </c>
      <c r="X270" s="17">
        <v>0</v>
      </c>
      <c r="Y270" s="16"/>
      <c r="Z270" s="11"/>
      <c r="AA270" s="17"/>
      <c r="AB270" s="16"/>
      <c r="AC270" s="11"/>
      <c r="AD270" s="17">
        <f t="shared" ref="AD270" si="60">SUM(AB270:AC270)</f>
        <v>0</v>
      </c>
      <c r="AE270" s="16">
        <v>0</v>
      </c>
      <c r="AF270" s="11">
        <v>0</v>
      </c>
      <c r="AG270" s="17">
        <v>0</v>
      </c>
      <c r="AH270" s="164">
        <f t="shared" si="59"/>
        <v>-76732.795833333337</v>
      </c>
      <c r="AI270" s="285"/>
      <c r="AJ270" s="16">
        <f t="shared" si="55"/>
        <v>0</v>
      </c>
    </row>
    <row r="271" spans="1:36" ht="11.25" customHeight="1">
      <c r="A271" s="156">
        <v>14200223</v>
      </c>
      <c r="B271" s="157"/>
      <c r="C271" s="197" t="s">
        <v>2514</v>
      </c>
      <c r="D271" s="159">
        <v>21983.79</v>
      </c>
      <c r="E271" s="159">
        <v>21838.79</v>
      </c>
      <c r="F271" s="159">
        <v>21838.79</v>
      </c>
      <c r="G271" s="159">
        <v>21838.79</v>
      </c>
      <c r="H271" s="159">
        <v>23425.81</v>
      </c>
      <c r="I271" s="159">
        <v>22127.19</v>
      </c>
      <c r="J271" s="275">
        <v>21822.79</v>
      </c>
      <c r="K271" s="275">
        <v>23242.14</v>
      </c>
      <c r="L271" s="160">
        <v>21822.79</v>
      </c>
      <c r="M271" s="160">
        <v>22222.79</v>
      </c>
      <c r="N271" s="160">
        <v>22222.79</v>
      </c>
      <c r="O271" s="160">
        <v>22222.79</v>
      </c>
      <c r="P271" s="160">
        <v>22974.29</v>
      </c>
      <c r="Q271" s="160">
        <f t="shared" si="53"/>
        <v>22258.708333333332</v>
      </c>
      <c r="R271" s="222"/>
      <c r="S271" s="209"/>
      <c r="T271" s="209"/>
      <c r="U271" s="517"/>
      <c r="V271" s="16">
        <v>0</v>
      </c>
      <c r="W271" s="11">
        <v>0</v>
      </c>
      <c r="X271" s="17">
        <v>0</v>
      </c>
      <c r="Y271" s="16"/>
      <c r="Z271" s="11"/>
      <c r="AA271" s="17"/>
      <c r="AB271" s="16"/>
      <c r="AC271" s="11"/>
      <c r="AD271" s="17">
        <f t="shared" ref="AD271" si="61">SUM(AB271:AC271)</f>
        <v>0</v>
      </c>
      <c r="AE271" s="16">
        <v>0</v>
      </c>
      <c r="AF271" s="11">
        <v>0</v>
      </c>
      <c r="AG271" s="17">
        <v>0</v>
      </c>
      <c r="AH271" s="164">
        <f t="shared" si="59"/>
        <v>22258.708333333332</v>
      </c>
      <c r="AI271" s="285"/>
      <c r="AJ271" s="16">
        <f t="shared" si="55"/>
        <v>0</v>
      </c>
    </row>
    <row r="272" spans="1:36" ht="11.25" customHeight="1">
      <c r="A272" s="156">
        <v>14200251</v>
      </c>
      <c r="B272" s="157"/>
      <c r="C272" s="197" t="s">
        <v>2494</v>
      </c>
      <c r="D272" s="159">
        <v>0</v>
      </c>
      <c r="E272" s="159">
        <v>0</v>
      </c>
      <c r="F272" s="159">
        <v>0</v>
      </c>
      <c r="G272" s="159">
        <v>0</v>
      </c>
      <c r="H272" s="159">
        <v>0</v>
      </c>
      <c r="I272" s="159">
        <v>0</v>
      </c>
      <c r="J272" s="275">
        <v>0</v>
      </c>
      <c r="K272" s="275">
        <v>0</v>
      </c>
      <c r="L272" s="160">
        <v>0</v>
      </c>
      <c r="M272" s="160">
        <v>0</v>
      </c>
      <c r="N272" s="160">
        <v>0</v>
      </c>
      <c r="O272" s="160">
        <v>0</v>
      </c>
      <c r="P272" s="160">
        <v>0</v>
      </c>
      <c r="Q272" s="160">
        <f t="shared" si="53"/>
        <v>0</v>
      </c>
      <c r="R272" s="222"/>
      <c r="S272" s="209"/>
      <c r="T272" s="209"/>
      <c r="U272" s="517"/>
      <c r="V272" s="16">
        <v>0</v>
      </c>
      <c r="W272" s="11">
        <v>0</v>
      </c>
      <c r="X272" s="17">
        <v>0</v>
      </c>
      <c r="Y272" s="16"/>
      <c r="Z272" s="11"/>
      <c r="AA272" s="17"/>
      <c r="AB272" s="16"/>
      <c r="AC272" s="11"/>
      <c r="AD272" s="17">
        <f t="shared" ref="AD272:AD273" si="62">SUM(AB272:AC272)</f>
        <v>0</v>
      </c>
      <c r="AE272" s="16">
        <v>0</v>
      </c>
      <c r="AF272" s="11">
        <v>0</v>
      </c>
      <c r="AG272" s="17">
        <v>0</v>
      </c>
      <c r="AH272" s="164">
        <f t="shared" si="59"/>
        <v>0</v>
      </c>
      <c r="AI272" s="285"/>
      <c r="AJ272" s="16">
        <f t="shared" si="55"/>
        <v>0</v>
      </c>
    </row>
    <row r="273" spans="1:36" ht="11.25" customHeight="1">
      <c r="A273" s="156">
        <v>14200252</v>
      </c>
      <c r="B273" s="157"/>
      <c r="C273" s="197" t="s">
        <v>2526</v>
      </c>
      <c r="D273" s="159">
        <v>0</v>
      </c>
      <c r="E273" s="159">
        <v>0</v>
      </c>
      <c r="F273" s="159">
        <v>-1535593.1</v>
      </c>
      <c r="G273" s="159">
        <v>0</v>
      </c>
      <c r="H273" s="159">
        <v>0</v>
      </c>
      <c r="I273" s="159">
        <v>-1525678.44</v>
      </c>
      <c r="J273" s="275">
        <v>0</v>
      </c>
      <c r="K273" s="275">
        <v>0</v>
      </c>
      <c r="L273" s="160">
        <v>0</v>
      </c>
      <c r="M273" s="160">
        <v>0</v>
      </c>
      <c r="N273" s="160">
        <v>0</v>
      </c>
      <c r="O273" s="160">
        <v>0</v>
      </c>
      <c r="P273" s="160">
        <v>0</v>
      </c>
      <c r="Q273" s="160">
        <f t="shared" si="53"/>
        <v>-255105.96166666667</v>
      </c>
      <c r="R273" s="222"/>
      <c r="S273" s="209"/>
      <c r="T273" s="209"/>
      <c r="U273" s="517"/>
      <c r="V273" s="16">
        <v>0</v>
      </c>
      <c r="W273" s="11">
        <v>0</v>
      </c>
      <c r="X273" s="17">
        <v>0</v>
      </c>
      <c r="Y273" s="16"/>
      <c r="Z273" s="11"/>
      <c r="AA273" s="17"/>
      <c r="AB273" s="16"/>
      <c r="AC273" s="11"/>
      <c r="AD273" s="17">
        <f t="shared" si="62"/>
        <v>0</v>
      </c>
      <c r="AE273" s="16">
        <v>0</v>
      </c>
      <c r="AF273" s="11">
        <v>0</v>
      </c>
      <c r="AG273" s="17">
        <v>0</v>
      </c>
      <c r="AH273" s="164">
        <f t="shared" si="59"/>
        <v>-255105.96166666667</v>
      </c>
      <c r="AI273" s="285"/>
      <c r="AJ273" s="16">
        <f t="shared" si="55"/>
        <v>0</v>
      </c>
    </row>
    <row r="274" spans="1:36" ht="11.25" customHeight="1">
      <c r="A274" s="156">
        <v>14200253</v>
      </c>
      <c r="B274" s="157"/>
      <c r="C274" s="197" t="s">
        <v>2497</v>
      </c>
      <c r="D274" s="159">
        <v>-8235.25</v>
      </c>
      <c r="E274" s="159">
        <v>-367497.77</v>
      </c>
      <c r="F274" s="159">
        <v>-285839.28999999998</v>
      </c>
      <c r="G274" s="159">
        <v>-26355.95</v>
      </c>
      <c r="H274" s="159">
        <v>-25208.18</v>
      </c>
      <c r="I274" s="159">
        <v>-222349.97</v>
      </c>
      <c r="J274" s="275">
        <v>-22388.58</v>
      </c>
      <c r="K274" s="275">
        <v>-49694.93</v>
      </c>
      <c r="L274" s="160">
        <v>-8044.29</v>
      </c>
      <c r="M274" s="160">
        <v>-51031.07</v>
      </c>
      <c r="N274" s="160">
        <v>-22336.720000000001</v>
      </c>
      <c r="O274" s="160">
        <v>-24175.38</v>
      </c>
      <c r="P274" s="160">
        <v>-30833.82</v>
      </c>
      <c r="Q274" s="160">
        <f t="shared" si="53"/>
        <v>-93704.722083333312</v>
      </c>
      <c r="R274" s="222"/>
      <c r="S274" s="209"/>
      <c r="T274" s="209"/>
      <c r="U274" s="517"/>
      <c r="V274" s="16">
        <v>0</v>
      </c>
      <c r="W274" s="11">
        <v>0</v>
      </c>
      <c r="X274" s="17">
        <v>0</v>
      </c>
      <c r="Y274" s="16"/>
      <c r="Z274" s="11"/>
      <c r="AA274" s="17"/>
      <c r="AB274" s="16"/>
      <c r="AC274" s="11"/>
      <c r="AD274" s="17">
        <f t="shared" ref="AD274" si="63">SUM(AB274:AC274)</f>
        <v>0</v>
      </c>
      <c r="AE274" s="16">
        <v>0</v>
      </c>
      <c r="AF274" s="11">
        <v>0</v>
      </c>
      <c r="AG274" s="17">
        <v>0</v>
      </c>
      <c r="AH274" s="164">
        <f t="shared" si="59"/>
        <v>-93704.722083333312</v>
      </c>
      <c r="AI274" s="285"/>
      <c r="AJ274" s="16">
        <f t="shared" si="55"/>
        <v>0</v>
      </c>
    </row>
    <row r="275" spans="1:36" ht="11.25" customHeight="1">
      <c r="A275" s="156">
        <v>14209993</v>
      </c>
      <c r="B275" s="157"/>
      <c r="C275" s="197" t="s">
        <v>434</v>
      </c>
      <c r="D275" s="159">
        <v>0</v>
      </c>
      <c r="E275" s="159">
        <v>0</v>
      </c>
      <c r="F275" s="159">
        <v>0</v>
      </c>
      <c r="G275" s="159">
        <v>0</v>
      </c>
      <c r="H275" s="159">
        <v>0</v>
      </c>
      <c r="I275" s="159">
        <v>0</v>
      </c>
      <c r="J275" s="275">
        <v>0</v>
      </c>
      <c r="K275" s="275">
        <v>0</v>
      </c>
      <c r="L275" s="160">
        <v>0</v>
      </c>
      <c r="M275" s="160">
        <v>0</v>
      </c>
      <c r="N275" s="160">
        <v>0</v>
      </c>
      <c r="O275" s="160">
        <v>0</v>
      </c>
      <c r="P275" s="160">
        <v>0</v>
      </c>
      <c r="Q275" s="160">
        <f t="shared" si="53"/>
        <v>0</v>
      </c>
      <c r="R275" s="222"/>
      <c r="S275" s="209"/>
      <c r="T275" s="209"/>
      <c r="U275" s="517"/>
      <c r="V275" s="16">
        <v>0</v>
      </c>
      <c r="W275" s="11">
        <v>0</v>
      </c>
      <c r="X275" s="17">
        <v>0</v>
      </c>
      <c r="Y275" s="16"/>
      <c r="Z275" s="11"/>
      <c r="AA275" s="17"/>
      <c r="AB275" s="16">
        <v>0</v>
      </c>
      <c r="AC275" s="11">
        <v>0</v>
      </c>
      <c r="AD275" s="17">
        <f t="shared" si="50"/>
        <v>0</v>
      </c>
      <c r="AE275" s="16">
        <v>0</v>
      </c>
      <c r="AF275" s="11">
        <v>0</v>
      </c>
      <c r="AG275" s="17">
        <v>0</v>
      </c>
      <c r="AH275" s="164">
        <f t="shared" si="59"/>
        <v>0</v>
      </c>
      <c r="AI275" s="285"/>
      <c r="AJ275" s="16">
        <f t="shared" si="55"/>
        <v>0</v>
      </c>
    </row>
    <row r="276" spans="1:36" ht="11.25" customHeight="1">
      <c r="A276" s="156">
        <v>14300003</v>
      </c>
      <c r="B276" s="157"/>
      <c r="C276" s="197" t="s">
        <v>2123</v>
      </c>
      <c r="D276" s="159">
        <v>0</v>
      </c>
      <c r="E276" s="159">
        <v>0</v>
      </c>
      <c r="F276" s="159">
        <v>0</v>
      </c>
      <c r="G276" s="159">
        <v>0</v>
      </c>
      <c r="H276" s="159">
        <v>0</v>
      </c>
      <c r="I276" s="159">
        <v>0</v>
      </c>
      <c r="J276" s="275">
        <v>0</v>
      </c>
      <c r="K276" s="275">
        <v>0</v>
      </c>
      <c r="L276" s="160">
        <v>0</v>
      </c>
      <c r="M276" s="160">
        <v>0</v>
      </c>
      <c r="N276" s="160">
        <v>0</v>
      </c>
      <c r="O276" s="160">
        <v>0</v>
      </c>
      <c r="P276" s="160">
        <v>0</v>
      </c>
      <c r="Q276" s="160">
        <f t="shared" si="53"/>
        <v>0</v>
      </c>
      <c r="R276" s="222"/>
      <c r="S276" s="209"/>
      <c r="T276" s="209"/>
      <c r="U276" s="517"/>
      <c r="V276" s="16">
        <v>0</v>
      </c>
      <c r="W276" s="11">
        <v>0</v>
      </c>
      <c r="X276" s="17">
        <v>0</v>
      </c>
      <c r="Y276" s="16"/>
      <c r="Z276" s="11"/>
      <c r="AA276" s="17"/>
      <c r="AB276" s="16"/>
      <c r="AC276" s="11"/>
      <c r="AD276" s="17">
        <f t="shared" si="50"/>
        <v>0</v>
      </c>
      <c r="AE276" s="16">
        <v>0</v>
      </c>
      <c r="AF276" s="11">
        <v>0</v>
      </c>
      <c r="AG276" s="17">
        <v>0</v>
      </c>
      <c r="AH276" s="164">
        <f t="shared" si="59"/>
        <v>0</v>
      </c>
      <c r="AI276" s="285"/>
      <c r="AJ276" s="16">
        <f t="shared" si="55"/>
        <v>0</v>
      </c>
    </row>
    <row r="277" spans="1:36" ht="11.25" customHeight="1">
      <c r="A277" s="156">
        <v>14300061</v>
      </c>
      <c r="B277" s="157"/>
      <c r="C277" s="197" t="s">
        <v>580</v>
      </c>
      <c r="D277" s="159">
        <v>0</v>
      </c>
      <c r="E277" s="159">
        <v>0</v>
      </c>
      <c r="F277" s="159">
        <v>0</v>
      </c>
      <c r="G277" s="159">
        <v>0</v>
      </c>
      <c r="H277" s="159">
        <v>0</v>
      </c>
      <c r="I277" s="159">
        <v>0</v>
      </c>
      <c r="J277" s="275">
        <v>0</v>
      </c>
      <c r="K277" s="275">
        <v>0</v>
      </c>
      <c r="L277" s="160">
        <v>0</v>
      </c>
      <c r="M277" s="160">
        <v>0</v>
      </c>
      <c r="N277" s="160">
        <v>0</v>
      </c>
      <c r="O277" s="160">
        <v>0</v>
      </c>
      <c r="P277" s="160">
        <v>0</v>
      </c>
      <c r="Q277" s="160">
        <f t="shared" si="53"/>
        <v>0</v>
      </c>
      <c r="R277" s="222" t="s">
        <v>139</v>
      </c>
      <c r="S277" s="209"/>
      <c r="T277" s="209">
        <v>23</v>
      </c>
      <c r="U277" s="517"/>
      <c r="V277" s="16">
        <v>0</v>
      </c>
      <c r="W277" s="11">
        <v>0</v>
      </c>
      <c r="X277" s="17">
        <v>0</v>
      </c>
      <c r="Y277" s="16">
        <f>Q277</f>
        <v>0</v>
      </c>
      <c r="Z277" s="11"/>
      <c r="AA277" s="17">
        <f>Q277</f>
        <v>0</v>
      </c>
      <c r="AB277" s="16">
        <f>Q277</f>
        <v>0</v>
      </c>
      <c r="AC277" s="11">
        <v>0</v>
      </c>
      <c r="AD277" s="17">
        <f t="shared" si="50"/>
        <v>0</v>
      </c>
      <c r="AE277" s="16">
        <v>0</v>
      </c>
      <c r="AF277" s="11">
        <v>0</v>
      </c>
      <c r="AG277" s="17">
        <v>0</v>
      </c>
      <c r="AH277" s="161"/>
      <c r="AI277" s="285"/>
      <c r="AJ277" s="16">
        <f t="shared" si="55"/>
        <v>0</v>
      </c>
    </row>
    <row r="278" spans="1:36" ht="11.25" customHeight="1">
      <c r="A278" s="156">
        <v>14300062</v>
      </c>
      <c r="B278" s="157"/>
      <c r="C278" s="197" t="s">
        <v>2124</v>
      </c>
      <c r="D278" s="159">
        <v>10334863.630000001</v>
      </c>
      <c r="E278" s="159">
        <v>9150371.3399999999</v>
      </c>
      <c r="F278" s="159">
        <v>7578944.9800000004</v>
      </c>
      <c r="G278" s="159">
        <v>6471282.8899999997</v>
      </c>
      <c r="H278" s="159">
        <v>5835805.25</v>
      </c>
      <c r="I278" s="159">
        <v>9563146.9700000007</v>
      </c>
      <c r="J278" s="275">
        <v>4155713.65</v>
      </c>
      <c r="K278" s="275">
        <v>7559177.1399999997</v>
      </c>
      <c r="L278" s="160">
        <v>6876923.5199999996</v>
      </c>
      <c r="M278" s="160">
        <v>9412008.4199999999</v>
      </c>
      <c r="N278" s="160">
        <v>14117956.48</v>
      </c>
      <c r="O278" s="160">
        <v>13941694.91</v>
      </c>
      <c r="P278" s="160">
        <v>12437518.189999999</v>
      </c>
      <c r="Q278" s="160">
        <f t="shared" si="53"/>
        <v>8837434.7050000001</v>
      </c>
      <c r="R278" s="222"/>
      <c r="S278" s="209"/>
      <c r="T278" s="209"/>
      <c r="U278" s="517"/>
      <c r="V278" s="16">
        <v>0</v>
      </c>
      <c r="W278" s="11">
        <v>0</v>
      </c>
      <c r="X278" s="17">
        <v>0</v>
      </c>
      <c r="Y278" s="16"/>
      <c r="Z278" s="11"/>
      <c r="AA278" s="17"/>
      <c r="AB278" s="16"/>
      <c r="AC278" s="11"/>
      <c r="AD278" s="17">
        <f t="shared" si="50"/>
        <v>0</v>
      </c>
      <c r="AE278" s="16">
        <v>0</v>
      </c>
      <c r="AF278" s="11">
        <v>0</v>
      </c>
      <c r="AG278" s="17">
        <v>0</v>
      </c>
      <c r="AH278" s="164">
        <f>Q278</f>
        <v>8837434.7050000001</v>
      </c>
      <c r="AI278" s="285"/>
      <c r="AJ278" s="16">
        <f t="shared" si="55"/>
        <v>0</v>
      </c>
    </row>
    <row r="279" spans="1:36" ht="11.25" customHeight="1">
      <c r="A279" s="156">
        <v>14300071</v>
      </c>
      <c r="B279" s="157"/>
      <c r="C279" s="197" t="s">
        <v>343</v>
      </c>
      <c r="D279" s="159">
        <v>0</v>
      </c>
      <c r="E279" s="159">
        <v>0</v>
      </c>
      <c r="F279" s="159">
        <v>0</v>
      </c>
      <c r="G279" s="159">
        <v>0</v>
      </c>
      <c r="H279" s="159">
        <v>0</v>
      </c>
      <c r="I279" s="159">
        <v>0</v>
      </c>
      <c r="J279" s="275">
        <v>0</v>
      </c>
      <c r="K279" s="275">
        <v>0</v>
      </c>
      <c r="L279" s="160">
        <v>0</v>
      </c>
      <c r="M279" s="160">
        <v>0</v>
      </c>
      <c r="N279" s="160">
        <v>0</v>
      </c>
      <c r="O279" s="160">
        <v>0</v>
      </c>
      <c r="P279" s="160">
        <v>0</v>
      </c>
      <c r="Q279" s="160">
        <f t="shared" si="53"/>
        <v>0</v>
      </c>
      <c r="R279" s="222"/>
      <c r="S279" s="209"/>
      <c r="T279" s="209" t="s">
        <v>828</v>
      </c>
      <c r="U279" s="517"/>
      <c r="V279" s="16">
        <v>0</v>
      </c>
      <c r="W279" s="11">
        <v>0</v>
      </c>
      <c r="X279" s="17">
        <v>0</v>
      </c>
      <c r="Y279" s="16"/>
      <c r="Z279" s="11"/>
      <c r="AA279" s="17"/>
      <c r="AB279" s="16">
        <f>$Q279</f>
        <v>0</v>
      </c>
      <c r="AC279" s="11">
        <v>0</v>
      </c>
      <c r="AD279" s="17">
        <f t="shared" si="50"/>
        <v>0</v>
      </c>
      <c r="AE279" s="16">
        <v>0</v>
      </c>
      <c r="AF279" s="11">
        <v>0</v>
      </c>
      <c r="AG279" s="17">
        <v>0</v>
      </c>
      <c r="AH279" s="161"/>
      <c r="AI279" s="285"/>
      <c r="AJ279" s="16">
        <f t="shared" si="55"/>
        <v>0</v>
      </c>
    </row>
    <row r="280" spans="1:36" ht="11.25" customHeight="1">
      <c r="A280" s="156">
        <v>14300072</v>
      </c>
      <c r="B280" s="157"/>
      <c r="C280" s="197" t="s">
        <v>1528</v>
      </c>
      <c r="D280" s="159">
        <v>316391.14</v>
      </c>
      <c r="E280" s="159">
        <v>210442.36</v>
      </c>
      <c r="F280" s="159">
        <v>170443.34</v>
      </c>
      <c r="G280" s="159">
        <v>435756.31</v>
      </c>
      <c r="H280" s="159">
        <v>139737.34</v>
      </c>
      <c r="I280" s="159">
        <v>217915.93</v>
      </c>
      <c r="J280" s="275">
        <v>165262.01999999999</v>
      </c>
      <c r="K280" s="275">
        <v>332703.44</v>
      </c>
      <c r="L280" s="160">
        <v>194026.61</v>
      </c>
      <c r="M280" s="160">
        <v>156560.04999999999</v>
      </c>
      <c r="N280" s="160">
        <v>148966.76</v>
      </c>
      <c r="O280" s="160">
        <v>251208.28</v>
      </c>
      <c r="P280" s="160">
        <v>293102.89</v>
      </c>
      <c r="Q280" s="160">
        <f t="shared" si="53"/>
        <v>227314.12125</v>
      </c>
      <c r="R280" s="222"/>
      <c r="S280" s="209"/>
      <c r="T280" s="209"/>
      <c r="U280" s="517"/>
      <c r="V280" s="16">
        <v>0</v>
      </c>
      <c r="W280" s="11">
        <v>0</v>
      </c>
      <c r="X280" s="17">
        <v>0</v>
      </c>
      <c r="Y280" s="16"/>
      <c r="Z280" s="11"/>
      <c r="AA280" s="17"/>
      <c r="AB280" s="16"/>
      <c r="AC280" s="11"/>
      <c r="AD280" s="17">
        <f t="shared" si="50"/>
        <v>0</v>
      </c>
      <c r="AE280" s="16">
        <v>0</v>
      </c>
      <c r="AF280" s="11">
        <v>0</v>
      </c>
      <c r="AG280" s="17">
        <v>0</v>
      </c>
      <c r="AH280" s="164">
        <f>Q280</f>
        <v>227314.12125</v>
      </c>
      <c r="AI280" s="285"/>
      <c r="AJ280" s="16">
        <f t="shared" si="55"/>
        <v>0</v>
      </c>
    </row>
    <row r="281" spans="1:36" ht="11.25" customHeight="1">
      <c r="A281" s="150">
        <v>14300081</v>
      </c>
      <c r="B281" s="150"/>
      <c r="C281" s="244" t="s">
        <v>2125</v>
      </c>
      <c r="D281" s="159">
        <v>1331.1</v>
      </c>
      <c r="E281" s="159">
        <v>206985.73</v>
      </c>
      <c r="F281" s="159">
        <v>207891.66</v>
      </c>
      <c r="G281" s="159">
        <v>198927.99</v>
      </c>
      <c r="H281" s="159">
        <v>200455.17</v>
      </c>
      <c r="I281" s="159">
        <v>198808.95999999999</v>
      </c>
      <c r="J281" s="275">
        <v>198910.14</v>
      </c>
      <c r="K281" s="275">
        <v>199789.54</v>
      </c>
      <c r="L281" s="160">
        <v>200745.52</v>
      </c>
      <c r="M281" s="160">
        <v>198537.38</v>
      </c>
      <c r="N281" s="160">
        <v>197790.87</v>
      </c>
      <c r="O281" s="160">
        <v>186486.63</v>
      </c>
      <c r="P281" s="160">
        <v>181039.89</v>
      </c>
      <c r="Q281" s="160">
        <f t="shared" si="53"/>
        <v>190542.92374999999</v>
      </c>
      <c r="R281" s="222"/>
      <c r="S281" s="209"/>
      <c r="T281" s="209"/>
      <c r="U281" s="517"/>
      <c r="V281" s="16">
        <v>0</v>
      </c>
      <c r="W281" s="11">
        <v>0</v>
      </c>
      <c r="X281" s="17">
        <v>0</v>
      </c>
      <c r="Y281" s="16"/>
      <c r="Z281" s="11"/>
      <c r="AA281" s="17"/>
      <c r="AB281" s="16"/>
      <c r="AC281" s="11"/>
      <c r="AD281" s="17">
        <f t="shared" si="50"/>
        <v>0</v>
      </c>
      <c r="AE281" s="16">
        <v>0</v>
      </c>
      <c r="AF281" s="11">
        <v>0</v>
      </c>
      <c r="AG281" s="17">
        <v>0</v>
      </c>
      <c r="AH281" s="164">
        <f>Q281</f>
        <v>190542.92374999999</v>
      </c>
      <c r="AI281" s="285"/>
      <c r="AJ281" s="16">
        <f t="shared" si="55"/>
        <v>0</v>
      </c>
    </row>
    <row r="282" spans="1:36" ht="11.25" customHeight="1">
      <c r="A282" s="156">
        <v>14300082</v>
      </c>
      <c r="B282" s="157"/>
      <c r="C282" s="197" t="s">
        <v>1529</v>
      </c>
      <c r="D282" s="159">
        <v>316391</v>
      </c>
      <c r="E282" s="159">
        <v>210442.27</v>
      </c>
      <c r="F282" s="159">
        <v>170443.26</v>
      </c>
      <c r="G282" s="159">
        <v>435756.4</v>
      </c>
      <c r="H282" s="159">
        <v>575493.78</v>
      </c>
      <c r="I282" s="159">
        <v>217915.91</v>
      </c>
      <c r="J282" s="275">
        <v>165261.57</v>
      </c>
      <c r="K282" s="275">
        <v>332703.37</v>
      </c>
      <c r="L282" s="160">
        <v>194026.5</v>
      </c>
      <c r="M282" s="160">
        <v>156559.64000000001</v>
      </c>
      <c r="N282" s="160">
        <v>305526.18</v>
      </c>
      <c r="O282" s="160">
        <v>251207.69</v>
      </c>
      <c r="P282" s="160">
        <v>293102.59999999998</v>
      </c>
      <c r="Q282" s="160">
        <f t="shared" si="53"/>
        <v>276673.6141666667</v>
      </c>
      <c r="R282" s="222"/>
      <c r="S282" s="209"/>
      <c r="T282" s="209"/>
      <c r="U282" s="517"/>
      <c r="V282" s="16">
        <v>0</v>
      </c>
      <c r="W282" s="11">
        <v>0</v>
      </c>
      <c r="X282" s="17">
        <v>0</v>
      </c>
      <c r="Y282" s="16"/>
      <c r="Z282" s="11"/>
      <c r="AA282" s="17"/>
      <c r="AB282" s="16"/>
      <c r="AC282" s="11"/>
      <c r="AD282" s="17">
        <f t="shared" si="50"/>
        <v>0</v>
      </c>
      <c r="AE282" s="16">
        <v>0</v>
      </c>
      <c r="AF282" s="11">
        <v>0</v>
      </c>
      <c r="AG282" s="17">
        <v>0</v>
      </c>
      <c r="AH282" s="164">
        <f>Q282</f>
        <v>276673.6141666667</v>
      </c>
      <c r="AI282" s="285"/>
      <c r="AJ282" s="16">
        <f t="shared" si="55"/>
        <v>0</v>
      </c>
    </row>
    <row r="283" spans="1:36" ht="11.25" customHeight="1">
      <c r="A283" s="150">
        <v>14300091</v>
      </c>
      <c r="B283" s="150"/>
      <c r="C283" s="244" t="s">
        <v>444</v>
      </c>
      <c r="D283" s="159">
        <v>0</v>
      </c>
      <c r="E283" s="159">
        <v>0</v>
      </c>
      <c r="F283" s="159">
        <v>0</v>
      </c>
      <c r="G283" s="159">
        <v>0</v>
      </c>
      <c r="H283" s="159">
        <v>0</v>
      </c>
      <c r="I283" s="159">
        <v>0</v>
      </c>
      <c r="J283" s="275">
        <v>0</v>
      </c>
      <c r="K283" s="275">
        <v>0</v>
      </c>
      <c r="L283" s="160">
        <v>0</v>
      </c>
      <c r="M283" s="160">
        <v>0</v>
      </c>
      <c r="N283" s="160">
        <v>0</v>
      </c>
      <c r="O283" s="160">
        <v>0</v>
      </c>
      <c r="P283" s="160">
        <v>0</v>
      </c>
      <c r="Q283" s="160">
        <f t="shared" si="53"/>
        <v>0</v>
      </c>
      <c r="R283" s="222"/>
      <c r="S283" s="209"/>
      <c r="T283" s="209"/>
      <c r="U283" s="517"/>
      <c r="V283" s="16">
        <v>0</v>
      </c>
      <c r="W283" s="11">
        <v>0</v>
      </c>
      <c r="X283" s="17">
        <v>0</v>
      </c>
      <c r="Y283" s="16"/>
      <c r="Z283" s="11"/>
      <c r="AA283" s="17"/>
      <c r="AB283" s="16"/>
      <c r="AC283" s="11"/>
      <c r="AD283" s="17">
        <f t="shared" si="50"/>
        <v>0</v>
      </c>
      <c r="AE283" s="16">
        <v>0</v>
      </c>
      <c r="AF283" s="11">
        <v>0</v>
      </c>
      <c r="AG283" s="17">
        <v>0</v>
      </c>
      <c r="AH283" s="164">
        <f>Q283</f>
        <v>0</v>
      </c>
      <c r="AI283" s="285"/>
      <c r="AJ283" s="16">
        <f t="shared" si="55"/>
        <v>0</v>
      </c>
    </row>
    <row r="284" spans="1:36" ht="11.25" customHeight="1">
      <c r="A284" s="156">
        <v>14300101</v>
      </c>
      <c r="B284" s="157"/>
      <c r="C284" s="197" t="s">
        <v>344</v>
      </c>
      <c r="D284" s="159">
        <v>0</v>
      </c>
      <c r="E284" s="159">
        <v>0</v>
      </c>
      <c r="F284" s="159">
        <v>0</v>
      </c>
      <c r="G284" s="159">
        <v>0</v>
      </c>
      <c r="H284" s="159">
        <v>0</v>
      </c>
      <c r="I284" s="159">
        <v>0</v>
      </c>
      <c r="J284" s="275">
        <v>0</v>
      </c>
      <c r="K284" s="275">
        <v>0</v>
      </c>
      <c r="L284" s="160">
        <v>0</v>
      </c>
      <c r="M284" s="160">
        <v>0</v>
      </c>
      <c r="N284" s="160">
        <v>0</v>
      </c>
      <c r="O284" s="160">
        <v>0</v>
      </c>
      <c r="P284" s="160">
        <v>0</v>
      </c>
      <c r="Q284" s="160">
        <f t="shared" si="53"/>
        <v>0</v>
      </c>
      <c r="R284" s="222"/>
      <c r="S284" s="209"/>
      <c r="T284" s="209" t="s">
        <v>828</v>
      </c>
      <c r="U284" s="517"/>
      <c r="V284" s="16">
        <v>0</v>
      </c>
      <c r="W284" s="11">
        <v>0</v>
      </c>
      <c r="X284" s="17">
        <v>0</v>
      </c>
      <c r="Y284" s="16"/>
      <c r="Z284" s="11"/>
      <c r="AA284" s="17"/>
      <c r="AB284" s="16">
        <f>$Q284</f>
        <v>0</v>
      </c>
      <c r="AC284" s="11">
        <v>0</v>
      </c>
      <c r="AD284" s="17">
        <f t="shared" si="50"/>
        <v>0</v>
      </c>
      <c r="AE284" s="16">
        <v>0</v>
      </c>
      <c r="AF284" s="11">
        <v>0</v>
      </c>
      <c r="AG284" s="17">
        <v>0</v>
      </c>
      <c r="AH284" s="161"/>
      <c r="AI284" s="285"/>
      <c r="AJ284" s="16">
        <f t="shared" si="55"/>
        <v>0</v>
      </c>
    </row>
    <row r="285" spans="1:36" ht="11.25" customHeight="1">
      <c r="A285" s="156">
        <v>14300141</v>
      </c>
      <c r="B285" s="157"/>
      <c r="C285" s="197" t="s">
        <v>2126</v>
      </c>
      <c r="D285" s="159">
        <v>25199837.890000001</v>
      </c>
      <c r="E285" s="159">
        <v>17732934.41</v>
      </c>
      <c r="F285" s="159">
        <v>12325254.74</v>
      </c>
      <c r="G285" s="159">
        <v>13264433.720000001</v>
      </c>
      <c r="H285" s="159">
        <v>10314432.390000001</v>
      </c>
      <c r="I285" s="159">
        <v>12306479.220000001</v>
      </c>
      <c r="J285" s="275">
        <v>13549768.359999999</v>
      </c>
      <c r="K285" s="275">
        <v>11214487.890000001</v>
      </c>
      <c r="L285" s="160">
        <v>11239858.25</v>
      </c>
      <c r="M285" s="160">
        <v>14642115.699999999</v>
      </c>
      <c r="N285" s="160">
        <v>18854116.870000001</v>
      </c>
      <c r="O285" s="160">
        <v>21807000.57</v>
      </c>
      <c r="P285" s="160">
        <v>20329715.18</v>
      </c>
      <c r="Q285" s="160">
        <f t="shared" si="53"/>
        <v>15001304.887916667</v>
      </c>
      <c r="R285" s="222"/>
      <c r="S285" s="209"/>
      <c r="T285" s="209"/>
      <c r="U285" s="517"/>
      <c r="V285" s="16">
        <v>0</v>
      </c>
      <c r="W285" s="11">
        <v>0</v>
      </c>
      <c r="X285" s="17">
        <v>0</v>
      </c>
      <c r="Y285" s="16"/>
      <c r="Z285" s="11"/>
      <c r="AA285" s="17"/>
      <c r="AB285" s="16"/>
      <c r="AC285" s="11"/>
      <c r="AD285" s="17">
        <f t="shared" si="50"/>
        <v>0</v>
      </c>
      <c r="AE285" s="16">
        <v>0</v>
      </c>
      <c r="AF285" s="11">
        <v>0</v>
      </c>
      <c r="AG285" s="17">
        <v>0</v>
      </c>
      <c r="AH285" s="164">
        <f>Q285</f>
        <v>15001304.887916667</v>
      </c>
      <c r="AI285" s="285"/>
      <c r="AJ285" s="16">
        <f t="shared" si="55"/>
        <v>0</v>
      </c>
    </row>
    <row r="286" spans="1:36" ht="11.25" customHeight="1">
      <c r="A286" s="157">
        <v>14300142</v>
      </c>
      <c r="B286" s="157"/>
      <c r="C286" s="197" t="s">
        <v>2168</v>
      </c>
      <c r="D286" s="159">
        <v>0</v>
      </c>
      <c r="E286" s="159">
        <v>0</v>
      </c>
      <c r="F286" s="159">
        <v>0</v>
      </c>
      <c r="G286" s="159">
        <v>0</v>
      </c>
      <c r="H286" s="159">
        <v>0</v>
      </c>
      <c r="I286" s="159">
        <v>0</v>
      </c>
      <c r="J286" s="275">
        <v>0</v>
      </c>
      <c r="K286" s="275">
        <v>0</v>
      </c>
      <c r="L286" s="160">
        <v>0</v>
      </c>
      <c r="M286" s="160">
        <v>0</v>
      </c>
      <c r="N286" s="160">
        <v>0</v>
      </c>
      <c r="O286" s="160">
        <v>0</v>
      </c>
      <c r="P286" s="160">
        <v>0</v>
      </c>
      <c r="Q286" s="160">
        <f t="shared" si="53"/>
        <v>0</v>
      </c>
      <c r="R286" s="222"/>
      <c r="S286" s="209"/>
      <c r="T286" s="209"/>
      <c r="U286" s="517"/>
      <c r="V286" s="16">
        <v>0</v>
      </c>
      <c r="W286" s="11">
        <v>0</v>
      </c>
      <c r="X286" s="17">
        <v>0</v>
      </c>
      <c r="Y286" s="16"/>
      <c r="Z286" s="11"/>
      <c r="AA286" s="17"/>
      <c r="AB286" s="16"/>
      <c r="AC286" s="11"/>
      <c r="AD286" s="17"/>
      <c r="AE286" s="16"/>
      <c r="AF286" s="11"/>
      <c r="AG286" s="17">
        <v>0</v>
      </c>
      <c r="AH286" s="164">
        <f>Q286</f>
        <v>0</v>
      </c>
      <c r="AI286" s="285"/>
      <c r="AJ286" s="16">
        <f t="shared" si="55"/>
        <v>0</v>
      </c>
    </row>
    <row r="287" spans="1:36" ht="11.25" customHeight="1">
      <c r="A287" s="156">
        <v>14300151</v>
      </c>
      <c r="B287" s="157"/>
      <c r="C287" s="197" t="s">
        <v>2127</v>
      </c>
      <c r="D287" s="159">
        <v>1244635.05</v>
      </c>
      <c r="E287" s="159">
        <v>1275762.55</v>
      </c>
      <c r="F287" s="159">
        <v>1407591.7</v>
      </c>
      <c r="G287" s="159">
        <v>1609283.93</v>
      </c>
      <c r="H287" s="159">
        <v>1335022.6599999999</v>
      </c>
      <c r="I287" s="159">
        <v>1145545.48</v>
      </c>
      <c r="J287" s="275">
        <v>1181640.76</v>
      </c>
      <c r="K287" s="275">
        <v>1117213.76</v>
      </c>
      <c r="L287" s="160">
        <v>1170480.3600000001</v>
      </c>
      <c r="M287" s="160">
        <v>827752.33</v>
      </c>
      <c r="N287" s="160">
        <v>1003550.01</v>
      </c>
      <c r="O287" s="160">
        <v>1131481.26</v>
      </c>
      <c r="P287" s="160">
        <v>816810.64</v>
      </c>
      <c r="Q287" s="160">
        <f t="shared" si="53"/>
        <v>1186337.30375</v>
      </c>
      <c r="R287" s="222"/>
      <c r="S287" s="209"/>
      <c r="T287" s="209"/>
      <c r="U287" s="517"/>
      <c r="V287" s="16">
        <v>0</v>
      </c>
      <c r="W287" s="11">
        <v>0</v>
      </c>
      <c r="X287" s="17">
        <v>0</v>
      </c>
      <c r="Y287" s="16"/>
      <c r="Z287" s="11"/>
      <c r="AA287" s="17"/>
      <c r="AB287" s="16"/>
      <c r="AC287" s="11"/>
      <c r="AD287" s="17">
        <f t="shared" ref="AD287:AD345" si="64">SUM(AB287:AC287)</f>
        <v>0</v>
      </c>
      <c r="AE287" s="16">
        <v>0</v>
      </c>
      <c r="AF287" s="11">
        <v>0</v>
      </c>
      <c r="AG287" s="17">
        <v>0</v>
      </c>
      <c r="AH287" s="164">
        <f>Q287</f>
        <v>1186337.30375</v>
      </c>
      <c r="AI287" s="285"/>
      <c r="AJ287" s="16">
        <f t="shared" si="55"/>
        <v>0</v>
      </c>
    </row>
    <row r="288" spans="1:36" ht="11.25" customHeight="1">
      <c r="A288" s="156">
        <v>14300171</v>
      </c>
      <c r="B288" s="157"/>
      <c r="C288" s="197" t="s">
        <v>2128</v>
      </c>
      <c r="D288" s="159">
        <v>12108358.92</v>
      </c>
      <c r="E288" s="159">
        <v>10598562.5</v>
      </c>
      <c r="F288" s="159">
        <v>10122832.09</v>
      </c>
      <c r="G288" s="159">
        <v>13115849.41</v>
      </c>
      <c r="H288" s="159">
        <v>15745277.189999999</v>
      </c>
      <c r="I288" s="159">
        <v>15735573.880000001</v>
      </c>
      <c r="J288" s="275">
        <v>14395268.33</v>
      </c>
      <c r="K288" s="275">
        <v>12852158.76</v>
      </c>
      <c r="L288" s="160">
        <v>11024968.380000001</v>
      </c>
      <c r="M288" s="160">
        <v>9378630.8599999994</v>
      </c>
      <c r="N288" s="160">
        <v>8782161.3699999992</v>
      </c>
      <c r="O288" s="160">
        <v>8955161.1300000008</v>
      </c>
      <c r="P288" s="160">
        <v>8841801.1099999994</v>
      </c>
      <c r="Q288" s="160">
        <f t="shared" si="53"/>
        <v>11765126.992916668</v>
      </c>
      <c r="R288" s="222"/>
      <c r="S288" s="209"/>
      <c r="T288" s="209"/>
      <c r="U288" s="517"/>
      <c r="V288" s="16">
        <v>0</v>
      </c>
      <c r="W288" s="11">
        <v>0</v>
      </c>
      <c r="X288" s="17">
        <v>0</v>
      </c>
      <c r="Y288" s="16"/>
      <c r="Z288" s="11"/>
      <c r="AA288" s="17"/>
      <c r="AB288" s="16"/>
      <c r="AC288" s="11"/>
      <c r="AD288" s="17">
        <f t="shared" si="64"/>
        <v>0</v>
      </c>
      <c r="AE288" s="16">
        <v>0</v>
      </c>
      <c r="AF288" s="11">
        <v>0</v>
      </c>
      <c r="AG288" s="17">
        <v>0</v>
      </c>
      <c r="AH288" s="164">
        <f>Q288</f>
        <v>11765126.992916668</v>
      </c>
      <c r="AI288" s="285"/>
      <c r="AJ288" s="16">
        <f t="shared" ref="AJ288:AJ319" si="65">Q288-X288-AA288-AD288-AG288-AH288</f>
        <v>0</v>
      </c>
    </row>
    <row r="289" spans="1:36" ht="11.25" customHeight="1">
      <c r="A289" s="156">
        <v>14300193</v>
      </c>
      <c r="B289" s="157"/>
      <c r="C289" s="197" t="s">
        <v>174</v>
      </c>
      <c r="D289" s="159">
        <v>0</v>
      </c>
      <c r="E289" s="159">
        <v>0</v>
      </c>
      <c r="F289" s="159">
        <v>0</v>
      </c>
      <c r="G289" s="159">
        <v>0</v>
      </c>
      <c r="H289" s="159">
        <v>0</v>
      </c>
      <c r="I289" s="159">
        <v>0</v>
      </c>
      <c r="J289" s="275">
        <v>0</v>
      </c>
      <c r="K289" s="275">
        <v>0</v>
      </c>
      <c r="L289" s="160">
        <v>0</v>
      </c>
      <c r="M289" s="160">
        <v>0</v>
      </c>
      <c r="N289" s="160">
        <v>0</v>
      </c>
      <c r="O289" s="160">
        <v>0</v>
      </c>
      <c r="P289" s="160">
        <v>0</v>
      </c>
      <c r="Q289" s="160">
        <f t="shared" si="53"/>
        <v>0</v>
      </c>
      <c r="R289" s="222"/>
      <c r="S289" s="209"/>
      <c r="T289" s="209" t="s">
        <v>327</v>
      </c>
      <c r="U289" s="517"/>
      <c r="V289" s="16">
        <v>0</v>
      </c>
      <c r="W289" s="11">
        <v>0</v>
      </c>
      <c r="X289" s="17">
        <v>0</v>
      </c>
      <c r="Y289" s="16"/>
      <c r="Z289" s="11"/>
      <c r="AA289" s="17"/>
      <c r="AB289" s="16"/>
      <c r="AC289" s="11"/>
      <c r="AD289" s="17">
        <f>SUM(AB289:AC289)</f>
        <v>0</v>
      </c>
      <c r="AE289" s="16">
        <v>0</v>
      </c>
      <c r="AF289" s="11">
        <v>0</v>
      </c>
      <c r="AG289" s="17">
        <v>0</v>
      </c>
      <c r="AH289" s="164">
        <f>Q289</f>
        <v>0</v>
      </c>
      <c r="AI289" s="285"/>
      <c r="AJ289" s="16">
        <f t="shared" si="65"/>
        <v>0</v>
      </c>
    </row>
    <row r="290" spans="1:36" ht="11.25" customHeight="1">
      <c r="A290" s="156">
        <v>14300211</v>
      </c>
      <c r="B290" s="157"/>
      <c r="C290" s="197" t="s">
        <v>1652</v>
      </c>
      <c r="D290" s="159">
        <v>0</v>
      </c>
      <c r="E290" s="159">
        <v>0</v>
      </c>
      <c r="F290" s="159">
        <v>0</v>
      </c>
      <c r="G290" s="159">
        <v>0</v>
      </c>
      <c r="H290" s="159">
        <v>0</v>
      </c>
      <c r="I290" s="159">
        <v>0</v>
      </c>
      <c r="J290" s="275">
        <v>0</v>
      </c>
      <c r="K290" s="275">
        <v>0</v>
      </c>
      <c r="L290" s="160">
        <v>0</v>
      </c>
      <c r="M290" s="160">
        <v>0</v>
      </c>
      <c r="N290" s="160">
        <v>0</v>
      </c>
      <c r="O290" s="160">
        <v>0</v>
      </c>
      <c r="P290" s="160">
        <v>0</v>
      </c>
      <c r="Q290" s="160">
        <f t="shared" si="53"/>
        <v>0</v>
      </c>
      <c r="R290" s="222"/>
      <c r="S290" s="209"/>
      <c r="T290" s="209" t="s">
        <v>1056</v>
      </c>
      <c r="U290" s="517"/>
      <c r="V290" s="16">
        <v>0</v>
      </c>
      <c r="W290" s="11">
        <v>0</v>
      </c>
      <c r="X290" s="17">
        <v>0</v>
      </c>
      <c r="Y290" s="16"/>
      <c r="Z290" s="11"/>
      <c r="AA290" s="17"/>
      <c r="AB290" s="16"/>
      <c r="AC290" s="11"/>
      <c r="AD290" s="17">
        <f>SUM(AB290:AC290)</f>
        <v>0</v>
      </c>
      <c r="AE290" s="16">
        <f>$Q290</f>
        <v>0</v>
      </c>
      <c r="AF290" s="11">
        <f>$Q290</f>
        <v>0</v>
      </c>
      <c r="AG290" s="17">
        <f>$Q290</f>
        <v>0</v>
      </c>
      <c r="AH290" s="161"/>
      <c r="AI290" s="285"/>
      <c r="AJ290" s="16">
        <f t="shared" si="65"/>
        <v>0</v>
      </c>
    </row>
    <row r="291" spans="1:36" ht="11.25" customHeight="1">
      <c r="A291" s="156">
        <v>14300213</v>
      </c>
      <c r="B291" s="157"/>
      <c r="C291" s="197" t="s">
        <v>2129</v>
      </c>
      <c r="D291" s="159">
        <v>0</v>
      </c>
      <c r="E291" s="159">
        <v>0</v>
      </c>
      <c r="F291" s="159">
        <v>0</v>
      </c>
      <c r="G291" s="159">
        <v>0</v>
      </c>
      <c r="H291" s="159">
        <v>0</v>
      </c>
      <c r="I291" s="159">
        <v>0</v>
      </c>
      <c r="J291" s="275">
        <v>0</v>
      </c>
      <c r="K291" s="275">
        <v>5722.04</v>
      </c>
      <c r="L291" s="160">
        <v>0</v>
      </c>
      <c r="M291" s="160">
        <v>0</v>
      </c>
      <c r="N291" s="160">
        <v>0</v>
      </c>
      <c r="O291" s="160">
        <v>0</v>
      </c>
      <c r="P291" s="160">
        <v>0</v>
      </c>
      <c r="Q291" s="160">
        <f t="shared" si="53"/>
        <v>476.83666666666664</v>
      </c>
      <c r="R291" s="222"/>
      <c r="S291" s="209"/>
      <c r="T291" s="209"/>
      <c r="U291" s="517"/>
      <c r="V291" s="16">
        <v>0</v>
      </c>
      <c r="W291" s="11">
        <v>0</v>
      </c>
      <c r="X291" s="17">
        <v>0</v>
      </c>
      <c r="Y291" s="16"/>
      <c r="Z291" s="11"/>
      <c r="AA291" s="17"/>
      <c r="AB291" s="16"/>
      <c r="AC291" s="11"/>
      <c r="AD291" s="17">
        <f t="shared" si="64"/>
        <v>0</v>
      </c>
      <c r="AE291" s="16">
        <v>0</v>
      </c>
      <c r="AF291" s="11">
        <v>0</v>
      </c>
      <c r="AG291" s="17">
        <v>0</v>
      </c>
      <c r="AH291" s="164">
        <f>Q291</f>
        <v>476.83666666666664</v>
      </c>
      <c r="AI291" s="285"/>
      <c r="AJ291" s="16">
        <f t="shared" si="65"/>
        <v>0</v>
      </c>
    </row>
    <row r="292" spans="1:36" ht="11.25" customHeight="1">
      <c r="A292" s="156">
        <v>14300221</v>
      </c>
      <c r="B292" s="157"/>
      <c r="C292" s="197" t="s">
        <v>1377</v>
      </c>
      <c r="D292" s="159">
        <v>0</v>
      </c>
      <c r="E292" s="159">
        <v>0</v>
      </c>
      <c r="F292" s="159">
        <v>0</v>
      </c>
      <c r="G292" s="159">
        <v>0</v>
      </c>
      <c r="H292" s="159">
        <v>0</v>
      </c>
      <c r="I292" s="159">
        <v>0</v>
      </c>
      <c r="J292" s="275">
        <v>0</v>
      </c>
      <c r="K292" s="275">
        <v>0</v>
      </c>
      <c r="L292" s="160">
        <v>0</v>
      </c>
      <c r="M292" s="160">
        <v>0</v>
      </c>
      <c r="N292" s="160">
        <v>0</v>
      </c>
      <c r="O292" s="160">
        <v>0</v>
      </c>
      <c r="P292" s="160">
        <v>0</v>
      </c>
      <c r="Q292" s="160">
        <f t="shared" si="53"/>
        <v>0</v>
      </c>
      <c r="R292" s="222"/>
      <c r="S292" s="209"/>
      <c r="T292" s="209"/>
      <c r="U292" s="517"/>
      <c r="V292" s="16">
        <v>0</v>
      </c>
      <c r="W292" s="11">
        <v>0</v>
      </c>
      <c r="X292" s="17">
        <v>0</v>
      </c>
      <c r="Y292" s="16"/>
      <c r="Z292" s="11"/>
      <c r="AA292" s="17"/>
      <c r="AB292" s="16"/>
      <c r="AC292" s="11"/>
      <c r="AD292" s="17">
        <f t="shared" si="64"/>
        <v>0</v>
      </c>
      <c r="AE292" s="16">
        <v>0</v>
      </c>
      <c r="AF292" s="11">
        <v>0</v>
      </c>
      <c r="AG292" s="17">
        <v>0</v>
      </c>
      <c r="AH292" s="164">
        <f>Q292</f>
        <v>0</v>
      </c>
      <c r="AI292" s="285"/>
      <c r="AJ292" s="16">
        <f t="shared" si="65"/>
        <v>0</v>
      </c>
    </row>
    <row r="293" spans="1:36" ht="11.25" customHeight="1">
      <c r="A293" s="156">
        <v>14300231</v>
      </c>
      <c r="B293" s="157"/>
      <c r="C293" s="197" t="s">
        <v>1353</v>
      </c>
      <c r="D293" s="159">
        <v>0</v>
      </c>
      <c r="E293" s="159">
        <v>0</v>
      </c>
      <c r="F293" s="159">
        <v>0</v>
      </c>
      <c r="G293" s="159">
        <v>0</v>
      </c>
      <c r="H293" s="159">
        <v>0</v>
      </c>
      <c r="I293" s="159">
        <v>0</v>
      </c>
      <c r="J293" s="275">
        <v>0</v>
      </c>
      <c r="K293" s="275">
        <v>0</v>
      </c>
      <c r="L293" s="160">
        <v>0</v>
      </c>
      <c r="M293" s="160">
        <v>0</v>
      </c>
      <c r="N293" s="160">
        <v>0</v>
      </c>
      <c r="O293" s="160">
        <v>0</v>
      </c>
      <c r="P293" s="160">
        <v>0</v>
      </c>
      <c r="Q293" s="160">
        <f t="shared" si="53"/>
        <v>0</v>
      </c>
      <c r="R293" s="222"/>
      <c r="S293" s="209"/>
      <c r="T293" s="209"/>
      <c r="U293" s="517"/>
      <c r="V293" s="16">
        <v>0</v>
      </c>
      <c r="W293" s="11">
        <v>0</v>
      </c>
      <c r="X293" s="17">
        <v>0</v>
      </c>
      <c r="Y293" s="16"/>
      <c r="Z293" s="11"/>
      <c r="AA293" s="17"/>
      <c r="AB293" s="16"/>
      <c r="AC293" s="11"/>
      <c r="AD293" s="17">
        <f t="shared" si="64"/>
        <v>0</v>
      </c>
      <c r="AE293" s="16">
        <v>0</v>
      </c>
      <c r="AF293" s="11">
        <v>0</v>
      </c>
      <c r="AG293" s="17">
        <v>0</v>
      </c>
      <c r="AH293" s="164">
        <f>Q293</f>
        <v>0</v>
      </c>
      <c r="AI293" s="285"/>
      <c r="AJ293" s="16">
        <f t="shared" si="65"/>
        <v>0</v>
      </c>
    </row>
    <row r="294" spans="1:36" ht="11.25" customHeight="1">
      <c r="A294" s="156">
        <v>14300241</v>
      </c>
      <c r="B294" s="157"/>
      <c r="C294" s="197" t="s">
        <v>1891</v>
      </c>
      <c r="D294" s="159">
        <v>60750</v>
      </c>
      <c r="E294" s="159">
        <v>60750</v>
      </c>
      <c r="F294" s="159">
        <v>60750</v>
      </c>
      <c r="G294" s="159">
        <v>60750</v>
      </c>
      <c r="H294" s="159">
        <v>60750</v>
      </c>
      <c r="I294" s="159">
        <v>106519.45</v>
      </c>
      <c r="J294" s="275">
        <v>106519.45</v>
      </c>
      <c r="K294" s="275">
        <v>106519.45</v>
      </c>
      <c r="L294" s="160">
        <v>126769.45</v>
      </c>
      <c r="M294" s="160">
        <v>135769.45000000001</v>
      </c>
      <c r="N294" s="160">
        <v>150019.45000000001</v>
      </c>
      <c r="O294" s="160">
        <v>150019.45000000001</v>
      </c>
      <c r="P294" s="160">
        <v>150019.45000000001</v>
      </c>
      <c r="Q294" s="160">
        <f t="shared" si="53"/>
        <v>102543.40625</v>
      </c>
      <c r="R294" s="222"/>
      <c r="S294" s="209"/>
      <c r="T294" s="209" t="s">
        <v>1056</v>
      </c>
      <c r="U294" s="517"/>
      <c r="V294" s="16">
        <v>0</v>
      </c>
      <c r="W294" s="11">
        <v>0</v>
      </c>
      <c r="X294" s="17">
        <v>0</v>
      </c>
      <c r="Y294" s="16"/>
      <c r="Z294" s="11"/>
      <c r="AA294" s="17"/>
      <c r="AB294" s="16"/>
      <c r="AC294" s="11"/>
      <c r="AD294" s="17">
        <f t="shared" ref="AD294:AD301" si="66">SUM(AB294:AC294)</f>
        <v>0</v>
      </c>
      <c r="AE294" s="16">
        <f>$Q294</f>
        <v>102543.40625</v>
      </c>
      <c r="AF294" s="11">
        <f>$Q294</f>
        <v>102543.40625</v>
      </c>
      <c r="AG294" s="17">
        <f>$Q294</f>
        <v>102543.40625</v>
      </c>
      <c r="AH294" s="161"/>
      <c r="AI294" s="285"/>
      <c r="AJ294" s="16">
        <f t="shared" si="65"/>
        <v>0</v>
      </c>
    </row>
    <row r="295" spans="1:36" ht="11.25" customHeight="1">
      <c r="A295" s="156">
        <v>14300251</v>
      </c>
      <c r="B295" s="157"/>
      <c r="C295" s="197" t="s">
        <v>1890</v>
      </c>
      <c r="D295" s="159">
        <v>0</v>
      </c>
      <c r="E295" s="159">
        <v>0</v>
      </c>
      <c r="F295" s="159">
        <v>0</v>
      </c>
      <c r="G295" s="159">
        <v>0</v>
      </c>
      <c r="H295" s="159">
        <v>0</v>
      </c>
      <c r="I295" s="159">
        <v>0</v>
      </c>
      <c r="J295" s="275">
        <v>0</v>
      </c>
      <c r="K295" s="275">
        <v>0</v>
      </c>
      <c r="L295" s="160">
        <v>0</v>
      </c>
      <c r="M295" s="160">
        <v>0</v>
      </c>
      <c r="N295" s="160">
        <v>0</v>
      </c>
      <c r="O295" s="160">
        <v>0</v>
      </c>
      <c r="P295" s="160">
        <v>0</v>
      </c>
      <c r="Q295" s="160">
        <f t="shared" si="53"/>
        <v>0</v>
      </c>
      <c r="R295" s="222"/>
      <c r="S295" s="209"/>
      <c r="T295" s="209"/>
      <c r="U295" s="517"/>
      <c r="V295" s="16">
        <v>0</v>
      </c>
      <c r="W295" s="11">
        <v>0</v>
      </c>
      <c r="X295" s="17">
        <v>0</v>
      </c>
      <c r="Y295" s="16"/>
      <c r="Z295" s="11"/>
      <c r="AA295" s="17"/>
      <c r="AB295" s="16"/>
      <c r="AC295" s="11"/>
      <c r="AD295" s="17">
        <f t="shared" si="66"/>
        <v>0</v>
      </c>
      <c r="AE295" s="16">
        <v>0</v>
      </c>
      <c r="AF295" s="11">
        <v>0</v>
      </c>
      <c r="AG295" s="17">
        <v>0</v>
      </c>
      <c r="AH295" s="164">
        <f>Q295</f>
        <v>0</v>
      </c>
      <c r="AI295" s="285"/>
      <c r="AJ295" s="16">
        <f t="shared" si="65"/>
        <v>0</v>
      </c>
    </row>
    <row r="296" spans="1:36" ht="11.25" customHeight="1">
      <c r="A296" s="156">
        <v>14300253</v>
      </c>
      <c r="B296" s="157"/>
      <c r="C296" s="197" t="s">
        <v>2130</v>
      </c>
      <c r="D296" s="159">
        <v>0</v>
      </c>
      <c r="E296" s="159">
        <v>0</v>
      </c>
      <c r="F296" s="159">
        <v>0</v>
      </c>
      <c r="G296" s="159">
        <v>0</v>
      </c>
      <c r="H296" s="159">
        <v>0</v>
      </c>
      <c r="I296" s="159">
        <v>0</v>
      </c>
      <c r="J296" s="275">
        <v>0</v>
      </c>
      <c r="K296" s="275">
        <v>0</v>
      </c>
      <c r="L296" s="160">
        <v>0</v>
      </c>
      <c r="M296" s="160">
        <v>0</v>
      </c>
      <c r="N296" s="160">
        <v>0</v>
      </c>
      <c r="O296" s="160">
        <v>0</v>
      </c>
      <c r="P296" s="160">
        <v>0</v>
      </c>
      <c r="Q296" s="160">
        <f t="shared" si="53"/>
        <v>0</v>
      </c>
      <c r="R296" s="222"/>
      <c r="S296" s="209"/>
      <c r="T296" s="209"/>
      <c r="U296" s="517"/>
      <c r="V296" s="16">
        <v>0</v>
      </c>
      <c r="W296" s="11">
        <v>0</v>
      </c>
      <c r="X296" s="17">
        <v>0</v>
      </c>
      <c r="Y296" s="16"/>
      <c r="Z296" s="11"/>
      <c r="AA296" s="17"/>
      <c r="AB296" s="16"/>
      <c r="AC296" s="11"/>
      <c r="AD296" s="17">
        <f t="shared" si="66"/>
        <v>0</v>
      </c>
      <c r="AE296" s="16">
        <v>0</v>
      </c>
      <c r="AF296" s="11">
        <v>0</v>
      </c>
      <c r="AG296" s="17">
        <v>0</v>
      </c>
      <c r="AH296" s="164">
        <f>Q296</f>
        <v>0</v>
      </c>
      <c r="AI296" s="285"/>
      <c r="AJ296" s="16">
        <f t="shared" si="65"/>
        <v>0</v>
      </c>
    </row>
    <row r="297" spans="1:36" ht="11.25" customHeight="1">
      <c r="A297" s="156">
        <v>14300261</v>
      </c>
      <c r="B297" s="157"/>
      <c r="C297" s="197" t="s">
        <v>1522</v>
      </c>
      <c r="D297" s="159">
        <v>4371301.88</v>
      </c>
      <c r="E297" s="159">
        <v>4359683.9400000004</v>
      </c>
      <c r="F297" s="159">
        <v>4347556.8600000003</v>
      </c>
      <c r="G297" s="159">
        <v>4335667.91</v>
      </c>
      <c r="H297" s="159">
        <v>4323799.62</v>
      </c>
      <c r="I297" s="159">
        <v>4311268.43</v>
      </c>
      <c r="J297" s="275">
        <v>4299271.1399999997</v>
      </c>
      <c r="K297" s="275">
        <v>4286994.83</v>
      </c>
      <c r="L297" s="160">
        <v>4274951.8</v>
      </c>
      <c r="M297" s="160">
        <v>4262550.42</v>
      </c>
      <c r="N297" s="160">
        <v>4250460.26</v>
      </c>
      <c r="O297" s="160">
        <v>4238305.5999999996</v>
      </c>
      <c r="P297" s="160">
        <v>4225797.22</v>
      </c>
      <c r="Q297" s="160">
        <f t="shared" si="53"/>
        <v>4299088.3633333333</v>
      </c>
      <c r="R297" s="222"/>
      <c r="S297" s="209"/>
      <c r="T297" s="209" t="s">
        <v>828</v>
      </c>
      <c r="U297" s="517"/>
      <c r="V297" s="16">
        <v>0</v>
      </c>
      <c r="W297" s="11">
        <v>0</v>
      </c>
      <c r="X297" s="17">
        <v>0</v>
      </c>
      <c r="Y297" s="16"/>
      <c r="Z297" s="11"/>
      <c r="AA297" s="17"/>
      <c r="AB297" s="16">
        <f>$Q297</f>
        <v>4299088.3633333333</v>
      </c>
      <c r="AC297" s="11">
        <v>0</v>
      </c>
      <c r="AD297" s="17">
        <f t="shared" si="66"/>
        <v>4299088.3633333333</v>
      </c>
      <c r="AE297" s="16">
        <v>0</v>
      </c>
      <c r="AF297" s="11">
        <v>0</v>
      </c>
      <c r="AG297" s="17">
        <v>0</v>
      </c>
      <c r="AH297" s="161"/>
      <c r="AI297" s="285"/>
      <c r="AJ297" s="16">
        <f t="shared" si="65"/>
        <v>0</v>
      </c>
    </row>
    <row r="298" spans="1:36" ht="11.25" customHeight="1">
      <c r="A298" s="156">
        <v>14300271</v>
      </c>
      <c r="B298" s="157"/>
      <c r="C298" s="197" t="s">
        <v>2093</v>
      </c>
      <c r="D298" s="159">
        <v>0</v>
      </c>
      <c r="E298" s="159">
        <v>0</v>
      </c>
      <c r="F298" s="159">
        <v>0</v>
      </c>
      <c r="G298" s="159">
        <v>0</v>
      </c>
      <c r="H298" s="159">
        <v>0</v>
      </c>
      <c r="I298" s="159">
        <v>0</v>
      </c>
      <c r="J298" s="275">
        <v>0</v>
      </c>
      <c r="K298" s="275">
        <v>0</v>
      </c>
      <c r="L298" s="160">
        <v>0</v>
      </c>
      <c r="M298" s="160">
        <v>0</v>
      </c>
      <c r="N298" s="160">
        <v>0</v>
      </c>
      <c r="O298" s="160">
        <v>0</v>
      </c>
      <c r="P298" s="160">
        <v>0</v>
      </c>
      <c r="Q298" s="160">
        <f t="shared" si="53"/>
        <v>0</v>
      </c>
      <c r="R298" s="222"/>
      <c r="S298" s="209"/>
      <c r="T298" s="209"/>
      <c r="U298" s="517"/>
      <c r="V298" s="16">
        <v>0</v>
      </c>
      <c r="W298" s="11">
        <v>0</v>
      </c>
      <c r="X298" s="17">
        <v>0</v>
      </c>
      <c r="Y298" s="16"/>
      <c r="Z298" s="11"/>
      <c r="AA298" s="17"/>
      <c r="AB298" s="16"/>
      <c r="AC298" s="11"/>
      <c r="AD298" s="17">
        <f t="shared" si="66"/>
        <v>0</v>
      </c>
      <c r="AE298" s="16">
        <v>0</v>
      </c>
      <c r="AF298" s="11">
        <v>0</v>
      </c>
      <c r="AG298" s="17">
        <v>0</v>
      </c>
      <c r="AH298" s="164">
        <f>Q298</f>
        <v>0</v>
      </c>
      <c r="AI298" s="285"/>
      <c r="AJ298" s="16">
        <f t="shared" si="65"/>
        <v>0</v>
      </c>
    </row>
    <row r="299" spans="1:36" ht="11.25" customHeight="1">
      <c r="A299" s="156">
        <v>14300281</v>
      </c>
      <c r="B299" s="157"/>
      <c r="C299" s="197" t="s">
        <v>2094</v>
      </c>
      <c r="D299" s="159">
        <v>0</v>
      </c>
      <c r="E299" s="159">
        <v>0</v>
      </c>
      <c r="F299" s="159">
        <v>0</v>
      </c>
      <c r="G299" s="159">
        <v>0</v>
      </c>
      <c r="H299" s="159">
        <v>0</v>
      </c>
      <c r="I299" s="159">
        <v>0</v>
      </c>
      <c r="J299" s="275">
        <v>0</v>
      </c>
      <c r="K299" s="275">
        <v>0</v>
      </c>
      <c r="L299" s="160">
        <v>0</v>
      </c>
      <c r="M299" s="160">
        <v>0</v>
      </c>
      <c r="N299" s="160">
        <v>0</v>
      </c>
      <c r="O299" s="160">
        <v>0</v>
      </c>
      <c r="P299" s="160">
        <v>0</v>
      </c>
      <c r="Q299" s="160">
        <f t="shared" si="53"/>
        <v>0</v>
      </c>
      <c r="R299" s="222"/>
      <c r="S299" s="209"/>
      <c r="T299" s="209"/>
      <c r="U299" s="517"/>
      <c r="V299" s="16">
        <v>0</v>
      </c>
      <c r="W299" s="11">
        <v>0</v>
      </c>
      <c r="X299" s="17">
        <v>0</v>
      </c>
      <c r="Y299" s="16"/>
      <c r="Z299" s="11"/>
      <c r="AA299" s="17"/>
      <c r="AB299" s="16"/>
      <c r="AC299" s="11"/>
      <c r="AD299" s="17">
        <f t="shared" si="66"/>
        <v>0</v>
      </c>
      <c r="AE299" s="16">
        <v>0</v>
      </c>
      <c r="AF299" s="11">
        <v>0</v>
      </c>
      <c r="AG299" s="17">
        <v>0</v>
      </c>
      <c r="AH299" s="164">
        <f>Q299</f>
        <v>0</v>
      </c>
      <c r="AI299" s="285"/>
      <c r="AJ299" s="16">
        <f t="shared" si="65"/>
        <v>0</v>
      </c>
    </row>
    <row r="300" spans="1:36" ht="11.25" customHeight="1">
      <c r="A300" s="156">
        <v>14300291</v>
      </c>
      <c r="B300" s="157"/>
      <c r="C300" s="197" t="s">
        <v>2102</v>
      </c>
      <c r="D300" s="159">
        <v>0</v>
      </c>
      <c r="E300" s="159">
        <v>0</v>
      </c>
      <c r="F300" s="159">
        <v>0</v>
      </c>
      <c r="G300" s="159">
        <v>0</v>
      </c>
      <c r="H300" s="159">
        <v>0</v>
      </c>
      <c r="I300" s="159">
        <v>0</v>
      </c>
      <c r="J300" s="275">
        <v>0</v>
      </c>
      <c r="K300" s="275">
        <v>0</v>
      </c>
      <c r="L300" s="160">
        <v>0</v>
      </c>
      <c r="M300" s="160">
        <v>0</v>
      </c>
      <c r="N300" s="160">
        <v>0</v>
      </c>
      <c r="O300" s="160">
        <v>0</v>
      </c>
      <c r="P300" s="160">
        <v>0</v>
      </c>
      <c r="Q300" s="160">
        <f t="shared" si="53"/>
        <v>0</v>
      </c>
      <c r="R300" s="222"/>
      <c r="S300" s="209"/>
      <c r="T300" s="209"/>
      <c r="U300" s="517"/>
      <c r="V300" s="16">
        <v>0</v>
      </c>
      <c r="W300" s="11">
        <v>0</v>
      </c>
      <c r="X300" s="17">
        <v>0</v>
      </c>
      <c r="Y300" s="16"/>
      <c r="Z300" s="11"/>
      <c r="AA300" s="17"/>
      <c r="AB300" s="16"/>
      <c r="AC300" s="11"/>
      <c r="AD300" s="17">
        <f t="shared" si="66"/>
        <v>0</v>
      </c>
      <c r="AE300" s="16">
        <v>0</v>
      </c>
      <c r="AF300" s="11">
        <v>0</v>
      </c>
      <c r="AG300" s="17">
        <v>0</v>
      </c>
      <c r="AH300" s="164">
        <f>Q300</f>
        <v>0</v>
      </c>
      <c r="AI300" s="285"/>
      <c r="AJ300" s="16">
        <f t="shared" si="65"/>
        <v>0</v>
      </c>
    </row>
    <row r="301" spans="1:36" ht="11.25" customHeight="1">
      <c r="A301" s="156">
        <v>14300301</v>
      </c>
      <c r="B301" s="157"/>
      <c r="C301" s="197" t="s">
        <v>2103</v>
      </c>
      <c r="D301" s="159">
        <v>0</v>
      </c>
      <c r="E301" s="159">
        <v>0</v>
      </c>
      <c r="F301" s="159">
        <v>0</v>
      </c>
      <c r="G301" s="159">
        <v>0</v>
      </c>
      <c r="H301" s="159">
        <v>0</v>
      </c>
      <c r="I301" s="159">
        <v>0</v>
      </c>
      <c r="J301" s="275">
        <v>0</v>
      </c>
      <c r="K301" s="275">
        <v>0</v>
      </c>
      <c r="L301" s="160">
        <v>0</v>
      </c>
      <c r="M301" s="160">
        <v>0</v>
      </c>
      <c r="N301" s="160">
        <v>0</v>
      </c>
      <c r="O301" s="160">
        <v>0</v>
      </c>
      <c r="P301" s="160">
        <v>0</v>
      </c>
      <c r="Q301" s="160">
        <f t="shared" si="53"/>
        <v>0</v>
      </c>
      <c r="R301" s="222"/>
      <c r="S301" s="209"/>
      <c r="T301" s="209"/>
      <c r="U301" s="517"/>
      <c r="V301" s="16">
        <v>0</v>
      </c>
      <c r="W301" s="11">
        <v>0</v>
      </c>
      <c r="X301" s="17">
        <v>0</v>
      </c>
      <c r="Y301" s="16"/>
      <c r="Z301" s="11"/>
      <c r="AA301" s="17"/>
      <c r="AB301" s="16"/>
      <c r="AC301" s="11"/>
      <c r="AD301" s="17">
        <f t="shared" si="66"/>
        <v>0</v>
      </c>
      <c r="AE301" s="16">
        <v>0</v>
      </c>
      <c r="AF301" s="11">
        <v>0</v>
      </c>
      <c r="AG301" s="17">
        <v>0</v>
      </c>
      <c r="AH301" s="164">
        <f>Q301</f>
        <v>0</v>
      </c>
      <c r="AI301" s="285"/>
      <c r="AJ301" s="16">
        <f t="shared" si="65"/>
        <v>0</v>
      </c>
    </row>
    <row r="302" spans="1:36" ht="11.25" customHeight="1">
      <c r="A302" s="156">
        <v>14300311</v>
      </c>
      <c r="B302" s="157"/>
      <c r="C302" s="197" t="s">
        <v>2223</v>
      </c>
      <c r="D302" s="159">
        <v>0</v>
      </c>
      <c r="E302" s="159">
        <v>0</v>
      </c>
      <c r="F302" s="159">
        <v>0</v>
      </c>
      <c r="G302" s="159">
        <v>0</v>
      </c>
      <c r="H302" s="159">
        <v>0</v>
      </c>
      <c r="I302" s="159">
        <v>0</v>
      </c>
      <c r="J302" s="275">
        <v>0</v>
      </c>
      <c r="K302" s="275">
        <v>0</v>
      </c>
      <c r="L302" s="160">
        <v>0</v>
      </c>
      <c r="M302" s="160">
        <v>0</v>
      </c>
      <c r="N302" s="160">
        <v>0</v>
      </c>
      <c r="O302" s="160">
        <v>0</v>
      </c>
      <c r="P302" s="160">
        <v>0</v>
      </c>
      <c r="Q302" s="160">
        <f t="shared" si="53"/>
        <v>0</v>
      </c>
      <c r="R302" s="222"/>
      <c r="S302" s="209"/>
      <c r="T302" s="209" t="s">
        <v>828</v>
      </c>
      <c r="U302" s="517"/>
      <c r="V302" s="16">
        <v>0</v>
      </c>
      <c r="W302" s="11">
        <v>0</v>
      </c>
      <c r="X302" s="17">
        <v>0</v>
      </c>
      <c r="Y302" s="16"/>
      <c r="Z302" s="11"/>
      <c r="AA302" s="17"/>
      <c r="AB302" s="16">
        <f>$Q302</f>
        <v>0</v>
      </c>
      <c r="AC302" s="11">
        <v>0</v>
      </c>
      <c r="AD302" s="17">
        <f>SUM(AB302:AC302)</f>
        <v>0</v>
      </c>
      <c r="AE302" s="16">
        <v>0</v>
      </c>
      <c r="AF302" s="11">
        <v>0</v>
      </c>
      <c r="AG302" s="17">
        <v>0</v>
      </c>
      <c r="AH302" s="161"/>
      <c r="AI302" s="285"/>
      <c r="AJ302" s="16">
        <f t="shared" si="65"/>
        <v>0</v>
      </c>
    </row>
    <row r="303" spans="1:36" ht="11.25" customHeight="1">
      <c r="A303" s="156">
        <v>14300321</v>
      </c>
      <c r="B303" s="157"/>
      <c r="C303" s="197" t="s">
        <v>2517</v>
      </c>
      <c r="D303" s="159">
        <v>0</v>
      </c>
      <c r="E303" s="159">
        <v>0</v>
      </c>
      <c r="F303" s="159">
        <v>0</v>
      </c>
      <c r="G303" s="159">
        <v>0</v>
      </c>
      <c r="H303" s="159">
        <v>0</v>
      </c>
      <c r="I303" s="159">
        <v>0</v>
      </c>
      <c r="J303" s="275">
        <v>0</v>
      </c>
      <c r="K303" s="275">
        <v>0</v>
      </c>
      <c r="L303" s="160">
        <v>0</v>
      </c>
      <c r="M303" s="160">
        <v>0</v>
      </c>
      <c r="N303" s="160">
        <v>0</v>
      </c>
      <c r="O303" s="160">
        <v>0</v>
      </c>
      <c r="P303" s="160">
        <v>0</v>
      </c>
      <c r="Q303" s="160">
        <f t="shared" si="53"/>
        <v>0</v>
      </c>
      <c r="R303" s="222"/>
      <c r="S303" s="209"/>
      <c r="T303" s="209"/>
      <c r="U303" s="517"/>
      <c r="V303" s="16">
        <v>0</v>
      </c>
      <c r="W303" s="11">
        <v>0</v>
      </c>
      <c r="X303" s="17">
        <v>0</v>
      </c>
      <c r="Y303" s="16"/>
      <c r="Z303" s="11"/>
      <c r="AA303" s="17"/>
      <c r="AB303" s="16"/>
      <c r="AC303" s="11"/>
      <c r="AD303" s="17">
        <f t="shared" ref="AD303" si="67">SUM(AB303:AC303)</f>
        <v>0</v>
      </c>
      <c r="AE303" s="16">
        <v>0</v>
      </c>
      <c r="AF303" s="11">
        <v>0</v>
      </c>
      <c r="AG303" s="17">
        <v>0</v>
      </c>
      <c r="AH303" s="164">
        <f>Q303</f>
        <v>0</v>
      </c>
      <c r="AI303" s="285"/>
      <c r="AJ303" s="16">
        <f t="shared" si="65"/>
        <v>0</v>
      </c>
    </row>
    <row r="304" spans="1:36" ht="11.25" customHeight="1">
      <c r="A304" s="156">
        <v>14300323</v>
      </c>
      <c r="B304" s="157"/>
      <c r="C304" s="197" t="s">
        <v>735</v>
      </c>
      <c r="D304" s="159">
        <v>-5094.16</v>
      </c>
      <c r="E304" s="159">
        <v>0</v>
      </c>
      <c r="F304" s="159">
        <v>0</v>
      </c>
      <c r="G304" s="159">
        <v>0</v>
      </c>
      <c r="H304" s="159">
        <v>0</v>
      </c>
      <c r="I304" s="159">
        <v>-29.58</v>
      </c>
      <c r="J304" s="275">
        <v>0</v>
      </c>
      <c r="K304" s="275">
        <v>0</v>
      </c>
      <c r="L304" s="160">
        <v>0</v>
      </c>
      <c r="M304" s="160">
        <v>1009.34</v>
      </c>
      <c r="N304" s="160">
        <v>504.66</v>
      </c>
      <c r="O304" s="160">
        <v>0</v>
      </c>
      <c r="P304" s="160">
        <v>0</v>
      </c>
      <c r="Q304" s="160">
        <f t="shared" si="53"/>
        <v>-88.554999999999993</v>
      </c>
      <c r="R304" s="222"/>
      <c r="S304" s="209"/>
      <c r="T304" s="209"/>
      <c r="U304" s="517"/>
      <c r="V304" s="16">
        <v>0</v>
      </c>
      <c r="W304" s="11">
        <v>0</v>
      </c>
      <c r="X304" s="17">
        <v>0</v>
      </c>
      <c r="Y304" s="16"/>
      <c r="Z304" s="11"/>
      <c r="AA304" s="17"/>
      <c r="AB304" s="16"/>
      <c r="AC304" s="11"/>
      <c r="AD304" s="17">
        <f t="shared" si="64"/>
        <v>0</v>
      </c>
      <c r="AE304" s="16">
        <v>0</v>
      </c>
      <c r="AF304" s="11">
        <v>0</v>
      </c>
      <c r="AG304" s="17">
        <v>0</v>
      </c>
      <c r="AH304" s="164">
        <f>Q304</f>
        <v>-88.554999999999993</v>
      </c>
      <c r="AI304" s="285"/>
      <c r="AJ304" s="16">
        <f t="shared" si="65"/>
        <v>0</v>
      </c>
    </row>
    <row r="305" spans="1:36" ht="11.25" customHeight="1">
      <c r="A305" s="156">
        <v>14300331</v>
      </c>
      <c r="B305" s="157"/>
      <c r="C305" s="197" t="s">
        <v>2518</v>
      </c>
      <c r="D305" s="159">
        <v>0</v>
      </c>
      <c r="E305" s="159">
        <v>0</v>
      </c>
      <c r="F305" s="159">
        <v>0</v>
      </c>
      <c r="G305" s="159">
        <v>0</v>
      </c>
      <c r="H305" s="159">
        <v>0</v>
      </c>
      <c r="I305" s="159">
        <v>0</v>
      </c>
      <c r="J305" s="275">
        <v>0</v>
      </c>
      <c r="K305" s="275">
        <v>0</v>
      </c>
      <c r="L305" s="160">
        <v>0</v>
      </c>
      <c r="M305" s="160">
        <v>0</v>
      </c>
      <c r="N305" s="160">
        <v>0</v>
      </c>
      <c r="O305" s="160">
        <v>0</v>
      </c>
      <c r="P305" s="160">
        <v>0</v>
      </c>
      <c r="Q305" s="160">
        <f t="shared" si="53"/>
        <v>0</v>
      </c>
      <c r="R305" s="222"/>
      <c r="S305" s="209"/>
      <c r="T305" s="209"/>
      <c r="U305" s="517"/>
      <c r="V305" s="16">
        <v>0</v>
      </c>
      <c r="W305" s="11">
        <v>0</v>
      </c>
      <c r="X305" s="17">
        <v>0</v>
      </c>
      <c r="Y305" s="16"/>
      <c r="Z305" s="11"/>
      <c r="AA305" s="17"/>
      <c r="AB305" s="16"/>
      <c r="AC305" s="11"/>
      <c r="AD305" s="17">
        <f t="shared" ref="AD305" si="68">SUM(AB305:AC305)</f>
        <v>0</v>
      </c>
      <c r="AE305" s="16">
        <v>0</v>
      </c>
      <c r="AF305" s="11">
        <v>0</v>
      </c>
      <c r="AG305" s="17">
        <v>0</v>
      </c>
      <c r="AH305" s="164">
        <f>Q305</f>
        <v>0</v>
      </c>
      <c r="AI305" s="285"/>
      <c r="AJ305" s="16">
        <f t="shared" si="65"/>
        <v>0</v>
      </c>
    </row>
    <row r="306" spans="1:36" ht="11.25" customHeight="1">
      <c r="A306" s="156">
        <v>14300333</v>
      </c>
      <c r="B306" s="157"/>
      <c r="C306" s="197" t="s">
        <v>2131</v>
      </c>
      <c r="D306" s="159">
        <v>46455.02</v>
      </c>
      <c r="E306" s="159">
        <v>46362.3</v>
      </c>
      <c r="F306" s="159">
        <v>46269.58</v>
      </c>
      <c r="G306" s="159">
        <v>46176.86</v>
      </c>
      <c r="H306" s="159">
        <v>46084.14</v>
      </c>
      <c r="I306" s="159">
        <v>45946.89</v>
      </c>
      <c r="J306" s="275">
        <v>44494.879999999997</v>
      </c>
      <c r="K306" s="275">
        <v>44330.84</v>
      </c>
      <c r="L306" s="160">
        <v>44211.33</v>
      </c>
      <c r="M306" s="160">
        <v>44002.76</v>
      </c>
      <c r="N306" s="160">
        <v>41760.51</v>
      </c>
      <c r="O306" s="160">
        <v>41507.410000000003</v>
      </c>
      <c r="P306" s="160">
        <v>41298.839999999997</v>
      </c>
      <c r="Q306" s="160">
        <f t="shared" si="53"/>
        <v>44585.369166666664</v>
      </c>
      <c r="R306" s="222"/>
      <c r="S306" s="209"/>
      <c r="T306" s="209"/>
      <c r="U306" s="517"/>
      <c r="V306" s="16">
        <v>0</v>
      </c>
      <c r="W306" s="11">
        <v>0</v>
      </c>
      <c r="X306" s="17">
        <v>0</v>
      </c>
      <c r="Y306" s="16"/>
      <c r="Z306" s="11"/>
      <c r="AA306" s="17"/>
      <c r="AB306" s="16"/>
      <c r="AC306" s="11"/>
      <c r="AD306" s="17">
        <f t="shared" si="64"/>
        <v>0</v>
      </c>
      <c r="AE306" s="16">
        <v>0</v>
      </c>
      <c r="AF306" s="11">
        <v>0</v>
      </c>
      <c r="AG306" s="17">
        <v>0</v>
      </c>
      <c r="AH306" s="164">
        <f>Q306</f>
        <v>44585.369166666664</v>
      </c>
      <c r="AI306" s="285"/>
      <c r="AJ306" s="16">
        <f t="shared" si="65"/>
        <v>0</v>
      </c>
    </row>
    <row r="307" spans="1:36" ht="11.25" customHeight="1">
      <c r="A307" s="156">
        <v>14300341</v>
      </c>
      <c r="B307" s="157"/>
      <c r="C307" s="197" t="s">
        <v>2542</v>
      </c>
      <c r="D307" s="159">
        <v>253.39</v>
      </c>
      <c r="E307" s="159">
        <v>45295.41</v>
      </c>
      <c r="F307" s="159">
        <v>2665.35</v>
      </c>
      <c r="G307" s="159">
        <v>1550.88</v>
      </c>
      <c r="H307" s="159">
        <v>1588.89</v>
      </c>
      <c r="I307" s="159">
        <v>10902.75</v>
      </c>
      <c r="J307" s="275">
        <v>12878.53</v>
      </c>
      <c r="K307" s="275">
        <v>978.11</v>
      </c>
      <c r="L307" s="160">
        <v>0</v>
      </c>
      <c r="M307" s="160">
        <v>141.01</v>
      </c>
      <c r="N307" s="160">
        <v>0</v>
      </c>
      <c r="O307" s="160">
        <v>0</v>
      </c>
      <c r="P307" s="160">
        <v>0</v>
      </c>
      <c r="Q307" s="160">
        <f t="shared" si="53"/>
        <v>6343.96875</v>
      </c>
      <c r="R307" s="222"/>
      <c r="S307" s="209"/>
      <c r="T307" s="209"/>
      <c r="U307" s="517"/>
      <c r="V307" s="16">
        <v>0</v>
      </c>
      <c r="W307" s="11">
        <v>0</v>
      </c>
      <c r="X307" s="17">
        <v>0</v>
      </c>
      <c r="Y307" s="16"/>
      <c r="Z307" s="11"/>
      <c r="AA307" s="17"/>
      <c r="AB307" s="16"/>
      <c r="AC307" s="11"/>
      <c r="AD307" s="17">
        <f t="shared" ref="AD307" si="69">SUM(AB307:AC307)</f>
        <v>0</v>
      </c>
      <c r="AE307" s="16">
        <v>0</v>
      </c>
      <c r="AF307" s="11">
        <v>0</v>
      </c>
      <c r="AG307" s="17">
        <v>0</v>
      </c>
      <c r="AH307" s="164">
        <f>Q307</f>
        <v>6343.96875</v>
      </c>
      <c r="AI307" s="285"/>
      <c r="AJ307" s="16">
        <f t="shared" si="65"/>
        <v>0</v>
      </c>
    </row>
    <row r="308" spans="1:36" ht="11.25" customHeight="1">
      <c r="A308" s="156">
        <v>14300351</v>
      </c>
      <c r="B308" s="157"/>
      <c r="C308" s="197" t="s">
        <v>2737</v>
      </c>
      <c r="D308" s="159">
        <v>0</v>
      </c>
      <c r="E308" s="159">
        <v>0</v>
      </c>
      <c r="F308" s="159">
        <v>0</v>
      </c>
      <c r="G308" s="159">
        <v>0</v>
      </c>
      <c r="H308" s="159">
        <v>0</v>
      </c>
      <c r="I308" s="159">
        <v>0</v>
      </c>
      <c r="J308" s="275">
        <v>0</v>
      </c>
      <c r="K308" s="275">
        <v>0</v>
      </c>
      <c r="L308" s="160">
        <v>0</v>
      </c>
      <c r="M308" s="160">
        <v>0</v>
      </c>
      <c r="N308" s="160">
        <v>0</v>
      </c>
      <c r="O308" s="160">
        <v>0</v>
      </c>
      <c r="P308" s="160">
        <v>0</v>
      </c>
      <c r="Q308" s="160">
        <f t="shared" si="53"/>
        <v>0</v>
      </c>
      <c r="R308" s="222"/>
      <c r="S308" s="209"/>
      <c r="T308" s="209" t="s">
        <v>828</v>
      </c>
      <c r="U308" s="518"/>
      <c r="V308" s="16">
        <v>0</v>
      </c>
      <c r="W308" s="11">
        <v>0</v>
      </c>
      <c r="X308" s="17">
        <v>0</v>
      </c>
      <c r="Y308" s="16"/>
      <c r="Z308" s="11"/>
      <c r="AA308" s="17"/>
      <c r="AB308" s="16">
        <f>$Q308</f>
        <v>0</v>
      </c>
      <c r="AC308" s="11">
        <v>0</v>
      </c>
      <c r="AD308" s="17">
        <f>SUM(AB308:AC308)</f>
        <v>0</v>
      </c>
      <c r="AE308" s="16">
        <v>0</v>
      </c>
      <c r="AF308" s="11">
        <v>0</v>
      </c>
      <c r="AG308" s="17">
        <v>0</v>
      </c>
      <c r="AH308" s="161"/>
      <c r="AI308" s="285"/>
      <c r="AJ308" s="16">
        <f t="shared" si="65"/>
        <v>0</v>
      </c>
    </row>
    <row r="309" spans="1:36" ht="11.25" customHeight="1">
      <c r="A309" s="156">
        <v>14300353</v>
      </c>
      <c r="B309" s="157"/>
      <c r="C309" s="197" t="s">
        <v>1014</v>
      </c>
      <c r="D309" s="159">
        <v>0</v>
      </c>
      <c r="E309" s="159">
        <v>0</v>
      </c>
      <c r="F309" s="159">
        <v>0</v>
      </c>
      <c r="G309" s="159">
        <v>0</v>
      </c>
      <c r="H309" s="159">
        <v>0</v>
      </c>
      <c r="I309" s="159">
        <v>0</v>
      </c>
      <c r="J309" s="275">
        <v>0</v>
      </c>
      <c r="K309" s="275">
        <v>0</v>
      </c>
      <c r="L309" s="160">
        <v>0</v>
      </c>
      <c r="M309" s="160">
        <v>0</v>
      </c>
      <c r="N309" s="160">
        <v>0</v>
      </c>
      <c r="O309" s="160">
        <v>0</v>
      </c>
      <c r="P309" s="160">
        <v>0</v>
      </c>
      <c r="Q309" s="160">
        <f t="shared" si="53"/>
        <v>0</v>
      </c>
      <c r="R309" s="222"/>
      <c r="S309" s="209"/>
      <c r="T309" s="209"/>
      <c r="U309" s="517"/>
      <c r="V309" s="16">
        <v>0</v>
      </c>
      <c r="W309" s="11">
        <v>0</v>
      </c>
      <c r="X309" s="17">
        <v>0</v>
      </c>
      <c r="Y309" s="16"/>
      <c r="Z309" s="11"/>
      <c r="AA309" s="17"/>
      <c r="AB309" s="16"/>
      <c r="AC309" s="11"/>
      <c r="AD309" s="17">
        <f t="shared" si="64"/>
        <v>0</v>
      </c>
      <c r="AE309" s="16">
        <v>0</v>
      </c>
      <c r="AF309" s="11">
        <v>0</v>
      </c>
      <c r="AG309" s="17">
        <v>0</v>
      </c>
      <c r="AH309" s="164">
        <f>Q309</f>
        <v>0</v>
      </c>
      <c r="AI309" s="285"/>
      <c r="AJ309" s="16">
        <f t="shared" si="65"/>
        <v>0</v>
      </c>
    </row>
    <row r="310" spans="1:36" ht="11.25" customHeight="1">
      <c r="A310" s="156">
        <v>14300363</v>
      </c>
      <c r="B310" s="157"/>
      <c r="C310" s="197" t="s">
        <v>1091</v>
      </c>
      <c r="D310" s="159">
        <v>0</v>
      </c>
      <c r="E310" s="159">
        <v>0</v>
      </c>
      <c r="F310" s="159">
        <v>0</v>
      </c>
      <c r="G310" s="159">
        <v>0</v>
      </c>
      <c r="H310" s="159">
        <v>0</v>
      </c>
      <c r="I310" s="159">
        <v>0</v>
      </c>
      <c r="J310" s="275">
        <v>0</v>
      </c>
      <c r="K310" s="275">
        <v>0</v>
      </c>
      <c r="L310" s="160">
        <v>0</v>
      </c>
      <c r="M310" s="160">
        <v>0</v>
      </c>
      <c r="N310" s="160">
        <v>0</v>
      </c>
      <c r="O310" s="160">
        <v>0</v>
      </c>
      <c r="P310" s="160">
        <v>0</v>
      </c>
      <c r="Q310" s="160">
        <f t="shared" si="53"/>
        <v>0</v>
      </c>
      <c r="R310" s="222"/>
      <c r="S310" s="209"/>
      <c r="T310" s="209"/>
      <c r="U310" s="517"/>
      <c r="V310" s="16">
        <v>0</v>
      </c>
      <c r="W310" s="11">
        <v>0</v>
      </c>
      <c r="X310" s="17">
        <v>0</v>
      </c>
      <c r="Y310" s="16"/>
      <c r="Z310" s="11"/>
      <c r="AA310" s="17"/>
      <c r="AB310" s="16"/>
      <c r="AC310" s="11"/>
      <c r="AD310" s="17">
        <f t="shared" si="64"/>
        <v>0</v>
      </c>
      <c r="AE310" s="16">
        <v>0</v>
      </c>
      <c r="AF310" s="11">
        <v>0</v>
      </c>
      <c r="AG310" s="17">
        <v>0</v>
      </c>
      <c r="AH310" s="164">
        <f>Q310</f>
        <v>0</v>
      </c>
      <c r="AI310" s="285"/>
      <c r="AJ310" s="16">
        <f t="shared" si="65"/>
        <v>0</v>
      </c>
    </row>
    <row r="311" spans="1:36" ht="11.25" customHeight="1">
      <c r="A311" s="156">
        <v>14300373</v>
      </c>
      <c r="B311" s="157"/>
      <c r="C311" s="197" t="s">
        <v>889</v>
      </c>
      <c r="D311" s="159">
        <v>0</v>
      </c>
      <c r="E311" s="159">
        <v>0</v>
      </c>
      <c r="F311" s="159">
        <v>0</v>
      </c>
      <c r="G311" s="159">
        <v>0</v>
      </c>
      <c r="H311" s="159">
        <v>0</v>
      </c>
      <c r="I311" s="159">
        <v>0</v>
      </c>
      <c r="J311" s="275">
        <v>0</v>
      </c>
      <c r="K311" s="275">
        <v>0</v>
      </c>
      <c r="L311" s="160">
        <v>0</v>
      </c>
      <c r="M311" s="160">
        <v>0</v>
      </c>
      <c r="N311" s="160">
        <v>0</v>
      </c>
      <c r="O311" s="160">
        <v>0</v>
      </c>
      <c r="P311" s="160">
        <v>0</v>
      </c>
      <c r="Q311" s="160">
        <f t="shared" si="53"/>
        <v>0</v>
      </c>
      <c r="R311" s="222"/>
      <c r="S311" s="209"/>
      <c r="T311" s="209"/>
      <c r="U311" s="517"/>
      <c r="V311" s="16">
        <v>0</v>
      </c>
      <c r="W311" s="11">
        <v>0</v>
      </c>
      <c r="X311" s="17">
        <v>0</v>
      </c>
      <c r="Y311" s="16"/>
      <c r="Z311" s="11"/>
      <c r="AA311" s="17"/>
      <c r="AB311" s="16"/>
      <c r="AC311" s="11"/>
      <c r="AD311" s="17">
        <f t="shared" si="64"/>
        <v>0</v>
      </c>
      <c r="AE311" s="16">
        <v>0</v>
      </c>
      <c r="AF311" s="11">
        <v>0</v>
      </c>
      <c r="AG311" s="17">
        <v>0</v>
      </c>
      <c r="AH311" s="164">
        <f>Q311</f>
        <v>0</v>
      </c>
      <c r="AI311" s="285"/>
      <c r="AJ311" s="16">
        <f t="shared" si="65"/>
        <v>0</v>
      </c>
    </row>
    <row r="312" spans="1:36" ht="11.25" customHeight="1">
      <c r="A312" s="156">
        <v>14300383</v>
      </c>
      <c r="B312" s="157"/>
      <c r="C312" s="197" t="s">
        <v>1611</v>
      </c>
      <c r="D312" s="159">
        <v>0</v>
      </c>
      <c r="E312" s="159">
        <v>0</v>
      </c>
      <c r="F312" s="159">
        <v>0</v>
      </c>
      <c r="G312" s="159">
        <v>0</v>
      </c>
      <c r="H312" s="159">
        <v>0</v>
      </c>
      <c r="I312" s="159">
        <v>0</v>
      </c>
      <c r="J312" s="275">
        <v>0</v>
      </c>
      <c r="K312" s="275">
        <v>0</v>
      </c>
      <c r="L312" s="160">
        <v>0</v>
      </c>
      <c r="M312" s="160">
        <v>0</v>
      </c>
      <c r="N312" s="160">
        <v>0</v>
      </c>
      <c r="O312" s="160">
        <v>0</v>
      </c>
      <c r="P312" s="160">
        <v>0</v>
      </c>
      <c r="Q312" s="160">
        <f t="shared" ref="Q312:Q375" si="70">(D312+P312+SUM(E312:O312)*2)/24</f>
        <v>0</v>
      </c>
      <c r="R312" s="222"/>
      <c r="S312" s="209"/>
      <c r="T312" s="209"/>
      <c r="U312" s="517"/>
      <c r="V312" s="16">
        <v>0</v>
      </c>
      <c r="W312" s="11">
        <v>0</v>
      </c>
      <c r="X312" s="17">
        <v>0</v>
      </c>
      <c r="Y312" s="16"/>
      <c r="Z312" s="11"/>
      <c r="AA312" s="17"/>
      <c r="AB312" s="16"/>
      <c r="AC312" s="11"/>
      <c r="AD312" s="17">
        <f t="shared" si="64"/>
        <v>0</v>
      </c>
      <c r="AE312" s="16">
        <v>0</v>
      </c>
      <c r="AF312" s="11">
        <v>0</v>
      </c>
      <c r="AG312" s="17">
        <v>0</v>
      </c>
      <c r="AH312" s="164">
        <f>Q312</f>
        <v>0</v>
      </c>
      <c r="AI312" s="285"/>
      <c r="AJ312" s="16">
        <f t="shared" si="65"/>
        <v>0</v>
      </c>
    </row>
    <row r="313" spans="1:36" ht="11.25" customHeight="1">
      <c r="A313" s="156">
        <v>14300393</v>
      </c>
      <c r="B313" s="157"/>
      <c r="C313" s="197" t="s">
        <v>294</v>
      </c>
      <c r="D313" s="159">
        <v>0</v>
      </c>
      <c r="E313" s="159">
        <v>0</v>
      </c>
      <c r="F313" s="159">
        <v>0</v>
      </c>
      <c r="G313" s="159">
        <v>0</v>
      </c>
      <c r="H313" s="159">
        <v>0</v>
      </c>
      <c r="I313" s="159">
        <v>0</v>
      </c>
      <c r="J313" s="275">
        <v>0</v>
      </c>
      <c r="K313" s="275">
        <v>0</v>
      </c>
      <c r="L313" s="160">
        <v>0</v>
      </c>
      <c r="M313" s="160">
        <v>0</v>
      </c>
      <c r="N313" s="160">
        <v>0</v>
      </c>
      <c r="O313" s="160">
        <v>0</v>
      </c>
      <c r="P313" s="160">
        <v>0</v>
      </c>
      <c r="Q313" s="160">
        <f t="shared" si="70"/>
        <v>0</v>
      </c>
      <c r="R313" s="222"/>
      <c r="S313" s="209"/>
      <c r="T313" s="209"/>
      <c r="U313" s="517"/>
      <c r="V313" s="16">
        <v>0</v>
      </c>
      <c r="W313" s="11">
        <v>0</v>
      </c>
      <c r="X313" s="17">
        <v>0</v>
      </c>
      <c r="Y313" s="16"/>
      <c r="Z313" s="11"/>
      <c r="AA313" s="17"/>
      <c r="AB313" s="16"/>
      <c r="AC313" s="11"/>
      <c r="AD313" s="17">
        <f t="shared" si="64"/>
        <v>0</v>
      </c>
      <c r="AE313" s="16">
        <v>0</v>
      </c>
      <c r="AF313" s="11">
        <v>0</v>
      </c>
      <c r="AG313" s="17">
        <v>0</v>
      </c>
      <c r="AH313" s="164">
        <f>Q313</f>
        <v>0</v>
      </c>
      <c r="AI313" s="285"/>
      <c r="AJ313" s="16">
        <f t="shared" si="65"/>
        <v>0</v>
      </c>
    </row>
    <row r="314" spans="1:36" ht="11.25" customHeight="1">
      <c r="A314" s="156">
        <v>14300401</v>
      </c>
      <c r="B314" s="157"/>
      <c r="C314" s="197" t="s">
        <v>566</v>
      </c>
      <c r="D314" s="159">
        <v>0</v>
      </c>
      <c r="E314" s="159">
        <v>0</v>
      </c>
      <c r="F314" s="159">
        <v>0</v>
      </c>
      <c r="G314" s="159">
        <v>0</v>
      </c>
      <c r="H314" s="159">
        <v>0</v>
      </c>
      <c r="I314" s="159">
        <v>0</v>
      </c>
      <c r="J314" s="275">
        <v>0</v>
      </c>
      <c r="K314" s="275">
        <v>0</v>
      </c>
      <c r="L314" s="160">
        <v>0</v>
      </c>
      <c r="M314" s="160">
        <v>0</v>
      </c>
      <c r="N314" s="160">
        <v>0</v>
      </c>
      <c r="O314" s="160">
        <v>0</v>
      </c>
      <c r="P314" s="160">
        <v>0</v>
      </c>
      <c r="Q314" s="160">
        <f t="shared" si="70"/>
        <v>0</v>
      </c>
      <c r="R314" s="222"/>
      <c r="S314" s="209"/>
      <c r="T314" s="209" t="s">
        <v>1056</v>
      </c>
      <c r="U314" s="517"/>
      <c r="V314" s="16">
        <v>0</v>
      </c>
      <c r="W314" s="11">
        <v>0</v>
      </c>
      <c r="X314" s="17">
        <v>0</v>
      </c>
      <c r="Y314" s="16"/>
      <c r="Z314" s="11"/>
      <c r="AA314" s="17"/>
      <c r="AB314" s="16"/>
      <c r="AC314" s="11"/>
      <c r="AD314" s="17">
        <f t="shared" si="64"/>
        <v>0</v>
      </c>
      <c r="AE314" s="16">
        <f>$Q314</f>
        <v>0</v>
      </c>
      <c r="AF314" s="11">
        <f>$Q314</f>
        <v>0</v>
      </c>
      <c r="AG314" s="17">
        <f>$Q314</f>
        <v>0</v>
      </c>
      <c r="AH314" s="161"/>
      <c r="AI314" s="285"/>
      <c r="AJ314" s="16">
        <f t="shared" si="65"/>
        <v>0</v>
      </c>
    </row>
    <row r="315" spans="1:36" ht="11.25" customHeight="1">
      <c r="A315" s="156">
        <v>14300411</v>
      </c>
      <c r="B315" s="157"/>
      <c r="C315" s="197" t="s">
        <v>1241</v>
      </c>
      <c r="D315" s="159">
        <v>0</v>
      </c>
      <c r="E315" s="159">
        <v>0</v>
      </c>
      <c r="F315" s="159">
        <v>0</v>
      </c>
      <c r="G315" s="159">
        <v>0</v>
      </c>
      <c r="H315" s="159">
        <v>0</v>
      </c>
      <c r="I315" s="159">
        <v>0</v>
      </c>
      <c r="J315" s="275">
        <v>0</v>
      </c>
      <c r="K315" s="275">
        <v>0</v>
      </c>
      <c r="L315" s="160">
        <v>0</v>
      </c>
      <c r="M315" s="160">
        <v>0</v>
      </c>
      <c r="N315" s="160">
        <v>0</v>
      </c>
      <c r="O315" s="160">
        <v>0</v>
      </c>
      <c r="P315" s="160">
        <v>0</v>
      </c>
      <c r="Q315" s="160">
        <f t="shared" si="70"/>
        <v>0</v>
      </c>
      <c r="R315" s="222"/>
      <c r="S315" s="209"/>
      <c r="T315" s="209"/>
      <c r="U315" s="517"/>
      <c r="V315" s="16">
        <v>0</v>
      </c>
      <c r="W315" s="11">
        <v>0</v>
      </c>
      <c r="X315" s="17">
        <v>0</v>
      </c>
      <c r="Y315" s="16"/>
      <c r="Z315" s="11"/>
      <c r="AA315" s="17"/>
      <c r="AB315" s="16"/>
      <c r="AC315" s="11"/>
      <c r="AD315" s="17">
        <f t="shared" si="64"/>
        <v>0</v>
      </c>
      <c r="AE315" s="16">
        <v>0</v>
      </c>
      <c r="AF315" s="11">
        <v>0</v>
      </c>
      <c r="AG315" s="17">
        <v>0</v>
      </c>
      <c r="AH315" s="164">
        <f t="shared" ref="AH315:AH336" si="71">Q315</f>
        <v>0</v>
      </c>
      <c r="AI315" s="285"/>
      <c r="AJ315" s="16">
        <f t="shared" si="65"/>
        <v>0</v>
      </c>
    </row>
    <row r="316" spans="1:36" ht="11.25" customHeight="1">
      <c r="A316" s="156">
        <v>14300441</v>
      </c>
      <c r="B316" s="157"/>
      <c r="C316" s="197" t="s">
        <v>635</v>
      </c>
      <c r="D316" s="159">
        <v>0</v>
      </c>
      <c r="E316" s="159">
        <v>0</v>
      </c>
      <c r="F316" s="159">
        <v>0</v>
      </c>
      <c r="G316" s="159">
        <v>0</v>
      </c>
      <c r="H316" s="159">
        <v>0</v>
      </c>
      <c r="I316" s="159">
        <v>0</v>
      </c>
      <c r="J316" s="275">
        <v>0</v>
      </c>
      <c r="K316" s="275">
        <v>0</v>
      </c>
      <c r="L316" s="160">
        <v>0</v>
      </c>
      <c r="M316" s="160">
        <v>0</v>
      </c>
      <c r="N316" s="160">
        <v>0</v>
      </c>
      <c r="O316" s="160">
        <v>0</v>
      </c>
      <c r="P316" s="160">
        <v>0</v>
      </c>
      <c r="Q316" s="160">
        <f t="shared" si="70"/>
        <v>0</v>
      </c>
      <c r="R316" s="222"/>
      <c r="S316" s="209"/>
      <c r="T316" s="209"/>
      <c r="U316" s="517"/>
      <c r="V316" s="16">
        <v>0</v>
      </c>
      <c r="W316" s="11">
        <v>0</v>
      </c>
      <c r="X316" s="17">
        <v>0</v>
      </c>
      <c r="Y316" s="16"/>
      <c r="Z316" s="11"/>
      <c r="AA316" s="17"/>
      <c r="AB316" s="16"/>
      <c r="AC316" s="11"/>
      <c r="AD316" s="17">
        <f t="shared" si="64"/>
        <v>0</v>
      </c>
      <c r="AE316" s="16">
        <v>0</v>
      </c>
      <c r="AF316" s="11">
        <v>0</v>
      </c>
      <c r="AG316" s="17">
        <v>0</v>
      </c>
      <c r="AH316" s="164">
        <f t="shared" si="71"/>
        <v>0</v>
      </c>
      <c r="AI316" s="285"/>
      <c r="AJ316" s="16">
        <f t="shared" si="65"/>
        <v>0</v>
      </c>
    </row>
    <row r="317" spans="1:36" ht="11.25" customHeight="1">
      <c r="A317" s="156">
        <v>14300451</v>
      </c>
      <c r="B317" s="157"/>
      <c r="C317" s="197" t="s">
        <v>269</v>
      </c>
      <c r="D317" s="159">
        <v>0</v>
      </c>
      <c r="E317" s="159">
        <v>0</v>
      </c>
      <c r="F317" s="159">
        <v>0</v>
      </c>
      <c r="G317" s="159">
        <v>0</v>
      </c>
      <c r="H317" s="159">
        <v>0</v>
      </c>
      <c r="I317" s="159">
        <v>0</v>
      </c>
      <c r="J317" s="275">
        <v>0</v>
      </c>
      <c r="K317" s="275">
        <v>0</v>
      </c>
      <c r="L317" s="160">
        <v>0</v>
      </c>
      <c r="M317" s="160">
        <v>0</v>
      </c>
      <c r="N317" s="160">
        <v>0</v>
      </c>
      <c r="O317" s="160">
        <v>0</v>
      </c>
      <c r="P317" s="160">
        <v>0</v>
      </c>
      <c r="Q317" s="160">
        <f t="shared" si="70"/>
        <v>0</v>
      </c>
      <c r="R317" s="222"/>
      <c r="S317" s="209"/>
      <c r="T317" s="209"/>
      <c r="U317" s="517"/>
      <c r="V317" s="16">
        <v>0</v>
      </c>
      <c r="W317" s="11">
        <v>0</v>
      </c>
      <c r="X317" s="17">
        <v>0</v>
      </c>
      <c r="Y317" s="16"/>
      <c r="Z317" s="11"/>
      <c r="AA317" s="17"/>
      <c r="AB317" s="16"/>
      <c r="AC317" s="11"/>
      <c r="AD317" s="17">
        <f t="shared" si="64"/>
        <v>0</v>
      </c>
      <c r="AE317" s="16">
        <v>0</v>
      </c>
      <c r="AF317" s="11">
        <v>0</v>
      </c>
      <c r="AG317" s="17">
        <v>0</v>
      </c>
      <c r="AH317" s="164">
        <f t="shared" si="71"/>
        <v>0</v>
      </c>
      <c r="AI317" s="285"/>
      <c r="AJ317" s="16">
        <f t="shared" si="65"/>
        <v>0</v>
      </c>
    </row>
    <row r="318" spans="1:36" ht="11.25" customHeight="1">
      <c r="A318" s="156">
        <v>14300461</v>
      </c>
      <c r="B318" s="157"/>
      <c r="C318" s="197" t="s">
        <v>1336</v>
      </c>
      <c r="D318" s="159">
        <v>0</v>
      </c>
      <c r="E318" s="159">
        <v>0</v>
      </c>
      <c r="F318" s="159">
        <v>0</v>
      </c>
      <c r="G318" s="159">
        <v>0</v>
      </c>
      <c r="H318" s="159">
        <v>0</v>
      </c>
      <c r="I318" s="159">
        <v>0</v>
      </c>
      <c r="J318" s="275">
        <v>0</v>
      </c>
      <c r="K318" s="275">
        <v>0</v>
      </c>
      <c r="L318" s="160">
        <v>0</v>
      </c>
      <c r="M318" s="160">
        <v>0</v>
      </c>
      <c r="N318" s="160">
        <v>0</v>
      </c>
      <c r="O318" s="160">
        <v>0</v>
      </c>
      <c r="P318" s="160">
        <v>0</v>
      </c>
      <c r="Q318" s="160">
        <f t="shared" si="70"/>
        <v>0</v>
      </c>
      <c r="R318" s="222"/>
      <c r="S318" s="209"/>
      <c r="T318" s="209"/>
      <c r="U318" s="517"/>
      <c r="V318" s="16">
        <v>0</v>
      </c>
      <c r="W318" s="11">
        <v>0</v>
      </c>
      <c r="X318" s="17">
        <v>0</v>
      </c>
      <c r="Y318" s="16"/>
      <c r="Z318" s="11"/>
      <c r="AA318" s="17"/>
      <c r="AB318" s="16"/>
      <c r="AC318" s="11"/>
      <c r="AD318" s="17">
        <f t="shared" si="64"/>
        <v>0</v>
      </c>
      <c r="AE318" s="16">
        <v>0</v>
      </c>
      <c r="AF318" s="11">
        <v>0</v>
      </c>
      <c r="AG318" s="17">
        <v>0</v>
      </c>
      <c r="AH318" s="164">
        <f t="shared" si="71"/>
        <v>0</v>
      </c>
      <c r="AI318" s="285"/>
      <c r="AJ318" s="16">
        <f t="shared" si="65"/>
        <v>0</v>
      </c>
    </row>
    <row r="319" spans="1:36" ht="11.25" customHeight="1">
      <c r="A319" s="156">
        <v>14300523</v>
      </c>
      <c r="B319" s="157"/>
      <c r="C319" s="197" t="s">
        <v>1054</v>
      </c>
      <c r="D319" s="159">
        <v>0</v>
      </c>
      <c r="E319" s="159">
        <v>0</v>
      </c>
      <c r="F319" s="159">
        <v>0</v>
      </c>
      <c r="G319" s="159">
        <v>0</v>
      </c>
      <c r="H319" s="159">
        <v>0</v>
      </c>
      <c r="I319" s="159">
        <v>0</v>
      </c>
      <c r="J319" s="275">
        <v>0</v>
      </c>
      <c r="K319" s="275">
        <v>0</v>
      </c>
      <c r="L319" s="160">
        <v>0</v>
      </c>
      <c r="M319" s="160">
        <v>0</v>
      </c>
      <c r="N319" s="160">
        <v>0</v>
      </c>
      <c r="O319" s="160">
        <v>0</v>
      </c>
      <c r="P319" s="160">
        <v>0</v>
      </c>
      <c r="Q319" s="160">
        <f t="shared" si="70"/>
        <v>0</v>
      </c>
      <c r="R319" s="222"/>
      <c r="S319" s="209"/>
      <c r="T319" s="209"/>
      <c r="U319" s="517"/>
      <c r="V319" s="16">
        <v>0</v>
      </c>
      <c r="W319" s="11">
        <v>0</v>
      </c>
      <c r="X319" s="17">
        <v>0</v>
      </c>
      <c r="Y319" s="16"/>
      <c r="Z319" s="11"/>
      <c r="AA319" s="17"/>
      <c r="AB319" s="16"/>
      <c r="AC319" s="11"/>
      <c r="AD319" s="17">
        <f t="shared" si="64"/>
        <v>0</v>
      </c>
      <c r="AE319" s="16">
        <v>0</v>
      </c>
      <c r="AF319" s="11">
        <v>0</v>
      </c>
      <c r="AG319" s="17">
        <v>0</v>
      </c>
      <c r="AH319" s="164">
        <f t="shared" si="71"/>
        <v>0</v>
      </c>
      <c r="AI319" s="285"/>
      <c r="AJ319" s="16">
        <f t="shared" si="65"/>
        <v>0</v>
      </c>
    </row>
    <row r="320" spans="1:36" ht="11.25" customHeight="1">
      <c r="A320" s="156">
        <v>14300533</v>
      </c>
      <c r="B320" s="157"/>
      <c r="C320" s="197" t="s">
        <v>240</v>
      </c>
      <c r="D320" s="159">
        <v>0</v>
      </c>
      <c r="E320" s="159">
        <v>0</v>
      </c>
      <c r="F320" s="159">
        <v>0</v>
      </c>
      <c r="G320" s="159">
        <v>0</v>
      </c>
      <c r="H320" s="159">
        <v>0</v>
      </c>
      <c r="I320" s="159">
        <v>0</v>
      </c>
      <c r="J320" s="275">
        <v>0</v>
      </c>
      <c r="K320" s="275">
        <v>0</v>
      </c>
      <c r="L320" s="160">
        <v>0</v>
      </c>
      <c r="M320" s="160">
        <v>0</v>
      </c>
      <c r="N320" s="160">
        <v>0</v>
      </c>
      <c r="O320" s="160">
        <v>0</v>
      </c>
      <c r="P320" s="160">
        <v>0</v>
      </c>
      <c r="Q320" s="160">
        <f t="shared" si="70"/>
        <v>0</v>
      </c>
      <c r="R320" s="222"/>
      <c r="S320" s="209"/>
      <c r="T320" s="209"/>
      <c r="U320" s="517"/>
      <c r="V320" s="16">
        <v>0</v>
      </c>
      <c r="W320" s="11">
        <v>0</v>
      </c>
      <c r="X320" s="17">
        <v>0</v>
      </c>
      <c r="Y320" s="16"/>
      <c r="Z320" s="11"/>
      <c r="AA320" s="17"/>
      <c r="AB320" s="16"/>
      <c r="AC320" s="11"/>
      <c r="AD320" s="17">
        <f t="shared" si="64"/>
        <v>0</v>
      </c>
      <c r="AE320" s="16">
        <v>0</v>
      </c>
      <c r="AF320" s="11">
        <v>0</v>
      </c>
      <c r="AG320" s="17">
        <v>0</v>
      </c>
      <c r="AH320" s="164">
        <f t="shared" si="71"/>
        <v>0</v>
      </c>
      <c r="AI320" s="285"/>
      <c r="AJ320" s="16">
        <f t="shared" ref="AJ320:AJ327" si="72">Q320-X320-AA320-AD320-AG320-AH320</f>
        <v>0</v>
      </c>
    </row>
    <row r="321" spans="1:36" ht="11.25" customHeight="1">
      <c r="A321" s="156">
        <v>14300543</v>
      </c>
      <c r="B321" s="157"/>
      <c r="C321" s="197" t="s">
        <v>1971</v>
      </c>
      <c r="D321" s="159">
        <v>0</v>
      </c>
      <c r="E321" s="159">
        <v>0</v>
      </c>
      <c r="F321" s="159">
        <v>0</v>
      </c>
      <c r="G321" s="159">
        <v>0</v>
      </c>
      <c r="H321" s="159">
        <v>0</v>
      </c>
      <c r="I321" s="159">
        <v>0</v>
      </c>
      <c r="J321" s="275">
        <v>0</v>
      </c>
      <c r="K321" s="275">
        <v>0</v>
      </c>
      <c r="L321" s="160">
        <v>0</v>
      </c>
      <c r="M321" s="160">
        <v>0</v>
      </c>
      <c r="N321" s="160">
        <v>0</v>
      </c>
      <c r="O321" s="160">
        <v>0</v>
      </c>
      <c r="P321" s="160">
        <v>0</v>
      </c>
      <c r="Q321" s="160">
        <f t="shared" si="70"/>
        <v>0</v>
      </c>
      <c r="R321" s="222"/>
      <c r="S321" s="209"/>
      <c r="T321" s="209"/>
      <c r="U321" s="517"/>
      <c r="V321" s="16">
        <v>0</v>
      </c>
      <c r="W321" s="11">
        <v>0</v>
      </c>
      <c r="X321" s="17">
        <v>0</v>
      </c>
      <c r="Y321" s="16"/>
      <c r="Z321" s="11"/>
      <c r="AA321" s="17"/>
      <c r="AB321" s="16"/>
      <c r="AC321" s="11"/>
      <c r="AD321" s="17">
        <f>SUM(AB321:AC321)</f>
        <v>0</v>
      </c>
      <c r="AE321" s="16">
        <v>0</v>
      </c>
      <c r="AF321" s="11">
        <v>0</v>
      </c>
      <c r="AG321" s="17">
        <v>0</v>
      </c>
      <c r="AH321" s="164">
        <f t="shared" si="71"/>
        <v>0</v>
      </c>
      <c r="AI321" s="285"/>
      <c r="AJ321" s="16">
        <f t="shared" si="72"/>
        <v>0</v>
      </c>
    </row>
    <row r="322" spans="1:36" ht="11.25" customHeight="1">
      <c r="A322" s="156">
        <v>14300603</v>
      </c>
      <c r="B322" s="157"/>
      <c r="C322" s="197" t="s">
        <v>989</v>
      </c>
      <c r="D322" s="159">
        <v>0</v>
      </c>
      <c r="E322" s="159">
        <v>0</v>
      </c>
      <c r="F322" s="159">
        <v>0</v>
      </c>
      <c r="G322" s="159">
        <v>0</v>
      </c>
      <c r="H322" s="159">
        <v>0</v>
      </c>
      <c r="I322" s="159">
        <v>0</v>
      </c>
      <c r="J322" s="275">
        <v>0</v>
      </c>
      <c r="K322" s="275">
        <v>0</v>
      </c>
      <c r="L322" s="160">
        <v>0</v>
      </c>
      <c r="M322" s="160">
        <v>0</v>
      </c>
      <c r="N322" s="160">
        <v>0</v>
      </c>
      <c r="O322" s="160">
        <v>0</v>
      </c>
      <c r="P322" s="160">
        <v>0</v>
      </c>
      <c r="Q322" s="160">
        <f t="shared" si="70"/>
        <v>0</v>
      </c>
      <c r="R322" s="222"/>
      <c r="S322" s="209"/>
      <c r="T322" s="209"/>
      <c r="U322" s="517"/>
      <c r="V322" s="16">
        <v>0</v>
      </c>
      <c r="W322" s="11">
        <v>0</v>
      </c>
      <c r="X322" s="17">
        <v>0</v>
      </c>
      <c r="Y322" s="16"/>
      <c r="Z322" s="11"/>
      <c r="AA322" s="17"/>
      <c r="AB322" s="16"/>
      <c r="AC322" s="11"/>
      <c r="AD322" s="17">
        <f t="shared" si="64"/>
        <v>0</v>
      </c>
      <c r="AE322" s="16">
        <v>0</v>
      </c>
      <c r="AF322" s="11">
        <v>0</v>
      </c>
      <c r="AG322" s="17">
        <v>0</v>
      </c>
      <c r="AH322" s="164">
        <f t="shared" si="71"/>
        <v>0</v>
      </c>
      <c r="AI322" s="285"/>
      <c r="AJ322" s="16">
        <f t="shared" si="72"/>
        <v>0</v>
      </c>
    </row>
    <row r="323" spans="1:36" ht="11.25" customHeight="1">
      <c r="A323" s="156">
        <v>14300613</v>
      </c>
      <c r="B323" s="157"/>
      <c r="C323" s="197" t="s">
        <v>63</v>
      </c>
      <c r="D323" s="159">
        <v>0</v>
      </c>
      <c r="E323" s="159">
        <v>0</v>
      </c>
      <c r="F323" s="159">
        <v>0</v>
      </c>
      <c r="G323" s="159">
        <v>0</v>
      </c>
      <c r="H323" s="159">
        <v>0</v>
      </c>
      <c r="I323" s="159">
        <v>0</v>
      </c>
      <c r="J323" s="275">
        <v>0</v>
      </c>
      <c r="K323" s="275">
        <v>0</v>
      </c>
      <c r="L323" s="160">
        <v>0</v>
      </c>
      <c r="M323" s="160">
        <v>0</v>
      </c>
      <c r="N323" s="160">
        <v>0</v>
      </c>
      <c r="O323" s="160">
        <v>0</v>
      </c>
      <c r="P323" s="160">
        <v>0</v>
      </c>
      <c r="Q323" s="160">
        <f t="shared" si="70"/>
        <v>0</v>
      </c>
      <c r="R323" s="222"/>
      <c r="S323" s="209"/>
      <c r="T323" s="209"/>
      <c r="U323" s="517"/>
      <c r="V323" s="16">
        <v>0</v>
      </c>
      <c r="W323" s="11">
        <v>0</v>
      </c>
      <c r="X323" s="17">
        <v>0</v>
      </c>
      <c r="Y323" s="16"/>
      <c r="Z323" s="11"/>
      <c r="AA323" s="17"/>
      <c r="AB323" s="16"/>
      <c r="AC323" s="11"/>
      <c r="AD323" s="17">
        <f t="shared" si="64"/>
        <v>0</v>
      </c>
      <c r="AE323" s="16">
        <v>0</v>
      </c>
      <c r="AF323" s="11">
        <v>0</v>
      </c>
      <c r="AG323" s="17">
        <v>0</v>
      </c>
      <c r="AH323" s="164">
        <f t="shared" si="71"/>
        <v>0</v>
      </c>
      <c r="AI323" s="285"/>
      <c r="AJ323" s="16">
        <f t="shared" si="72"/>
        <v>0</v>
      </c>
    </row>
    <row r="324" spans="1:36" ht="11.25" customHeight="1">
      <c r="A324" s="156">
        <v>14300623</v>
      </c>
      <c r="B324" s="157"/>
      <c r="C324" s="197" t="s">
        <v>1136</v>
      </c>
      <c r="D324" s="159">
        <v>0</v>
      </c>
      <c r="E324" s="159">
        <v>0</v>
      </c>
      <c r="F324" s="159">
        <v>0</v>
      </c>
      <c r="G324" s="159">
        <v>0</v>
      </c>
      <c r="H324" s="159">
        <v>0</v>
      </c>
      <c r="I324" s="159">
        <v>0</v>
      </c>
      <c r="J324" s="275">
        <v>0</v>
      </c>
      <c r="K324" s="275">
        <v>0</v>
      </c>
      <c r="L324" s="160">
        <v>0</v>
      </c>
      <c r="M324" s="160">
        <v>0</v>
      </c>
      <c r="N324" s="160">
        <v>0</v>
      </c>
      <c r="O324" s="160">
        <v>0</v>
      </c>
      <c r="P324" s="160">
        <v>0</v>
      </c>
      <c r="Q324" s="160">
        <f t="shared" si="70"/>
        <v>0</v>
      </c>
      <c r="R324" s="222"/>
      <c r="S324" s="209"/>
      <c r="T324" s="209"/>
      <c r="U324" s="517"/>
      <c r="V324" s="16">
        <v>0</v>
      </c>
      <c r="W324" s="11">
        <v>0</v>
      </c>
      <c r="X324" s="17">
        <v>0</v>
      </c>
      <c r="Y324" s="16"/>
      <c r="Z324" s="11"/>
      <c r="AA324" s="17"/>
      <c r="AB324" s="16"/>
      <c r="AC324" s="11"/>
      <c r="AD324" s="17">
        <f t="shared" si="64"/>
        <v>0</v>
      </c>
      <c r="AE324" s="16">
        <v>0</v>
      </c>
      <c r="AF324" s="11">
        <v>0</v>
      </c>
      <c r="AG324" s="17">
        <v>0</v>
      </c>
      <c r="AH324" s="164">
        <f t="shared" si="71"/>
        <v>0</v>
      </c>
      <c r="AI324" s="285"/>
      <c r="AJ324" s="16">
        <f t="shared" si="72"/>
        <v>0</v>
      </c>
    </row>
    <row r="325" spans="1:36" ht="11.25" customHeight="1">
      <c r="A325" s="156">
        <v>14300701</v>
      </c>
      <c r="B325" s="157"/>
      <c r="C325" s="197" t="s">
        <v>990</v>
      </c>
      <c r="D325" s="159">
        <v>0</v>
      </c>
      <c r="E325" s="159">
        <v>0</v>
      </c>
      <c r="F325" s="159">
        <v>0</v>
      </c>
      <c r="G325" s="159">
        <v>0</v>
      </c>
      <c r="H325" s="159">
        <v>0</v>
      </c>
      <c r="I325" s="159">
        <v>0</v>
      </c>
      <c r="J325" s="275">
        <v>0</v>
      </c>
      <c r="K325" s="275">
        <v>0</v>
      </c>
      <c r="L325" s="160">
        <v>0</v>
      </c>
      <c r="M325" s="160">
        <v>0</v>
      </c>
      <c r="N325" s="160">
        <v>0</v>
      </c>
      <c r="O325" s="160">
        <v>0</v>
      </c>
      <c r="P325" s="160">
        <v>0</v>
      </c>
      <c r="Q325" s="160">
        <f t="shared" si="70"/>
        <v>0</v>
      </c>
      <c r="R325" s="222"/>
      <c r="S325" s="209"/>
      <c r="T325" s="209"/>
      <c r="U325" s="517"/>
      <c r="V325" s="16">
        <v>0</v>
      </c>
      <c r="W325" s="11">
        <v>0</v>
      </c>
      <c r="X325" s="17">
        <v>0</v>
      </c>
      <c r="Y325" s="16"/>
      <c r="Z325" s="11"/>
      <c r="AA325" s="17"/>
      <c r="AB325" s="16"/>
      <c r="AC325" s="11"/>
      <c r="AD325" s="17">
        <f t="shared" si="64"/>
        <v>0</v>
      </c>
      <c r="AE325" s="16">
        <v>0</v>
      </c>
      <c r="AF325" s="11">
        <v>0</v>
      </c>
      <c r="AG325" s="17">
        <v>0</v>
      </c>
      <c r="AH325" s="164">
        <f t="shared" si="71"/>
        <v>0</v>
      </c>
      <c r="AI325" s="285"/>
      <c r="AJ325" s="16">
        <f t="shared" si="72"/>
        <v>0</v>
      </c>
    </row>
    <row r="326" spans="1:36" ht="11.25" customHeight="1">
      <c r="A326" s="156">
        <v>14300703</v>
      </c>
      <c r="B326" s="157"/>
      <c r="C326" s="197" t="s">
        <v>294</v>
      </c>
      <c r="D326" s="159">
        <v>7699994.46</v>
      </c>
      <c r="E326" s="159">
        <v>13774894.41</v>
      </c>
      <c r="F326" s="159">
        <v>13509832.699999999</v>
      </c>
      <c r="G326" s="159">
        <v>12221877.75</v>
      </c>
      <c r="H326" s="159">
        <v>11246298.189999999</v>
      </c>
      <c r="I326" s="159">
        <v>14213228.960000001</v>
      </c>
      <c r="J326" s="275">
        <v>11775698.26</v>
      </c>
      <c r="K326" s="275">
        <v>10735319.52</v>
      </c>
      <c r="L326" s="160">
        <v>10088896.119999999</v>
      </c>
      <c r="M326" s="160">
        <v>8813233.3699999992</v>
      </c>
      <c r="N326" s="160">
        <v>9470650.6300000008</v>
      </c>
      <c r="O326" s="160">
        <v>10821058.189999999</v>
      </c>
      <c r="P326" s="160">
        <v>8825317.7100000009</v>
      </c>
      <c r="Q326" s="160">
        <f t="shared" si="70"/>
        <v>11244470.348750001</v>
      </c>
      <c r="R326" s="222"/>
      <c r="S326" s="209"/>
      <c r="T326" s="209"/>
      <c r="U326" s="517"/>
      <c r="V326" s="16">
        <v>0</v>
      </c>
      <c r="W326" s="11">
        <v>0</v>
      </c>
      <c r="X326" s="17">
        <v>0</v>
      </c>
      <c r="Y326" s="16"/>
      <c r="Z326" s="11"/>
      <c r="AA326" s="17"/>
      <c r="AB326" s="16"/>
      <c r="AC326" s="11"/>
      <c r="AD326" s="17">
        <f t="shared" ref="AD326:AD327" si="73">SUM(AB326:AC326)</f>
        <v>0</v>
      </c>
      <c r="AE326" s="16">
        <v>0</v>
      </c>
      <c r="AF326" s="11">
        <v>0</v>
      </c>
      <c r="AG326" s="17">
        <v>0</v>
      </c>
      <c r="AH326" s="164">
        <f t="shared" si="71"/>
        <v>11244470.348750001</v>
      </c>
      <c r="AI326" s="285"/>
      <c r="AJ326" s="16">
        <f t="shared" si="72"/>
        <v>0</v>
      </c>
    </row>
    <row r="327" spans="1:36" ht="11.25" customHeight="1">
      <c r="A327" s="156">
        <v>14300713</v>
      </c>
      <c r="B327" s="157"/>
      <c r="C327" s="197" t="s">
        <v>2508</v>
      </c>
      <c r="D327" s="159">
        <v>29042.27</v>
      </c>
      <c r="E327" s="159">
        <v>31572.45</v>
      </c>
      <c r="F327" s="159">
        <v>33274.01</v>
      </c>
      <c r="G327" s="159">
        <v>29285.64</v>
      </c>
      <c r="H327" s="159">
        <v>28472.01</v>
      </c>
      <c r="I327" s="159">
        <v>28801.56</v>
      </c>
      <c r="J327" s="275">
        <v>28801.56</v>
      </c>
      <c r="K327" s="275">
        <v>29688.97</v>
      </c>
      <c r="L327" s="160">
        <v>32842.47</v>
      </c>
      <c r="M327" s="160">
        <v>31515.47</v>
      </c>
      <c r="N327" s="160">
        <v>31717.15</v>
      </c>
      <c r="O327" s="160">
        <v>31526.25</v>
      </c>
      <c r="P327" s="160">
        <v>31627.95</v>
      </c>
      <c r="Q327" s="160">
        <f t="shared" si="70"/>
        <v>30652.720833333336</v>
      </c>
      <c r="R327" s="222"/>
      <c r="S327" s="209"/>
      <c r="T327" s="209"/>
      <c r="U327" s="517"/>
      <c r="V327" s="16">
        <v>0</v>
      </c>
      <c r="W327" s="11">
        <v>0</v>
      </c>
      <c r="X327" s="17">
        <v>0</v>
      </c>
      <c r="Y327" s="16"/>
      <c r="Z327" s="11"/>
      <c r="AA327" s="17"/>
      <c r="AB327" s="16"/>
      <c r="AC327" s="11"/>
      <c r="AD327" s="17">
        <f t="shared" si="73"/>
        <v>0</v>
      </c>
      <c r="AE327" s="16">
        <v>0</v>
      </c>
      <c r="AF327" s="11">
        <v>0</v>
      </c>
      <c r="AG327" s="17">
        <v>0</v>
      </c>
      <c r="AH327" s="164">
        <f t="shared" si="71"/>
        <v>30652.720833333336</v>
      </c>
      <c r="AI327" s="285"/>
      <c r="AJ327" s="16">
        <f t="shared" si="72"/>
        <v>0</v>
      </c>
    </row>
    <row r="328" spans="1:36" ht="11.25" customHeight="1">
      <c r="A328" s="156">
        <v>14300723</v>
      </c>
      <c r="B328" s="157"/>
      <c r="C328" s="197" t="s">
        <v>3245</v>
      </c>
      <c r="D328" s="159"/>
      <c r="E328" s="159"/>
      <c r="F328" s="159"/>
      <c r="G328" s="159"/>
      <c r="H328" s="159"/>
      <c r="I328" s="159"/>
      <c r="J328" s="275"/>
      <c r="K328" s="275"/>
      <c r="L328" s="160">
        <v>45716.15</v>
      </c>
      <c r="M328" s="160">
        <v>109106.42</v>
      </c>
      <c r="N328" s="160">
        <v>110346.42</v>
      </c>
      <c r="O328" s="160">
        <v>112066.31</v>
      </c>
      <c r="P328" s="160">
        <v>114118.86</v>
      </c>
      <c r="Q328" s="160">
        <f t="shared" si="70"/>
        <v>36191.227500000001</v>
      </c>
      <c r="R328" s="222"/>
      <c r="S328" s="209"/>
      <c r="T328" s="209"/>
      <c r="U328" s="517"/>
      <c r="V328" s="16"/>
      <c r="W328" s="11"/>
      <c r="X328" s="17"/>
      <c r="Y328" s="16"/>
      <c r="Z328" s="11"/>
      <c r="AA328" s="17"/>
      <c r="AB328" s="16"/>
      <c r="AC328" s="11"/>
      <c r="AD328" s="17"/>
      <c r="AE328" s="16"/>
      <c r="AF328" s="11"/>
      <c r="AG328" s="17"/>
      <c r="AH328" s="164">
        <f t="shared" si="71"/>
        <v>36191.227500000001</v>
      </c>
      <c r="AI328" s="285"/>
      <c r="AJ328" s="16"/>
    </row>
    <row r="329" spans="1:36" ht="11.25" customHeight="1">
      <c r="A329" s="156">
        <v>14300733</v>
      </c>
      <c r="B329" s="157"/>
      <c r="C329" s="197" t="s">
        <v>2509</v>
      </c>
      <c r="D329" s="159">
        <v>16234131.16</v>
      </c>
      <c r="E329" s="159">
        <v>16460717.85</v>
      </c>
      <c r="F329" s="159">
        <v>16826686.199999999</v>
      </c>
      <c r="G329" s="159">
        <v>12497958.609999999</v>
      </c>
      <c r="H329" s="159">
        <v>12510618.85</v>
      </c>
      <c r="I329" s="159">
        <v>13033942.73</v>
      </c>
      <c r="J329" s="275">
        <v>12940838.210000001</v>
      </c>
      <c r="K329" s="275">
        <v>13102997.82</v>
      </c>
      <c r="L329" s="160">
        <v>13114718.550000001</v>
      </c>
      <c r="M329" s="160">
        <v>13120349.98</v>
      </c>
      <c r="N329" s="160">
        <v>13065957.949999999</v>
      </c>
      <c r="O329" s="160">
        <v>13158930.699999999</v>
      </c>
      <c r="P329" s="160">
        <v>13064354.27</v>
      </c>
      <c r="Q329" s="160">
        <f t="shared" si="70"/>
        <v>13706913.34708333</v>
      </c>
      <c r="R329" s="222"/>
      <c r="S329" s="209"/>
      <c r="T329" s="209"/>
      <c r="U329" s="517"/>
      <c r="V329" s="16">
        <v>0</v>
      </c>
      <c r="W329" s="11">
        <v>0</v>
      </c>
      <c r="X329" s="17">
        <v>0</v>
      </c>
      <c r="Y329" s="16"/>
      <c r="Z329" s="11"/>
      <c r="AA329" s="17"/>
      <c r="AB329" s="16"/>
      <c r="AC329" s="11"/>
      <c r="AD329" s="17">
        <f t="shared" ref="AD329:AD330" si="74">SUM(AB329:AC329)</f>
        <v>0</v>
      </c>
      <c r="AE329" s="16">
        <v>0</v>
      </c>
      <c r="AF329" s="11">
        <v>0</v>
      </c>
      <c r="AG329" s="17">
        <v>0</v>
      </c>
      <c r="AH329" s="164">
        <f t="shared" si="71"/>
        <v>13706913.34708333</v>
      </c>
      <c r="AI329" s="285"/>
      <c r="AJ329" s="16">
        <f>Q329-X329-AA329-AD329-AG329-AH329</f>
        <v>0</v>
      </c>
    </row>
    <row r="330" spans="1:36" ht="11.25" customHeight="1">
      <c r="A330" s="156">
        <v>14300743</v>
      </c>
      <c r="B330" s="157"/>
      <c r="C330" s="197" t="s">
        <v>2510</v>
      </c>
      <c r="D330" s="159">
        <v>667879.29</v>
      </c>
      <c r="E330" s="159">
        <v>649948.62</v>
      </c>
      <c r="F330" s="159">
        <v>618186.57999999996</v>
      </c>
      <c r="G330" s="159">
        <v>623461.19999999995</v>
      </c>
      <c r="H330" s="159">
        <v>597216.80000000005</v>
      </c>
      <c r="I330" s="159">
        <v>635027.53</v>
      </c>
      <c r="J330" s="275">
        <v>614420.74</v>
      </c>
      <c r="K330" s="275">
        <v>622770.56000000006</v>
      </c>
      <c r="L330" s="160">
        <v>528473.42000000004</v>
      </c>
      <c r="M330" s="160">
        <v>600215.04000000004</v>
      </c>
      <c r="N330" s="160">
        <v>637442.65</v>
      </c>
      <c r="O330" s="160">
        <v>671608.66</v>
      </c>
      <c r="P330" s="160">
        <v>658887.15</v>
      </c>
      <c r="Q330" s="160">
        <f t="shared" si="70"/>
        <v>621846.25166666682</v>
      </c>
      <c r="R330" s="222"/>
      <c r="S330" s="209"/>
      <c r="T330" s="209"/>
      <c r="U330" s="517"/>
      <c r="V330" s="16">
        <v>0</v>
      </c>
      <c r="W330" s="11">
        <v>0</v>
      </c>
      <c r="X330" s="17">
        <v>0</v>
      </c>
      <c r="Y330" s="16"/>
      <c r="Z330" s="11"/>
      <c r="AA330" s="17"/>
      <c r="AB330" s="16"/>
      <c r="AC330" s="11"/>
      <c r="AD330" s="17">
        <f t="shared" si="74"/>
        <v>0</v>
      </c>
      <c r="AE330" s="16">
        <v>0</v>
      </c>
      <c r="AF330" s="11">
        <v>0</v>
      </c>
      <c r="AG330" s="17">
        <v>0</v>
      </c>
      <c r="AH330" s="164">
        <f t="shared" si="71"/>
        <v>621846.25166666682</v>
      </c>
      <c r="AI330" s="285"/>
      <c r="AJ330" s="16">
        <f>Q330-X330-AA330-AD330-AG330-AH330</f>
        <v>0</v>
      </c>
    </row>
    <row r="331" spans="1:36" ht="22.5" customHeight="1">
      <c r="A331" s="156">
        <v>14300763</v>
      </c>
      <c r="B331" s="157"/>
      <c r="C331" s="197" t="s">
        <v>2466</v>
      </c>
      <c r="D331" s="159">
        <v>2154413.1</v>
      </c>
      <c r="E331" s="159">
        <v>0</v>
      </c>
      <c r="F331" s="159">
        <v>439422.39</v>
      </c>
      <c r="G331" s="159">
        <v>-618387.44999999995</v>
      </c>
      <c r="H331" s="159">
        <v>123725.62</v>
      </c>
      <c r="I331" s="159">
        <v>738948.06</v>
      </c>
      <c r="J331" s="275">
        <v>790847.28</v>
      </c>
      <c r="K331" s="275">
        <v>1014338.38</v>
      </c>
      <c r="L331" s="160">
        <v>1512997.8</v>
      </c>
      <c r="M331" s="160">
        <v>1797398.88</v>
      </c>
      <c r="N331" s="160">
        <v>2219920.42</v>
      </c>
      <c r="O331" s="160">
        <v>2638317.38</v>
      </c>
      <c r="P331" s="160">
        <v>3968732.73</v>
      </c>
      <c r="Q331" s="160">
        <f t="shared" si="70"/>
        <v>1143258.4729166667</v>
      </c>
      <c r="R331" s="222"/>
      <c r="S331" s="209"/>
      <c r="T331" s="209"/>
      <c r="U331" s="517"/>
      <c r="V331" s="16">
        <v>0</v>
      </c>
      <c r="W331" s="11">
        <v>0</v>
      </c>
      <c r="X331" s="17">
        <v>0</v>
      </c>
      <c r="Y331" s="16"/>
      <c r="Z331" s="11"/>
      <c r="AA331" s="17"/>
      <c r="AB331" s="16"/>
      <c r="AC331" s="11"/>
      <c r="AD331" s="17">
        <f t="shared" ref="AD331" si="75">SUM(AB331:AC331)</f>
        <v>0</v>
      </c>
      <c r="AE331" s="16">
        <v>0</v>
      </c>
      <c r="AF331" s="11">
        <v>0</v>
      </c>
      <c r="AG331" s="17">
        <v>0</v>
      </c>
      <c r="AH331" s="164">
        <f t="shared" si="71"/>
        <v>1143258.4729166667</v>
      </c>
      <c r="AI331" s="285"/>
      <c r="AJ331" s="16">
        <f>Q331-X331-AA331-AD331-AG331-AH331</f>
        <v>0</v>
      </c>
    </row>
    <row r="332" spans="1:36" ht="22.5" customHeight="1">
      <c r="A332" s="156">
        <v>14300773</v>
      </c>
      <c r="B332" s="157"/>
      <c r="C332" s="197" t="s">
        <v>2469</v>
      </c>
      <c r="D332" s="159">
        <v>0</v>
      </c>
      <c r="E332" s="159">
        <v>0</v>
      </c>
      <c r="F332" s="159">
        <v>0</v>
      </c>
      <c r="G332" s="159">
        <v>0</v>
      </c>
      <c r="H332" s="159">
        <v>0</v>
      </c>
      <c r="I332" s="159">
        <v>0</v>
      </c>
      <c r="J332" s="275">
        <v>0</v>
      </c>
      <c r="K332" s="275">
        <v>0</v>
      </c>
      <c r="L332" s="160">
        <v>0</v>
      </c>
      <c r="M332" s="160">
        <v>0</v>
      </c>
      <c r="N332" s="160">
        <v>0</v>
      </c>
      <c r="O332" s="160">
        <v>0</v>
      </c>
      <c r="P332" s="160">
        <v>0</v>
      </c>
      <c r="Q332" s="160">
        <f t="shared" si="70"/>
        <v>0</v>
      </c>
      <c r="R332" s="222"/>
      <c r="S332" s="209"/>
      <c r="T332" s="209"/>
      <c r="U332" s="517"/>
      <c r="V332" s="16">
        <v>0</v>
      </c>
      <c r="W332" s="11">
        <v>0</v>
      </c>
      <c r="X332" s="17">
        <v>0</v>
      </c>
      <c r="Y332" s="16"/>
      <c r="Z332" s="11"/>
      <c r="AA332" s="17"/>
      <c r="AB332" s="16"/>
      <c r="AC332" s="11"/>
      <c r="AD332" s="17">
        <f t="shared" ref="AD332" si="76">SUM(AB332:AC332)</f>
        <v>0</v>
      </c>
      <c r="AE332" s="16">
        <v>0</v>
      </c>
      <c r="AF332" s="11">
        <v>0</v>
      </c>
      <c r="AG332" s="17">
        <v>0</v>
      </c>
      <c r="AH332" s="164">
        <f t="shared" si="71"/>
        <v>0</v>
      </c>
      <c r="AI332" s="285"/>
      <c r="AJ332" s="16">
        <f>Q332-X332-AA332-AD332-AG332-AH332</f>
        <v>0</v>
      </c>
    </row>
    <row r="333" spans="1:36" ht="11.25" customHeight="1">
      <c r="A333" s="156">
        <v>14300901</v>
      </c>
      <c r="B333" s="157"/>
      <c r="C333" s="197" t="s">
        <v>1055</v>
      </c>
      <c r="D333" s="159">
        <v>0</v>
      </c>
      <c r="E333" s="159">
        <v>0</v>
      </c>
      <c r="F333" s="159">
        <v>0</v>
      </c>
      <c r="G333" s="159">
        <v>0</v>
      </c>
      <c r="H333" s="159">
        <v>0</v>
      </c>
      <c r="I333" s="159">
        <v>0</v>
      </c>
      <c r="J333" s="275">
        <v>0</v>
      </c>
      <c r="K333" s="275">
        <v>0</v>
      </c>
      <c r="L333" s="160">
        <v>0</v>
      </c>
      <c r="M333" s="160">
        <v>0</v>
      </c>
      <c r="N333" s="160">
        <v>0</v>
      </c>
      <c r="O333" s="160">
        <v>0</v>
      </c>
      <c r="P333" s="160">
        <v>0</v>
      </c>
      <c r="Q333" s="160">
        <f t="shared" si="70"/>
        <v>0</v>
      </c>
      <c r="R333" s="222"/>
      <c r="S333" s="209"/>
      <c r="T333" s="209"/>
      <c r="U333" s="517"/>
      <c r="V333" s="16">
        <v>0</v>
      </c>
      <c r="W333" s="11">
        <v>0</v>
      </c>
      <c r="X333" s="17">
        <v>0</v>
      </c>
      <c r="Y333" s="16"/>
      <c r="Z333" s="11"/>
      <c r="AA333" s="17"/>
      <c r="AB333" s="16"/>
      <c r="AC333" s="11"/>
      <c r="AD333" s="17">
        <f t="shared" si="64"/>
        <v>0</v>
      </c>
      <c r="AE333" s="16">
        <v>0</v>
      </c>
      <c r="AF333" s="11">
        <v>0</v>
      </c>
      <c r="AG333" s="17">
        <v>0</v>
      </c>
      <c r="AH333" s="164">
        <f t="shared" si="71"/>
        <v>0</v>
      </c>
      <c r="AI333" s="285"/>
      <c r="AJ333" s="16">
        <f>Q333-X333-AA333-AD333-AG333-AH333</f>
        <v>0</v>
      </c>
    </row>
    <row r="334" spans="1:36" ht="11.25" customHeight="1">
      <c r="A334" s="156">
        <v>14300913</v>
      </c>
      <c r="B334" s="157"/>
      <c r="C334" s="197" t="s">
        <v>3236</v>
      </c>
      <c r="D334" s="159"/>
      <c r="E334" s="159"/>
      <c r="F334" s="159"/>
      <c r="G334" s="159"/>
      <c r="H334" s="159"/>
      <c r="I334" s="159"/>
      <c r="J334" s="275"/>
      <c r="K334" s="275">
        <v>-216.61</v>
      </c>
      <c r="L334" s="160">
        <v>0</v>
      </c>
      <c r="M334" s="160">
        <v>0</v>
      </c>
      <c r="N334" s="160">
        <v>0</v>
      </c>
      <c r="O334" s="160">
        <v>0</v>
      </c>
      <c r="P334" s="160">
        <v>0</v>
      </c>
      <c r="Q334" s="160">
        <f t="shared" si="70"/>
        <v>-18.050833333333333</v>
      </c>
      <c r="R334" s="222"/>
      <c r="S334" s="209"/>
      <c r="T334" s="209"/>
      <c r="U334" s="517"/>
      <c r="V334" s="16"/>
      <c r="W334" s="11"/>
      <c r="X334" s="17"/>
      <c r="Y334" s="16"/>
      <c r="Z334" s="11"/>
      <c r="AA334" s="17"/>
      <c r="AB334" s="16"/>
      <c r="AC334" s="11"/>
      <c r="AD334" s="17"/>
      <c r="AE334" s="16"/>
      <c r="AF334" s="11"/>
      <c r="AG334" s="17"/>
      <c r="AH334" s="164">
        <f t="shared" si="71"/>
        <v>-18.050833333333333</v>
      </c>
      <c r="AI334" s="285"/>
      <c r="AJ334" s="16"/>
    </row>
    <row r="335" spans="1:36" ht="11.25" customHeight="1">
      <c r="A335" s="156">
        <v>14300921</v>
      </c>
      <c r="B335" s="157"/>
      <c r="C335" s="197" t="s">
        <v>839</v>
      </c>
      <c r="D335" s="159">
        <v>667342.82999999996</v>
      </c>
      <c r="E335" s="159">
        <v>667342.82999999996</v>
      </c>
      <c r="F335" s="159">
        <v>667342.82999999996</v>
      </c>
      <c r="G335" s="159">
        <v>690893.36</v>
      </c>
      <c r="H335" s="159">
        <v>690893.36</v>
      </c>
      <c r="I335" s="159">
        <v>690893.36</v>
      </c>
      <c r="J335" s="275">
        <v>690893.36</v>
      </c>
      <c r="K335" s="275">
        <v>690893.36</v>
      </c>
      <c r="L335" s="160">
        <v>690893.36</v>
      </c>
      <c r="M335" s="160">
        <v>690893.36</v>
      </c>
      <c r="N335" s="160">
        <v>690893.36</v>
      </c>
      <c r="O335" s="160">
        <v>690893.36</v>
      </c>
      <c r="P335" s="160">
        <v>690893.36</v>
      </c>
      <c r="Q335" s="160">
        <f t="shared" si="70"/>
        <v>685986.99958333338</v>
      </c>
      <c r="R335" s="222"/>
      <c r="S335" s="209"/>
      <c r="T335" s="209"/>
      <c r="U335" s="517"/>
      <c r="V335" s="16">
        <v>0</v>
      </c>
      <c r="W335" s="11">
        <v>0</v>
      </c>
      <c r="X335" s="17">
        <v>0</v>
      </c>
      <c r="Y335" s="16"/>
      <c r="Z335" s="11"/>
      <c r="AA335" s="17"/>
      <c r="AB335" s="16"/>
      <c r="AC335" s="11"/>
      <c r="AD335" s="17">
        <f t="shared" si="64"/>
        <v>0</v>
      </c>
      <c r="AE335" s="16">
        <v>0</v>
      </c>
      <c r="AF335" s="11">
        <v>0</v>
      </c>
      <c r="AG335" s="17">
        <v>0</v>
      </c>
      <c r="AH335" s="164">
        <f t="shared" si="71"/>
        <v>685986.99958333338</v>
      </c>
      <c r="AI335" s="285"/>
      <c r="AJ335" s="16">
        <f t="shared" ref="AJ335:AJ398" si="77">Q335-X335-AA335-AD335-AG335-AH335</f>
        <v>0</v>
      </c>
    </row>
    <row r="336" spans="1:36" ht="11.25" customHeight="1">
      <c r="A336" s="156">
        <v>14300931</v>
      </c>
      <c r="B336" s="157"/>
      <c r="C336" s="197" t="s">
        <v>1326</v>
      </c>
      <c r="D336" s="159">
        <v>0</v>
      </c>
      <c r="E336" s="159">
        <v>0</v>
      </c>
      <c r="F336" s="159">
        <v>0</v>
      </c>
      <c r="G336" s="159">
        <v>0</v>
      </c>
      <c r="H336" s="159">
        <v>0</v>
      </c>
      <c r="I336" s="159">
        <v>0</v>
      </c>
      <c r="J336" s="275">
        <v>0</v>
      </c>
      <c r="K336" s="275">
        <v>0</v>
      </c>
      <c r="L336" s="160">
        <v>0</v>
      </c>
      <c r="M336" s="160">
        <v>0</v>
      </c>
      <c r="N336" s="160">
        <v>0</v>
      </c>
      <c r="O336" s="160">
        <v>0</v>
      </c>
      <c r="P336" s="160">
        <v>0</v>
      </c>
      <c r="Q336" s="160">
        <f t="shared" si="70"/>
        <v>0</v>
      </c>
      <c r="R336" s="222"/>
      <c r="S336" s="209"/>
      <c r="T336" s="209"/>
      <c r="U336" s="517"/>
      <c r="V336" s="16">
        <v>0</v>
      </c>
      <c r="W336" s="11">
        <v>0</v>
      </c>
      <c r="X336" s="17">
        <v>0</v>
      </c>
      <c r="Y336" s="16"/>
      <c r="Z336" s="11"/>
      <c r="AA336" s="17"/>
      <c r="AB336" s="16"/>
      <c r="AC336" s="11"/>
      <c r="AD336" s="17">
        <f t="shared" si="64"/>
        <v>0</v>
      </c>
      <c r="AE336" s="16">
        <v>0</v>
      </c>
      <c r="AF336" s="11">
        <v>0</v>
      </c>
      <c r="AG336" s="17">
        <v>0</v>
      </c>
      <c r="AH336" s="164">
        <f t="shared" si="71"/>
        <v>0</v>
      </c>
      <c r="AI336" s="285"/>
      <c r="AJ336" s="16">
        <f t="shared" si="77"/>
        <v>0</v>
      </c>
    </row>
    <row r="337" spans="1:36" ht="11.25" customHeight="1">
      <c r="A337" s="213">
        <v>14300941</v>
      </c>
      <c r="B337" s="157"/>
      <c r="C337" s="197" t="s">
        <v>2575</v>
      </c>
      <c r="D337" s="159">
        <v>0</v>
      </c>
      <c r="E337" s="159">
        <v>0</v>
      </c>
      <c r="F337" s="159">
        <v>0</v>
      </c>
      <c r="G337" s="159">
        <v>0</v>
      </c>
      <c r="H337" s="159">
        <v>0</v>
      </c>
      <c r="I337" s="159">
        <v>0</v>
      </c>
      <c r="J337" s="275">
        <v>0</v>
      </c>
      <c r="K337" s="275">
        <v>0</v>
      </c>
      <c r="L337" s="160">
        <v>0</v>
      </c>
      <c r="M337" s="160">
        <v>0</v>
      </c>
      <c r="N337" s="160">
        <v>0</v>
      </c>
      <c r="O337" s="160">
        <v>0</v>
      </c>
      <c r="P337" s="160">
        <v>0</v>
      </c>
      <c r="Q337" s="160">
        <f t="shared" si="70"/>
        <v>0</v>
      </c>
      <c r="R337" s="222"/>
      <c r="S337" s="209"/>
      <c r="T337" s="209" t="s">
        <v>828</v>
      </c>
      <c r="U337" s="517"/>
      <c r="V337" s="16">
        <v>0</v>
      </c>
      <c r="W337" s="11">
        <v>0</v>
      </c>
      <c r="X337" s="17">
        <v>0</v>
      </c>
      <c r="Y337" s="16"/>
      <c r="Z337" s="11"/>
      <c r="AA337" s="17"/>
      <c r="AB337" s="16">
        <f>$Q337</f>
        <v>0</v>
      </c>
      <c r="AC337" s="11">
        <v>0</v>
      </c>
      <c r="AD337" s="17">
        <f>SUM(AB337:AC337)</f>
        <v>0</v>
      </c>
      <c r="AE337" s="16">
        <v>0</v>
      </c>
      <c r="AF337" s="11">
        <v>0</v>
      </c>
      <c r="AG337" s="17">
        <v>0</v>
      </c>
      <c r="AH337" s="161"/>
      <c r="AI337" s="285"/>
      <c r="AJ337" s="16">
        <f t="shared" si="77"/>
        <v>0</v>
      </c>
    </row>
    <row r="338" spans="1:36" ht="11.25" customHeight="1">
      <c r="A338" s="156">
        <v>14301001</v>
      </c>
      <c r="B338" s="157"/>
      <c r="C338" s="197" t="s">
        <v>1122</v>
      </c>
      <c r="D338" s="159">
        <v>0</v>
      </c>
      <c r="E338" s="159">
        <v>0</v>
      </c>
      <c r="F338" s="159">
        <v>0</v>
      </c>
      <c r="G338" s="159">
        <v>0</v>
      </c>
      <c r="H338" s="159">
        <v>0</v>
      </c>
      <c r="I338" s="159">
        <v>0</v>
      </c>
      <c r="J338" s="275">
        <v>0</v>
      </c>
      <c r="K338" s="275">
        <v>0</v>
      </c>
      <c r="L338" s="160">
        <v>0</v>
      </c>
      <c r="M338" s="160">
        <v>0</v>
      </c>
      <c r="N338" s="160">
        <v>0</v>
      </c>
      <c r="O338" s="160">
        <v>0</v>
      </c>
      <c r="P338" s="160">
        <v>0</v>
      </c>
      <c r="Q338" s="160">
        <f t="shared" si="70"/>
        <v>0</v>
      </c>
      <c r="R338" s="222"/>
      <c r="S338" s="209"/>
      <c r="T338" s="209"/>
      <c r="U338" s="517"/>
      <c r="V338" s="16">
        <v>0</v>
      </c>
      <c r="W338" s="11">
        <v>0</v>
      </c>
      <c r="X338" s="17">
        <v>0</v>
      </c>
      <c r="Y338" s="16"/>
      <c r="Z338" s="11"/>
      <c r="AA338" s="17"/>
      <c r="AB338" s="16"/>
      <c r="AC338" s="11"/>
      <c r="AD338" s="17">
        <f t="shared" si="64"/>
        <v>0</v>
      </c>
      <c r="AE338" s="16">
        <v>0</v>
      </c>
      <c r="AF338" s="11">
        <v>0</v>
      </c>
      <c r="AG338" s="17">
        <v>0</v>
      </c>
      <c r="AH338" s="164">
        <f t="shared" ref="AH338:AH343" si="78">Q338</f>
        <v>0</v>
      </c>
      <c r="AI338" s="285"/>
      <c r="AJ338" s="16">
        <f t="shared" si="77"/>
        <v>0</v>
      </c>
    </row>
    <row r="339" spans="1:36" ht="11.25" customHeight="1">
      <c r="A339" s="170">
        <v>14301003</v>
      </c>
      <c r="B339" s="157"/>
      <c r="C339" s="166" t="s">
        <v>2169</v>
      </c>
      <c r="D339" s="159">
        <v>0</v>
      </c>
      <c r="E339" s="159">
        <v>0</v>
      </c>
      <c r="F339" s="159">
        <v>0</v>
      </c>
      <c r="G339" s="159">
        <v>0</v>
      </c>
      <c r="H339" s="159">
        <v>0</v>
      </c>
      <c r="I339" s="159">
        <v>0</v>
      </c>
      <c r="J339" s="275">
        <v>0</v>
      </c>
      <c r="K339" s="275">
        <v>0</v>
      </c>
      <c r="L339" s="160">
        <v>0</v>
      </c>
      <c r="M339" s="160">
        <v>0</v>
      </c>
      <c r="N339" s="160">
        <v>0</v>
      </c>
      <c r="O339" s="160">
        <v>0</v>
      </c>
      <c r="P339" s="160">
        <v>0</v>
      </c>
      <c r="Q339" s="160">
        <f t="shared" si="70"/>
        <v>0</v>
      </c>
      <c r="R339" s="222"/>
      <c r="S339" s="209"/>
      <c r="T339" s="209"/>
      <c r="U339" s="517"/>
      <c r="V339" s="16"/>
      <c r="W339" s="11"/>
      <c r="X339" s="17"/>
      <c r="Y339" s="16"/>
      <c r="Z339" s="11"/>
      <c r="AA339" s="17"/>
      <c r="AB339" s="16"/>
      <c r="AC339" s="11"/>
      <c r="AD339" s="17">
        <f t="shared" si="64"/>
        <v>0</v>
      </c>
      <c r="AE339" s="16">
        <v>0</v>
      </c>
      <c r="AF339" s="11">
        <v>0</v>
      </c>
      <c r="AG339" s="17">
        <v>0</v>
      </c>
      <c r="AH339" s="164">
        <f t="shared" si="78"/>
        <v>0</v>
      </c>
      <c r="AI339" s="285"/>
      <c r="AJ339" s="16">
        <f t="shared" si="77"/>
        <v>0</v>
      </c>
    </row>
    <row r="340" spans="1:36" ht="11.25" customHeight="1">
      <c r="A340" s="156">
        <v>14301022</v>
      </c>
      <c r="B340" s="157"/>
      <c r="C340" s="197" t="s">
        <v>1444</v>
      </c>
      <c r="D340" s="159">
        <v>6339120.6600000001</v>
      </c>
      <c r="E340" s="159">
        <v>6028700.21</v>
      </c>
      <c r="F340" s="159">
        <v>4240294.37</v>
      </c>
      <c r="G340" s="159">
        <v>3301322.68</v>
      </c>
      <c r="H340" s="159">
        <v>4493098.3</v>
      </c>
      <c r="I340" s="159">
        <v>3004818.21</v>
      </c>
      <c r="J340" s="275">
        <v>3604811.41</v>
      </c>
      <c r="K340" s="275">
        <v>2695464.09</v>
      </c>
      <c r="L340" s="160">
        <v>2271444.19</v>
      </c>
      <c r="M340" s="160">
        <v>2323151.7400000002</v>
      </c>
      <c r="N340" s="160">
        <v>3229510.32</v>
      </c>
      <c r="O340" s="160">
        <v>3463925.92</v>
      </c>
      <c r="P340" s="160">
        <v>4564889.6100000003</v>
      </c>
      <c r="Q340" s="160">
        <f t="shared" si="70"/>
        <v>3675712.2145833336</v>
      </c>
      <c r="R340" s="222"/>
      <c r="S340" s="209"/>
      <c r="T340" s="209"/>
      <c r="U340" s="517"/>
      <c r="V340" s="16">
        <v>0</v>
      </c>
      <c r="W340" s="11">
        <v>0</v>
      </c>
      <c r="X340" s="17">
        <v>0</v>
      </c>
      <c r="Y340" s="16"/>
      <c r="Z340" s="11"/>
      <c r="AA340" s="17"/>
      <c r="AB340" s="16"/>
      <c r="AC340" s="11"/>
      <c r="AD340" s="17">
        <f t="shared" si="64"/>
        <v>0</v>
      </c>
      <c r="AE340" s="16">
        <v>0</v>
      </c>
      <c r="AF340" s="11">
        <v>0</v>
      </c>
      <c r="AG340" s="17">
        <v>0</v>
      </c>
      <c r="AH340" s="164">
        <f t="shared" si="78"/>
        <v>3675712.2145833336</v>
      </c>
      <c r="AI340" s="285"/>
      <c r="AJ340" s="16">
        <f t="shared" si="77"/>
        <v>0</v>
      </c>
    </row>
    <row r="341" spans="1:36" ht="11.25" customHeight="1">
      <c r="A341" s="156">
        <v>14301033</v>
      </c>
      <c r="B341" s="157"/>
      <c r="C341" s="197" t="s">
        <v>2643</v>
      </c>
      <c r="D341" s="159">
        <v>23502.21</v>
      </c>
      <c r="E341" s="159">
        <v>-16717.05</v>
      </c>
      <c r="F341" s="159">
        <v>3676.41</v>
      </c>
      <c r="G341" s="159">
        <v>43827.49</v>
      </c>
      <c r="H341" s="159">
        <v>28313.11</v>
      </c>
      <c r="I341" s="159">
        <v>79871.34</v>
      </c>
      <c r="J341" s="275">
        <v>128129.07</v>
      </c>
      <c r="K341" s="275">
        <v>88464.76</v>
      </c>
      <c r="L341" s="160">
        <v>88464.76</v>
      </c>
      <c r="M341" s="160">
        <v>205485.27</v>
      </c>
      <c r="N341" s="160">
        <v>192855.11</v>
      </c>
      <c r="O341" s="160">
        <v>261720.97</v>
      </c>
      <c r="P341" s="160">
        <v>340050.87</v>
      </c>
      <c r="Q341" s="160">
        <f t="shared" si="70"/>
        <v>107155.64833333333</v>
      </c>
      <c r="R341" s="222"/>
      <c r="S341" s="209"/>
      <c r="T341" s="209"/>
      <c r="U341" s="517"/>
      <c r="V341" s="16">
        <v>0</v>
      </c>
      <c r="W341" s="11">
        <v>0</v>
      </c>
      <c r="X341" s="17">
        <v>0</v>
      </c>
      <c r="Y341" s="16"/>
      <c r="Z341" s="11"/>
      <c r="AA341" s="17"/>
      <c r="AB341" s="16"/>
      <c r="AC341" s="11"/>
      <c r="AD341" s="17">
        <f t="shared" ref="AD341" si="79">SUM(AB341:AC341)</f>
        <v>0</v>
      </c>
      <c r="AE341" s="16">
        <v>0</v>
      </c>
      <c r="AF341" s="11">
        <v>0</v>
      </c>
      <c r="AG341" s="17">
        <v>0</v>
      </c>
      <c r="AH341" s="164">
        <f t="shared" si="78"/>
        <v>107155.64833333333</v>
      </c>
      <c r="AI341" s="285"/>
      <c r="AJ341" s="16">
        <f t="shared" si="77"/>
        <v>0</v>
      </c>
    </row>
    <row r="342" spans="1:36" ht="11.25" customHeight="1">
      <c r="A342" s="156">
        <v>14301041</v>
      </c>
      <c r="B342" s="157"/>
      <c r="C342" s="197" t="s">
        <v>2688</v>
      </c>
      <c r="D342" s="159">
        <v>6951.6</v>
      </c>
      <c r="E342" s="159">
        <v>6951.6</v>
      </c>
      <c r="F342" s="159">
        <v>6951.6</v>
      </c>
      <c r="G342" s="159">
        <v>6951.6</v>
      </c>
      <c r="H342" s="159">
        <v>6951.6</v>
      </c>
      <c r="I342" s="159">
        <v>532</v>
      </c>
      <c r="J342" s="275">
        <v>532</v>
      </c>
      <c r="K342" s="275">
        <v>532</v>
      </c>
      <c r="L342" s="160">
        <v>532</v>
      </c>
      <c r="M342" s="160">
        <v>385</v>
      </c>
      <c r="N342" s="160">
        <v>385</v>
      </c>
      <c r="O342" s="160">
        <v>385</v>
      </c>
      <c r="P342" s="160">
        <v>385</v>
      </c>
      <c r="Q342" s="160">
        <f t="shared" si="70"/>
        <v>2896.4750000000004</v>
      </c>
      <c r="R342" s="222"/>
      <c r="S342" s="209"/>
      <c r="T342" s="209"/>
      <c r="U342" s="517"/>
      <c r="V342" s="16"/>
      <c r="W342" s="11"/>
      <c r="X342" s="17"/>
      <c r="Y342" s="16"/>
      <c r="Z342" s="11"/>
      <c r="AA342" s="17"/>
      <c r="AB342" s="16"/>
      <c r="AC342" s="11"/>
      <c r="AD342" s="17">
        <f t="shared" ref="AD342:AD343" si="80">SUM(AB342:AC342)</f>
        <v>0</v>
      </c>
      <c r="AE342" s="16">
        <v>0</v>
      </c>
      <c r="AF342" s="11">
        <v>0</v>
      </c>
      <c r="AG342" s="17">
        <v>0</v>
      </c>
      <c r="AH342" s="164">
        <f t="shared" si="78"/>
        <v>2896.4750000000004</v>
      </c>
      <c r="AI342" s="285"/>
      <c r="AJ342" s="16">
        <f t="shared" si="77"/>
        <v>0</v>
      </c>
    </row>
    <row r="343" spans="1:36" ht="11.25" customHeight="1">
      <c r="A343" s="156">
        <v>14301042</v>
      </c>
      <c r="B343" s="157"/>
      <c r="C343" s="197" t="s">
        <v>2689</v>
      </c>
      <c r="D343" s="159">
        <v>0</v>
      </c>
      <c r="E343" s="159">
        <v>0</v>
      </c>
      <c r="F343" s="159">
        <v>0</v>
      </c>
      <c r="G343" s="159">
        <v>0</v>
      </c>
      <c r="H343" s="159">
        <v>0</v>
      </c>
      <c r="I343" s="159">
        <v>0</v>
      </c>
      <c r="J343" s="275">
        <v>0</v>
      </c>
      <c r="K343" s="275">
        <v>0</v>
      </c>
      <c r="L343" s="160">
        <v>0</v>
      </c>
      <c r="M343" s="160">
        <v>0</v>
      </c>
      <c r="N343" s="160">
        <v>0</v>
      </c>
      <c r="O343" s="160">
        <v>0</v>
      </c>
      <c r="P343" s="160">
        <v>0</v>
      </c>
      <c r="Q343" s="160">
        <f t="shared" si="70"/>
        <v>0</v>
      </c>
      <c r="R343" s="222"/>
      <c r="S343" s="209"/>
      <c r="T343" s="209"/>
      <c r="U343" s="517"/>
      <c r="V343" s="16"/>
      <c r="W343" s="11"/>
      <c r="X343" s="17"/>
      <c r="Y343" s="16"/>
      <c r="Z343" s="11"/>
      <c r="AA343" s="17"/>
      <c r="AB343" s="16"/>
      <c r="AC343" s="11"/>
      <c r="AD343" s="17">
        <f t="shared" si="80"/>
        <v>0</v>
      </c>
      <c r="AE343" s="16">
        <v>0</v>
      </c>
      <c r="AF343" s="11">
        <v>0</v>
      </c>
      <c r="AG343" s="17">
        <v>0</v>
      </c>
      <c r="AH343" s="164">
        <f t="shared" si="78"/>
        <v>0</v>
      </c>
      <c r="AI343" s="285"/>
      <c r="AJ343" s="16">
        <f t="shared" si="77"/>
        <v>0</v>
      </c>
    </row>
    <row r="344" spans="1:36" ht="11.25" customHeight="1">
      <c r="A344" s="156">
        <v>14301043</v>
      </c>
      <c r="B344" s="157"/>
      <c r="C344" s="156" t="s">
        <v>2985</v>
      </c>
      <c r="D344" s="159">
        <v>862293.7</v>
      </c>
      <c r="E344" s="159">
        <v>1061338.3500000001</v>
      </c>
      <c r="F344" s="159">
        <v>1118555.44</v>
      </c>
      <c r="G344" s="159">
        <v>1236883.05</v>
      </c>
      <c r="H344" s="159">
        <v>1287655.1499999999</v>
      </c>
      <c r="I344" s="159">
        <v>2530026.27</v>
      </c>
      <c r="J344" s="275">
        <v>2687773.59</v>
      </c>
      <c r="K344" s="275">
        <v>2008272.73</v>
      </c>
      <c r="L344" s="160">
        <v>2035010.14</v>
      </c>
      <c r="M344" s="160">
        <v>2564669.2400000002</v>
      </c>
      <c r="N344" s="160">
        <v>2780399.26</v>
      </c>
      <c r="O344" s="160">
        <v>2739692.76</v>
      </c>
      <c r="P344" s="160">
        <v>2662149.1800000002</v>
      </c>
      <c r="Q344" s="160">
        <f t="shared" si="70"/>
        <v>1984374.7849999999</v>
      </c>
      <c r="R344" s="222"/>
      <c r="S344" s="209"/>
      <c r="T344" s="209" t="s">
        <v>1056</v>
      </c>
      <c r="U344" s="517"/>
      <c r="V344" s="16"/>
      <c r="W344" s="11"/>
      <c r="X344" s="17"/>
      <c r="Y344" s="16"/>
      <c r="Z344" s="11"/>
      <c r="AA344" s="17"/>
      <c r="AB344" s="16"/>
      <c r="AC344" s="11"/>
      <c r="AD344" s="17"/>
      <c r="AE344" s="16">
        <f>$Q344</f>
        <v>1984374.7849999999</v>
      </c>
      <c r="AF344" s="11">
        <f>$Q344</f>
        <v>1984374.7849999999</v>
      </c>
      <c r="AG344" s="17">
        <f>$Q344</f>
        <v>1984374.7849999999</v>
      </c>
      <c r="AH344" s="164"/>
      <c r="AI344" s="285"/>
      <c r="AJ344" s="16">
        <f t="shared" si="77"/>
        <v>0</v>
      </c>
    </row>
    <row r="345" spans="1:36" ht="11.25" customHeight="1">
      <c r="A345" s="156">
        <v>14400011</v>
      </c>
      <c r="B345" s="157"/>
      <c r="C345" s="197" t="s">
        <v>2132</v>
      </c>
      <c r="D345" s="159">
        <v>0</v>
      </c>
      <c r="E345" s="159">
        <v>0</v>
      </c>
      <c r="F345" s="159">
        <v>0</v>
      </c>
      <c r="G345" s="159">
        <v>0</v>
      </c>
      <c r="H345" s="159">
        <v>0</v>
      </c>
      <c r="I345" s="159">
        <v>0</v>
      </c>
      <c r="J345" s="275">
        <v>0</v>
      </c>
      <c r="K345" s="275">
        <v>0</v>
      </c>
      <c r="L345" s="160">
        <v>0</v>
      </c>
      <c r="M345" s="160">
        <v>0</v>
      </c>
      <c r="N345" s="160">
        <v>0</v>
      </c>
      <c r="O345" s="160">
        <v>0</v>
      </c>
      <c r="P345" s="160">
        <v>0</v>
      </c>
      <c r="Q345" s="160">
        <f t="shared" si="70"/>
        <v>0</v>
      </c>
      <c r="R345" s="222"/>
      <c r="S345" s="209"/>
      <c r="T345" s="209"/>
      <c r="U345" s="517"/>
      <c r="V345" s="16">
        <v>0</v>
      </c>
      <c r="W345" s="11">
        <v>0</v>
      </c>
      <c r="X345" s="17">
        <v>0</v>
      </c>
      <c r="Y345" s="16"/>
      <c r="Z345" s="11"/>
      <c r="AA345" s="17"/>
      <c r="AB345" s="16"/>
      <c r="AC345" s="11"/>
      <c r="AD345" s="17">
        <f t="shared" si="64"/>
        <v>0</v>
      </c>
      <c r="AE345" s="16">
        <v>0</v>
      </c>
      <c r="AF345" s="11">
        <v>0</v>
      </c>
      <c r="AG345" s="17">
        <v>0</v>
      </c>
      <c r="AH345" s="164">
        <f>Q345</f>
        <v>0</v>
      </c>
      <c r="AI345" s="285"/>
      <c r="AJ345" s="16">
        <f t="shared" si="77"/>
        <v>0</v>
      </c>
    </row>
    <row r="346" spans="1:36" ht="11.25" customHeight="1">
      <c r="A346" s="156">
        <v>14400032</v>
      </c>
      <c r="B346" s="157"/>
      <c r="C346" s="197" t="s">
        <v>2133</v>
      </c>
      <c r="D346" s="159">
        <v>0</v>
      </c>
      <c r="E346" s="159">
        <v>0</v>
      </c>
      <c r="F346" s="159">
        <v>0</v>
      </c>
      <c r="G346" s="159">
        <v>0</v>
      </c>
      <c r="H346" s="159">
        <v>0</v>
      </c>
      <c r="I346" s="159">
        <v>0</v>
      </c>
      <c r="J346" s="275">
        <v>0</v>
      </c>
      <c r="K346" s="275">
        <v>0</v>
      </c>
      <c r="L346" s="160">
        <v>0</v>
      </c>
      <c r="M346" s="160">
        <v>0</v>
      </c>
      <c r="N346" s="160">
        <v>0</v>
      </c>
      <c r="O346" s="160">
        <v>0</v>
      </c>
      <c r="P346" s="160">
        <v>0</v>
      </c>
      <c r="Q346" s="160">
        <f t="shared" si="70"/>
        <v>0</v>
      </c>
      <c r="R346" s="222"/>
      <c r="S346" s="209"/>
      <c r="T346" s="209"/>
      <c r="U346" s="517"/>
      <c r="V346" s="16">
        <v>0</v>
      </c>
      <c r="W346" s="11">
        <v>0</v>
      </c>
      <c r="X346" s="17">
        <v>0</v>
      </c>
      <c r="Y346" s="16"/>
      <c r="Z346" s="11"/>
      <c r="AA346" s="17"/>
      <c r="AB346" s="16"/>
      <c r="AC346" s="11"/>
      <c r="AD346" s="17">
        <f t="shared" ref="AD346:AD385" si="81">SUM(AB346:AC346)</f>
        <v>0</v>
      </c>
      <c r="AE346" s="16">
        <v>0</v>
      </c>
      <c r="AF346" s="11">
        <v>0</v>
      </c>
      <c r="AG346" s="17">
        <v>0</v>
      </c>
      <c r="AH346" s="164">
        <f>Q346</f>
        <v>0</v>
      </c>
      <c r="AI346" s="285"/>
      <c r="AJ346" s="16">
        <f t="shared" si="77"/>
        <v>0</v>
      </c>
    </row>
    <row r="347" spans="1:36" ht="11.25" customHeight="1">
      <c r="A347" s="156">
        <v>14400041</v>
      </c>
      <c r="B347" s="157"/>
      <c r="C347" s="197" t="s">
        <v>1092</v>
      </c>
      <c r="D347" s="159">
        <v>0</v>
      </c>
      <c r="E347" s="159">
        <v>0</v>
      </c>
      <c r="F347" s="159">
        <v>0</v>
      </c>
      <c r="G347" s="159">
        <v>0</v>
      </c>
      <c r="H347" s="159">
        <v>0</v>
      </c>
      <c r="I347" s="159">
        <v>0</v>
      </c>
      <c r="J347" s="275">
        <v>0</v>
      </c>
      <c r="K347" s="275">
        <v>0</v>
      </c>
      <c r="L347" s="160">
        <v>0</v>
      </c>
      <c r="M347" s="160">
        <v>0</v>
      </c>
      <c r="N347" s="160">
        <v>0</v>
      </c>
      <c r="O347" s="160">
        <v>0</v>
      </c>
      <c r="P347" s="160">
        <v>0</v>
      </c>
      <c r="Q347" s="160">
        <f t="shared" si="70"/>
        <v>0</v>
      </c>
      <c r="R347" s="222"/>
      <c r="S347" s="209"/>
      <c r="T347" s="209" t="s">
        <v>1056</v>
      </c>
      <c r="U347" s="517"/>
      <c r="V347" s="16">
        <v>0</v>
      </c>
      <c r="W347" s="11">
        <v>0</v>
      </c>
      <c r="X347" s="17">
        <v>0</v>
      </c>
      <c r="Y347" s="16"/>
      <c r="Z347" s="11"/>
      <c r="AA347" s="17"/>
      <c r="AB347" s="16"/>
      <c r="AC347" s="11"/>
      <c r="AD347" s="17">
        <f t="shared" si="81"/>
        <v>0</v>
      </c>
      <c r="AE347" s="16">
        <f t="shared" ref="AE347:AG349" si="82">$Q347</f>
        <v>0</v>
      </c>
      <c r="AF347" s="11">
        <f t="shared" si="82"/>
        <v>0</v>
      </c>
      <c r="AG347" s="17">
        <f t="shared" si="82"/>
        <v>0</v>
      </c>
      <c r="AH347" s="161"/>
      <c r="AI347" s="285"/>
      <c r="AJ347" s="16">
        <f t="shared" si="77"/>
        <v>0</v>
      </c>
    </row>
    <row r="348" spans="1:36" ht="11.25" customHeight="1">
      <c r="A348" s="156">
        <v>14400061</v>
      </c>
      <c r="B348" s="157"/>
      <c r="C348" s="197" t="s">
        <v>2170</v>
      </c>
      <c r="D348" s="159">
        <v>0</v>
      </c>
      <c r="E348" s="159">
        <v>0</v>
      </c>
      <c r="F348" s="159">
        <v>0</v>
      </c>
      <c r="G348" s="159">
        <v>0</v>
      </c>
      <c r="H348" s="159">
        <v>0</v>
      </c>
      <c r="I348" s="159">
        <v>0</v>
      </c>
      <c r="J348" s="275">
        <v>0</v>
      </c>
      <c r="K348" s="275">
        <v>0</v>
      </c>
      <c r="L348" s="160">
        <v>0</v>
      </c>
      <c r="M348" s="160">
        <v>0</v>
      </c>
      <c r="N348" s="160">
        <v>0</v>
      </c>
      <c r="O348" s="160">
        <v>0</v>
      </c>
      <c r="P348" s="160">
        <v>0</v>
      </c>
      <c r="Q348" s="160">
        <f t="shared" si="70"/>
        <v>0</v>
      </c>
      <c r="R348" s="222"/>
      <c r="S348" s="209"/>
      <c r="T348" s="209" t="s">
        <v>1056</v>
      </c>
      <c r="U348" s="517"/>
      <c r="V348" s="16">
        <v>0</v>
      </c>
      <c r="W348" s="11">
        <v>0</v>
      </c>
      <c r="X348" s="17">
        <v>0</v>
      </c>
      <c r="Y348" s="16"/>
      <c r="Z348" s="11"/>
      <c r="AA348" s="17"/>
      <c r="AB348" s="16"/>
      <c r="AC348" s="11"/>
      <c r="AD348" s="17">
        <f t="shared" si="81"/>
        <v>0</v>
      </c>
      <c r="AE348" s="16">
        <f t="shared" si="82"/>
        <v>0</v>
      </c>
      <c r="AF348" s="11">
        <f t="shared" si="82"/>
        <v>0</v>
      </c>
      <c r="AG348" s="17">
        <f t="shared" si="82"/>
        <v>0</v>
      </c>
      <c r="AH348" s="161"/>
      <c r="AI348" s="285"/>
      <c r="AJ348" s="16">
        <f t="shared" si="77"/>
        <v>0</v>
      </c>
    </row>
    <row r="349" spans="1:36" ht="11.25" customHeight="1">
      <c r="A349" s="156">
        <v>14400062</v>
      </c>
      <c r="B349" s="157"/>
      <c r="C349" s="197" t="s">
        <v>2171</v>
      </c>
      <c r="D349" s="159">
        <v>0</v>
      </c>
      <c r="E349" s="159">
        <v>0</v>
      </c>
      <c r="F349" s="159">
        <v>0</v>
      </c>
      <c r="G349" s="159">
        <v>0</v>
      </c>
      <c r="H349" s="159">
        <v>0</v>
      </c>
      <c r="I349" s="159">
        <v>0</v>
      </c>
      <c r="J349" s="275">
        <v>0</v>
      </c>
      <c r="K349" s="275">
        <v>0</v>
      </c>
      <c r="L349" s="160">
        <v>0</v>
      </c>
      <c r="M349" s="160">
        <v>0</v>
      </c>
      <c r="N349" s="160">
        <v>0</v>
      </c>
      <c r="O349" s="160">
        <v>0</v>
      </c>
      <c r="P349" s="160">
        <v>0</v>
      </c>
      <c r="Q349" s="160">
        <f t="shared" si="70"/>
        <v>0</v>
      </c>
      <c r="R349" s="222"/>
      <c r="S349" s="209"/>
      <c r="T349" s="209" t="s">
        <v>1056</v>
      </c>
      <c r="U349" s="517"/>
      <c r="V349" s="16">
        <v>0</v>
      </c>
      <c r="W349" s="11">
        <v>0</v>
      </c>
      <c r="X349" s="17">
        <v>0</v>
      </c>
      <c r="Y349" s="16"/>
      <c r="Z349" s="11"/>
      <c r="AA349" s="17"/>
      <c r="AB349" s="16"/>
      <c r="AC349" s="11"/>
      <c r="AD349" s="17">
        <f t="shared" si="81"/>
        <v>0</v>
      </c>
      <c r="AE349" s="16">
        <f t="shared" si="82"/>
        <v>0</v>
      </c>
      <c r="AF349" s="11">
        <f t="shared" si="82"/>
        <v>0</v>
      </c>
      <c r="AG349" s="17">
        <f t="shared" si="82"/>
        <v>0</v>
      </c>
      <c r="AH349" s="161"/>
      <c r="AI349" s="285"/>
      <c r="AJ349" s="16">
        <f t="shared" si="77"/>
        <v>0</v>
      </c>
    </row>
    <row r="350" spans="1:36" ht="11.25" customHeight="1">
      <c r="A350" s="156">
        <v>14400071</v>
      </c>
      <c r="B350" s="157"/>
      <c r="C350" s="197" t="s">
        <v>252</v>
      </c>
      <c r="D350" s="159">
        <v>0</v>
      </c>
      <c r="E350" s="159">
        <v>0</v>
      </c>
      <c r="F350" s="159">
        <v>0</v>
      </c>
      <c r="G350" s="159">
        <v>0</v>
      </c>
      <c r="H350" s="159">
        <v>0</v>
      </c>
      <c r="I350" s="159">
        <v>0</v>
      </c>
      <c r="J350" s="275">
        <v>0</v>
      </c>
      <c r="K350" s="275">
        <v>0</v>
      </c>
      <c r="L350" s="160">
        <v>0</v>
      </c>
      <c r="M350" s="160">
        <v>0</v>
      </c>
      <c r="N350" s="160">
        <v>0</v>
      </c>
      <c r="O350" s="160">
        <v>0</v>
      </c>
      <c r="P350" s="160">
        <v>0</v>
      </c>
      <c r="Q350" s="160">
        <f t="shared" si="70"/>
        <v>0</v>
      </c>
      <c r="R350" s="222"/>
      <c r="S350" s="209"/>
      <c r="T350" s="209"/>
      <c r="U350" s="517"/>
      <c r="V350" s="16">
        <v>0</v>
      </c>
      <c r="W350" s="11">
        <v>0</v>
      </c>
      <c r="X350" s="17">
        <v>0</v>
      </c>
      <c r="Y350" s="16"/>
      <c r="Z350" s="11"/>
      <c r="AA350" s="17"/>
      <c r="AB350" s="16"/>
      <c r="AC350" s="11"/>
      <c r="AD350" s="17">
        <f t="shared" si="81"/>
        <v>0</v>
      </c>
      <c r="AE350" s="16">
        <v>0</v>
      </c>
      <c r="AF350" s="11">
        <v>0</v>
      </c>
      <c r="AG350" s="17">
        <v>0</v>
      </c>
      <c r="AH350" s="164">
        <f t="shared" ref="AH350:AH366" si="83">Q350</f>
        <v>0</v>
      </c>
      <c r="AI350" s="285"/>
      <c r="AJ350" s="16">
        <f t="shared" si="77"/>
        <v>0</v>
      </c>
    </row>
    <row r="351" spans="1:36" ht="11.25" customHeight="1">
      <c r="A351" s="156">
        <v>14400203</v>
      </c>
      <c r="B351" s="157"/>
      <c r="C351" s="197" t="s">
        <v>1364</v>
      </c>
      <c r="D351" s="159">
        <v>0</v>
      </c>
      <c r="E351" s="159">
        <v>0</v>
      </c>
      <c r="F351" s="159">
        <v>0</v>
      </c>
      <c r="G351" s="159">
        <v>0</v>
      </c>
      <c r="H351" s="159">
        <v>0</v>
      </c>
      <c r="I351" s="159">
        <v>0</v>
      </c>
      <c r="J351" s="275">
        <v>0</v>
      </c>
      <c r="K351" s="275">
        <v>0</v>
      </c>
      <c r="L351" s="160">
        <v>0</v>
      </c>
      <c r="M351" s="160">
        <v>0</v>
      </c>
      <c r="N351" s="160">
        <v>0</v>
      </c>
      <c r="O351" s="160">
        <v>0</v>
      </c>
      <c r="P351" s="160">
        <v>0</v>
      </c>
      <c r="Q351" s="160">
        <f t="shared" si="70"/>
        <v>0</v>
      </c>
      <c r="R351" s="222"/>
      <c r="S351" s="209"/>
      <c r="T351" s="209"/>
      <c r="U351" s="517"/>
      <c r="V351" s="16">
        <v>0</v>
      </c>
      <c r="W351" s="11">
        <v>0</v>
      </c>
      <c r="X351" s="17">
        <v>0</v>
      </c>
      <c r="Y351" s="16"/>
      <c r="Z351" s="11"/>
      <c r="AA351" s="17"/>
      <c r="AB351" s="16"/>
      <c r="AC351" s="11"/>
      <c r="AD351" s="17">
        <f t="shared" si="81"/>
        <v>0</v>
      </c>
      <c r="AE351" s="16">
        <v>0</v>
      </c>
      <c r="AF351" s="11">
        <v>0</v>
      </c>
      <c r="AG351" s="17">
        <v>0</v>
      </c>
      <c r="AH351" s="164">
        <f t="shared" si="83"/>
        <v>0</v>
      </c>
      <c r="AI351" s="285"/>
      <c r="AJ351" s="16">
        <f t="shared" si="77"/>
        <v>0</v>
      </c>
    </row>
    <row r="352" spans="1:36" ht="11.25" customHeight="1">
      <c r="A352" s="156">
        <v>14400213</v>
      </c>
      <c r="B352" s="157"/>
      <c r="C352" s="197" t="s">
        <v>956</v>
      </c>
      <c r="D352" s="159">
        <v>0</v>
      </c>
      <c r="E352" s="159">
        <v>0</v>
      </c>
      <c r="F352" s="159">
        <v>0</v>
      </c>
      <c r="G352" s="159">
        <v>0</v>
      </c>
      <c r="H352" s="159">
        <v>0</v>
      </c>
      <c r="I352" s="159">
        <v>0</v>
      </c>
      <c r="J352" s="275">
        <v>0</v>
      </c>
      <c r="K352" s="275">
        <v>0</v>
      </c>
      <c r="L352" s="160">
        <v>0</v>
      </c>
      <c r="M352" s="160">
        <v>0</v>
      </c>
      <c r="N352" s="160">
        <v>0</v>
      </c>
      <c r="O352" s="160">
        <v>0</v>
      </c>
      <c r="P352" s="160">
        <v>0</v>
      </c>
      <c r="Q352" s="160">
        <f t="shared" si="70"/>
        <v>0</v>
      </c>
      <c r="R352" s="222"/>
      <c r="S352" s="209"/>
      <c r="T352" s="209"/>
      <c r="U352" s="517"/>
      <c r="V352" s="16">
        <v>0</v>
      </c>
      <c r="W352" s="11">
        <v>0</v>
      </c>
      <c r="X352" s="17">
        <v>0</v>
      </c>
      <c r="Y352" s="16"/>
      <c r="Z352" s="11"/>
      <c r="AA352" s="17"/>
      <c r="AB352" s="16"/>
      <c r="AC352" s="11"/>
      <c r="AD352" s="17">
        <f t="shared" si="81"/>
        <v>0</v>
      </c>
      <c r="AE352" s="16">
        <v>0</v>
      </c>
      <c r="AF352" s="11">
        <v>0</v>
      </c>
      <c r="AG352" s="17">
        <v>0</v>
      </c>
      <c r="AH352" s="164">
        <f t="shared" si="83"/>
        <v>0</v>
      </c>
      <c r="AI352" s="285"/>
      <c r="AJ352" s="16">
        <f t="shared" si="77"/>
        <v>0</v>
      </c>
    </row>
    <row r="353" spans="1:36" ht="11.25" customHeight="1">
      <c r="A353" s="156">
        <v>14400223</v>
      </c>
      <c r="B353" s="157"/>
      <c r="C353" s="197" t="s">
        <v>64</v>
      </c>
      <c r="D353" s="159">
        <v>0</v>
      </c>
      <c r="E353" s="159">
        <v>0</v>
      </c>
      <c r="F353" s="159">
        <v>0</v>
      </c>
      <c r="G353" s="159">
        <v>0</v>
      </c>
      <c r="H353" s="159">
        <v>0</v>
      </c>
      <c r="I353" s="159">
        <v>0</v>
      </c>
      <c r="J353" s="275">
        <v>0</v>
      </c>
      <c r="K353" s="275">
        <v>0</v>
      </c>
      <c r="L353" s="160">
        <v>0</v>
      </c>
      <c r="M353" s="160">
        <v>0</v>
      </c>
      <c r="N353" s="160">
        <v>0</v>
      </c>
      <c r="O353" s="160">
        <v>0</v>
      </c>
      <c r="P353" s="160">
        <v>0</v>
      </c>
      <c r="Q353" s="160">
        <f t="shared" si="70"/>
        <v>0</v>
      </c>
      <c r="R353" s="222"/>
      <c r="S353" s="209"/>
      <c r="T353" s="209"/>
      <c r="U353" s="517"/>
      <c r="V353" s="16">
        <v>0</v>
      </c>
      <c r="W353" s="11">
        <v>0</v>
      </c>
      <c r="X353" s="17">
        <v>0</v>
      </c>
      <c r="Y353" s="16"/>
      <c r="Z353" s="11"/>
      <c r="AA353" s="17"/>
      <c r="AB353" s="16"/>
      <c r="AC353" s="11"/>
      <c r="AD353" s="17">
        <f t="shared" si="81"/>
        <v>0</v>
      </c>
      <c r="AE353" s="16">
        <v>0</v>
      </c>
      <c r="AF353" s="11">
        <v>0</v>
      </c>
      <c r="AG353" s="17">
        <v>0</v>
      </c>
      <c r="AH353" s="164">
        <f t="shared" si="83"/>
        <v>0</v>
      </c>
      <c r="AI353" s="285"/>
      <c r="AJ353" s="16">
        <f t="shared" si="77"/>
        <v>0</v>
      </c>
    </row>
    <row r="354" spans="1:36" ht="11.25" customHeight="1">
      <c r="A354" s="156">
        <v>14400233</v>
      </c>
      <c r="B354" s="157"/>
      <c r="C354" s="197" t="s">
        <v>474</v>
      </c>
      <c r="D354" s="159">
        <v>0</v>
      </c>
      <c r="E354" s="159">
        <v>0</v>
      </c>
      <c r="F354" s="159">
        <v>0</v>
      </c>
      <c r="G354" s="159">
        <v>0</v>
      </c>
      <c r="H354" s="159">
        <v>0</v>
      </c>
      <c r="I354" s="159">
        <v>0</v>
      </c>
      <c r="J354" s="275">
        <v>0</v>
      </c>
      <c r="K354" s="275">
        <v>0</v>
      </c>
      <c r="L354" s="160">
        <v>0</v>
      </c>
      <c r="M354" s="160">
        <v>0</v>
      </c>
      <c r="N354" s="160">
        <v>0</v>
      </c>
      <c r="O354" s="160">
        <v>0</v>
      </c>
      <c r="P354" s="160">
        <v>0</v>
      </c>
      <c r="Q354" s="160">
        <f t="shared" si="70"/>
        <v>0</v>
      </c>
      <c r="R354" s="222"/>
      <c r="S354" s="209"/>
      <c r="T354" s="209"/>
      <c r="U354" s="517"/>
      <c r="V354" s="16">
        <v>0</v>
      </c>
      <c r="W354" s="11">
        <v>0</v>
      </c>
      <c r="X354" s="17">
        <v>0</v>
      </c>
      <c r="Y354" s="16"/>
      <c r="Z354" s="11"/>
      <c r="AA354" s="17"/>
      <c r="AB354" s="16"/>
      <c r="AC354" s="11"/>
      <c r="AD354" s="17">
        <f t="shared" si="81"/>
        <v>0</v>
      </c>
      <c r="AE354" s="16">
        <v>0</v>
      </c>
      <c r="AF354" s="11">
        <v>0</v>
      </c>
      <c r="AG354" s="17">
        <v>0</v>
      </c>
      <c r="AH354" s="164">
        <f t="shared" si="83"/>
        <v>0</v>
      </c>
      <c r="AI354" s="285"/>
      <c r="AJ354" s="16">
        <f t="shared" si="77"/>
        <v>0</v>
      </c>
    </row>
    <row r="355" spans="1:36" ht="11.25" customHeight="1">
      <c r="A355" s="156">
        <v>14400253</v>
      </c>
      <c r="B355" s="157"/>
      <c r="C355" s="197" t="s">
        <v>1193</v>
      </c>
      <c r="D355" s="159">
        <v>0</v>
      </c>
      <c r="E355" s="159">
        <v>0</v>
      </c>
      <c r="F355" s="159">
        <v>0</v>
      </c>
      <c r="G355" s="159">
        <v>0</v>
      </c>
      <c r="H355" s="159">
        <v>0</v>
      </c>
      <c r="I355" s="159">
        <v>0</v>
      </c>
      <c r="J355" s="275">
        <v>0</v>
      </c>
      <c r="K355" s="275">
        <v>0</v>
      </c>
      <c r="L355" s="160">
        <v>0</v>
      </c>
      <c r="M355" s="160">
        <v>0</v>
      </c>
      <c r="N355" s="160">
        <v>0</v>
      </c>
      <c r="O355" s="160">
        <v>0</v>
      </c>
      <c r="P355" s="160">
        <v>0</v>
      </c>
      <c r="Q355" s="160">
        <f t="shared" si="70"/>
        <v>0</v>
      </c>
      <c r="R355" s="222"/>
      <c r="S355" s="209"/>
      <c r="T355" s="209"/>
      <c r="U355" s="517"/>
      <c r="V355" s="16">
        <v>0</v>
      </c>
      <c r="W355" s="11">
        <v>0</v>
      </c>
      <c r="X355" s="17">
        <v>0</v>
      </c>
      <c r="Y355" s="16"/>
      <c r="Z355" s="11"/>
      <c r="AA355" s="17"/>
      <c r="AB355" s="16"/>
      <c r="AC355" s="11"/>
      <c r="AD355" s="17">
        <f t="shared" si="81"/>
        <v>0</v>
      </c>
      <c r="AE355" s="16">
        <v>0</v>
      </c>
      <c r="AF355" s="11">
        <v>0</v>
      </c>
      <c r="AG355" s="17">
        <v>0</v>
      </c>
      <c r="AH355" s="164">
        <f t="shared" si="83"/>
        <v>0</v>
      </c>
      <c r="AI355" s="285"/>
      <c r="AJ355" s="16">
        <f t="shared" si="77"/>
        <v>0</v>
      </c>
    </row>
    <row r="356" spans="1:36" ht="11.25" customHeight="1">
      <c r="A356" s="156">
        <v>14400263</v>
      </c>
      <c r="B356" s="157"/>
      <c r="C356" s="197" t="s">
        <v>1810</v>
      </c>
      <c r="D356" s="159">
        <v>0</v>
      </c>
      <c r="E356" s="159">
        <v>0</v>
      </c>
      <c r="F356" s="159">
        <v>0</v>
      </c>
      <c r="G356" s="159">
        <v>0</v>
      </c>
      <c r="H356" s="159">
        <v>0</v>
      </c>
      <c r="I356" s="159">
        <v>0</v>
      </c>
      <c r="J356" s="275">
        <v>0</v>
      </c>
      <c r="K356" s="275">
        <v>0</v>
      </c>
      <c r="L356" s="160">
        <v>0</v>
      </c>
      <c r="M356" s="160">
        <v>0</v>
      </c>
      <c r="N356" s="160">
        <v>0</v>
      </c>
      <c r="O356" s="160">
        <v>0</v>
      </c>
      <c r="P356" s="160">
        <v>0</v>
      </c>
      <c r="Q356" s="160">
        <f t="shared" si="70"/>
        <v>0</v>
      </c>
      <c r="R356" s="222"/>
      <c r="S356" s="209"/>
      <c r="T356" s="209"/>
      <c r="U356" s="517"/>
      <c r="V356" s="16">
        <v>0</v>
      </c>
      <c r="W356" s="11">
        <v>0</v>
      </c>
      <c r="X356" s="17">
        <v>0</v>
      </c>
      <c r="Y356" s="16"/>
      <c r="Z356" s="11"/>
      <c r="AA356" s="17"/>
      <c r="AB356" s="16"/>
      <c r="AC356" s="11"/>
      <c r="AD356" s="17">
        <f t="shared" si="81"/>
        <v>0</v>
      </c>
      <c r="AE356" s="16">
        <v>0</v>
      </c>
      <c r="AF356" s="11">
        <v>0</v>
      </c>
      <c r="AG356" s="17">
        <v>0</v>
      </c>
      <c r="AH356" s="164">
        <f t="shared" si="83"/>
        <v>0</v>
      </c>
      <c r="AI356" s="285"/>
      <c r="AJ356" s="16">
        <f t="shared" si="77"/>
        <v>0</v>
      </c>
    </row>
    <row r="357" spans="1:36" ht="11.25" customHeight="1">
      <c r="A357" s="156">
        <v>14400273</v>
      </c>
      <c r="B357" s="157"/>
      <c r="C357" s="197" t="s">
        <v>891</v>
      </c>
      <c r="D357" s="159">
        <v>0</v>
      </c>
      <c r="E357" s="159">
        <v>0</v>
      </c>
      <c r="F357" s="159">
        <v>0</v>
      </c>
      <c r="G357" s="159">
        <v>0</v>
      </c>
      <c r="H357" s="159">
        <v>0</v>
      </c>
      <c r="I357" s="159">
        <v>0</v>
      </c>
      <c r="J357" s="275">
        <v>0</v>
      </c>
      <c r="K357" s="275">
        <v>0</v>
      </c>
      <c r="L357" s="160">
        <v>0</v>
      </c>
      <c r="M357" s="160">
        <v>0</v>
      </c>
      <c r="N357" s="160">
        <v>0</v>
      </c>
      <c r="O357" s="160">
        <v>0</v>
      </c>
      <c r="P357" s="160">
        <v>0</v>
      </c>
      <c r="Q357" s="160">
        <f t="shared" si="70"/>
        <v>0</v>
      </c>
      <c r="R357" s="222"/>
      <c r="S357" s="209"/>
      <c r="T357" s="209"/>
      <c r="U357" s="517"/>
      <c r="V357" s="16">
        <v>0</v>
      </c>
      <c r="W357" s="11">
        <v>0</v>
      </c>
      <c r="X357" s="17">
        <v>0</v>
      </c>
      <c r="Y357" s="16"/>
      <c r="Z357" s="11"/>
      <c r="AA357" s="17"/>
      <c r="AB357" s="16"/>
      <c r="AC357" s="11"/>
      <c r="AD357" s="17">
        <f t="shared" si="81"/>
        <v>0</v>
      </c>
      <c r="AE357" s="16">
        <v>0</v>
      </c>
      <c r="AF357" s="11">
        <v>0</v>
      </c>
      <c r="AG357" s="17">
        <v>0</v>
      </c>
      <c r="AH357" s="164">
        <f t="shared" si="83"/>
        <v>0</v>
      </c>
      <c r="AI357" s="285"/>
      <c r="AJ357" s="16">
        <f t="shared" si="77"/>
        <v>0</v>
      </c>
    </row>
    <row r="358" spans="1:36" ht="11.25" customHeight="1">
      <c r="A358" s="156">
        <v>14400283</v>
      </c>
      <c r="B358" s="157"/>
      <c r="C358" s="197" t="s">
        <v>1365</v>
      </c>
      <c r="D358" s="159">
        <v>0</v>
      </c>
      <c r="E358" s="159">
        <v>0</v>
      </c>
      <c r="F358" s="159">
        <v>0</v>
      </c>
      <c r="G358" s="159">
        <v>0</v>
      </c>
      <c r="H358" s="159">
        <v>0</v>
      </c>
      <c r="I358" s="159">
        <v>0</v>
      </c>
      <c r="J358" s="275">
        <v>0</v>
      </c>
      <c r="K358" s="275">
        <v>0</v>
      </c>
      <c r="L358" s="160">
        <v>0</v>
      </c>
      <c r="M358" s="160">
        <v>0</v>
      </c>
      <c r="N358" s="160">
        <v>0</v>
      </c>
      <c r="O358" s="160">
        <v>0</v>
      </c>
      <c r="P358" s="160">
        <v>0</v>
      </c>
      <c r="Q358" s="160">
        <f t="shared" si="70"/>
        <v>0</v>
      </c>
      <c r="R358" s="222"/>
      <c r="S358" s="209"/>
      <c r="T358" s="209"/>
      <c r="U358" s="517"/>
      <c r="V358" s="16">
        <v>0</v>
      </c>
      <c r="W358" s="11">
        <v>0</v>
      </c>
      <c r="X358" s="17">
        <v>0</v>
      </c>
      <c r="Y358" s="16"/>
      <c r="Z358" s="11"/>
      <c r="AA358" s="17"/>
      <c r="AB358" s="16"/>
      <c r="AC358" s="11"/>
      <c r="AD358" s="17">
        <f t="shared" si="81"/>
        <v>0</v>
      </c>
      <c r="AE358" s="16">
        <v>0</v>
      </c>
      <c r="AF358" s="11">
        <v>0</v>
      </c>
      <c r="AG358" s="17">
        <v>0</v>
      </c>
      <c r="AH358" s="164">
        <f t="shared" si="83"/>
        <v>0</v>
      </c>
      <c r="AI358" s="285"/>
      <c r="AJ358" s="16">
        <f t="shared" si="77"/>
        <v>0</v>
      </c>
    </row>
    <row r="359" spans="1:36" ht="11.25" customHeight="1">
      <c r="A359" s="156">
        <v>14400293</v>
      </c>
      <c r="B359" s="157"/>
      <c r="C359" s="197" t="s">
        <v>241</v>
      </c>
      <c r="D359" s="159">
        <v>0</v>
      </c>
      <c r="E359" s="159">
        <v>0</v>
      </c>
      <c r="F359" s="159">
        <v>0</v>
      </c>
      <c r="G359" s="159">
        <v>0</v>
      </c>
      <c r="H359" s="159">
        <v>0</v>
      </c>
      <c r="I359" s="159">
        <v>0</v>
      </c>
      <c r="J359" s="275">
        <v>0</v>
      </c>
      <c r="K359" s="275">
        <v>0</v>
      </c>
      <c r="L359" s="160">
        <v>0</v>
      </c>
      <c r="M359" s="160">
        <v>0</v>
      </c>
      <c r="N359" s="160">
        <v>0</v>
      </c>
      <c r="O359" s="160">
        <v>0</v>
      </c>
      <c r="P359" s="160">
        <v>0</v>
      </c>
      <c r="Q359" s="160">
        <f t="shared" si="70"/>
        <v>0</v>
      </c>
      <c r="R359" s="222"/>
      <c r="S359" s="209"/>
      <c r="T359" s="209"/>
      <c r="U359" s="517"/>
      <c r="V359" s="16">
        <v>0</v>
      </c>
      <c r="W359" s="11">
        <v>0</v>
      </c>
      <c r="X359" s="17">
        <v>0</v>
      </c>
      <c r="Y359" s="16"/>
      <c r="Z359" s="11"/>
      <c r="AA359" s="17"/>
      <c r="AB359" s="16"/>
      <c r="AC359" s="11"/>
      <c r="AD359" s="17">
        <f t="shared" si="81"/>
        <v>0</v>
      </c>
      <c r="AE359" s="16">
        <v>0</v>
      </c>
      <c r="AF359" s="11">
        <v>0</v>
      </c>
      <c r="AG359" s="17">
        <v>0</v>
      </c>
      <c r="AH359" s="164">
        <f t="shared" si="83"/>
        <v>0</v>
      </c>
      <c r="AI359" s="285"/>
      <c r="AJ359" s="16">
        <f t="shared" si="77"/>
        <v>0</v>
      </c>
    </row>
    <row r="360" spans="1:36" ht="11.25" customHeight="1">
      <c r="A360" s="156">
        <v>14400303</v>
      </c>
      <c r="B360" s="157"/>
      <c r="C360" s="197" t="s">
        <v>1972</v>
      </c>
      <c r="D360" s="159">
        <v>0</v>
      </c>
      <c r="E360" s="159">
        <v>0</v>
      </c>
      <c r="F360" s="159">
        <v>0</v>
      </c>
      <c r="G360" s="159">
        <v>0</v>
      </c>
      <c r="H360" s="159">
        <v>0</v>
      </c>
      <c r="I360" s="159">
        <v>0</v>
      </c>
      <c r="J360" s="275">
        <v>0</v>
      </c>
      <c r="K360" s="275">
        <v>0</v>
      </c>
      <c r="L360" s="160">
        <v>0</v>
      </c>
      <c r="M360" s="160">
        <v>0</v>
      </c>
      <c r="N360" s="160">
        <v>0</v>
      </c>
      <c r="O360" s="160">
        <v>0</v>
      </c>
      <c r="P360" s="160">
        <v>0</v>
      </c>
      <c r="Q360" s="160">
        <f t="shared" si="70"/>
        <v>0</v>
      </c>
      <c r="R360" s="222"/>
      <c r="S360" s="209"/>
      <c r="T360" s="209"/>
      <c r="U360" s="517"/>
      <c r="V360" s="16">
        <v>0</v>
      </c>
      <c r="W360" s="11">
        <v>0</v>
      </c>
      <c r="X360" s="17">
        <v>0</v>
      </c>
      <c r="Y360" s="16"/>
      <c r="Z360" s="11"/>
      <c r="AA360" s="17"/>
      <c r="AB360" s="16"/>
      <c r="AC360" s="11"/>
      <c r="AD360" s="17">
        <f>SUM(AB360:AC360)</f>
        <v>0</v>
      </c>
      <c r="AE360" s="16">
        <v>0</v>
      </c>
      <c r="AF360" s="11">
        <v>0</v>
      </c>
      <c r="AG360" s="17">
        <v>0</v>
      </c>
      <c r="AH360" s="164">
        <f t="shared" si="83"/>
        <v>0</v>
      </c>
      <c r="AI360" s="285"/>
      <c r="AJ360" s="16">
        <f t="shared" si="77"/>
        <v>0</v>
      </c>
    </row>
    <row r="361" spans="1:36" ht="22.5" customHeight="1">
      <c r="A361" s="156">
        <v>14400311</v>
      </c>
      <c r="B361" s="157"/>
      <c r="C361" s="197" t="s">
        <v>2511</v>
      </c>
      <c r="D361" s="159">
        <v>-6783350.1500000004</v>
      </c>
      <c r="E361" s="159">
        <v>-6426726.8200000003</v>
      </c>
      <c r="F361" s="159">
        <v>-6490510.7300000004</v>
      </c>
      <c r="G361" s="159">
        <v>-5836642.3099999996</v>
      </c>
      <c r="H361" s="159">
        <v>-6534979.8600000003</v>
      </c>
      <c r="I361" s="159">
        <v>-5668603.1500000004</v>
      </c>
      <c r="J361" s="275">
        <v>-4647577.21</v>
      </c>
      <c r="K361" s="275">
        <v>-5138650.3899999997</v>
      </c>
      <c r="L361" s="160">
        <v>-5687139.2400000002</v>
      </c>
      <c r="M361" s="160">
        <v>-5464339.6600000001</v>
      </c>
      <c r="N361" s="160">
        <v>-5396717.3200000003</v>
      </c>
      <c r="O361" s="160">
        <v>-5324914.38</v>
      </c>
      <c r="P361" s="160">
        <v>-5682556.8200000003</v>
      </c>
      <c r="Q361" s="160">
        <f t="shared" si="70"/>
        <v>-5737479.5462500006</v>
      </c>
      <c r="R361" s="222"/>
      <c r="S361" s="209"/>
      <c r="T361" s="209"/>
      <c r="U361" s="517"/>
      <c r="V361" s="16">
        <v>0</v>
      </c>
      <c r="W361" s="11">
        <v>0</v>
      </c>
      <c r="X361" s="17">
        <v>0</v>
      </c>
      <c r="Y361" s="16"/>
      <c r="Z361" s="11"/>
      <c r="AA361" s="17"/>
      <c r="AB361" s="16"/>
      <c r="AC361" s="11"/>
      <c r="AD361" s="17">
        <f t="shared" ref="AD361:AD366" si="84">SUM(AB361:AC361)</f>
        <v>0</v>
      </c>
      <c r="AE361" s="16">
        <v>0</v>
      </c>
      <c r="AF361" s="11">
        <v>0</v>
      </c>
      <c r="AG361" s="17">
        <v>0</v>
      </c>
      <c r="AH361" s="164">
        <f t="shared" si="83"/>
        <v>-5737479.5462500006</v>
      </c>
      <c r="AI361" s="285"/>
      <c r="AJ361" s="16">
        <f t="shared" si="77"/>
        <v>0</v>
      </c>
    </row>
    <row r="362" spans="1:36" ht="22.5" customHeight="1">
      <c r="A362" s="156">
        <v>14400312</v>
      </c>
      <c r="B362" s="157"/>
      <c r="C362" s="197" t="s">
        <v>2503</v>
      </c>
      <c r="D362" s="159">
        <v>-2186114.9700000002</v>
      </c>
      <c r="E362" s="159">
        <v>-1875148.31</v>
      </c>
      <c r="F362" s="159">
        <v>-1934562.06</v>
      </c>
      <c r="G362" s="159">
        <v>-1608336.92</v>
      </c>
      <c r="H362" s="159">
        <v>-1824186.24</v>
      </c>
      <c r="I362" s="159">
        <v>-1603567.54</v>
      </c>
      <c r="J362" s="275">
        <v>-1250037.1599999999</v>
      </c>
      <c r="K362" s="275">
        <v>-1378875.78</v>
      </c>
      <c r="L362" s="160">
        <v>-1584671.08</v>
      </c>
      <c r="M362" s="160">
        <v>-1506329.89</v>
      </c>
      <c r="N362" s="160">
        <v>-1400826.14</v>
      </c>
      <c r="O362" s="160">
        <v>-1593005.83</v>
      </c>
      <c r="P362" s="160">
        <v>-1540368.86</v>
      </c>
      <c r="Q362" s="160">
        <f t="shared" si="70"/>
        <v>-1618565.7387500003</v>
      </c>
      <c r="R362" s="222"/>
      <c r="S362" s="209"/>
      <c r="T362" s="209"/>
      <c r="U362" s="517"/>
      <c r="V362" s="16">
        <v>0</v>
      </c>
      <c r="W362" s="11">
        <v>0</v>
      </c>
      <c r="X362" s="17">
        <v>0</v>
      </c>
      <c r="Y362" s="16"/>
      <c r="Z362" s="11"/>
      <c r="AA362" s="17"/>
      <c r="AB362" s="16"/>
      <c r="AC362" s="11"/>
      <c r="AD362" s="17">
        <f t="shared" si="84"/>
        <v>0</v>
      </c>
      <c r="AE362" s="16">
        <v>0</v>
      </c>
      <c r="AF362" s="11">
        <v>0</v>
      </c>
      <c r="AG362" s="17">
        <v>0</v>
      </c>
      <c r="AH362" s="164">
        <f t="shared" si="83"/>
        <v>-1618565.7387500003</v>
      </c>
      <c r="AI362" s="285"/>
      <c r="AJ362" s="16">
        <f t="shared" si="77"/>
        <v>0</v>
      </c>
    </row>
    <row r="363" spans="1:36" ht="11.25" customHeight="1">
      <c r="A363" s="156">
        <v>14400313</v>
      </c>
      <c r="B363" s="157"/>
      <c r="C363" s="197" t="s">
        <v>2534</v>
      </c>
      <c r="D363" s="159">
        <v>-125759.34</v>
      </c>
      <c r="E363" s="159">
        <v>-1876238.66</v>
      </c>
      <c r="F363" s="159">
        <v>-1876045.07</v>
      </c>
      <c r="G363" s="159">
        <v>-145969.42000000001</v>
      </c>
      <c r="H363" s="159">
        <v>-140532.48000000001</v>
      </c>
      <c r="I363" s="159">
        <v>-138957.79999999999</v>
      </c>
      <c r="J363" s="275">
        <v>-139555.09</v>
      </c>
      <c r="K363" s="275">
        <v>-140115.54</v>
      </c>
      <c r="L363" s="160">
        <v>-139486.87</v>
      </c>
      <c r="M363" s="160">
        <v>-350626.33</v>
      </c>
      <c r="N363" s="160">
        <v>-350666.32</v>
      </c>
      <c r="O363" s="160">
        <v>-341654.05</v>
      </c>
      <c r="P363" s="160">
        <v>-16071.59</v>
      </c>
      <c r="Q363" s="160">
        <f t="shared" si="70"/>
        <v>-475896.92458333331</v>
      </c>
      <c r="R363" s="222"/>
      <c r="S363" s="209"/>
      <c r="T363" s="209"/>
      <c r="U363" s="517"/>
      <c r="V363" s="16">
        <v>0</v>
      </c>
      <c r="W363" s="11">
        <v>0</v>
      </c>
      <c r="X363" s="17">
        <v>0</v>
      </c>
      <c r="Y363" s="16"/>
      <c r="Z363" s="11"/>
      <c r="AA363" s="17"/>
      <c r="AB363" s="16"/>
      <c r="AC363" s="11"/>
      <c r="AD363" s="17">
        <f t="shared" ref="AD363:AD364" si="85">SUM(AB363:AC363)</f>
        <v>0</v>
      </c>
      <c r="AE363" s="16">
        <v>0</v>
      </c>
      <c r="AF363" s="11">
        <v>0</v>
      </c>
      <c r="AG363" s="17">
        <v>0</v>
      </c>
      <c r="AH363" s="164">
        <f t="shared" si="83"/>
        <v>-475896.92458333331</v>
      </c>
      <c r="AI363" s="285"/>
      <c r="AJ363" s="16">
        <f t="shared" si="77"/>
        <v>0</v>
      </c>
    </row>
    <row r="364" spans="1:36" ht="22.5" customHeight="1">
      <c r="A364" s="156">
        <v>14400323</v>
      </c>
      <c r="B364" s="157"/>
      <c r="C364" s="197" t="s">
        <v>2540</v>
      </c>
      <c r="D364" s="159">
        <v>0</v>
      </c>
      <c r="E364" s="159">
        <v>0</v>
      </c>
      <c r="F364" s="159">
        <v>0</v>
      </c>
      <c r="G364" s="159">
        <v>4771.6499999999996</v>
      </c>
      <c r="H364" s="159">
        <v>-282.92</v>
      </c>
      <c r="I364" s="159">
        <v>0</v>
      </c>
      <c r="J364" s="275">
        <v>0</v>
      </c>
      <c r="K364" s="275">
        <v>0</v>
      </c>
      <c r="L364" s="160">
        <v>0</v>
      </c>
      <c r="M364" s="160">
        <v>0</v>
      </c>
      <c r="N364" s="160">
        <v>0</v>
      </c>
      <c r="O364" s="160">
        <v>190.9</v>
      </c>
      <c r="P364" s="160">
        <v>0</v>
      </c>
      <c r="Q364" s="160">
        <f t="shared" si="70"/>
        <v>389.96916666666658</v>
      </c>
      <c r="R364" s="222"/>
      <c r="S364" s="209"/>
      <c r="T364" s="209"/>
      <c r="U364" s="517"/>
      <c r="V364" s="16">
        <v>0</v>
      </c>
      <c r="W364" s="11">
        <v>0</v>
      </c>
      <c r="X364" s="17">
        <v>0</v>
      </c>
      <c r="Y364" s="16"/>
      <c r="Z364" s="11"/>
      <c r="AA364" s="17"/>
      <c r="AB364" s="16"/>
      <c r="AC364" s="11"/>
      <c r="AD364" s="17">
        <f t="shared" si="85"/>
        <v>0</v>
      </c>
      <c r="AE364" s="16">
        <v>0</v>
      </c>
      <c r="AF364" s="11">
        <v>0</v>
      </c>
      <c r="AG364" s="17">
        <v>0</v>
      </c>
      <c r="AH364" s="164">
        <f t="shared" si="83"/>
        <v>389.96916666666658</v>
      </c>
      <c r="AI364" s="285"/>
      <c r="AJ364" s="16">
        <f t="shared" si="77"/>
        <v>0</v>
      </c>
    </row>
    <row r="365" spans="1:36" ht="11.25" customHeight="1">
      <c r="A365" s="156">
        <v>14400343</v>
      </c>
      <c r="B365" s="157"/>
      <c r="C365" s="197" t="s">
        <v>1364</v>
      </c>
      <c r="D365" s="159">
        <v>-1724859.46</v>
      </c>
      <c r="E365" s="159">
        <v>-1718136.94</v>
      </c>
      <c r="F365" s="159">
        <v>-1739294.32</v>
      </c>
      <c r="G365" s="159">
        <v>-1546304.57</v>
      </c>
      <c r="H365" s="159">
        <v>-1605468.73</v>
      </c>
      <c r="I365" s="159">
        <v>-1651725.36</v>
      </c>
      <c r="J365" s="275">
        <v>-1624431.03</v>
      </c>
      <c r="K365" s="275">
        <v>-1660613.63</v>
      </c>
      <c r="L365" s="160">
        <v>-1679948.17</v>
      </c>
      <c r="M365" s="160">
        <v>-1724214.74</v>
      </c>
      <c r="N365" s="160">
        <v>-1682280.2</v>
      </c>
      <c r="O365" s="160">
        <v>-1682424.44</v>
      </c>
      <c r="P365" s="160">
        <v>-1675325.23</v>
      </c>
      <c r="Q365" s="160">
        <f t="shared" si="70"/>
        <v>-1667911.20625</v>
      </c>
      <c r="R365" s="222"/>
      <c r="S365" s="209"/>
      <c r="T365" s="209"/>
      <c r="U365" s="517"/>
      <c r="V365" s="16">
        <v>0</v>
      </c>
      <c r="W365" s="11">
        <v>0</v>
      </c>
      <c r="X365" s="17">
        <v>0</v>
      </c>
      <c r="Y365" s="16"/>
      <c r="Z365" s="11"/>
      <c r="AA365" s="17"/>
      <c r="AB365" s="16"/>
      <c r="AC365" s="11"/>
      <c r="AD365" s="17">
        <f t="shared" si="84"/>
        <v>0</v>
      </c>
      <c r="AE365" s="16">
        <v>0</v>
      </c>
      <c r="AF365" s="11">
        <v>0</v>
      </c>
      <c r="AG365" s="17">
        <v>0</v>
      </c>
      <c r="AH365" s="164">
        <f t="shared" si="83"/>
        <v>-1667911.20625</v>
      </c>
      <c r="AI365" s="285"/>
      <c r="AJ365" s="16">
        <f t="shared" si="77"/>
        <v>0</v>
      </c>
    </row>
    <row r="366" spans="1:36" ht="22.5" customHeight="1">
      <c r="A366" s="156">
        <v>14400353</v>
      </c>
      <c r="B366" s="157"/>
      <c r="C366" s="197" t="s">
        <v>2512</v>
      </c>
      <c r="D366" s="159">
        <v>-667879.29</v>
      </c>
      <c r="E366" s="159">
        <v>-649948.62</v>
      </c>
      <c r="F366" s="159">
        <v>-618186.57999999996</v>
      </c>
      <c r="G366" s="159">
        <v>-623461.19999999995</v>
      </c>
      <c r="H366" s="159">
        <v>-597216.80000000005</v>
      </c>
      <c r="I366" s="159">
        <v>-635027.53</v>
      </c>
      <c r="J366" s="275">
        <v>-614420.74</v>
      </c>
      <c r="K366" s="275">
        <v>-620783.18000000005</v>
      </c>
      <c r="L366" s="160">
        <v>-526486.04</v>
      </c>
      <c r="M366" s="160">
        <v>-598227.66</v>
      </c>
      <c r="N366" s="160">
        <v>-635455.27</v>
      </c>
      <c r="O366" s="160">
        <v>-669621.28</v>
      </c>
      <c r="P366" s="160">
        <v>-656899.77</v>
      </c>
      <c r="Q366" s="160">
        <f t="shared" si="70"/>
        <v>-620935.36916666676</v>
      </c>
      <c r="R366" s="222"/>
      <c r="S366" s="209"/>
      <c r="T366" s="209"/>
      <c r="U366" s="517"/>
      <c r="V366" s="16">
        <v>0</v>
      </c>
      <c r="W366" s="11">
        <v>0</v>
      </c>
      <c r="X366" s="17">
        <v>0</v>
      </c>
      <c r="Y366" s="16"/>
      <c r="Z366" s="11"/>
      <c r="AA366" s="17"/>
      <c r="AB366" s="16"/>
      <c r="AC366" s="11"/>
      <c r="AD366" s="17">
        <f t="shared" si="84"/>
        <v>0</v>
      </c>
      <c r="AE366" s="16">
        <v>0</v>
      </c>
      <c r="AF366" s="11">
        <v>0</v>
      </c>
      <c r="AG366" s="17">
        <v>0</v>
      </c>
      <c r="AH366" s="164">
        <f t="shared" si="83"/>
        <v>-620935.36916666676</v>
      </c>
      <c r="AI366" s="285"/>
      <c r="AJ366" s="16">
        <f t="shared" si="77"/>
        <v>0</v>
      </c>
    </row>
    <row r="367" spans="1:36" ht="11.25" customHeight="1">
      <c r="A367" s="156">
        <v>14600000</v>
      </c>
      <c r="B367" s="157"/>
      <c r="C367" s="197" t="s">
        <v>2172</v>
      </c>
      <c r="D367" s="159">
        <v>398250.18</v>
      </c>
      <c r="E367" s="159">
        <v>513887.43</v>
      </c>
      <c r="F367" s="159">
        <v>570029.32999999996</v>
      </c>
      <c r="G367" s="159">
        <v>459716.05</v>
      </c>
      <c r="H367" s="159">
        <v>538233.42000000004</v>
      </c>
      <c r="I367" s="159">
        <v>730619.5</v>
      </c>
      <c r="J367" s="275">
        <v>728848.73</v>
      </c>
      <c r="K367" s="275">
        <v>813627.3</v>
      </c>
      <c r="L367" s="160">
        <v>877289.17</v>
      </c>
      <c r="M367" s="160">
        <v>441003.02</v>
      </c>
      <c r="N367" s="160">
        <v>463027.16</v>
      </c>
      <c r="O367" s="160">
        <v>513393.05</v>
      </c>
      <c r="P367" s="160">
        <v>382341.64</v>
      </c>
      <c r="Q367" s="160">
        <f t="shared" si="70"/>
        <v>586664.17249999999</v>
      </c>
      <c r="R367" s="222"/>
      <c r="S367" s="209"/>
      <c r="T367" s="209" t="s">
        <v>1687</v>
      </c>
      <c r="U367" s="517"/>
      <c r="V367" s="16">
        <v>0</v>
      </c>
      <c r="W367" s="11">
        <v>0</v>
      </c>
      <c r="X367" s="17">
        <v>0</v>
      </c>
      <c r="Y367" s="16"/>
      <c r="Z367" s="11"/>
      <c r="AA367" s="17"/>
      <c r="AB367" s="16"/>
      <c r="AC367" s="11"/>
      <c r="AD367" s="17">
        <f t="shared" si="81"/>
        <v>0</v>
      </c>
      <c r="AE367" s="16">
        <f t="shared" ref="AE367:AG368" si="86">$Q367</f>
        <v>586664.17249999999</v>
      </c>
      <c r="AF367" s="11">
        <f t="shared" si="86"/>
        <v>586664.17249999999</v>
      </c>
      <c r="AG367" s="17">
        <f t="shared" si="86"/>
        <v>586664.17249999999</v>
      </c>
      <c r="AH367" s="161"/>
      <c r="AI367" s="285"/>
      <c r="AJ367" s="16">
        <f t="shared" si="77"/>
        <v>0</v>
      </c>
    </row>
    <row r="368" spans="1:36" ht="11.25" customHeight="1">
      <c r="A368" s="156">
        <v>14600010</v>
      </c>
      <c r="C368" s="197" t="s">
        <v>2173</v>
      </c>
      <c r="D368" s="159">
        <v>0</v>
      </c>
      <c r="E368" s="159">
        <v>0</v>
      </c>
      <c r="F368" s="159">
        <v>0</v>
      </c>
      <c r="G368" s="159">
        <v>0</v>
      </c>
      <c r="H368" s="159">
        <v>0</v>
      </c>
      <c r="I368" s="159">
        <v>0</v>
      </c>
      <c r="J368" s="275">
        <v>0</v>
      </c>
      <c r="K368" s="275">
        <v>0</v>
      </c>
      <c r="L368" s="160">
        <v>0</v>
      </c>
      <c r="M368" s="160">
        <v>0</v>
      </c>
      <c r="N368" s="160">
        <v>0</v>
      </c>
      <c r="O368" s="160">
        <v>0</v>
      </c>
      <c r="P368" s="160">
        <v>0</v>
      </c>
      <c r="Q368" s="160">
        <f t="shared" si="70"/>
        <v>0</v>
      </c>
      <c r="R368" s="222"/>
      <c r="S368" s="209"/>
      <c r="T368" s="209" t="s">
        <v>1687</v>
      </c>
      <c r="U368" s="517"/>
      <c r="V368" s="16">
        <v>0</v>
      </c>
      <c r="W368" s="11">
        <v>0</v>
      </c>
      <c r="X368" s="17">
        <v>0</v>
      </c>
      <c r="Y368" s="16"/>
      <c r="Z368" s="11"/>
      <c r="AA368" s="17"/>
      <c r="AB368" s="16"/>
      <c r="AC368" s="11"/>
      <c r="AD368" s="17">
        <f t="shared" si="81"/>
        <v>0</v>
      </c>
      <c r="AE368" s="16">
        <f t="shared" si="86"/>
        <v>0</v>
      </c>
      <c r="AF368" s="11">
        <f t="shared" si="86"/>
        <v>0</v>
      </c>
      <c r="AG368" s="17">
        <f t="shared" si="86"/>
        <v>0</v>
      </c>
      <c r="AH368" s="161"/>
      <c r="AI368" s="285"/>
      <c r="AJ368" s="16">
        <f t="shared" si="77"/>
        <v>0</v>
      </c>
    </row>
    <row r="369" spans="1:36" ht="11.25" customHeight="1">
      <c r="A369" s="156">
        <v>15100021</v>
      </c>
      <c r="B369" s="157"/>
      <c r="C369" s="197" t="s">
        <v>1751</v>
      </c>
      <c r="D369" s="159">
        <v>3027947.51</v>
      </c>
      <c r="E369" s="159">
        <v>2566048.16</v>
      </c>
      <c r="F369" s="159">
        <v>2761524.18</v>
      </c>
      <c r="G369" s="159">
        <v>3042624.55</v>
      </c>
      <c r="H369" s="159">
        <v>3032398.21</v>
      </c>
      <c r="I369" s="159">
        <v>2678837.2400000002</v>
      </c>
      <c r="J369" s="275">
        <v>3300278.05</v>
      </c>
      <c r="K369" s="275">
        <v>4415027.99</v>
      </c>
      <c r="L369" s="160">
        <v>5286845.1900000004</v>
      </c>
      <c r="M369" s="160">
        <v>4904812.13</v>
      </c>
      <c r="N369" s="160">
        <v>4569979.46</v>
      </c>
      <c r="O369" s="160">
        <v>3313366.08</v>
      </c>
      <c r="P369" s="160">
        <v>2959985.46</v>
      </c>
      <c r="Q369" s="160">
        <f t="shared" si="70"/>
        <v>3572142.3104166668</v>
      </c>
      <c r="R369" s="222"/>
      <c r="S369" s="209"/>
      <c r="T369" s="209"/>
      <c r="U369" s="517"/>
      <c r="V369" s="16">
        <v>0</v>
      </c>
      <c r="W369" s="11">
        <v>0</v>
      </c>
      <c r="X369" s="17">
        <v>0</v>
      </c>
      <c r="Y369" s="16"/>
      <c r="Z369" s="11"/>
      <c r="AA369" s="17"/>
      <c r="AB369" s="16"/>
      <c r="AC369" s="11"/>
      <c r="AD369" s="17">
        <f t="shared" si="81"/>
        <v>0</v>
      </c>
      <c r="AE369" s="16">
        <v>0</v>
      </c>
      <c r="AF369" s="11">
        <v>0</v>
      </c>
      <c r="AG369" s="17">
        <v>0</v>
      </c>
      <c r="AH369" s="164">
        <f t="shared" ref="AH369:AH400" si="87">Q369</f>
        <v>3572142.3104166668</v>
      </c>
      <c r="AI369" s="285"/>
      <c r="AJ369" s="16">
        <f t="shared" si="77"/>
        <v>0</v>
      </c>
    </row>
    <row r="370" spans="1:36" ht="11.25" customHeight="1">
      <c r="A370" s="156">
        <v>15100031</v>
      </c>
      <c r="B370" s="157"/>
      <c r="C370" s="197" t="s">
        <v>1752</v>
      </c>
      <c r="D370" s="159">
        <v>3106037.69</v>
      </c>
      <c r="E370" s="159">
        <v>3144737.14</v>
      </c>
      <c r="F370" s="159">
        <v>2983015.68</v>
      </c>
      <c r="G370" s="159">
        <v>3226046.86</v>
      </c>
      <c r="H370" s="159">
        <v>2675847.08</v>
      </c>
      <c r="I370" s="159">
        <v>2756193.6</v>
      </c>
      <c r="J370" s="275">
        <v>3077775.2</v>
      </c>
      <c r="K370" s="275">
        <v>3259820.5</v>
      </c>
      <c r="L370" s="160">
        <v>5805124.7300000004</v>
      </c>
      <c r="M370" s="160">
        <v>3996811.2</v>
      </c>
      <c r="N370" s="160">
        <v>4819831.9400000004</v>
      </c>
      <c r="O370" s="160">
        <v>4509920.46</v>
      </c>
      <c r="P370" s="160">
        <v>3915677.25</v>
      </c>
      <c r="Q370" s="160">
        <f t="shared" si="70"/>
        <v>3647165.1549999998</v>
      </c>
      <c r="R370" s="222"/>
      <c r="S370" s="209"/>
      <c r="T370" s="209"/>
      <c r="U370" s="517"/>
      <c r="V370" s="16">
        <v>0</v>
      </c>
      <c r="W370" s="11">
        <v>0</v>
      </c>
      <c r="X370" s="17">
        <v>0</v>
      </c>
      <c r="Y370" s="16"/>
      <c r="Z370" s="11"/>
      <c r="AA370" s="17"/>
      <c r="AB370" s="16"/>
      <c r="AC370" s="11"/>
      <c r="AD370" s="17">
        <f t="shared" si="81"/>
        <v>0</v>
      </c>
      <c r="AE370" s="16">
        <v>0</v>
      </c>
      <c r="AF370" s="11">
        <v>0</v>
      </c>
      <c r="AG370" s="17">
        <v>0</v>
      </c>
      <c r="AH370" s="164">
        <f t="shared" si="87"/>
        <v>3647165.1549999998</v>
      </c>
      <c r="AI370" s="285"/>
      <c r="AJ370" s="16">
        <f t="shared" si="77"/>
        <v>0</v>
      </c>
    </row>
    <row r="371" spans="1:36" ht="11.25" customHeight="1">
      <c r="A371" s="156">
        <v>15100041</v>
      </c>
      <c r="B371" s="157"/>
      <c r="C371" s="197" t="s">
        <v>782</v>
      </c>
      <c r="D371" s="159">
        <v>277117.93</v>
      </c>
      <c r="E371" s="159">
        <v>252536.93</v>
      </c>
      <c r="F371" s="159">
        <v>284058.93</v>
      </c>
      <c r="G371" s="159">
        <v>245240.93</v>
      </c>
      <c r="H371" s="159">
        <v>252874.93</v>
      </c>
      <c r="I371" s="159">
        <v>231541.93</v>
      </c>
      <c r="J371" s="275">
        <v>267731.93</v>
      </c>
      <c r="K371" s="275">
        <v>245935.93</v>
      </c>
      <c r="L371" s="160">
        <v>213977.93</v>
      </c>
      <c r="M371" s="160">
        <v>157106.93</v>
      </c>
      <c r="N371" s="160">
        <v>212271.93</v>
      </c>
      <c r="O371" s="160">
        <v>215026.13</v>
      </c>
      <c r="P371" s="160">
        <v>256529.03</v>
      </c>
      <c r="Q371" s="160">
        <f t="shared" si="70"/>
        <v>237093.99249999996</v>
      </c>
      <c r="R371" s="222"/>
      <c r="S371" s="209"/>
      <c r="T371" s="209"/>
      <c r="U371" s="517"/>
      <c r="V371" s="16">
        <v>0</v>
      </c>
      <c r="W371" s="11">
        <v>0</v>
      </c>
      <c r="X371" s="17">
        <v>0</v>
      </c>
      <c r="Y371" s="16"/>
      <c r="Z371" s="11"/>
      <c r="AA371" s="17"/>
      <c r="AB371" s="16"/>
      <c r="AC371" s="11"/>
      <c r="AD371" s="17">
        <f t="shared" si="81"/>
        <v>0</v>
      </c>
      <c r="AE371" s="16">
        <v>0</v>
      </c>
      <c r="AF371" s="11">
        <v>0</v>
      </c>
      <c r="AG371" s="17">
        <v>0</v>
      </c>
      <c r="AH371" s="164">
        <f t="shared" si="87"/>
        <v>237093.99249999996</v>
      </c>
      <c r="AI371" s="285"/>
      <c r="AJ371" s="16">
        <f t="shared" si="77"/>
        <v>0</v>
      </c>
    </row>
    <row r="372" spans="1:36" ht="11.25" customHeight="1">
      <c r="A372" s="156">
        <v>15100061</v>
      </c>
      <c r="B372" s="157"/>
      <c r="C372" s="197" t="s">
        <v>866</v>
      </c>
      <c r="D372" s="159">
        <v>36490.33</v>
      </c>
      <c r="E372" s="159">
        <v>45674.81</v>
      </c>
      <c r="F372" s="159">
        <v>36020.51</v>
      </c>
      <c r="G372" s="159">
        <v>35455.07</v>
      </c>
      <c r="H372" s="159">
        <v>32704.75</v>
      </c>
      <c r="I372" s="159">
        <v>24284.87</v>
      </c>
      <c r="J372" s="275">
        <v>24284.87</v>
      </c>
      <c r="K372" s="275">
        <v>24069.59</v>
      </c>
      <c r="L372" s="160">
        <v>22029.03</v>
      </c>
      <c r="M372" s="160">
        <v>22029.03</v>
      </c>
      <c r="N372" s="160">
        <v>22029.03</v>
      </c>
      <c r="O372" s="160">
        <v>22029.03</v>
      </c>
      <c r="P372" s="160">
        <v>15647.02</v>
      </c>
      <c r="Q372" s="160">
        <f t="shared" si="70"/>
        <v>28056.605416666673</v>
      </c>
      <c r="R372" s="222"/>
      <c r="S372" s="209"/>
      <c r="T372" s="209"/>
      <c r="U372" s="517"/>
      <c r="V372" s="16">
        <v>0</v>
      </c>
      <c r="W372" s="11">
        <v>0</v>
      </c>
      <c r="X372" s="17">
        <v>0</v>
      </c>
      <c r="Y372" s="16"/>
      <c r="Z372" s="11"/>
      <c r="AA372" s="17"/>
      <c r="AB372" s="16"/>
      <c r="AC372" s="11"/>
      <c r="AD372" s="17">
        <f t="shared" si="81"/>
        <v>0</v>
      </c>
      <c r="AE372" s="16">
        <v>0</v>
      </c>
      <c r="AF372" s="11">
        <v>0</v>
      </c>
      <c r="AG372" s="17">
        <v>0</v>
      </c>
      <c r="AH372" s="164">
        <f t="shared" si="87"/>
        <v>28056.605416666673</v>
      </c>
      <c r="AI372" s="285"/>
      <c r="AJ372" s="16">
        <f t="shared" si="77"/>
        <v>0</v>
      </c>
    </row>
    <row r="373" spans="1:36" ht="11.25" customHeight="1">
      <c r="A373" s="156">
        <v>15100081</v>
      </c>
      <c r="B373" s="157"/>
      <c r="C373" s="197" t="s">
        <v>143</v>
      </c>
      <c r="D373" s="159">
        <v>1546517.23</v>
      </c>
      <c r="E373" s="159">
        <v>1538235.79</v>
      </c>
      <c r="F373" s="159">
        <v>1590744.55</v>
      </c>
      <c r="G373" s="159">
        <v>1553818.87</v>
      </c>
      <c r="H373" s="159">
        <v>1549109.44</v>
      </c>
      <c r="I373" s="159">
        <v>1526649.89</v>
      </c>
      <c r="J373" s="275">
        <v>1526599.83</v>
      </c>
      <c r="K373" s="275">
        <v>1524021.41</v>
      </c>
      <c r="L373" s="160">
        <v>1524021.41</v>
      </c>
      <c r="M373" s="160">
        <v>1524021.41</v>
      </c>
      <c r="N373" s="160">
        <v>1517615.45</v>
      </c>
      <c r="O373" s="160">
        <v>1515451.56</v>
      </c>
      <c r="P373" s="160">
        <v>1511539.67</v>
      </c>
      <c r="Q373" s="160">
        <f t="shared" si="70"/>
        <v>1534943.1716666666</v>
      </c>
      <c r="R373" s="222"/>
      <c r="S373" s="209"/>
      <c r="T373" s="209"/>
      <c r="U373" s="517"/>
      <c r="V373" s="16">
        <v>0</v>
      </c>
      <c r="W373" s="11">
        <v>0</v>
      </c>
      <c r="X373" s="17">
        <v>0</v>
      </c>
      <c r="Y373" s="16"/>
      <c r="Z373" s="11"/>
      <c r="AA373" s="17"/>
      <c r="AB373" s="16"/>
      <c r="AC373" s="11"/>
      <c r="AD373" s="17">
        <f t="shared" si="81"/>
        <v>0</v>
      </c>
      <c r="AE373" s="16">
        <v>0</v>
      </c>
      <c r="AF373" s="11">
        <v>0</v>
      </c>
      <c r="AG373" s="17">
        <v>0</v>
      </c>
      <c r="AH373" s="164">
        <f t="shared" si="87"/>
        <v>1534943.1716666666</v>
      </c>
      <c r="AI373" s="285"/>
      <c r="AJ373" s="16">
        <f t="shared" si="77"/>
        <v>0</v>
      </c>
    </row>
    <row r="374" spans="1:36" ht="11.25" customHeight="1">
      <c r="A374" s="156">
        <v>15100091</v>
      </c>
      <c r="B374" s="157"/>
      <c r="C374" s="197" t="s">
        <v>144</v>
      </c>
      <c r="D374" s="159">
        <v>1780368.16</v>
      </c>
      <c r="E374" s="159">
        <v>1780368.16</v>
      </c>
      <c r="F374" s="159">
        <v>1780053.06</v>
      </c>
      <c r="G374" s="159">
        <v>1780020.86</v>
      </c>
      <c r="H374" s="159">
        <v>1779873.66</v>
      </c>
      <c r="I374" s="159">
        <v>1779873.66</v>
      </c>
      <c r="J374" s="275">
        <v>1779873.66</v>
      </c>
      <c r="K374" s="275">
        <v>1779873.66</v>
      </c>
      <c r="L374" s="160">
        <v>1779873.66</v>
      </c>
      <c r="M374" s="160">
        <v>1779873.66</v>
      </c>
      <c r="N374" s="160">
        <v>1779873.66</v>
      </c>
      <c r="O374" s="160">
        <v>1779873.66</v>
      </c>
      <c r="P374" s="160">
        <v>1779873.66</v>
      </c>
      <c r="Q374" s="160">
        <f t="shared" si="70"/>
        <v>1779962.6891666667</v>
      </c>
      <c r="R374" s="222"/>
      <c r="S374" s="209"/>
      <c r="T374" s="209"/>
      <c r="U374" s="517"/>
      <c r="V374" s="16">
        <v>0</v>
      </c>
      <c r="W374" s="11">
        <v>0</v>
      </c>
      <c r="X374" s="17">
        <v>0</v>
      </c>
      <c r="Y374" s="16"/>
      <c r="Z374" s="11"/>
      <c r="AA374" s="17"/>
      <c r="AB374" s="16"/>
      <c r="AC374" s="11"/>
      <c r="AD374" s="17">
        <f t="shared" si="81"/>
        <v>0</v>
      </c>
      <c r="AE374" s="16">
        <v>0</v>
      </c>
      <c r="AF374" s="11">
        <v>0</v>
      </c>
      <c r="AG374" s="17">
        <v>0</v>
      </c>
      <c r="AH374" s="164">
        <f t="shared" si="87"/>
        <v>1779962.6891666667</v>
      </c>
      <c r="AI374" s="285"/>
      <c r="AJ374" s="16">
        <f t="shared" si="77"/>
        <v>0</v>
      </c>
    </row>
    <row r="375" spans="1:36" ht="11.25" customHeight="1">
      <c r="A375" s="156">
        <v>15100101</v>
      </c>
      <c r="B375" s="157"/>
      <c r="C375" s="197" t="s">
        <v>1780</v>
      </c>
      <c r="D375" s="159">
        <v>4583257.29</v>
      </c>
      <c r="E375" s="159">
        <v>4583257.29</v>
      </c>
      <c r="F375" s="159">
        <v>4504183.8600000003</v>
      </c>
      <c r="G375" s="159">
        <v>4484646.12</v>
      </c>
      <c r="H375" s="159">
        <v>4446725.91</v>
      </c>
      <c r="I375" s="159">
        <v>4342175.43</v>
      </c>
      <c r="J375" s="275">
        <v>4320236.93</v>
      </c>
      <c r="K375" s="275">
        <v>4320236.93</v>
      </c>
      <c r="L375" s="160">
        <v>4320236.93</v>
      </c>
      <c r="M375" s="160">
        <v>4320236.93</v>
      </c>
      <c r="N375" s="160">
        <v>4320236.93</v>
      </c>
      <c r="O375" s="160">
        <v>4320236.93</v>
      </c>
      <c r="P375" s="160">
        <v>4320236.93</v>
      </c>
      <c r="Q375" s="160">
        <f t="shared" si="70"/>
        <v>4394513.1083333334</v>
      </c>
      <c r="R375" s="222"/>
      <c r="S375" s="209"/>
      <c r="T375" s="209"/>
      <c r="U375" s="517"/>
      <c r="V375" s="16">
        <v>0</v>
      </c>
      <c r="W375" s="11">
        <v>0</v>
      </c>
      <c r="X375" s="17">
        <v>0</v>
      </c>
      <c r="Y375" s="16"/>
      <c r="Z375" s="11"/>
      <c r="AA375" s="17"/>
      <c r="AB375" s="16"/>
      <c r="AC375" s="11"/>
      <c r="AD375" s="17">
        <f t="shared" si="81"/>
        <v>0</v>
      </c>
      <c r="AE375" s="16">
        <v>0</v>
      </c>
      <c r="AF375" s="11">
        <v>0</v>
      </c>
      <c r="AG375" s="17">
        <v>0</v>
      </c>
      <c r="AH375" s="164">
        <f t="shared" si="87"/>
        <v>4394513.1083333334</v>
      </c>
      <c r="AI375" s="285"/>
      <c r="AJ375" s="16">
        <f t="shared" si="77"/>
        <v>0</v>
      </c>
    </row>
    <row r="376" spans="1:36" ht="11.25" customHeight="1">
      <c r="A376" s="156">
        <v>15100121</v>
      </c>
      <c r="B376" s="157"/>
      <c r="C376" s="197" t="s">
        <v>144</v>
      </c>
      <c r="D376" s="159">
        <v>0</v>
      </c>
      <c r="E376" s="159">
        <v>0</v>
      </c>
      <c r="F376" s="159">
        <v>0</v>
      </c>
      <c r="G376" s="159">
        <v>0</v>
      </c>
      <c r="H376" s="159">
        <v>0</v>
      </c>
      <c r="I376" s="159">
        <v>0</v>
      </c>
      <c r="J376" s="275">
        <v>0</v>
      </c>
      <c r="K376" s="275">
        <v>0</v>
      </c>
      <c r="L376" s="160">
        <v>0</v>
      </c>
      <c r="M376" s="160">
        <v>0</v>
      </c>
      <c r="N376" s="160">
        <v>0</v>
      </c>
      <c r="O376" s="160">
        <v>0</v>
      </c>
      <c r="P376" s="160">
        <v>0</v>
      </c>
      <c r="Q376" s="160">
        <f t="shared" ref="Q376:Q439" si="88">(D376+P376+SUM(E376:O376)*2)/24</f>
        <v>0</v>
      </c>
      <c r="R376" s="222"/>
      <c r="S376" s="209"/>
      <c r="T376" s="209"/>
      <c r="U376" s="517"/>
      <c r="V376" s="16">
        <v>0</v>
      </c>
      <c r="W376" s="11">
        <v>0</v>
      </c>
      <c r="X376" s="17">
        <v>0</v>
      </c>
      <c r="Y376" s="16"/>
      <c r="Z376" s="11"/>
      <c r="AA376" s="17"/>
      <c r="AB376" s="16"/>
      <c r="AC376" s="11"/>
      <c r="AD376" s="17">
        <f t="shared" si="81"/>
        <v>0</v>
      </c>
      <c r="AE376" s="16">
        <v>0</v>
      </c>
      <c r="AF376" s="11">
        <v>0</v>
      </c>
      <c r="AG376" s="17">
        <v>0</v>
      </c>
      <c r="AH376" s="164">
        <f t="shared" si="87"/>
        <v>0</v>
      </c>
      <c r="AI376" s="285"/>
      <c r="AJ376" s="16">
        <f t="shared" si="77"/>
        <v>0</v>
      </c>
    </row>
    <row r="377" spans="1:36" ht="11.25" customHeight="1">
      <c r="A377" s="156">
        <v>15100122</v>
      </c>
      <c r="B377" s="157"/>
      <c r="C377" s="197" t="s">
        <v>430</v>
      </c>
      <c r="D377" s="159">
        <v>296599.96000000002</v>
      </c>
      <c r="E377" s="159">
        <v>296599.96000000002</v>
      </c>
      <c r="F377" s="159">
        <v>296599.96000000002</v>
      </c>
      <c r="G377" s="159">
        <v>296599.96000000002</v>
      </c>
      <c r="H377" s="159">
        <v>296599.96000000002</v>
      </c>
      <c r="I377" s="159">
        <v>296599.96000000002</v>
      </c>
      <c r="J377" s="275">
        <v>296599.96000000002</v>
      </c>
      <c r="K377" s="275">
        <v>296599.96000000002</v>
      </c>
      <c r="L377" s="160">
        <v>296599.96000000002</v>
      </c>
      <c r="M377" s="160">
        <v>296599.96000000002</v>
      </c>
      <c r="N377" s="160">
        <v>296599.96000000002</v>
      </c>
      <c r="O377" s="160">
        <v>296344.58</v>
      </c>
      <c r="P377" s="160">
        <v>296344.58</v>
      </c>
      <c r="Q377" s="160">
        <f t="shared" si="88"/>
        <v>296568.03750000003</v>
      </c>
      <c r="R377" s="222"/>
      <c r="S377" s="209"/>
      <c r="T377" s="209"/>
      <c r="U377" s="517"/>
      <c r="V377" s="16">
        <v>0</v>
      </c>
      <c r="W377" s="11">
        <v>0</v>
      </c>
      <c r="X377" s="17">
        <v>0</v>
      </c>
      <c r="Y377" s="16"/>
      <c r="Z377" s="11"/>
      <c r="AA377" s="17"/>
      <c r="AB377" s="16"/>
      <c r="AC377" s="11"/>
      <c r="AD377" s="17">
        <f t="shared" si="81"/>
        <v>0</v>
      </c>
      <c r="AE377" s="16">
        <v>0</v>
      </c>
      <c r="AF377" s="11">
        <v>0</v>
      </c>
      <c r="AG377" s="17">
        <v>0</v>
      </c>
      <c r="AH377" s="164">
        <f t="shared" si="87"/>
        <v>296568.03750000003</v>
      </c>
      <c r="AI377" s="285"/>
      <c r="AJ377" s="16">
        <f t="shared" si="77"/>
        <v>0</v>
      </c>
    </row>
    <row r="378" spans="1:36" ht="11.25" customHeight="1">
      <c r="A378" s="156">
        <v>15100131</v>
      </c>
      <c r="B378" s="157"/>
      <c r="C378" s="197" t="s">
        <v>2417</v>
      </c>
      <c r="D378" s="159">
        <v>0</v>
      </c>
      <c r="E378" s="159">
        <v>0</v>
      </c>
      <c r="F378" s="159">
        <v>0</v>
      </c>
      <c r="G378" s="159">
        <v>0</v>
      </c>
      <c r="H378" s="159">
        <v>0</v>
      </c>
      <c r="I378" s="159">
        <v>0</v>
      </c>
      <c r="J378" s="275">
        <v>0</v>
      </c>
      <c r="K378" s="275">
        <v>0</v>
      </c>
      <c r="L378" s="160">
        <v>0</v>
      </c>
      <c r="M378" s="160">
        <v>0</v>
      </c>
      <c r="N378" s="160">
        <v>0</v>
      </c>
      <c r="O378" s="160">
        <v>0</v>
      </c>
      <c r="P378" s="160">
        <v>0</v>
      </c>
      <c r="Q378" s="160">
        <f t="shared" si="88"/>
        <v>0</v>
      </c>
      <c r="R378" s="222"/>
      <c r="S378" s="209"/>
      <c r="T378" s="209"/>
      <c r="U378" s="517"/>
      <c r="V378" s="16">
        <v>0</v>
      </c>
      <c r="W378" s="11">
        <v>0</v>
      </c>
      <c r="X378" s="17">
        <v>0</v>
      </c>
      <c r="Y378" s="16"/>
      <c r="Z378" s="11"/>
      <c r="AA378" s="17"/>
      <c r="AB378" s="16"/>
      <c r="AC378" s="11"/>
      <c r="AD378" s="17">
        <f t="shared" ref="AD378" si="89">SUM(AB378:AC378)</f>
        <v>0</v>
      </c>
      <c r="AE378" s="16">
        <v>0</v>
      </c>
      <c r="AF378" s="11">
        <v>0</v>
      </c>
      <c r="AG378" s="17">
        <v>0</v>
      </c>
      <c r="AH378" s="164">
        <f t="shared" si="87"/>
        <v>0</v>
      </c>
      <c r="AI378" s="285"/>
      <c r="AJ378" s="16">
        <f t="shared" si="77"/>
        <v>0</v>
      </c>
    </row>
    <row r="379" spans="1:36" ht="11.25" customHeight="1">
      <c r="A379" s="156">
        <v>15100151</v>
      </c>
      <c r="B379" s="157"/>
      <c r="C379" s="197" t="s">
        <v>824</v>
      </c>
      <c r="D379" s="159">
        <v>0</v>
      </c>
      <c r="E379" s="159">
        <v>0</v>
      </c>
      <c r="F379" s="159">
        <v>0</v>
      </c>
      <c r="G379" s="159">
        <v>0</v>
      </c>
      <c r="H379" s="159">
        <v>0</v>
      </c>
      <c r="I379" s="159">
        <v>0</v>
      </c>
      <c r="J379" s="275">
        <v>0</v>
      </c>
      <c r="K379" s="275">
        <v>0</v>
      </c>
      <c r="L379" s="160">
        <v>0</v>
      </c>
      <c r="M379" s="160">
        <v>0</v>
      </c>
      <c r="N379" s="160">
        <v>0</v>
      </c>
      <c r="O379" s="160">
        <v>0</v>
      </c>
      <c r="P379" s="160">
        <v>0</v>
      </c>
      <c r="Q379" s="160">
        <f t="shared" si="88"/>
        <v>0</v>
      </c>
      <c r="R379" s="222"/>
      <c r="S379" s="209"/>
      <c r="T379" s="209"/>
      <c r="U379" s="517"/>
      <c r="V379" s="16">
        <v>0</v>
      </c>
      <c r="W379" s="11">
        <v>0</v>
      </c>
      <c r="X379" s="17">
        <v>0</v>
      </c>
      <c r="Y379" s="16"/>
      <c r="Z379" s="11"/>
      <c r="AA379" s="17"/>
      <c r="AB379" s="16"/>
      <c r="AC379" s="11"/>
      <c r="AD379" s="17">
        <f t="shared" si="81"/>
        <v>0</v>
      </c>
      <c r="AE379" s="16">
        <v>0</v>
      </c>
      <c r="AF379" s="11">
        <v>0</v>
      </c>
      <c r="AG379" s="17">
        <v>0</v>
      </c>
      <c r="AH379" s="164">
        <f t="shared" si="87"/>
        <v>0</v>
      </c>
      <c r="AI379" s="285"/>
      <c r="AJ379" s="16">
        <f t="shared" si="77"/>
        <v>0</v>
      </c>
    </row>
    <row r="380" spans="1:36" ht="11.25" customHeight="1">
      <c r="A380" s="185">
        <v>15100161</v>
      </c>
      <c r="B380" s="157"/>
      <c r="C380" s="243" t="s">
        <v>1195</v>
      </c>
      <c r="D380" s="159">
        <v>0</v>
      </c>
      <c r="E380" s="159">
        <v>0</v>
      </c>
      <c r="F380" s="159">
        <v>0</v>
      </c>
      <c r="G380" s="159">
        <v>0</v>
      </c>
      <c r="H380" s="159">
        <v>0</v>
      </c>
      <c r="I380" s="159">
        <v>0</v>
      </c>
      <c r="J380" s="275">
        <v>0</v>
      </c>
      <c r="K380" s="275">
        <v>0</v>
      </c>
      <c r="L380" s="160">
        <v>0</v>
      </c>
      <c r="M380" s="160">
        <v>0</v>
      </c>
      <c r="N380" s="160">
        <v>0</v>
      </c>
      <c r="O380" s="160">
        <v>0</v>
      </c>
      <c r="P380" s="160">
        <v>0</v>
      </c>
      <c r="Q380" s="160">
        <f t="shared" si="88"/>
        <v>0</v>
      </c>
      <c r="R380" s="222"/>
      <c r="S380" s="209"/>
      <c r="T380" s="209"/>
      <c r="U380" s="517"/>
      <c r="V380" s="16">
        <v>0</v>
      </c>
      <c r="W380" s="11">
        <v>0</v>
      </c>
      <c r="X380" s="17">
        <v>0</v>
      </c>
      <c r="Y380" s="16"/>
      <c r="Z380" s="11"/>
      <c r="AA380" s="17"/>
      <c r="AB380" s="16"/>
      <c r="AC380" s="11"/>
      <c r="AD380" s="17">
        <f t="shared" si="81"/>
        <v>0</v>
      </c>
      <c r="AE380" s="16">
        <v>0</v>
      </c>
      <c r="AF380" s="11">
        <v>0</v>
      </c>
      <c r="AG380" s="17">
        <v>0</v>
      </c>
      <c r="AH380" s="164">
        <f t="shared" si="87"/>
        <v>0</v>
      </c>
      <c r="AI380" s="285"/>
      <c r="AJ380" s="16">
        <f t="shared" si="77"/>
        <v>0</v>
      </c>
    </row>
    <row r="381" spans="1:36" ht="11.25" customHeight="1">
      <c r="A381" s="156">
        <v>15100171</v>
      </c>
      <c r="B381" s="157"/>
      <c r="C381" s="197" t="s">
        <v>1196</v>
      </c>
      <c r="D381" s="159">
        <v>0</v>
      </c>
      <c r="E381" s="159">
        <v>0</v>
      </c>
      <c r="F381" s="159">
        <v>0</v>
      </c>
      <c r="G381" s="159">
        <v>0</v>
      </c>
      <c r="H381" s="159">
        <v>0</v>
      </c>
      <c r="I381" s="159">
        <v>0</v>
      </c>
      <c r="J381" s="275">
        <v>0</v>
      </c>
      <c r="K381" s="275">
        <v>0</v>
      </c>
      <c r="L381" s="160">
        <v>0</v>
      </c>
      <c r="M381" s="160">
        <v>0</v>
      </c>
      <c r="N381" s="160">
        <v>0</v>
      </c>
      <c r="O381" s="160">
        <v>0</v>
      </c>
      <c r="P381" s="160">
        <v>0</v>
      </c>
      <c r="Q381" s="160">
        <f t="shared" si="88"/>
        <v>0</v>
      </c>
      <c r="R381" s="222"/>
      <c r="S381" s="209"/>
      <c r="T381" s="209"/>
      <c r="U381" s="517"/>
      <c r="V381" s="16">
        <v>0</v>
      </c>
      <c r="W381" s="11">
        <v>0</v>
      </c>
      <c r="X381" s="17">
        <v>0</v>
      </c>
      <c r="Y381" s="16"/>
      <c r="Z381" s="11"/>
      <c r="AA381" s="17"/>
      <c r="AB381" s="16"/>
      <c r="AC381" s="11"/>
      <c r="AD381" s="17">
        <f t="shared" si="81"/>
        <v>0</v>
      </c>
      <c r="AE381" s="16">
        <v>0</v>
      </c>
      <c r="AF381" s="11">
        <v>0</v>
      </c>
      <c r="AG381" s="17">
        <v>0</v>
      </c>
      <c r="AH381" s="164">
        <f t="shared" si="87"/>
        <v>0</v>
      </c>
      <c r="AI381" s="285"/>
      <c r="AJ381" s="16">
        <f t="shared" si="77"/>
        <v>0</v>
      </c>
    </row>
    <row r="382" spans="1:36" ht="11.25" customHeight="1">
      <c r="A382" s="156">
        <v>15100181</v>
      </c>
      <c r="B382" s="157"/>
      <c r="C382" s="197" t="s">
        <v>1374</v>
      </c>
      <c r="D382" s="159">
        <v>59321.11</v>
      </c>
      <c r="E382" s="159">
        <v>100478.11</v>
      </c>
      <c r="F382" s="159">
        <v>71616.11</v>
      </c>
      <c r="G382" s="159">
        <v>75520.11</v>
      </c>
      <c r="H382" s="159">
        <v>92172.11</v>
      </c>
      <c r="I382" s="159">
        <v>56367.11</v>
      </c>
      <c r="J382" s="275">
        <v>75568.11</v>
      </c>
      <c r="K382" s="275">
        <v>79161.11</v>
      </c>
      <c r="L382" s="160">
        <v>131670.10999999999</v>
      </c>
      <c r="M382" s="160">
        <v>54702.11</v>
      </c>
      <c r="N382" s="160">
        <v>73467.11</v>
      </c>
      <c r="O382" s="160">
        <v>57227.23</v>
      </c>
      <c r="P382" s="160">
        <v>73516.11</v>
      </c>
      <c r="Q382" s="160">
        <f t="shared" si="88"/>
        <v>77863.994999999995</v>
      </c>
      <c r="R382" s="222"/>
      <c r="S382" s="209"/>
      <c r="T382" s="209"/>
      <c r="U382" s="517"/>
      <c r="V382" s="16">
        <v>0</v>
      </c>
      <c r="W382" s="11">
        <v>0</v>
      </c>
      <c r="X382" s="17">
        <v>0</v>
      </c>
      <c r="Y382" s="16"/>
      <c r="Z382" s="11"/>
      <c r="AA382" s="17"/>
      <c r="AB382" s="16"/>
      <c r="AC382" s="11"/>
      <c r="AD382" s="17">
        <f t="shared" si="81"/>
        <v>0</v>
      </c>
      <c r="AE382" s="16">
        <v>0</v>
      </c>
      <c r="AF382" s="11">
        <v>0</v>
      </c>
      <c r="AG382" s="17">
        <v>0</v>
      </c>
      <c r="AH382" s="164">
        <f t="shared" si="87"/>
        <v>77863.994999999995</v>
      </c>
      <c r="AI382" s="285"/>
      <c r="AJ382" s="16">
        <f t="shared" si="77"/>
        <v>0</v>
      </c>
    </row>
    <row r="383" spans="1:36" ht="11.25" customHeight="1">
      <c r="A383" s="156">
        <v>15100201</v>
      </c>
      <c r="B383" s="157"/>
      <c r="C383" s="197" t="s">
        <v>933</v>
      </c>
      <c r="D383" s="159">
        <v>0</v>
      </c>
      <c r="E383" s="159">
        <v>0</v>
      </c>
      <c r="F383" s="159">
        <v>0</v>
      </c>
      <c r="G383" s="159">
        <v>0</v>
      </c>
      <c r="H383" s="159">
        <v>0</v>
      </c>
      <c r="I383" s="159">
        <v>0</v>
      </c>
      <c r="J383" s="275">
        <v>0</v>
      </c>
      <c r="K383" s="275">
        <v>0</v>
      </c>
      <c r="L383" s="160">
        <v>0</v>
      </c>
      <c r="M383" s="160">
        <v>0</v>
      </c>
      <c r="N383" s="160">
        <v>0</v>
      </c>
      <c r="O383" s="160">
        <v>0</v>
      </c>
      <c r="P383" s="160">
        <v>0</v>
      </c>
      <c r="Q383" s="160">
        <f t="shared" si="88"/>
        <v>0</v>
      </c>
      <c r="R383" s="222"/>
      <c r="S383" s="209"/>
      <c r="T383" s="209"/>
      <c r="U383" s="517"/>
      <c r="V383" s="16">
        <v>0</v>
      </c>
      <c r="W383" s="11">
        <v>0</v>
      </c>
      <c r="X383" s="17">
        <v>0</v>
      </c>
      <c r="Y383" s="16"/>
      <c r="Z383" s="11"/>
      <c r="AA383" s="17"/>
      <c r="AB383" s="16"/>
      <c r="AC383" s="11"/>
      <c r="AD383" s="17">
        <f t="shared" si="81"/>
        <v>0</v>
      </c>
      <c r="AE383" s="16">
        <v>0</v>
      </c>
      <c r="AF383" s="11">
        <v>0</v>
      </c>
      <c r="AG383" s="17">
        <v>0</v>
      </c>
      <c r="AH383" s="164">
        <f t="shared" si="87"/>
        <v>0</v>
      </c>
      <c r="AI383" s="285"/>
      <c r="AJ383" s="16">
        <f t="shared" si="77"/>
        <v>0</v>
      </c>
    </row>
    <row r="384" spans="1:36" ht="11.25" customHeight="1">
      <c r="A384" s="156">
        <v>15100211</v>
      </c>
      <c r="B384" s="157"/>
      <c r="C384" s="197" t="s">
        <v>150</v>
      </c>
      <c r="D384" s="159">
        <v>29080.98</v>
      </c>
      <c r="E384" s="159">
        <v>119209.68</v>
      </c>
      <c r="F384" s="159">
        <v>-324324.84999999998</v>
      </c>
      <c r="G384" s="159">
        <v>-15835.69</v>
      </c>
      <c r="H384" s="159">
        <v>145219.95000000001</v>
      </c>
      <c r="I384" s="159">
        <v>-24015.26</v>
      </c>
      <c r="J384" s="275">
        <v>-124292.4</v>
      </c>
      <c r="K384" s="275">
        <v>-45999.51</v>
      </c>
      <c r="L384" s="160">
        <v>-92958.8</v>
      </c>
      <c r="M384" s="160">
        <v>-10873.81</v>
      </c>
      <c r="N384" s="160">
        <v>-12074.87</v>
      </c>
      <c r="O384" s="160">
        <v>52667.29</v>
      </c>
      <c r="P384" s="160">
        <v>-34530.199999999997</v>
      </c>
      <c r="Q384" s="160">
        <f t="shared" si="88"/>
        <v>-28000.239999999994</v>
      </c>
      <c r="R384" s="222"/>
      <c r="S384" s="209"/>
      <c r="T384" s="209"/>
      <c r="U384" s="517"/>
      <c r="V384" s="16">
        <v>0</v>
      </c>
      <c r="W384" s="11">
        <v>0</v>
      </c>
      <c r="X384" s="17">
        <v>0</v>
      </c>
      <c r="Y384" s="16"/>
      <c r="Z384" s="11"/>
      <c r="AA384" s="17"/>
      <c r="AB384" s="16"/>
      <c r="AC384" s="11"/>
      <c r="AD384" s="17">
        <f t="shared" si="81"/>
        <v>0</v>
      </c>
      <c r="AE384" s="16">
        <v>0</v>
      </c>
      <c r="AF384" s="11">
        <v>0</v>
      </c>
      <c r="AG384" s="17">
        <v>0</v>
      </c>
      <c r="AH384" s="164">
        <f t="shared" si="87"/>
        <v>-28000.239999999994</v>
      </c>
      <c r="AI384" s="285"/>
      <c r="AJ384" s="16">
        <f t="shared" si="77"/>
        <v>0</v>
      </c>
    </row>
    <row r="385" spans="1:36" ht="11.25" customHeight="1">
      <c r="A385" s="156">
        <v>15100221</v>
      </c>
      <c r="B385" s="157"/>
      <c r="C385" s="197" t="s">
        <v>1344</v>
      </c>
      <c r="D385" s="159">
        <v>1780922.53</v>
      </c>
      <c r="E385" s="159">
        <v>1577812.36</v>
      </c>
      <c r="F385" s="159">
        <v>859664.08</v>
      </c>
      <c r="G385" s="159">
        <v>681456.58</v>
      </c>
      <c r="H385" s="159">
        <v>1346118.86</v>
      </c>
      <c r="I385" s="159">
        <v>683101.08</v>
      </c>
      <c r="J385" s="275">
        <v>369870.12</v>
      </c>
      <c r="K385" s="275">
        <v>239661.34</v>
      </c>
      <c r="L385" s="160">
        <v>350388.41</v>
      </c>
      <c r="M385" s="160">
        <v>275234.95</v>
      </c>
      <c r="N385" s="160">
        <v>810219.15</v>
      </c>
      <c r="O385" s="160">
        <v>1140498.52</v>
      </c>
      <c r="P385" s="160">
        <v>1503420.54</v>
      </c>
      <c r="Q385" s="160">
        <f t="shared" si="88"/>
        <v>831349.74875000014</v>
      </c>
      <c r="R385" s="222"/>
      <c r="S385" s="209"/>
      <c r="T385" s="209"/>
      <c r="U385" s="517"/>
      <c r="V385" s="16">
        <v>0</v>
      </c>
      <c r="W385" s="11">
        <v>0</v>
      </c>
      <c r="X385" s="17">
        <v>0</v>
      </c>
      <c r="Y385" s="16"/>
      <c r="Z385" s="11"/>
      <c r="AA385" s="17"/>
      <c r="AB385" s="16"/>
      <c r="AC385" s="11"/>
      <c r="AD385" s="17">
        <f t="shared" si="81"/>
        <v>0</v>
      </c>
      <c r="AE385" s="16">
        <v>0</v>
      </c>
      <c r="AF385" s="11">
        <v>0</v>
      </c>
      <c r="AG385" s="17">
        <v>0</v>
      </c>
      <c r="AH385" s="164">
        <f t="shared" si="87"/>
        <v>831349.74875000014</v>
      </c>
      <c r="AI385" s="285"/>
      <c r="AJ385" s="16">
        <f t="shared" si="77"/>
        <v>0</v>
      </c>
    </row>
    <row r="386" spans="1:36" ht="11.25" customHeight="1">
      <c r="A386" s="156">
        <v>15100231</v>
      </c>
      <c r="B386" s="157"/>
      <c r="C386" s="197" t="s">
        <v>1357</v>
      </c>
      <c r="D386" s="159">
        <v>0</v>
      </c>
      <c r="E386" s="159">
        <v>0</v>
      </c>
      <c r="F386" s="159">
        <v>0</v>
      </c>
      <c r="G386" s="159">
        <v>0</v>
      </c>
      <c r="H386" s="159">
        <v>0</v>
      </c>
      <c r="I386" s="159">
        <v>0</v>
      </c>
      <c r="J386" s="275">
        <v>0</v>
      </c>
      <c r="K386" s="275">
        <v>0</v>
      </c>
      <c r="L386" s="160">
        <v>0</v>
      </c>
      <c r="M386" s="160">
        <v>0</v>
      </c>
      <c r="N386" s="160">
        <v>0</v>
      </c>
      <c r="O386" s="160">
        <v>0</v>
      </c>
      <c r="P386" s="160">
        <v>0</v>
      </c>
      <c r="Q386" s="160">
        <f t="shared" si="88"/>
        <v>0</v>
      </c>
      <c r="R386" s="222"/>
      <c r="S386" s="209"/>
      <c r="T386" s="209"/>
      <c r="U386" s="517"/>
      <c r="V386" s="16">
        <v>0</v>
      </c>
      <c r="W386" s="11">
        <v>0</v>
      </c>
      <c r="X386" s="17">
        <v>0</v>
      </c>
      <c r="Y386" s="16"/>
      <c r="Z386" s="11"/>
      <c r="AA386" s="17"/>
      <c r="AB386" s="16"/>
      <c r="AC386" s="11"/>
      <c r="AD386" s="17">
        <f t="shared" ref="AD386:AD410" si="90">SUM(AB386:AC386)</f>
        <v>0</v>
      </c>
      <c r="AE386" s="16">
        <v>0</v>
      </c>
      <c r="AF386" s="11">
        <v>0</v>
      </c>
      <c r="AG386" s="17">
        <v>0</v>
      </c>
      <c r="AH386" s="164">
        <f t="shared" si="87"/>
        <v>0</v>
      </c>
      <c r="AI386" s="285"/>
      <c r="AJ386" s="16">
        <f t="shared" si="77"/>
        <v>0</v>
      </c>
    </row>
    <row r="387" spans="1:36" ht="11.25" customHeight="1">
      <c r="A387" s="156">
        <v>15100241</v>
      </c>
      <c r="B387" s="157"/>
      <c r="C387" s="197" t="s">
        <v>1358</v>
      </c>
      <c r="D387" s="159">
        <v>0</v>
      </c>
      <c r="E387" s="159">
        <v>0</v>
      </c>
      <c r="F387" s="159">
        <v>0</v>
      </c>
      <c r="G387" s="159">
        <v>0</v>
      </c>
      <c r="H387" s="159">
        <v>0</v>
      </c>
      <c r="I387" s="159">
        <v>0</v>
      </c>
      <c r="J387" s="275">
        <v>0</v>
      </c>
      <c r="K387" s="275">
        <v>0</v>
      </c>
      <c r="L387" s="160">
        <v>0</v>
      </c>
      <c r="M387" s="160">
        <v>0</v>
      </c>
      <c r="N387" s="160">
        <v>0</v>
      </c>
      <c r="O387" s="160">
        <v>0</v>
      </c>
      <c r="P387" s="160">
        <v>0</v>
      </c>
      <c r="Q387" s="160">
        <f t="shared" si="88"/>
        <v>0</v>
      </c>
      <c r="R387" s="222"/>
      <c r="S387" s="209"/>
      <c r="T387" s="209"/>
      <c r="U387" s="517"/>
      <c r="V387" s="16">
        <v>0</v>
      </c>
      <c r="W387" s="11">
        <v>0</v>
      </c>
      <c r="X387" s="17">
        <v>0</v>
      </c>
      <c r="Y387" s="16"/>
      <c r="Z387" s="11"/>
      <c r="AA387" s="17"/>
      <c r="AB387" s="16"/>
      <c r="AC387" s="11"/>
      <c r="AD387" s="17">
        <f t="shared" si="90"/>
        <v>0</v>
      </c>
      <c r="AE387" s="16">
        <v>0</v>
      </c>
      <c r="AF387" s="11">
        <v>0</v>
      </c>
      <c r="AG387" s="17">
        <v>0</v>
      </c>
      <c r="AH387" s="164">
        <f t="shared" si="87"/>
        <v>0</v>
      </c>
      <c r="AI387" s="285"/>
      <c r="AJ387" s="16">
        <f t="shared" si="77"/>
        <v>0</v>
      </c>
    </row>
    <row r="388" spans="1:36" ht="11.25" customHeight="1">
      <c r="A388" s="156">
        <v>15100251</v>
      </c>
      <c r="B388" s="157"/>
      <c r="C388" s="197" t="s">
        <v>2048</v>
      </c>
      <c r="D388" s="159">
        <v>0</v>
      </c>
      <c r="E388" s="159">
        <v>0</v>
      </c>
      <c r="F388" s="159">
        <v>0</v>
      </c>
      <c r="G388" s="159">
        <v>0</v>
      </c>
      <c r="H388" s="159">
        <v>0</v>
      </c>
      <c r="I388" s="159">
        <v>0</v>
      </c>
      <c r="J388" s="275">
        <v>0</v>
      </c>
      <c r="K388" s="275">
        <v>0</v>
      </c>
      <c r="L388" s="160">
        <v>0</v>
      </c>
      <c r="M388" s="160">
        <v>0</v>
      </c>
      <c r="N388" s="160">
        <v>0</v>
      </c>
      <c r="O388" s="160">
        <v>0</v>
      </c>
      <c r="P388" s="160">
        <v>0</v>
      </c>
      <c r="Q388" s="160">
        <f t="shared" si="88"/>
        <v>0</v>
      </c>
      <c r="R388" s="222"/>
      <c r="S388" s="209"/>
      <c r="T388" s="209"/>
      <c r="U388" s="517"/>
      <c r="V388" s="16">
        <v>0</v>
      </c>
      <c r="W388" s="11">
        <v>0</v>
      </c>
      <c r="X388" s="17">
        <v>0</v>
      </c>
      <c r="Y388" s="16"/>
      <c r="Z388" s="11"/>
      <c r="AA388" s="17"/>
      <c r="AB388" s="16"/>
      <c r="AC388" s="11"/>
      <c r="AD388" s="17">
        <f>SUM(AB388:AC388)</f>
        <v>0</v>
      </c>
      <c r="AE388" s="16">
        <v>0</v>
      </c>
      <c r="AF388" s="11">
        <v>0</v>
      </c>
      <c r="AG388" s="17">
        <v>0</v>
      </c>
      <c r="AH388" s="164">
        <f t="shared" si="87"/>
        <v>0</v>
      </c>
      <c r="AI388" s="285"/>
      <c r="AJ388" s="16">
        <f t="shared" si="77"/>
        <v>0</v>
      </c>
    </row>
    <row r="389" spans="1:36" ht="11.25" customHeight="1">
      <c r="A389" s="156">
        <v>15100271</v>
      </c>
      <c r="B389" s="157"/>
      <c r="C389" s="197" t="s">
        <v>2435</v>
      </c>
      <c r="D389" s="159">
        <v>2766925.81</v>
      </c>
      <c r="E389" s="159">
        <v>2765952.67</v>
      </c>
      <c r="F389" s="159">
        <v>2809420.71</v>
      </c>
      <c r="G389" s="159">
        <v>2809287.46</v>
      </c>
      <c r="H389" s="159">
        <v>2807044.96</v>
      </c>
      <c r="I389" s="159">
        <v>2796687.21</v>
      </c>
      <c r="J389" s="275">
        <v>2796687.21</v>
      </c>
      <c r="K389" s="275">
        <v>2796687.21</v>
      </c>
      <c r="L389" s="160">
        <v>2796687.21</v>
      </c>
      <c r="M389" s="160">
        <v>2795461.96</v>
      </c>
      <c r="N389" s="160">
        <v>2792065.71</v>
      </c>
      <c r="O389" s="160">
        <v>2790804.33</v>
      </c>
      <c r="P389" s="160">
        <v>2790369.75</v>
      </c>
      <c r="Q389" s="160">
        <f t="shared" si="88"/>
        <v>2794619.5350000006</v>
      </c>
      <c r="R389" s="222"/>
      <c r="S389" s="209"/>
      <c r="T389" s="209"/>
      <c r="U389" s="517"/>
      <c r="V389" s="16">
        <v>0</v>
      </c>
      <c r="W389" s="11">
        <v>0</v>
      </c>
      <c r="X389" s="17">
        <v>0</v>
      </c>
      <c r="Y389" s="16"/>
      <c r="Z389" s="11"/>
      <c r="AA389" s="17"/>
      <c r="AB389" s="16"/>
      <c r="AC389" s="11"/>
      <c r="AD389" s="17">
        <f>SUM(AB389:AC389)</f>
        <v>0</v>
      </c>
      <c r="AE389" s="16">
        <v>0</v>
      </c>
      <c r="AF389" s="11">
        <v>0</v>
      </c>
      <c r="AG389" s="17">
        <v>0</v>
      </c>
      <c r="AH389" s="164">
        <f t="shared" si="87"/>
        <v>2794619.5350000006</v>
      </c>
      <c r="AI389" s="285"/>
      <c r="AJ389" s="16">
        <f t="shared" si="77"/>
        <v>0</v>
      </c>
    </row>
    <row r="390" spans="1:36" ht="11.25" customHeight="1">
      <c r="A390" s="156">
        <v>15100281</v>
      </c>
      <c r="B390" s="157"/>
      <c r="C390" s="197" t="s">
        <v>2431</v>
      </c>
      <c r="D390" s="159">
        <v>0</v>
      </c>
      <c r="E390" s="159">
        <v>0</v>
      </c>
      <c r="F390" s="159">
        <v>0</v>
      </c>
      <c r="G390" s="159">
        <v>0</v>
      </c>
      <c r="H390" s="159">
        <v>0</v>
      </c>
      <c r="I390" s="159">
        <v>0</v>
      </c>
      <c r="J390" s="275">
        <v>0</v>
      </c>
      <c r="K390" s="275">
        <v>0</v>
      </c>
      <c r="L390" s="160">
        <v>0</v>
      </c>
      <c r="M390" s="160">
        <v>0</v>
      </c>
      <c r="N390" s="160">
        <v>0</v>
      </c>
      <c r="O390" s="160">
        <v>0</v>
      </c>
      <c r="P390" s="160">
        <v>0</v>
      </c>
      <c r="Q390" s="160">
        <f t="shared" si="88"/>
        <v>0</v>
      </c>
      <c r="R390" s="222"/>
      <c r="S390" s="209"/>
      <c r="T390" s="209"/>
      <c r="U390" s="517"/>
      <c r="V390" s="16">
        <v>0</v>
      </c>
      <c r="W390" s="11">
        <v>0</v>
      </c>
      <c r="X390" s="17">
        <v>0</v>
      </c>
      <c r="Y390" s="16"/>
      <c r="Z390" s="11"/>
      <c r="AA390" s="17"/>
      <c r="AB390" s="16"/>
      <c r="AC390" s="11"/>
      <c r="AD390" s="17">
        <f>SUM(AB390:AC390)</f>
        <v>0</v>
      </c>
      <c r="AE390" s="16">
        <v>0</v>
      </c>
      <c r="AF390" s="11">
        <v>0</v>
      </c>
      <c r="AG390" s="17">
        <v>0</v>
      </c>
      <c r="AH390" s="164">
        <f t="shared" si="87"/>
        <v>0</v>
      </c>
      <c r="AI390" s="285"/>
      <c r="AJ390" s="16">
        <f t="shared" si="77"/>
        <v>0</v>
      </c>
    </row>
    <row r="391" spans="1:36" ht="15" customHeight="1">
      <c r="A391" s="381">
        <v>15100291</v>
      </c>
      <c r="B391" s="157"/>
      <c r="C391" s="197" t="s">
        <v>3021</v>
      </c>
      <c r="D391" s="159"/>
      <c r="E391" s="159"/>
      <c r="F391" s="159">
        <v>392738.52</v>
      </c>
      <c r="G391" s="159">
        <v>392523.81</v>
      </c>
      <c r="H391" s="159">
        <v>392523.81</v>
      </c>
      <c r="I391" s="159">
        <v>392523.81</v>
      </c>
      <c r="J391" s="275">
        <v>392523.81</v>
      </c>
      <c r="K391" s="275">
        <v>392523.81</v>
      </c>
      <c r="L391" s="160">
        <v>392523.81</v>
      </c>
      <c r="M391" s="160">
        <v>392523.81</v>
      </c>
      <c r="N391" s="160">
        <v>392523.81</v>
      </c>
      <c r="O391" s="160">
        <v>392523.81</v>
      </c>
      <c r="P391" s="160">
        <v>392523.81</v>
      </c>
      <c r="Q391" s="160">
        <f t="shared" si="88"/>
        <v>343476.22625000001</v>
      </c>
      <c r="R391" s="222"/>
      <c r="S391" s="209"/>
      <c r="T391" s="209"/>
      <c r="U391" s="517"/>
      <c r="V391" s="16"/>
      <c r="W391" s="11"/>
      <c r="X391" s="17"/>
      <c r="Y391" s="16"/>
      <c r="Z391" s="11"/>
      <c r="AA391" s="17"/>
      <c r="AB391" s="16"/>
      <c r="AC391" s="11"/>
      <c r="AD391" s="17"/>
      <c r="AE391" s="16"/>
      <c r="AF391" s="11"/>
      <c r="AG391" s="17"/>
      <c r="AH391" s="164">
        <f t="shared" si="87"/>
        <v>343476.22625000001</v>
      </c>
      <c r="AI391" s="285"/>
      <c r="AJ391" s="16">
        <f t="shared" si="77"/>
        <v>0</v>
      </c>
    </row>
    <row r="392" spans="1:36" ht="11.25" customHeight="1">
      <c r="A392" s="156">
        <v>15101001</v>
      </c>
      <c r="B392" s="157"/>
      <c r="C392" s="197" t="s">
        <v>1281</v>
      </c>
      <c r="D392" s="159">
        <v>0</v>
      </c>
      <c r="E392" s="159">
        <v>0</v>
      </c>
      <c r="F392" s="159">
        <v>0</v>
      </c>
      <c r="G392" s="159">
        <v>0</v>
      </c>
      <c r="H392" s="159">
        <v>0</v>
      </c>
      <c r="I392" s="159">
        <v>0</v>
      </c>
      <c r="J392" s="275">
        <v>0</v>
      </c>
      <c r="K392" s="275">
        <v>0</v>
      </c>
      <c r="L392" s="160">
        <v>0</v>
      </c>
      <c r="M392" s="160">
        <v>0</v>
      </c>
      <c r="N392" s="160">
        <v>0</v>
      </c>
      <c r="O392" s="160">
        <v>0</v>
      </c>
      <c r="P392" s="160">
        <v>0</v>
      </c>
      <c r="Q392" s="160">
        <f t="shared" si="88"/>
        <v>0</v>
      </c>
      <c r="R392" s="222"/>
      <c r="S392" s="209"/>
      <c r="T392" s="209"/>
      <c r="U392" s="517"/>
      <c r="V392" s="16">
        <v>0</v>
      </c>
      <c r="W392" s="11">
        <v>0</v>
      </c>
      <c r="X392" s="17">
        <v>0</v>
      </c>
      <c r="Y392" s="16"/>
      <c r="Z392" s="11"/>
      <c r="AA392" s="17"/>
      <c r="AB392" s="16"/>
      <c r="AC392" s="11"/>
      <c r="AD392" s="17">
        <f t="shared" si="90"/>
        <v>0</v>
      </c>
      <c r="AE392" s="16">
        <v>0</v>
      </c>
      <c r="AF392" s="11">
        <v>0</v>
      </c>
      <c r="AG392" s="17">
        <v>0</v>
      </c>
      <c r="AH392" s="164">
        <f t="shared" si="87"/>
        <v>0</v>
      </c>
      <c r="AI392" s="285"/>
      <c r="AJ392" s="16">
        <f t="shared" si="77"/>
        <v>0</v>
      </c>
    </row>
    <row r="393" spans="1:36" ht="11.25" customHeight="1">
      <c r="A393" s="156">
        <v>15101011</v>
      </c>
      <c r="B393" s="157"/>
      <c r="C393" s="197" t="s">
        <v>641</v>
      </c>
      <c r="D393" s="159">
        <v>0</v>
      </c>
      <c r="E393" s="159">
        <v>0</v>
      </c>
      <c r="F393" s="159">
        <v>0</v>
      </c>
      <c r="G393" s="159">
        <v>0</v>
      </c>
      <c r="H393" s="159">
        <v>0</v>
      </c>
      <c r="I393" s="159">
        <v>0</v>
      </c>
      <c r="J393" s="275">
        <v>0</v>
      </c>
      <c r="K393" s="275">
        <v>0</v>
      </c>
      <c r="L393" s="160">
        <v>0</v>
      </c>
      <c r="M393" s="160">
        <v>0</v>
      </c>
      <c r="N393" s="160">
        <v>0</v>
      </c>
      <c r="O393" s="160">
        <v>0</v>
      </c>
      <c r="P393" s="160">
        <v>0</v>
      </c>
      <c r="Q393" s="160">
        <f t="shared" si="88"/>
        <v>0</v>
      </c>
      <c r="R393" s="222"/>
      <c r="S393" s="209"/>
      <c r="T393" s="209"/>
      <c r="U393" s="517"/>
      <c r="V393" s="16">
        <v>0</v>
      </c>
      <c r="W393" s="11">
        <v>0</v>
      </c>
      <c r="X393" s="17">
        <v>0</v>
      </c>
      <c r="Y393" s="16"/>
      <c r="Z393" s="11"/>
      <c r="AA393" s="17"/>
      <c r="AB393" s="16"/>
      <c r="AC393" s="11"/>
      <c r="AD393" s="17">
        <f t="shared" si="90"/>
        <v>0</v>
      </c>
      <c r="AE393" s="16">
        <v>0</v>
      </c>
      <c r="AF393" s="11">
        <v>0</v>
      </c>
      <c r="AG393" s="17">
        <v>0</v>
      </c>
      <c r="AH393" s="164">
        <f t="shared" si="87"/>
        <v>0</v>
      </c>
      <c r="AI393" s="285"/>
      <c r="AJ393" s="16">
        <f t="shared" si="77"/>
        <v>0</v>
      </c>
    </row>
    <row r="394" spans="1:36" ht="11.25" customHeight="1">
      <c r="A394" s="156">
        <v>15111001</v>
      </c>
      <c r="B394" s="157"/>
      <c r="C394" s="197" t="s">
        <v>1281</v>
      </c>
      <c r="D394" s="159">
        <v>248086.12</v>
      </c>
      <c r="E394" s="159">
        <v>248086.12</v>
      </c>
      <c r="F394" s="159">
        <v>246685.56</v>
      </c>
      <c r="G394" s="159">
        <v>245299</v>
      </c>
      <c r="H394" s="159">
        <v>243906.84</v>
      </c>
      <c r="I394" s="159">
        <v>243379.32</v>
      </c>
      <c r="J394" s="275">
        <v>243379.32</v>
      </c>
      <c r="K394" s="275">
        <v>243379.32</v>
      </c>
      <c r="L394" s="160">
        <v>242754.92</v>
      </c>
      <c r="M394" s="160">
        <v>242642.92</v>
      </c>
      <c r="N394" s="160">
        <v>242642.92</v>
      </c>
      <c r="O394" s="160">
        <v>242642.92</v>
      </c>
      <c r="P394" s="160">
        <v>242642.92</v>
      </c>
      <c r="Q394" s="160">
        <f t="shared" si="88"/>
        <v>244180.30666666664</v>
      </c>
      <c r="R394" s="222"/>
      <c r="S394" s="209"/>
      <c r="T394" s="209"/>
      <c r="U394" s="517"/>
      <c r="V394" s="16">
        <v>0</v>
      </c>
      <c r="W394" s="11">
        <v>0</v>
      </c>
      <c r="X394" s="17">
        <v>0</v>
      </c>
      <c r="Y394" s="16"/>
      <c r="Z394" s="11"/>
      <c r="AA394" s="17"/>
      <c r="AB394" s="16"/>
      <c r="AC394" s="11"/>
      <c r="AD394" s="17">
        <f t="shared" si="90"/>
        <v>0</v>
      </c>
      <c r="AE394" s="16">
        <v>0</v>
      </c>
      <c r="AF394" s="11">
        <v>0</v>
      </c>
      <c r="AG394" s="17">
        <v>0</v>
      </c>
      <c r="AH394" s="164">
        <f t="shared" si="87"/>
        <v>244180.30666666664</v>
      </c>
      <c r="AI394" s="285"/>
      <c r="AJ394" s="16">
        <f t="shared" si="77"/>
        <v>0</v>
      </c>
    </row>
    <row r="395" spans="1:36" ht="11.25" customHeight="1">
      <c r="A395" s="156">
        <v>15111011</v>
      </c>
      <c r="B395" s="157"/>
      <c r="C395" s="197" t="s">
        <v>641</v>
      </c>
      <c r="D395" s="159">
        <v>0</v>
      </c>
      <c r="E395" s="159">
        <v>0</v>
      </c>
      <c r="F395" s="159">
        <v>0</v>
      </c>
      <c r="G395" s="159">
        <v>0</v>
      </c>
      <c r="H395" s="159">
        <v>0</v>
      </c>
      <c r="I395" s="159">
        <v>0</v>
      </c>
      <c r="J395" s="275">
        <v>0</v>
      </c>
      <c r="K395" s="275">
        <v>0</v>
      </c>
      <c r="L395" s="160">
        <v>0</v>
      </c>
      <c r="M395" s="160">
        <v>0</v>
      </c>
      <c r="N395" s="160">
        <v>0</v>
      </c>
      <c r="O395" s="160">
        <v>0</v>
      </c>
      <c r="P395" s="160">
        <v>0</v>
      </c>
      <c r="Q395" s="160">
        <f t="shared" si="88"/>
        <v>0</v>
      </c>
      <c r="R395" s="222"/>
      <c r="S395" s="209"/>
      <c r="T395" s="209"/>
      <c r="U395" s="517"/>
      <c r="V395" s="16">
        <v>0</v>
      </c>
      <c r="W395" s="11">
        <v>0</v>
      </c>
      <c r="X395" s="17">
        <v>0</v>
      </c>
      <c r="Y395" s="16"/>
      <c r="Z395" s="11"/>
      <c r="AA395" s="17"/>
      <c r="AB395" s="16"/>
      <c r="AC395" s="11"/>
      <c r="AD395" s="17">
        <f t="shared" si="90"/>
        <v>0</v>
      </c>
      <c r="AE395" s="16">
        <v>0</v>
      </c>
      <c r="AF395" s="11">
        <v>0</v>
      </c>
      <c r="AG395" s="17">
        <v>0</v>
      </c>
      <c r="AH395" s="164">
        <f t="shared" si="87"/>
        <v>0</v>
      </c>
      <c r="AI395" s="285"/>
      <c r="AJ395" s="16">
        <f t="shared" si="77"/>
        <v>0</v>
      </c>
    </row>
    <row r="396" spans="1:36" ht="11.25" customHeight="1">
      <c r="A396" s="156">
        <v>15400003</v>
      </c>
      <c r="B396" s="157"/>
      <c r="C396" s="197" t="s">
        <v>2543</v>
      </c>
      <c r="D396" s="159">
        <v>0</v>
      </c>
      <c r="E396" s="159">
        <v>0</v>
      </c>
      <c r="F396" s="159">
        <v>0</v>
      </c>
      <c r="G396" s="159">
        <v>0</v>
      </c>
      <c r="H396" s="159">
        <v>0</v>
      </c>
      <c r="I396" s="159">
        <v>0</v>
      </c>
      <c r="J396" s="275">
        <v>0</v>
      </c>
      <c r="K396" s="275">
        <v>0</v>
      </c>
      <c r="L396" s="160">
        <v>0</v>
      </c>
      <c r="M396" s="160">
        <v>0</v>
      </c>
      <c r="N396" s="160">
        <v>0</v>
      </c>
      <c r="O396" s="160">
        <v>0</v>
      </c>
      <c r="P396" s="160">
        <v>0</v>
      </c>
      <c r="Q396" s="160">
        <f t="shared" si="88"/>
        <v>0</v>
      </c>
      <c r="R396" s="222"/>
      <c r="S396" s="209"/>
      <c r="T396" s="209"/>
      <c r="U396" s="517"/>
      <c r="V396" s="16">
        <v>0</v>
      </c>
      <c r="W396" s="11">
        <v>0</v>
      </c>
      <c r="X396" s="17">
        <v>0</v>
      </c>
      <c r="Y396" s="16"/>
      <c r="Z396" s="11"/>
      <c r="AA396" s="17"/>
      <c r="AB396" s="16"/>
      <c r="AC396" s="11"/>
      <c r="AD396" s="17">
        <f t="shared" ref="AD396" si="91">SUM(AB396:AC396)</f>
        <v>0</v>
      </c>
      <c r="AE396" s="16">
        <v>0</v>
      </c>
      <c r="AF396" s="11">
        <v>0</v>
      </c>
      <c r="AG396" s="17">
        <v>0</v>
      </c>
      <c r="AH396" s="164">
        <f t="shared" si="87"/>
        <v>0</v>
      </c>
      <c r="AI396" s="285"/>
      <c r="AJ396" s="16">
        <f t="shared" si="77"/>
        <v>0</v>
      </c>
    </row>
    <row r="397" spans="1:36" ht="11.25" customHeight="1">
      <c r="A397" s="156">
        <v>15400023</v>
      </c>
      <c r="B397" s="157"/>
      <c r="C397" s="197" t="s">
        <v>1541</v>
      </c>
      <c r="D397" s="159">
        <v>9657425.1300000008</v>
      </c>
      <c r="E397" s="159">
        <v>10671189.449999999</v>
      </c>
      <c r="F397" s="159">
        <v>10449816.41</v>
      </c>
      <c r="G397" s="159">
        <v>10435458.68</v>
      </c>
      <c r="H397" s="159">
        <v>10075853.609999999</v>
      </c>
      <c r="I397" s="159">
        <v>10473356.949999999</v>
      </c>
      <c r="J397" s="275">
        <v>10903734.16</v>
      </c>
      <c r="K397" s="275">
        <v>10208895.84</v>
      </c>
      <c r="L397" s="160">
        <v>10648854.279999999</v>
      </c>
      <c r="M397" s="160">
        <v>11285148.9</v>
      </c>
      <c r="N397" s="160">
        <v>10994059.810000001</v>
      </c>
      <c r="O397" s="160">
        <v>11551673.529999999</v>
      </c>
      <c r="P397" s="160">
        <v>11336141.960000001</v>
      </c>
      <c r="Q397" s="160">
        <f t="shared" si="88"/>
        <v>10682902.097083334</v>
      </c>
      <c r="R397" s="222"/>
      <c r="S397" s="209"/>
      <c r="T397" s="209"/>
      <c r="U397" s="517"/>
      <c r="V397" s="16">
        <v>0</v>
      </c>
      <c r="W397" s="11">
        <v>0</v>
      </c>
      <c r="X397" s="17">
        <v>0</v>
      </c>
      <c r="Y397" s="16"/>
      <c r="Z397" s="11"/>
      <c r="AA397" s="17"/>
      <c r="AB397" s="16"/>
      <c r="AC397" s="11"/>
      <c r="AD397" s="17">
        <f t="shared" si="90"/>
        <v>0</v>
      </c>
      <c r="AE397" s="16">
        <v>0</v>
      </c>
      <c r="AF397" s="11">
        <v>0</v>
      </c>
      <c r="AG397" s="17">
        <v>0</v>
      </c>
      <c r="AH397" s="164">
        <f t="shared" si="87"/>
        <v>10682902.097083334</v>
      </c>
      <c r="AI397" s="285"/>
      <c r="AJ397" s="16">
        <f t="shared" si="77"/>
        <v>0</v>
      </c>
    </row>
    <row r="398" spans="1:36" ht="11.25" customHeight="1">
      <c r="A398" s="156">
        <v>15400031</v>
      </c>
      <c r="B398" s="157"/>
      <c r="C398" s="197" t="s">
        <v>1113</v>
      </c>
      <c r="D398" s="159">
        <v>5696969.54</v>
      </c>
      <c r="E398" s="159">
        <v>5720065.54</v>
      </c>
      <c r="F398" s="159">
        <v>5694373.54</v>
      </c>
      <c r="G398" s="159">
        <v>5713362.54</v>
      </c>
      <c r="H398" s="159">
        <v>5739402.54</v>
      </c>
      <c r="I398" s="159">
        <v>5798814.54</v>
      </c>
      <c r="J398" s="275">
        <v>5777798.54</v>
      </c>
      <c r="K398" s="275">
        <v>5925667.54</v>
      </c>
      <c r="L398" s="160">
        <v>5758062.54</v>
      </c>
      <c r="M398" s="160">
        <v>5890975.54</v>
      </c>
      <c r="N398" s="160">
        <v>5957928.54</v>
      </c>
      <c r="O398" s="160">
        <v>6006375.46</v>
      </c>
      <c r="P398" s="160">
        <v>5952793.04</v>
      </c>
      <c r="Q398" s="160">
        <f t="shared" si="88"/>
        <v>5817309.0125000002</v>
      </c>
      <c r="R398" s="222"/>
      <c r="S398" s="209"/>
      <c r="T398" s="209"/>
      <c r="U398" s="517"/>
      <c r="V398" s="16">
        <v>0</v>
      </c>
      <c r="W398" s="11">
        <v>0</v>
      </c>
      <c r="X398" s="17">
        <v>0</v>
      </c>
      <c r="Y398" s="16"/>
      <c r="Z398" s="11"/>
      <c r="AA398" s="17"/>
      <c r="AB398" s="16"/>
      <c r="AC398" s="11"/>
      <c r="AD398" s="17">
        <f t="shared" si="90"/>
        <v>0</v>
      </c>
      <c r="AE398" s="16">
        <v>0</v>
      </c>
      <c r="AF398" s="11">
        <v>0</v>
      </c>
      <c r="AG398" s="17">
        <v>0</v>
      </c>
      <c r="AH398" s="164">
        <f t="shared" si="87"/>
        <v>5817309.0125000002</v>
      </c>
      <c r="AI398" s="285"/>
      <c r="AJ398" s="16">
        <f t="shared" si="77"/>
        <v>0</v>
      </c>
    </row>
    <row r="399" spans="1:36" ht="11.25" customHeight="1">
      <c r="A399" s="156">
        <v>15400033</v>
      </c>
      <c r="B399" s="157"/>
      <c r="C399" s="197" t="s">
        <v>2174</v>
      </c>
      <c r="D399" s="159">
        <v>-9658254.0700000003</v>
      </c>
      <c r="E399" s="159">
        <v>-10671189.449999999</v>
      </c>
      <c r="F399" s="159">
        <v>-10449816.41</v>
      </c>
      <c r="G399" s="159">
        <v>-10435530.289999999</v>
      </c>
      <c r="H399" s="159">
        <v>-10075925.220000001</v>
      </c>
      <c r="I399" s="159">
        <v>-10473356.949999999</v>
      </c>
      <c r="J399" s="275">
        <v>-10903949.779999999</v>
      </c>
      <c r="K399" s="275">
        <v>-10209052.689999999</v>
      </c>
      <c r="L399" s="160">
        <v>-10642949.439999999</v>
      </c>
      <c r="M399" s="160">
        <v>-11285345.67</v>
      </c>
      <c r="N399" s="160">
        <v>-10994187.609999999</v>
      </c>
      <c r="O399" s="160">
        <v>-11551721.35</v>
      </c>
      <c r="P399" s="160">
        <v>-11336169.33</v>
      </c>
      <c r="Q399" s="160">
        <f t="shared" si="88"/>
        <v>-10682519.713333333</v>
      </c>
      <c r="R399" s="222"/>
      <c r="S399" s="209"/>
      <c r="T399" s="209"/>
      <c r="U399" s="517"/>
      <c r="V399" s="16">
        <v>0</v>
      </c>
      <c r="W399" s="11">
        <v>0</v>
      </c>
      <c r="X399" s="17">
        <v>0</v>
      </c>
      <c r="Y399" s="16"/>
      <c r="Z399" s="11"/>
      <c r="AA399" s="17"/>
      <c r="AB399" s="16"/>
      <c r="AC399" s="11"/>
      <c r="AD399" s="17">
        <f t="shared" si="90"/>
        <v>0</v>
      </c>
      <c r="AE399" s="16">
        <v>0</v>
      </c>
      <c r="AF399" s="11">
        <v>0</v>
      </c>
      <c r="AG399" s="17">
        <v>0</v>
      </c>
      <c r="AH399" s="164">
        <f t="shared" si="87"/>
        <v>-10682519.713333333</v>
      </c>
      <c r="AI399" s="285"/>
      <c r="AJ399" s="16">
        <f t="shared" ref="AJ399:AJ462" si="92">Q399-X399-AA399-AD399-AG399-AH399</f>
        <v>0</v>
      </c>
    </row>
    <row r="400" spans="1:36" ht="11.25" customHeight="1">
      <c r="A400" s="156">
        <v>15400041</v>
      </c>
      <c r="B400" s="157"/>
      <c r="C400" s="197" t="s">
        <v>885</v>
      </c>
      <c r="D400" s="159">
        <v>4272747.03</v>
      </c>
      <c r="E400" s="159">
        <v>4290068.03</v>
      </c>
      <c r="F400" s="159">
        <v>4270800.03</v>
      </c>
      <c r="G400" s="159">
        <v>4285041.03</v>
      </c>
      <c r="H400" s="159">
        <v>4304571.03</v>
      </c>
      <c r="I400" s="159">
        <v>4349131.03</v>
      </c>
      <c r="J400" s="275">
        <v>4333369.03</v>
      </c>
      <c r="K400" s="275">
        <v>4444272.03</v>
      </c>
      <c r="L400" s="160">
        <v>4318569.03</v>
      </c>
      <c r="M400" s="160">
        <v>4418254.03</v>
      </c>
      <c r="N400" s="160">
        <v>4468442.03</v>
      </c>
      <c r="O400" s="160">
        <v>4504779.1500000004</v>
      </c>
      <c r="P400" s="160">
        <v>4464592.57</v>
      </c>
      <c r="Q400" s="160">
        <f t="shared" si="88"/>
        <v>4362997.1875</v>
      </c>
      <c r="R400" s="222"/>
      <c r="S400" s="209"/>
      <c r="T400" s="209"/>
      <c r="U400" s="517"/>
      <c r="V400" s="16">
        <v>0</v>
      </c>
      <c r="W400" s="11">
        <v>0</v>
      </c>
      <c r="X400" s="17">
        <v>0</v>
      </c>
      <c r="Y400" s="16"/>
      <c r="Z400" s="11"/>
      <c r="AA400" s="17"/>
      <c r="AB400" s="16"/>
      <c r="AC400" s="11"/>
      <c r="AD400" s="17">
        <f t="shared" si="90"/>
        <v>0</v>
      </c>
      <c r="AE400" s="16">
        <v>0</v>
      </c>
      <c r="AF400" s="11">
        <v>0</v>
      </c>
      <c r="AG400" s="17">
        <v>0</v>
      </c>
      <c r="AH400" s="164">
        <f t="shared" si="87"/>
        <v>4362997.1875</v>
      </c>
      <c r="AI400" s="285"/>
      <c r="AJ400" s="16">
        <f t="shared" si="92"/>
        <v>0</v>
      </c>
    </row>
    <row r="401" spans="1:36" ht="11.25" customHeight="1">
      <c r="A401" s="156">
        <v>15400061</v>
      </c>
      <c r="B401" s="157"/>
      <c r="C401" s="197" t="s">
        <v>43</v>
      </c>
      <c r="D401" s="159">
        <v>19669704.18</v>
      </c>
      <c r="E401" s="159">
        <v>18588583.510000002</v>
      </c>
      <c r="F401" s="159">
        <v>18148135.329999998</v>
      </c>
      <c r="G401" s="159">
        <v>18201752.949999999</v>
      </c>
      <c r="H401" s="159">
        <v>19151527.120000001</v>
      </c>
      <c r="I401" s="159">
        <v>19351678.98</v>
      </c>
      <c r="J401" s="275">
        <v>19842723.010000002</v>
      </c>
      <c r="K401" s="275">
        <v>20447675.75</v>
      </c>
      <c r="L401" s="160">
        <v>18964261.010000002</v>
      </c>
      <c r="M401" s="160">
        <v>16868308.75</v>
      </c>
      <c r="N401" s="160">
        <v>16859994.289999999</v>
      </c>
      <c r="O401" s="160">
        <v>28062756.050000001</v>
      </c>
      <c r="P401" s="160">
        <v>27353815.210000001</v>
      </c>
      <c r="Q401" s="160">
        <f t="shared" si="88"/>
        <v>19833263.037083335</v>
      </c>
      <c r="R401" s="222"/>
      <c r="S401" s="209"/>
      <c r="T401" s="209"/>
      <c r="U401" s="517"/>
      <c r="V401" s="16">
        <v>0</v>
      </c>
      <c r="W401" s="11">
        <v>0</v>
      </c>
      <c r="X401" s="17">
        <v>0</v>
      </c>
      <c r="Y401" s="16"/>
      <c r="Z401" s="11"/>
      <c r="AA401" s="17"/>
      <c r="AB401" s="16"/>
      <c r="AC401" s="11"/>
      <c r="AD401" s="17">
        <f t="shared" si="90"/>
        <v>0</v>
      </c>
      <c r="AE401" s="16">
        <v>0</v>
      </c>
      <c r="AF401" s="11">
        <v>0</v>
      </c>
      <c r="AG401" s="17">
        <v>0</v>
      </c>
      <c r="AH401" s="164">
        <f t="shared" ref="AH401:AH418" si="93">Q401</f>
        <v>19833263.037083335</v>
      </c>
      <c r="AI401" s="285"/>
      <c r="AJ401" s="16">
        <f t="shared" si="92"/>
        <v>0</v>
      </c>
    </row>
    <row r="402" spans="1:36" ht="11.25" customHeight="1">
      <c r="A402" s="156">
        <v>15400071</v>
      </c>
      <c r="B402" s="157"/>
      <c r="C402" s="197" t="s">
        <v>1592</v>
      </c>
      <c r="D402" s="159">
        <v>0</v>
      </c>
      <c r="E402" s="159">
        <v>0</v>
      </c>
      <c r="F402" s="159">
        <v>0</v>
      </c>
      <c r="G402" s="159">
        <v>0</v>
      </c>
      <c r="H402" s="159">
        <v>0</v>
      </c>
      <c r="I402" s="159">
        <v>0</v>
      </c>
      <c r="J402" s="275">
        <v>0</v>
      </c>
      <c r="K402" s="275">
        <v>0</v>
      </c>
      <c r="L402" s="160">
        <v>0</v>
      </c>
      <c r="M402" s="160">
        <v>0</v>
      </c>
      <c r="N402" s="160">
        <v>0</v>
      </c>
      <c r="O402" s="160">
        <v>0</v>
      </c>
      <c r="P402" s="160">
        <v>0</v>
      </c>
      <c r="Q402" s="160">
        <f t="shared" si="88"/>
        <v>0</v>
      </c>
      <c r="R402" s="222"/>
      <c r="S402" s="209"/>
      <c r="T402" s="209"/>
      <c r="U402" s="517"/>
      <c r="V402" s="16">
        <v>0</v>
      </c>
      <c r="W402" s="11">
        <v>0</v>
      </c>
      <c r="X402" s="17">
        <v>0</v>
      </c>
      <c r="Y402" s="16"/>
      <c r="Z402" s="11"/>
      <c r="AA402" s="17"/>
      <c r="AB402" s="16"/>
      <c r="AC402" s="11"/>
      <c r="AD402" s="17">
        <f t="shared" si="90"/>
        <v>0</v>
      </c>
      <c r="AE402" s="16">
        <v>0</v>
      </c>
      <c r="AF402" s="11">
        <v>0</v>
      </c>
      <c r="AG402" s="17">
        <v>0</v>
      </c>
      <c r="AH402" s="164">
        <f t="shared" si="93"/>
        <v>0</v>
      </c>
      <c r="AI402" s="285"/>
      <c r="AJ402" s="16">
        <f t="shared" si="92"/>
        <v>0</v>
      </c>
    </row>
    <row r="403" spans="1:36" ht="11.25" customHeight="1">
      <c r="A403" s="156">
        <v>15400081</v>
      </c>
      <c r="B403" s="157"/>
      <c r="C403" s="197" t="s">
        <v>1744</v>
      </c>
      <c r="D403" s="159">
        <v>0</v>
      </c>
      <c r="E403" s="159">
        <v>0</v>
      </c>
      <c r="F403" s="159">
        <v>0</v>
      </c>
      <c r="G403" s="159">
        <v>0</v>
      </c>
      <c r="H403" s="159">
        <v>0</v>
      </c>
      <c r="I403" s="159">
        <v>0</v>
      </c>
      <c r="J403" s="275">
        <v>0</v>
      </c>
      <c r="K403" s="275">
        <v>0</v>
      </c>
      <c r="L403" s="160">
        <v>0</v>
      </c>
      <c r="M403" s="160">
        <v>0</v>
      </c>
      <c r="N403" s="160">
        <v>0</v>
      </c>
      <c r="O403" s="160">
        <v>0</v>
      </c>
      <c r="P403" s="160">
        <v>0</v>
      </c>
      <c r="Q403" s="160">
        <f t="shared" si="88"/>
        <v>0</v>
      </c>
      <c r="R403" s="222"/>
      <c r="S403" s="209"/>
      <c r="T403" s="209"/>
      <c r="U403" s="517"/>
      <c r="V403" s="16">
        <v>0</v>
      </c>
      <c r="W403" s="11">
        <v>0</v>
      </c>
      <c r="X403" s="17">
        <v>0</v>
      </c>
      <c r="Y403" s="16"/>
      <c r="Z403" s="11"/>
      <c r="AA403" s="17"/>
      <c r="AB403" s="16"/>
      <c r="AC403" s="11"/>
      <c r="AD403" s="17">
        <f t="shared" si="90"/>
        <v>0</v>
      </c>
      <c r="AE403" s="16">
        <v>0</v>
      </c>
      <c r="AF403" s="11">
        <v>0</v>
      </c>
      <c r="AG403" s="17">
        <v>0</v>
      </c>
      <c r="AH403" s="164">
        <f t="shared" si="93"/>
        <v>0</v>
      </c>
      <c r="AI403" s="285"/>
      <c r="AJ403" s="16">
        <f t="shared" si="92"/>
        <v>0</v>
      </c>
    </row>
    <row r="404" spans="1:36" ht="11.25" customHeight="1">
      <c r="A404" s="156">
        <v>15400101</v>
      </c>
      <c r="B404" s="157"/>
      <c r="C404" s="197" t="s">
        <v>553</v>
      </c>
      <c r="D404" s="159">
        <v>35628006.490000002</v>
      </c>
      <c r="E404" s="159">
        <v>34932676.450000003</v>
      </c>
      <c r="F404" s="159">
        <v>35474218.899999999</v>
      </c>
      <c r="G404" s="159">
        <v>28601462.100000001</v>
      </c>
      <c r="H404" s="159">
        <v>28297723.140000001</v>
      </c>
      <c r="I404" s="159">
        <v>28001307.010000002</v>
      </c>
      <c r="J404" s="275">
        <v>27821794.170000002</v>
      </c>
      <c r="K404" s="275">
        <v>28286992.120000001</v>
      </c>
      <c r="L404" s="160">
        <v>27508884.859999999</v>
      </c>
      <c r="M404" s="160">
        <v>26935767.82</v>
      </c>
      <c r="N404" s="160">
        <v>27480060.539999999</v>
      </c>
      <c r="O404" s="160">
        <v>30598624.57</v>
      </c>
      <c r="P404" s="160">
        <v>29434086.620000001</v>
      </c>
      <c r="Q404" s="160">
        <f t="shared" si="88"/>
        <v>29705879.852916669</v>
      </c>
      <c r="R404" s="222"/>
      <c r="S404" s="209"/>
      <c r="T404" s="209"/>
      <c r="U404" s="517"/>
      <c r="V404" s="16">
        <v>0</v>
      </c>
      <c r="W404" s="11">
        <v>0</v>
      </c>
      <c r="X404" s="17">
        <v>0</v>
      </c>
      <c r="Y404" s="16"/>
      <c r="Z404" s="11"/>
      <c r="AA404" s="17"/>
      <c r="AB404" s="16"/>
      <c r="AC404" s="11"/>
      <c r="AD404" s="17">
        <f t="shared" si="90"/>
        <v>0</v>
      </c>
      <c r="AE404" s="16">
        <v>0</v>
      </c>
      <c r="AF404" s="11">
        <v>0</v>
      </c>
      <c r="AG404" s="17">
        <v>0</v>
      </c>
      <c r="AH404" s="164">
        <f t="shared" si="93"/>
        <v>29705879.852916669</v>
      </c>
      <c r="AI404" s="285"/>
      <c r="AJ404" s="16">
        <f t="shared" si="92"/>
        <v>0</v>
      </c>
    </row>
    <row r="405" spans="1:36" ht="11.25" customHeight="1">
      <c r="A405" s="156">
        <v>15400102</v>
      </c>
      <c r="B405" s="157"/>
      <c r="C405" s="197" t="s">
        <v>554</v>
      </c>
      <c r="D405" s="159">
        <v>6359475.3200000003</v>
      </c>
      <c r="E405" s="159">
        <v>6354088.6699999999</v>
      </c>
      <c r="F405" s="159">
        <v>6173634.5999999996</v>
      </c>
      <c r="G405" s="159">
        <v>6043186.9800000004</v>
      </c>
      <c r="H405" s="159">
        <v>5850433.6799999997</v>
      </c>
      <c r="I405" s="159">
        <v>5700053.1399999997</v>
      </c>
      <c r="J405" s="275">
        <v>5765262.0599999996</v>
      </c>
      <c r="K405" s="275">
        <v>5584325.8200000003</v>
      </c>
      <c r="L405" s="160">
        <v>5466156.9299999997</v>
      </c>
      <c r="M405" s="160">
        <v>5928864.4800000004</v>
      </c>
      <c r="N405" s="160">
        <v>5999293.8499999996</v>
      </c>
      <c r="O405" s="160">
        <v>5795716.25</v>
      </c>
      <c r="P405" s="160">
        <v>5646393.0700000003</v>
      </c>
      <c r="Q405" s="160">
        <f t="shared" si="88"/>
        <v>5888662.5545833334</v>
      </c>
      <c r="R405" s="222"/>
      <c r="S405" s="209"/>
      <c r="T405" s="209"/>
      <c r="U405" s="517"/>
      <c r="V405" s="16">
        <v>0</v>
      </c>
      <c r="W405" s="11">
        <v>0</v>
      </c>
      <c r="X405" s="17">
        <v>0</v>
      </c>
      <c r="Y405" s="16"/>
      <c r="Z405" s="11"/>
      <c r="AA405" s="17"/>
      <c r="AB405" s="16"/>
      <c r="AC405" s="11"/>
      <c r="AD405" s="17">
        <f t="shared" si="90"/>
        <v>0</v>
      </c>
      <c r="AE405" s="16">
        <v>0</v>
      </c>
      <c r="AF405" s="11">
        <v>0</v>
      </c>
      <c r="AG405" s="17">
        <v>0</v>
      </c>
      <c r="AH405" s="164">
        <f t="shared" si="93"/>
        <v>5888662.5545833334</v>
      </c>
      <c r="AI405" s="285"/>
      <c r="AJ405" s="16">
        <f t="shared" si="92"/>
        <v>0</v>
      </c>
    </row>
    <row r="406" spans="1:36" ht="11.25" customHeight="1">
      <c r="A406" s="156">
        <v>15400103</v>
      </c>
      <c r="B406" s="157"/>
      <c r="C406" s="197" t="s">
        <v>1177</v>
      </c>
      <c r="D406" s="159">
        <v>4970338.99</v>
      </c>
      <c r="E406" s="159">
        <v>4958438.9400000004</v>
      </c>
      <c r="F406" s="159">
        <v>5343192.9400000004</v>
      </c>
      <c r="G406" s="159">
        <v>8355459.3300000001</v>
      </c>
      <c r="H406" s="159">
        <v>8094955.4000000004</v>
      </c>
      <c r="I406" s="159">
        <v>12823602.09</v>
      </c>
      <c r="J406" s="275">
        <v>29186181.379999999</v>
      </c>
      <c r="K406" s="275">
        <v>29566053.010000002</v>
      </c>
      <c r="L406" s="160">
        <v>29907904.82</v>
      </c>
      <c r="M406" s="160">
        <v>29780862.489999998</v>
      </c>
      <c r="N406" s="160">
        <v>29765822.489999998</v>
      </c>
      <c r="O406" s="160">
        <v>27956199.989999998</v>
      </c>
      <c r="P406" s="160">
        <v>27274882.510000002</v>
      </c>
      <c r="Q406" s="160">
        <f t="shared" si="88"/>
        <v>19321773.635833334</v>
      </c>
      <c r="R406" s="222"/>
      <c r="S406" s="209"/>
      <c r="T406" s="209"/>
      <c r="U406" s="517"/>
      <c r="V406" s="16">
        <v>0</v>
      </c>
      <c r="W406" s="11">
        <v>0</v>
      </c>
      <c r="X406" s="17">
        <v>0</v>
      </c>
      <c r="Y406" s="16"/>
      <c r="Z406" s="11"/>
      <c r="AA406" s="17"/>
      <c r="AB406" s="16"/>
      <c r="AC406" s="11"/>
      <c r="AD406" s="17">
        <f t="shared" si="90"/>
        <v>0</v>
      </c>
      <c r="AE406" s="16">
        <v>0</v>
      </c>
      <c r="AF406" s="11">
        <v>0</v>
      </c>
      <c r="AG406" s="17">
        <v>0</v>
      </c>
      <c r="AH406" s="164">
        <f t="shared" si="93"/>
        <v>19321773.635833334</v>
      </c>
      <c r="AI406" s="285"/>
      <c r="AJ406" s="16">
        <f t="shared" si="92"/>
        <v>0</v>
      </c>
    </row>
    <row r="407" spans="1:36" ht="11.25" customHeight="1">
      <c r="A407" s="156">
        <v>15400111</v>
      </c>
      <c r="B407" s="157"/>
      <c r="C407" s="197" t="s">
        <v>1028</v>
      </c>
      <c r="D407" s="159">
        <v>0</v>
      </c>
      <c r="E407" s="159">
        <v>0</v>
      </c>
      <c r="F407" s="159">
        <v>0</v>
      </c>
      <c r="G407" s="159">
        <v>0</v>
      </c>
      <c r="H407" s="159">
        <v>0</v>
      </c>
      <c r="I407" s="159">
        <v>0</v>
      </c>
      <c r="J407" s="275">
        <v>0</v>
      </c>
      <c r="K407" s="275">
        <v>0</v>
      </c>
      <c r="L407" s="160">
        <v>0</v>
      </c>
      <c r="M407" s="160">
        <v>0</v>
      </c>
      <c r="N407" s="160">
        <v>0</v>
      </c>
      <c r="O407" s="160">
        <v>0</v>
      </c>
      <c r="P407" s="160">
        <v>0</v>
      </c>
      <c r="Q407" s="160">
        <f t="shared" si="88"/>
        <v>0</v>
      </c>
      <c r="R407" s="222"/>
      <c r="S407" s="209"/>
      <c r="T407" s="209"/>
      <c r="U407" s="517"/>
      <c r="V407" s="16">
        <v>0</v>
      </c>
      <c r="W407" s="11">
        <v>0</v>
      </c>
      <c r="X407" s="17">
        <v>0</v>
      </c>
      <c r="Y407" s="16"/>
      <c r="Z407" s="11"/>
      <c r="AA407" s="17"/>
      <c r="AB407" s="16"/>
      <c r="AC407" s="11"/>
      <c r="AD407" s="17">
        <f t="shared" si="90"/>
        <v>0</v>
      </c>
      <c r="AE407" s="16">
        <v>0</v>
      </c>
      <c r="AF407" s="11">
        <v>0</v>
      </c>
      <c r="AG407" s="17">
        <v>0</v>
      </c>
      <c r="AH407" s="164">
        <f t="shared" si="93"/>
        <v>0</v>
      </c>
      <c r="AI407" s="285"/>
      <c r="AJ407" s="16">
        <f t="shared" si="92"/>
        <v>0</v>
      </c>
    </row>
    <row r="408" spans="1:36" ht="11.25" customHeight="1">
      <c r="A408" s="156">
        <v>15400121</v>
      </c>
      <c r="B408" s="157"/>
      <c r="C408" s="197" t="s">
        <v>1729</v>
      </c>
      <c r="D408" s="159">
        <v>0</v>
      </c>
      <c r="E408" s="159">
        <v>0</v>
      </c>
      <c r="F408" s="159">
        <v>0</v>
      </c>
      <c r="G408" s="159">
        <v>0</v>
      </c>
      <c r="H408" s="159">
        <v>0</v>
      </c>
      <c r="I408" s="159">
        <v>0</v>
      </c>
      <c r="J408" s="275">
        <v>0</v>
      </c>
      <c r="K408" s="275">
        <v>0</v>
      </c>
      <c r="L408" s="160">
        <v>0</v>
      </c>
      <c r="M408" s="160">
        <v>0</v>
      </c>
      <c r="N408" s="160">
        <v>0</v>
      </c>
      <c r="O408" s="160">
        <v>0</v>
      </c>
      <c r="P408" s="160">
        <v>0</v>
      </c>
      <c r="Q408" s="160">
        <f t="shared" si="88"/>
        <v>0</v>
      </c>
      <c r="R408" s="222"/>
      <c r="S408" s="209"/>
      <c r="T408" s="209"/>
      <c r="U408" s="517"/>
      <c r="V408" s="16">
        <v>0</v>
      </c>
      <c r="W408" s="11">
        <v>0</v>
      </c>
      <c r="X408" s="17">
        <v>0</v>
      </c>
      <c r="Y408" s="16"/>
      <c r="Z408" s="11"/>
      <c r="AA408" s="17"/>
      <c r="AB408" s="16"/>
      <c r="AC408" s="11"/>
      <c r="AD408" s="17">
        <f t="shared" si="90"/>
        <v>0</v>
      </c>
      <c r="AE408" s="16">
        <v>0</v>
      </c>
      <c r="AF408" s="11">
        <v>0</v>
      </c>
      <c r="AG408" s="17">
        <v>0</v>
      </c>
      <c r="AH408" s="164">
        <f t="shared" si="93"/>
        <v>0</v>
      </c>
      <c r="AI408" s="285"/>
      <c r="AJ408" s="16">
        <f t="shared" si="92"/>
        <v>0</v>
      </c>
    </row>
    <row r="409" spans="1:36" ht="11.25" customHeight="1">
      <c r="A409" s="156">
        <v>15400131</v>
      </c>
      <c r="B409" s="157"/>
      <c r="C409" s="197" t="s">
        <v>1206</v>
      </c>
      <c r="D409" s="159">
        <v>0</v>
      </c>
      <c r="E409" s="159">
        <v>0</v>
      </c>
      <c r="F409" s="159">
        <v>0</v>
      </c>
      <c r="G409" s="159">
        <v>0</v>
      </c>
      <c r="H409" s="159">
        <v>0</v>
      </c>
      <c r="I409" s="159">
        <v>0</v>
      </c>
      <c r="J409" s="275">
        <v>0</v>
      </c>
      <c r="K409" s="275">
        <v>0</v>
      </c>
      <c r="L409" s="160">
        <v>0</v>
      </c>
      <c r="M409" s="160">
        <v>0</v>
      </c>
      <c r="N409" s="160">
        <v>0</v>
      </c>
      <c r="O409" s="160">
        <v>0</v>
      </c>
      <c r="P409" s="160">
        <v>0</v>
      </c>
      <c r="Q409" s="160">
        <f t="shared" si="88"/>
        <v>0</v>
      </c>
      <c r="R409" s="222"/>
      <c r="S409" s="209"/>
      <c r="T409" s="209"/>
      <c r="U409" s="517"/>
      <c r="V409" s="16">
        <v>0</v>
      </c>
      <c r="W409" s="11">
        <v>0</v>
      </c>
      <c r="X409" s="17">
        <v>0</v>
      </c>
      <c r="Y409" s="16"/>
      <c r="Z409" s="11"/>
      <c r="AA409" s="17"/>
      <c r="AB409" s="16"/>
      <c r="AC409" s="11"/>
      <c r="AD409" s="17">
        <f t="shared" si="90"/>
        <v>0</v>
      </c>
      <c r="AE409" s="16">
        <v>0</v>
      </c>
      <c r="AF409" s="11">
        <v>0</v>
      </c>
      <c r="AG409" s="17">
        <v>0</v>
      </c>
      <c r="AH409" s="164">
        <f t="shared" si="93"/>
        <v>0</v>
      </c>
      <c r="AI409" s="285"/>
      <c r="AJ409" s="16">
        <f t="shared" si="92"/>
        <v>0</v>
      </c>
    </row>
    <row r="410" spans="1:36" ht="11.25" customHeight="1">
      <c r="A410" s="156">
        <v>15400141</v>
      </c>
      <c r="B410" s="157"/>
      <c r="C410" s="197" t="s">
        <v>1720</v>
      </c>
      <c r="D410" s="159">
        <v>0</v>
      </c>
      <c r="E410" s="159">
        <v>0</v>
      </c>
      <c r="F410" s="159">
        <v>0</v>
      </c>
      <c r="G410" s="159">
        <v>0</v>
      </c>
      <c r="H410" s="159">
        <v>0</v>
      </c>
      <c r="I410" s="159">
        <v>0</v>
      </c>
      <c r="J410" s="275">
        <v>0</v>
      </c>
      <c r="K410" s="275">
        <v>0</v>
      </c>
      <c r="L410" s="160">
        <v>0</v>
      </c>
      <c r="M410" s="160">
        <v>0</v>
      </c>
      <c r="N410" s="160">
        <v>0</v>
      </c>
      <c r="O410" s="160">
        <v>0</v>
      </c>
      <c r="P410" s="160">
        <v>0</v>
      </c>
      <c r="Q410" s="160">
        <f t="shared" si="88"/>
        <v>0</v>
      </c>
      <c r="R410" s="222"/>
      <c r="S410" s="209"/>
      <c r="T410" s="209"/>
      <c r="U410" s="517"/>
      <c r="V410" s="16">
        <v>0</v>
      </c>
      <c r="W410" s="11">
        <v>0</v>
      </c>
      <c r="X410" s="17">
        <v>0</v>
      </c>
      <c r="Y410" s="16"/>
      <c r="Z410" s="11"/>
      <c r="AA410" s="17"/>
      <c r="AB410" s="16"/>
      <c r="AC410" s="11"/>
      <c r="AD410" s="17">
        <f t="shared" si="90"/>
        <v>0</v>
      </c>
      <c r="AE410" s="16">
        <v>0</v>
      </c>
      <c r="AF410" s="11">
        <v>0</v>
      </c>
      <c r="AG410" s="17">
        <v>0</v>
      </c>
      <c r="AH410" s="164">
        <f t="shared" si="93"/>
        <v>0</v>
      </c>
      <c r="AI410" s="285"/>
      <c r="AJ410" s="16">
        <f t="shared" si="92"/>
        <v>0</v>
      </c>
    </row>
    <row r="411" spans="1:36" ht="11.25" customHeight="1">
      <c r="A411" s="156">
        <v>15400151</v>
      </c>
      <c r="B411" s="157"/>
      <c r="C411" s="197" t="s">
        <v>679</v>
      </c>
      <c r="D411" s="159">
        <v>0</v>
      </c>
      <c r="E411" s="159">
        <v>0</v>
      </c>
      <c r="F411" s="159">
        <v>0</v>
      </c>
      <c r="G411" s="159">
        <v>0</v>
      </c>
      <c r="H411" s="159">
        <v>0</v>
      </c>
      <c r="I411" s="159">
        <v>0</v>
      </c>
      <c r="J411" s="275">
        <v>0</v>
      </c>
      <c r="K411" s="275">
        <v>0</v>
      </c>
      <c r="L411" s="160">
        <v>0</v>
      </c>
      <c r="M411" s="160">
        <v>0</v>
      </c>
      <c r="N411" s="160">
        <v>0</v>
      </c>
      <c r="O411" s="160">
        <v>0</v>
      </c>
      <c r="P411" s="160">
        <v>0</v>
      </c>
      <c r="Q411" s="160">
        <f t="shared" si="88"/>
        <v>0</v>
      </c>
      <c r="R411" s="222"/>
      <c r="S411" s="209"/>
      <c r="T411" s="209"/>
      <c r="U411" s="517"/>
      <c r="V411" s="16"/>
      <c r="W411" s="11"/>
      <c r="X411" s="17"/>
      <c r="Y411" s="16"/>
      <c r="Z411" s="11"/>
      <c r="AA411" s="17"/>
      <c r="AB411" s="16"/>
      <c r="AC411" s="11"/>
      <c r="AD411" s="17"/>
      <c r="AE411" s="16"/>
      <c r="AF411" s="11"/>
      <c r="AG411" s="17"/>
      <c r="AH411" s="164">
        <f t="shared" si="93"/>
        <v>0</v>
      </c>
      <c r="AI411" s="285"/>
      <c r="AJ411" s="16">
        <f t="shared" si="92"/>
        <v>0</v>
      </c>
    </row>
    <row r="412" spans="1:36" ht="11.25" customHeight="1">
      <c r="A412" s="156">
        <v>15400161</v>
      </c>
      <c r="B412" s="157"/>
      <c r="C412" s="197" t="s">
        <v>947</v>
      </c>
      <c r="D412" s="159">
        <v>0</v>
      </c>
      <c r="E412" s="159">
        <v>0</v>
      </c>
      <c r="F412" s="159">
        <v>0</v>
      </c>
      <c r="G412" s="159">
        <v>0</v>
      </c>
      <c r="H412" s="159">
        <v>0</v>
      </c>
      <c r="I412" s="159">
        <v>0</v>
      </c>
      <c r="J412" s="275">
        <v>0</v>
      </c>
      <c r="K412" s="275">
        <v>0</v>
      </c>
      <c r="L412" s="160">
        <v>0</v>
      </c>
      <c r="M412" s="160">
        <v>0</v>
      </c>
      <c r="N412" s="160">
        <v>0</v>
      </c>
      <c r="O412" s="160">
        <v>0</v>
      </c>
      <c r="P412" s="160">
        <v>0</v>
      </c>
      <c r="Q412" s="160">
        <f t="shared" si="88"/>
        <v>0</v>
      </c>
      <c r="R412" s="222"/>
      <c r="S412" s="209"/>
      <c r="T412" s="209"/>
      <c r="U412" s="517"/>
      <c r="V412" s="16">
        <v>0</v>
      </c>
      <c r="W412" s="11">
        <v>0</v>
      </c>
      <c r="X412" s="17">
        <v>0</v>
      </c>
      <c r="Y412" s="16"/>
      <c r="Z412" s="11"/>
      <c r="AA412" s="17"/>
      <c r="AB412" s="16"/>
      <c r="AC412" s="11"/>
      <c r="AD412" s="17">
        <f t="shared" ref="AD412:AD458" si="94">SUM(AB412:AC412)</f>
        <v>0</v>
      </c>
      <c r="AE412" s="16">
        <v>0</v>
      </c>
      <c r="AF412" s="11">
        <v>0</v>
      </c>
      <c r="AG412" s="17">
        <v>0</v>
      </c>
      <c r="AH412" s="164">
        <f t="shared" si="93"/>
        <v>0</v>
      </c>
      <c r="AI412" s="285"/>
      <c r="AJ412" s="16">
        <f t="shared" si="92"/>
        <v>0</v>
      </c>
    </row>
    <row r="413" spans="1:36" ht="11.25" customHeight="1">
      <c r="A413" s="156">
        <v>15400171</v>
      </c>
      <c r="B413" s="157"/>
      <c r="C413" s="197" t="s">
        <v>1029</v>
      </c>
      <c r="D413" s="159">
        <v>0</v>
      </c>
      <c r="E413" s="159">
        <v>0</v>
      </c>
      <c r="F413" s="159">
        <v>0</v>
      </c>
      <c r="G413" s="159">
        <v>0</v>
      </c>
      <c r="H413" s="159">
        <v>0</v>
      </c>
      <c r="I413" s="159">
        <v>0</v>
      </c>
      <c r="J413" s="275">
        <v>0</v>
      </c>
      <c r="K413" s="275">
        <v>0</v>
      </c>
      <c r="L413" s="160">
        <v>0</v>
      </c>
      <c r="M413" s="160">
        <v>0</v>
      </c>
      <c r="N413" s="160">
        <v>0</v>
      </c>
      <c r="O413" s="160">
        <v>0</v>
      </c>
      <c r="P413" s="160">
        <v>0</v>
      </c>
      <c r="Q413" s="160">
        <f t="shared" si="88"/>
        <v>0</v>
      </c>
      <c r="R413" s="222"/>
      <c r="S413" s="209"/>
      <c r="T413" s="209"/>
      <c r="U413" s="517"/>
      <c r="V413" s="16">
        <v>0</v>
      </c>
      <c r="W413" s="11">
        <v>0</v>
      </c>
      <c r="X413" s="17">
        <v>0</v>
      </c>
      <c r="Y413" s="16"/>
      <c r="Z413" s="11"/>
      <c r="AA413" s="17"/>
      <c r="AB413" s="16"/>
      <c r="AC413" s="11"/>
      <c r="AD413" s="17">
        <f>SUM(AB413:AC413)</f>
        <v>0</v>
      </c>
      <c r="AE413" s="16">
        <v>0</v>
      </c>
      <c r="AF413" s="11">
        <v>0</v>
      </c>
      <c r="AG413" s="17">
        <v>0</v>
      </c>
      <c r="AH413" s="164">
        <f t="shared" si="93"/>
        <v>0</v>
      </c>
      <c r="AI413" s="285"/>
      <c r="AJ413" s="16">
        <f t="shared" si="92"/>
        <v>0</v>
      </c>
    </row>
    <row r="414" spans="1:36" ht="11.25" customHeight="1">
      <c r="A414" s="156">
        <v>15400181</v>
      </c>
      <c r="B414" s="157"/>
      <c r="C414" s="197" t="s">
        <v>2391</v>
      </c>
      <c r="D414" s="159">
        <v>2787983.07</v>
      </c>
      <c r="E414" s="159">
        <v>2837125.37</v>
      </c>
      <c r="F414" s="159">
        <v>2832063.57</v>
      </c>
      <c r="G414" s="159">
        <v>2841655.68</v>
      </c>
      <c r="H414" s="159">
        <v>3837943.4</v>
      </c>
      <c r="I414" s="159">
        <v>3848626.21</v>
      </c>
      <c r="J414" s="275">
        <v>3859522.95</v>
      </c>
      <c r="K414" s="275">
        <v>3825495.83</v>
      </c>
      <c r="L414" s="160">
        <v>3818021.44</v>
      </c>
      <c r="M414" s="160">
        <v>3814574.02</v>
      </c>
      <c r="N414" s="160">
        <v>3834536.23</v>
      </c>
      <c r="O414" s="160">
        <v>3893593.11</v>
      </c>
      <c r="P414" s="160">
        <v>3922727.38</v>
      </c>
      <c r="Q414" s="160">
        <f t="shared" si="88"/>
        <v>3549876.0862499997</v>
      </c>
      <c r="R414" s="222"/>
      <c r="S414" s="209"/>
      <c r="T414" s="209"/>
      <c r="U414" s="517"/>
      <c r="V414" s="16">
        <v>0</v>
      </c>
      <c r="W414" s="11">
        <v>0</v>
      </c>
      <c r="X414" s="17">
        <v>0</v>
      </c>
      <c r="Y414" s="16"/>
      <c r="Z414" s="11"/>
      <c r="AA414" s="17"/>
      <c r="AB414" s="16"/>
      <c r="AC414" s="11"/>
      <c r="AD414" s="17">
        <f>SUM(AB414:AC414)</f>
        <v>0</v>
      </c>
      <c r="AE414" s="16">
        <v>0</v>
      </c>
      <c r="AF414" s="11">
        <v>0</v>
      </c>
      <c r="AG414" s="17">
        <v>0</v>
      </c>
      <c r="AH414" s="164">
        <f t="shared" si="93"/>
        <v>3549876.0862499997</v>
      </c>
      <c r="AI414" s="285"/>
      <c r="AJ414" s="16">
        <f t="shared" si="92"/>
        <v>0</v>
      </c>
    </row>
    <row r="415" spans="1:36" ht="11.25" customHeight="1">
      <c r="A415" s="156">
        <v>15400201</v>
      </c>
      <c r="B415" s="157"/>
      <c r="C415" s="197" t="s">
        <v>991</v>
      </c>
      <c r="D415" s="159">
        <v>0</v>
      </c>
      <c r="E415" s="159">
        <v>0</v>
      </c>
      <c r="F415" s="159">
        <v>0</v>
      </c>
      <c r="G415" s="159">
        <v>0</v>
      </c>
      <c r="H415" s="159">
        <v>0</v>
      </c>
      <c r="I415" s="159">
        <v>0</v>
      </c>
      <c r="J415" s="275">
        <v>0</v>
      </c>
      <c r="K415" s="275">
        <v>0</v>
      </c>
      <c r="L415" s="160">
        <v>0</v>
      </c>
      <c r="M415" s="160">
        <v>0</v>
      </c>
      <c r="N415" s="160">
        <v>0</v>
      </c>
      <c r="O415" s="160">
        <v>0</v>
      </c>
      <c r="P415" s="160">
        <v>0</v>
      </c>
      <c r="Q415" s="160">
        <f t="shared" si="88"/>
        <v>0</v>
      </c>
      <c r="R415" s="222"/>
      <c r="S415" s="209"/>
      <c r="T415" s="209"/>
      <c r="U415" s="517"/>
      <c r="V415" s="16">
        <v>0</v>
      </c>
      <c r="W415" s="11">
        <v>0</v>
      </c>
      <c r="X415" s="17">
        <v>0</v>
      </c>
      <c r="Y415" s="16"/>
      <c r="Z415" s="11"/>
      <c r="AA415" s="17"/>
      <c r="AB415" s="16"/>
      <c r="AC415" s="11"/>
      <c r="AD415" s="17">
        <f t="shared" si="94"/>
        <v>0</v>
      </c>
      <c r="AE415" s="16">
        <v>0</v>
      </c>
      <c r="AF415" s="11">
        <v>0</v>
      </c>
      <c r="AG415" s="17">
        <v>0</v>
      </c>
      <c r="AH415" s="164">
        <f t="shared" si="93"/>
        <v>0</v>
      </c>
      <c r="AI415" s="285"/>
      <c r="AJ415" s="16">
        <f t="shared" si="92"/>
        <v>0</v>
      </c>
    </row>
    <row r="416" spans="1:36" ht="11.25" customHeight="1">
      <c r="A416" s="156">
        <v>15400211</v>
      </c>
      <c r="B416" s="157"/>
      <c r="C416" s="197" t="s">
        <v>1315</v>
      </c>
      <c r="D416" s="159">
        <v>0</v>
      </c>
      <c r="E416" s="159">
        <v>0</v>
      </c>
      <c r="F416" s="159">
        <v>0</v>
      </c>
      <c r="G416" s="159">
        <v>0</v>
      </c>
      <c r="H416" s="159">
        <v>0</v>
      </c>
      <c r="I416" s="159">
        <v>0</v>
      </c>
      <c r="J416" s="275">
        <v>0</v>
      </c>
      <c r="K416" s="275">
        <v>0</v>
      </c>
      <c r="L416" s="160">
        <v>0</v>
      </c>
      <c r="M416" s="160">
        <v>0</v>
      </c>
      <c r="N416" s="160">
        <v>0</v>
      </c>
      <c r="O416" s="160">
        <v>0</v>
      </c>
      <c r="P416" s="160">
        <v>0</v>
      </c>
      <c r="Q416" s="160">
        <f t="shared" si="88"/>
        <v>0</v>
      </c>
      <c r="R416" s="222"/>
      <c r="S416" s="209"/>
      <c r="T416" s="209"/>
      <c r="U416" s="517"/>
      <c r="V416" s="16">
        <v>0</v>
      </c>
      <c r="W416" s="11">
        <v>0</v>
      </c>
      <c r="X416" s="17">
        <v>0</v>
      </c>
      <c r="Y416" s="16"/>
      <c r="Z416" s="11"/>
      <c r="AA416" s="17"/>
      <c r="AB416" s="16"/>
      <c r="AC416" s="11"/>
      <c r="AD416" s="17">
        <f t="shared" si="94"/>
        <v>0</v>
      </c>
      <c r="AE416" s="16">
        <v>0</v>
      </c>
      <c r="AF416" s="11">
        <v>0</v>
      </c>
      <c r="AG416" s="17">
        <v>0</v>
      </c>
      <c r="AH416" s="164">
        <f t="shared" si="93"/>
        <v>0</v>
      </c>
      <c r="AI416" s="285"/>
      <c r="AJ416" s="16">
        <f t="shared" si="92"/>
        <v>0</v>
      </c>
    </row>
    <row r="417" spans="1:36" ht="11.25" customHeight="1">
      <c r="A417" s="156">
        <v>15400221</v>
      </c>
      <c r="B417" s="157"/>
      <c r="C417" s="197" t="s">
        <v>1327</v>
      </c>
      <c r="D417" s="159">
        <v>0</v>
      </c>
      <c r="E417" s="159">
        <v>0</v>
      </c>
      <c r="F417" s="159">
        <v>0</v>
      </c>
      <c r="G417" s="159">
        <v>0</v>
      </c>
      <c r="H417" s="159">
        <v>0</v>
      </c>
      <c r="I417" s="159">
        <v>0</v>
      </c>
      <c r="J417" s="275">
        <v>0</v>
      </c>
      <c r="K417" s="275">
        <v>0</v>
      </c>
      <c r="L417" s="160">
        <v>0</v>
      </c>
      <c r="M417" s="160">
        <v>0</v>
      </c>
      <c r="N417" s="160">
        <v>0</v>
      </c>
      <c r="O417" s="160">
        <v>0</v>
      </c>
      <c r="P417" s="160">
        <v>0</v>
      </c>
      <c r="Q417" s="160">
        <f t="shared" si="88"/>
        <v>0</v>
      </c>
      <c r="R417" s="222"/>
      <c r="S417" s="209"/>
      <c r="T417" s="209"/>
      <c r="U417" s="517"/>
      <c r="V417" s="16">
        <v>0</v>
      </c>
      <c r="W417" s="11">
        <v>0</v>
      </c>
      <c r="X417" s="17">
        <v>0</v>
      </c>
      <c r="Y417" s="16"/>
      <c r="Z417" s="11"/>
      <c r="AA417" s="17"/>
      <c r="AB417" s="16"/>
      <c r="AC417" s="11"/>
      <c r="AD417" s="17">
        <f t="shared" si="94"/>
        <v>0</v>
      </c>
      <c r="AE417" s="16">
        <v>0</v>
      </c>
      <c r="AF417" s="11">
        <v>0</v>
      </c>
      <c r="AG417" s="17">
        <v>0</v>
      </c>
      <c r="AH417" s="164">
        <f t="shared" si="93"/>
        <v>0</v>
      </c>
      <c r="AI417" s="285"/>
      <c r="AJ417" s="16">
        <f t="shared" si="92"/>
        <v>0</v>
      </c>
    </row>
    <row r="418" spans="1:36" ht="11.25" customHeight="1">
      <c r="A418" s="156">
        <v>15400301</v>
      </c>
      <c r="B418" s="157"/>
      <c r="C418" s="197" t="s">
        <v>2692</v>
      </c>
      <c r="D418" s="159">
        <v>0</v>
      </c>
      <c r="E418" s="159">
        <v>0</v>
      </c>
      <c r="F418" s="159">
        <v>0</v>
      </c>
      <c r="G418" s="159">
        <v>0</v>
      </c>
      <c r="H418" s="159">
        <v>0</v>
      </c>
      <c r="I418" s="159">
        <v>0</v>
      </c>
      <c r="J418" s="275">
        <v>0</v>
      </c>
      <c r="K418" s="275">
        <v>0</v>
      </c>
      <c r="L418" s="160">
        <v>0</v>
      </c>
      <c r="M418" s="160">
        <v>0</v>
      </c>
      <c r="N418" s="160">
        <v>0</v>
      </c>
      <c r="O418" s="160">
        <v>0</v>
      </c>
      <c r="P418" s="160">
        <v>0</v>
      </c>
      <c r="Q418" s="160">
        <f t="shared" si="88"/>
        <v>0</v>
      </c>
      <c r="R418" s="222"/>
      <c r="S418" s="209"/>
      <c r="T418" s="209"/>
      <c r="U418" s="517"/>
      <c r="V418" s="16"/>
      <c r="W418" s="11"/>
      <c r="X418" s="17"/>
      <c r="Y418" s="16"/>
      <c r="Z418" s="11"/>
      <c r="AA418" s="17"/>
      <c r="AB418" s="16"/>
      <c r="AC418" s="11"/>
      <c r="AD418" s="17">
        <f t="shared" ref="AD418" si="95">SUM(AB418:AC418)</f>
        <v>0</v>
      </c>
      <c r="AE418" s="16">
        <v>0</v>
      </c>
      <c r="AF418" s="11">
        <v>0</v>
      </c>
      <c r="AG418" s="17">
        <v>0</v>
      </c>
      <c r="AH418" s="164">
        <f t="shared" si="93"/>
        <v>0</v>
      </c>
      <c r="AI418" s="285"/>
      <c r="AJ418" s="16">
        <f t="shared" si="92"/>
        <v>0</v>
      </c>
    </row>
    <row r="419" spans="1:36" ht="11.25" customHeight="1">
      <c r="A419" s="156">
        <v>15600003</v>
      </c>
      <c r="B419" s="157"/>
      <c r="C419" s="197" t="s">
        <v>2695</v>
      </c>
      <c r="D419" s="159">
        <v>259569.61</v>
      </c>
      <c r="E419" s="159">
        <v>156115.41</v>
      </c>
      <c r="F419" s="159">
        <v>92631.05</v>
      </c>
      <c r="G419" s="159">
        <v>289557.46000000002</v>
      </c>
      <c r="H419" s="159">
        <v>244239.56</v>
      </c>
      <c r="I419" s="159">
        <v>213403.19</v>
      </c>
      <c r="J419" s="275">
        <v>67358.53</v>
      </c>
      <c r="K419" s="275">
        <v>128561.61</v>
      </c>
      <c r="L419" s="160">
        <v>424429.3</v>
      </c>
      <c r="M419" s="160">
        <v>396856.21</v>
      </c>
      <c r="N419" s="160">
        <v>259383.27</v>
      </c>
      <c r="O419" s="160">
        <v>259383.27</v>
      </c>
      <c r="P419" s="160">
        <v>149552.1</v>
      </c>
      <c r="Q419" s="160">
        <f t="shared" si="88"/>
        <v>228039.97624999998</v>
      </c>
      <c r="R419" s="222"/>
      <c r="S419" s="209"/>
      <c r="T419" s="209" t="s">
        <v>1056</v>
      </c>
      <c r="U419" s="517"/>
      <c r="V419" s="16"/>
      <c r="W419" s="11"/>
      <c r="X419" s="17"/>
      <c r="Y419" s="11"/>
      <c r="Z419" s="11"/>
      <c r="AA419" s="17"/>
      <c r="AB419" s="16"/>
      <c r="AC419" s="11"/>
      <c r="AD419" s="17">
        <f>SUM(AB419:AC419)</f>
        <v>0</v>
      </c>
      <c r="AE419" s="16">
        <f>$Q419</f>
        <v>228039.97624999998</v>
      </c>
      <c r="AF419" s="11">
        <f>$Q419</f>
        <v>228039.97624999998</v>
      </c>
      <c r="AG419" s="17">
        <f>$Q419</f>
        <v>228039.97624999998</v>
      </c>
      <c r="AH419" s="161"/>
      <c r="AI419" s="285"/>
      <c r="AJ419" s="16">
        <f t="shared" si="92"/>
        <v>0</v>
      </c>
    </row>
    <row r="420" spans="1:36" ht="11.25" customHeight="1">
      <c r="A420" s="156">
        <v>15810001</v>
      </c>
      <c r="B420" s="157"/>
      <c r="C420" s="197" t="s">
        <v>2861</v>
      </c>
      <c r="D420" s="159">
        <v>34267.199999999997</v>
      </c>
      <c r="E420" s="159">
        <v>34267.199999999997</v>
      </c>
      <c r="F420" s="159">
        <v>34267.199999999997</v>
      </c>
      <c r="G420" s="159">
        <v>4082.8</v>
      </c>
      <c r="H420" s="159">
        <v>4082.8</v>
      </c>
      <c r="I420" s="159">
        <v>4082.8</v>
      </c>
      <c r="J420" s="275">
        <v>4082.8</v>
      </c>
      <c r="K420" s="275">
        <v>4082.8</v>
      </c>
      <c r="L420" s="160">
        <v>4082.8</v>
      </c>
      <c r="M420" s="160">
        <v>4082.8</v>
      </c>
      <c r="N420" s="160">
        <v>4082.8</v>
      </c>
      <c r="O420" s="160">
        <v>4082.8</v>
      </c>
      <c r="P420" s="160">
        <v>4082.8</v>
      </c>
      <c r="Q420" s="160">
        <f t="shared" si="88"/>
        <v>10371.216666666669</v>
      </c>
      <c r="R420" s="222"/>
      <c r="S420" s="209"/>
      <c r="T420" s="209" t="s">
        <v>327</v>
      </c>
      <c r="U420" s="517"/>
      <c r="V420" s="16"/>
      <c r="W420" s="11"/>
      <c r="X420" s="17"/>
      <c r="Y420" s="16"/>
      <c r="Z420" s="11"/>
      <c r="AA420" s="17"/>
      <c r="AB420" s="16"/>
      <c r="AC420" s="11"/>
      <c r="AD420" s="17">
        <f t="shared" ref="AD420" si="96">SUM(AB420:AC420)</f>
        <v>0</v>
      </c>
      <c r="AE420" s="16">
        <v>0</v>
      </c>
      <c r="AF420" s="11">
        <v>0</v>
      </c>
      <c r="AG420" s="17">
        <v>0</v>
      </c>
      <c r="AH420" s="164">
        <f t="shared" ref="AH420:AH451" si="97">Q420</f>
        <v>10371.216666666669</v>
      </c>
      <c r="AI420" s="285"/>
      <c r="AJ420" s="16">
        <f t="shared" si="92"/>
        <v>0</v>
      </c>
    </row>
    <row r="421" spans="1:36" ht="11.25" customHeight="1">
      <c r="A421" s="156">
        <v>16300023</v>
      </c>
      <c r="B421" s="157"/>
      <c r="C421" s="197" t="s">
        <v>1221</v>
      </c>
      <c r="D421" s="159">
        <v>4321991.79</v>
      </c>
      <c r="E421" s="159">
        <v>4080774.94</v>
      </c>
      <c r="F421" s="159">
        <v>4066293.98</v>
      </c>
      <c r="G421" s="159">
        <v>3744327.91</v>
      </c>
      <c r="H421" s="159">
        <v>3684641.87</v>
      </c>
      <c r="I421" s="159">
        <v>3595029.44</v>
      </c>
      <c r="J421" s="275">
        <v>3500019</v>
      </c>
      <c r="K421" s="275">
        <v>3321052.02</v>
      </c>
      <c r="L421" s="160">
        <v>3182036.59</v>
      </c>
      <c r="M421" s="160">
        <v>2719552.74</v>
      </c>
      <c r="N421" s="160">
        <v>2546078.09</v>
      </c>
      <c r="O421" s="160">
        <v>2200898.2999999998</v>
      </c>
      <c r="P421" s="160">
        <v>2188609.62</v>
      </c>
      <c r="Q421" s="160">
        <f t="shared" si="88"/>
        <v>3324667.1320833326</v>
      </c>
      <c r="R421" s="222"/>
      <c r="S421" s="209"/>
      <c r="T421" s="209"/>
      <c r="U421" s="517"/>
      <c r="V421" s="16">
        <v>0</v>
      </c>
      <c r="W421" s="11">
        <v>0</v>
      </c>
      <c r="X421" s="17">
        <v>0</v>
      </c>
      <c r="Y421" s="16"/>
      <c r="Z421" s="11"/>
      <c r="AA421" s="17"/>
      <c r="AB421" s="16"/>
      <c r="AC421" s="11"/>
      <c r="AD421" s="17">
        <f t="shared" si="94"/>
        <v>0</v>
      </c>
      <c r="AE421" s="16">
        <v>0</v>
      </c>
      <c r="AF421" s="11">
        <v>0</v>
      </c>
      <c r="AG421" s="17">
        <v>0</v>
      </c>
      <c r="AH421" s="164">
        <f t="shared" si="97"/>
        <v>3324667.1320833326</v>
      </c>
      <c r="AI421" s="285"/>
      <c r="AJ421" s="16">
        <f t="shared" si="92"/>
        <v>0</v>
      </c>
    </row>
    <row r="422" spans="1:36" ht="11.25" customHeight="1">
      <c r="A422" s="156">
        <v>16300063</v>
      </c>
      <c r="B422" s="157"/>
      <c r="C422" s="197" t="s">
        <v>1222</v>
      </c>
      <c r="D422" s="159">
        <v>748744.78</v>
      </c>
      <c r="E422" s="159">
        <v>741987.98</v>
      </c>
      <c r="F422" s="159">
        <v>746015.73</v>
      </c>
      <c r="G422" s="159">
        <v>454138.44</v>
      </c>
      <c r="H422" s="159">
        <v>456892.33</v>
      </c>
      <c r="I422" s="159">
        <v>483343.1</v>
      </c>
      <c r="J422" s="275">
        <v>481575.23</v>
      </c>
      <c r="K422" s="275">
        <v>485395.85</v>
      </c>
      <c r="L422" s="160">
        <v>485395.85</v>
      </c>
      <c r="M422" s="160">
        <v>476726.42</v>
      </c>
      <c r="N422" s="160">
        <v>503132.15999999997</v>
      </c>
      <c r="O422" s="160">
        <v>442437.17</v>
      </c>
      <c r="P422" s="160">
        <v>450319.46</v>
      </c>
      <c r="Q422" s="160">
        <f t="shared" si="88"/>
        <v>529714.36499999999</v>
      </c>
      <c r="R422" s="222"/>
      <c r="S422" s="209"/>
      <c r="T422" s="209"/>
      <c r="U422" s="517"/>
      <c r="V422" s="16">
        <v>0</v>
      </c>
      <c r="W422" s="11">
        <v>0</v>
      </c>
      <c r="X422" s="17">
        <v>0</v>
      </c>
      <c r="Y422" s="16"/>
      <c r="Z422" s="11"/>
      <c r="AA422" s="17"/>
      <c r="AB422" s="16"/>
      <c r="AC422" s="11"/>
      <c r="AD422" s="17">
        <f t="shared" si="94"/>
        <v>0</v>
      </c>
      <c r="AE422" s="16">
        <v>0</v>
      </c>
      <c r="AF422" s="11">
        <v>0</v>
      </c>
      <c r="AG422" s="17">
        <v>0</v>
      </c>
      <c r="AH422" s="164">
        <f t="shared" si="97"/>
        <v>529714.36499999999</v>
      </c>
      <c r="AI422" s="285"/>
      <c r="AJ422" s="16">
        <f t="shared" si="92"/>
        <v>0</v>
      </c>
    </row>
    <row r="423" spans="1:36" ht="11.25" customHeight="1">
      <c r="A423" s="156">
        <v>16300073</v>
      </c>
      <c r="B423" s="157"/>
      <c r="C423" s="197" t="s">
        <v>1223</v>
      </c>
      <c r="D423" s="159">
        <v>0</v>
      </c>
      <c r="E423" s="159">
        <v>0</v>
      </c>
      <c r="F423" s="159">
        <v>0</v>
      </c>
      <c r="G423" s="159">
        <v>0</v>
      </c>
      <c r="H423" s="159">
        <v>0</v>
      </c>
      <c r="I423" s="159">
        <v>0</v>
      </c>
      <c r="J423" s="275">
        <v>0</v>
      </c>
      <c r="K423" s="275">
        <v>0</v>
      </c>
      <c r="L423" s="160">
        <v>0</v>
      </c>
      <c r="M423" s="160">
        <v>0</v>
      </c>
      <c r="N423" s="160">
        <v>0</v>
      </c>
      <c r="O423" s="160">
        <v>0</v>
      </c>
      <c r="P423" s="160">
        <v>0</v>
      </c>
      <c r="Q423" s="160">
        <f t="shared" si="88"/>
        <v>0</v>
      </c>
      <c r="R423" s="222"/>
      <c r="S423" s="209"/>
      <c r="T423" s="209"/>
      <c r="U423" s="517"/>
      <c r="V423" s="16">
        <v>0</v>
      </c>
      <c r="W423" s="11">
        <v>0</v>
      </c>
      <c r="X423" s="17">
        <v>0</v>
      </c>
      <c r="Y423" s="16"/>
      <c r="Z423" s="11"/>
      <c r="AA423" s="17"/>
      <c r="AB423" s="16"/>
      <c r="AC423" s="11"/>
      <c r="AD423" s="17">
        <f t="shared" si="94"/>
        <v>0</v>
      </c>
      <c r="AE423" s="16">
        <v>0</v>
      </c>
      <c r="AF423" s="11">
        <v>0</v>
      </c>
      <c r="AG423" s="17">
        <v>0</v>
      </c>
      <c r="AH423" s="164">
        <f t="shared" si="97"/>
        <v>0</v>
      </c>
      <c r="AI423" s="285"/>
      <c r="AJ423" s="16">
        <f t="shared" si="92"/>
        <v>0</v>
      </c>
    </row>
    <row r="424" spans="1:36" ht="11.25" customHeight="1">
      <c r="A424" s="156">
        <v>16300083</v>
      </c>
      <c r="B424" s="157"/>
      <c r="C424" s="197" t="s">
        <v>642</v>
      </c>
      <c r="D424" s="159">
        <v>0</v>
      </c>
      <c r="E424" s="159">
        <v>0</v>
      </c>
      <c r="F424" s="159">
        <v>0</v>
      </c>
      <c r="G424" s="159">
        <v>0</v>
      </c>
      <c r="H424" s="159">
        <v>0</v>
      </c>
      <c r="I424" s="159">
        <v>0</v>
      </c>
      <c r="J424" s="275">
        <v>0</v>
      </c>
      <c r="K424" s="275">
        <v>0</v>
      </c>
      <c r="L424" s="160">
        <v>0</v>
      </c>
      <c r="M424" s="160">
        <v>0</v>
      </c>
      <c r="N424" s="160">
        <v>0</v>
      </c>
      <c r="O424" s="160">
        <v>0</v>
      </c>
      <c r="P424" s="160">
        <v>0</v>
      </c>
      <c r="Q424" s="160">
        <f t="shared" si="88"/>
        <v>0</v>
      </c>
      <c r="R424" s="222"/>
      <c r="S424" s="209"/>
      <c r="T424" s="209"/>
      <c r="U424" s="517"/>
      <c r="V424" s="16">
        <v>0</v>
      </c>
      <c r="W424" s="11">
        <v>0</v>
      </c>
      <c r="X424" s="17">
        <v>0</v>
      </c>
      <c r="Y424" s="16"/>
      <c r="Z424" s="11"/>
      <c r="AA424" s="17"/>
      <c r="AB424" s="16"/>
      <c r="AC424" s="11"/>
      <c r="AD424" s="17">
        <f t="shared" si="94"/>
        <v>0</v>
      </c>
      <c r="AE424" s="16">
        <v>0</v>
      </c>
      <c r="AF424" s="11">
        <v>0</v>
      </c>
      <c r="AG424" s="17">
        <v>0</v>
      </c>
      <c r="AH424" s="164">
        <f t="shared" si="97"/>
        <v>0</v>
      </c>
      <c r="AI424" s="285"/>
      <c r="AJ424" s="16">
        <f t="shared" si="92"/>
        <v>0</v>
      </c>
    </row>
    <row r="425" spans="1:36" ht="11.25" customHeight="1">
      <c r="A425" s="156">
        <v>16300093</v>
      </c>
      <c r="B425" s="157"/>
      <c r="C425" s="197" t="s">
        <v>1174</v>
      </c>
      <c r="D425" s="159">
        <v>0</v>
      </c>
      <c r="E425" s="159">
        <v>0</v>
      </c>
      <c r="F425" s="159">
        <v>0</v>
      </c>
      <c r="G425" s="159">
        <v>0</v>
      </c>
      <c r="H425" s="159">
        <v>0</v>
      </c>
      <c r="I425" s="159">
        <v>0</v>
      </c>
      <c r="J425" s="275">
        <v>0</v>
      </c>
      <c r="K425" s="275">
        <v>0</v>
      </c>
      <c r="L425" s="160">
        <v>0</v>
      </c>
      <c r="M425" s="160">
        <v>0</v>
      </c>
      <c r="N425" s="160">
        <v>0</v>
      </c>
      <c r="O425" s="160">
        <v>0</v>
      </c>
      <c r="P425" s="160">
        <v>0</v>
      </c>
      <c r="Q425" s="160">
        <f t="shared" si="88"/>
        <v>0</v>
      </c>
      <c r="R425" s="222"/>
      <c r="S425" s="209"/>
      <c r="T425" s="209"/>
      <c r="U425" s="517"/>
      <c r="V425" s="16">
        <v>0</v>
      </c>
      <c r="W425" s="11">
        <v>0</v>
      </c>
      <c r="X425" s="17">
        <v>0</v>
      </c>
      <c r="Y425" s="16"/>
      <c r="Z425" s="11"/>
      <c r="AA425" s="17"/>
      <c r="AB425" s="16"/>
      <c r="AC425" s="11"/>
      <c r="AD425" s="17">
        <f t="shared" si="94"/>
        <v>0</v>
      </c>
      <c r="AE425" s="16">
        <v>0</v>
      </c>
      <c r="AF425" s="11">
        <v>0</v>
      </c>
      <c r="AG425" s="17">
        <v>0</v>
      </c>
      <c r="AH425" s="164">
        <f t="shared" si="97"/>
        <v>0</v>
      </c>
      <c r="AI425" s="285"/>
      <c r="AJ425" s="16">
        <f t="shared" si="92"/>
        <v>0</v>
      </c>
    </row>
    <row r="426" spans="1:36" ht="11.25" customHeight="1">
      <c r="A426" s="156">
        <v>16410002</v>
      </c>
      <c r="B426" s="157"/>
      <c r="C426" s="197" t="s">
        <v>1258</v>
      </c>
      <c r="D426" s="159">
        <v>21528322.350000001</v>
      </c>
      <c r="E426" s="159">
        <v>21641662.699999999</v>
      </c>
      <c r="F426" s="159">
        <v>20216315.98</v>
      </c>
      <c r="G426" s="159">
        <v>18032312.620000001</v>
      </c>
      <c r="H426" s="159">
        <v>16026777.449999999</v>
      </c>
      <c r="I426" s="159">
        <v>10466694.99</v>
      </c>
      <c r="J426" s="275">
        <v>8605751.1300000008</v>
      </c>
      <c r="K426" s="275">
        <v>8323752.6900000004</v>
      </c>
      <c r="L426" s="160">
        <v>11013138.880000001</v>
      </c>
      <c r="M426" s="160">
        <v>11557265.4</v>
      </c>
      <c r="N426" s="160">
        <v>12854339.800000001</v>
      </c>
      <c r="O426" s="160">
        <v>15017947.77</v>
      </c>
      <c r="P426" s="160">
        <v>17331874.140000001</v>
      </c>
      <c r="Q426" s="160">
        <f t="shared" si="88"/>
        <v>14432171.471249999</v>
      </c>
      <c r="R426" s="222"/>
      <c r="S426" s="209"/>
      <c r="T426" s="209"/>
      <c r="U426" s="517"/>
      <c r="V426" s="16">
        <v>0</v>
      </c>
      <c r="W426" s="11">
        <v>0</v>
      </c>
      <c r="X426" s="17">
        <v>0</v>
      </c>
      <c r="Y426" s="16"/>
      <c r="Z426" s="11"/>
      <c r="AA426" s="17"/>
      <c r="AB426" s="16"/>
      <c r="AC426" s="11"/>
      <c r="AD426" s="17">
        <f t="shared" si="94"/>
        <v>0</v>
      </c>
      <c r="AE426" s="16">
        <v>0</v>
      </c>
      <c r="AF426" s="11">
        <v>0</v>
      </c>
      <c r="AG426" s="17">
        <v>0</v>
      </c>
      <c r="AH426" s="164">
        <f t="shared" si="97"/>
        <v>14432171.471249999</v>
      </c>
      <c r="AI426" s="285"/>
      <c r="AJ426" s="16">
        <f t="shared" si="92"/>
        <v>0</v>
      </c>
    </row>
    <row r="427" spans="1:36" ht="11.25" customHeight="1">
      <c r="A427" s="156">
        <v>16410012</v>
      </c>
      <c r="B427" s="157"/>
      <c r="C427" s="197" t="s">
        <v>752</v>
      </c>
      <c r="D427" s="159">
        <v>3348693.94</v>
      </c>
      <c r="E427" s="159">
        <v>3340365.13</v>
      </c>
      <c r="F427" s="159">
        <v>3324767.07</v>
      </c>
      <c r="G427" s="159">
        <v>3316057.43</v>
      </c>
      <c r="H427" s="159">
        <v>3312141.41</v>
      </c>
      <c r="I427" s="159">
        <v>3309327.32</v>
      </c>
      <c r="J427" s="275">
        <v>3227305.6</v>
      </c>
      <c r="K427" s="275">
        <v>2977029.56</v>
      </c>
      <c r="L427" s="160">
        <v>2742409.9</v>
      </c>
      <c r="M427" s="160">
        <v>2669367.54</v>
      </c>
      <c r="N427" s="160">
        <v>2659534.96</v>
      </c>
      <c r="O427" s="160">
        <v>2659534.96</v>
      </c>
      <c r="P427" s="160">
        <v>2659534.96</v>
      </c>
      <c r="Q427" s="160">
        <f t="shared" si="88"/>
        <v>3045162.9441666664</v>
      </c>
      <c r="R427" s="222"/>
      <c r="S427" s="209"/>
      <c r="T427" s="209"/>
      <c r="U427" s="517"/>
      <c r="V427" s="16">
        <v>0</v>
      </c>
      <c r="W427" s="11">
        <v>0</v>
      </c>
      <c r="X427" s="17">
        <v>0</v>
      </c>
      <c r="Y427" s="16"/>
      <c r="Z427" s="11"/>
      <c r="AA427" s="17"/>
      <c r="AB427" s="16"/>
      <c r="AC427" s="11"/>
      <c r="AD427" s="17">
        <f t="shared" si="94"/>
        <v>0</v>
      </c>
      <c r="AE427" s="16">
        <v>0</v>
      </c>
      <c r="AF427" s="11">
        <v>0</v>
      </c>
      <c r="AG427" s="17">
        <v>0</v>
      </c>
      <c r="AH427" s="164">
        <f t="shared" si="97"/>
        <v>3045162.9441666664</v>
      </c>
      <c r="AI427" s="285"/>
      <c r="AJ427" s="16">
        <f t="shared" si="92"/>
        <v>0</v>
      </c>
    </row>
    <row r="428" spans="1:36" ht="11.25" customHeight="1">
      <c r="A428" s="156">
        <v>16410022</v>
      </c>
      <c r="B428" s="157"/>
      <c r="C428" s="197" t="s">
        <v>293</v>
      </c>
      <c r="D428" s="159">
        <v>21093624.420000002</v>
      </c>
      <c r="E428" s="159">
        <v>22451328.32</v>
      </c>
      <c r="F428" s="159">
        <v>19547007.789999999</v>
      </c>
      <c r="G428" s="159">
        <v>16780720.48</v>
      </c>
      <c r="H428" s="159">
        <v>15204424.810000001</v>
      </c>
      <c r="I428" s="159">
        <v>11427890.560000001</v>
      </c>
      <c r="J428" s="275">
        <v>13028416.720000001</v>
      </c>
      <c r="K428" s="275">
        <v>14399595.779999999</v>
      </c>
      <c r="L428" s="160">
        <v>16345638.359999999</v>
      </c>
      <c r="M428" s="160">
        <v>16936258.68</v>
      </c>
      <c r="N428" s="160">
        <v>18303665.870000001</v>
      </c>
      <c r="O428" s="160">
        <v>18633773.309999999</v>
      </c>
      <c r="P428" s="160">
        <v>20357050.239999998</v>
      </c>
      <c r="Q428" s="160">
        <f t="shared" si="88"/>
        <v>16982004.834166665</v>
      </c>
      <c r="R428" s="222"/>
      <c r="S428" s="209"/>
      <c r="T428" s="209"/>
      <c r="U428" s="517"/>
      <c r="V428" s="16">
        <v>0</v>
      </c>
      <c r="W428" s="11">
        <v>0</v>
      </c>
      <c r="X428" s="17">
        <v>0</v>
      </c>
      <c r="Y428" s="16"/>
      <c r="Z428" s="11"/>
      <c r="AA428" s="17"/>
      <c r="AB428" s="16"/>
      <c r="AC428" s="11"/>
      <c r="AD428" s="17">
        <f t="shared" si="94"/>
        <v>0</v>
      </c>
      <c r="AE428" s="16">
        <v>0</v>
      </c>
      <c r="AF428" s="11">
        <v>0</v>
      </c>
      <c r="AG428" s="17">
        <v>0</v>
      </c>
      <c r="AH428" s="164">
        <f t="shared" si="97"/>
        <v>16982004.834166665</v>
      </c>
      <c r="AI428" s="285"/>
      <c r="AJ428" s="16">
        <f t="shared" si="92"/>
        <v>0</v>
      </c>
    </row>
    <row r="429" spans="1:36" ht="11.25" customHeight="1">
      <c r="A429" s="156">
        <v>16410042</v>
      </c>
      <c r="B429" s="157"/>
      <c r="C429" s="197" t="s">
        <v>202</v>
      </c>
      <c r="D429" s="159">
        <v>0</v>
      </c>
      <c r="E429" s="159">
        <v>0</v>
      </c>
      <c r="F429" s="159">
        <v>0</v>
      </c>
      <c r="G429" s="159">
        <v>0</v>
      </c>
      <c r="H429" s="159">
        <v>0</v>
      </c>
      <c r="I429" s="159">
        <v>0</v>
      </c>
      <c r="J429" s="275">
        <v>0</v>
      </c>
      <c r="K429" s="275">
        <v>0</v>
      </c>
      <c r="L429" s="160">
        <v>0</v>
      </c>
      <c r="M429" s="160">
        <v>0</v>
      </c>
      <c r="N429" s="160">
        <v>0</v>
      </c>
      <c r="O429" s="160">
        <v>0</v>
      </c>
      <c r="P429" s="160">
        <v>0</v>
      </c>
      <c r="Q429" s="160">
        <f t="shared" si="88"/>
        <v>0</v>
      </c>
      <c r="R429" s="222"/>
      <c r="S429" s="209"/>
      <c r="T429" s="209"/>
      <c r="U429" s="517"/>
      <c r="V429" s="16">
        <v>0</v>
      </c>
      <c r="W429" s="11">
        <v>0</v>
      </c>
      <c r="X429" s="17">
        <v>0</v>
      </c>
      <c r="Y429" s="16"/>
      <c r="Z429" s="11"/>
      <c r="AA429" s="17"/>
      <c r="AB429" s="16"/>
      <c r="AC429" s="11"/>
      <c r="AD429" s="17">
        <f t="shared" si="94"/>
        <v>0</v>
      </c>
      <c r="AE429" s="16">
        <v>0</v>
      </c>
      <c r="AF429" s="11">
        <v>0</v>
      </c>
      <c r="AG429" s="17">
        <v>0</v>
      </c>
      <c r="AH429" s="164">
        <f t="shared" si="97"/>
        <v>0</v>
      </c>
      <c r="AI429" s="285"/>
      <c r="AJ429" s="16">
        <f t="shared" si="92"/>
        <v>0</v>
      </c>
    </row>
    <row r="430" spans="1:36" ht="11.25" customHeight="1">
      <c r="A430" s="156">
        <v>16420002</v>
      </c>
      <c r="B430" s="157"/>
      <c r="C430" s="197" t="s">
        <v>1117</v>
      </c>
      <c r="D430" s="159">
        <v>576201.30000000005</v>
      </c>
      <c r="E430" s="159">
        <v>576201.30000000005</v>
      </c>
      <c r="F430" s="159">
        <v>0</v>
      </c>
      <c r="G430" s="159">
        <v>0</v>
      </c>
      <c r="H430" s="159">
        <v>0</v>
      </c>
      <c r="I430" s="159">
        <v>0</v>
      </c>
      <c r="J430" s="275">
        <v>0</v>
      </c>
      <c r="K430" s="275">
        <v>0</v>
      </c>
      <c r="L430" s="160">
        <v>0</v>
      </c>
      <c r="M430" s="160">
        <v>0</v>
      </c>
      <c r="N430" s="160">
        <v>0</v>
      </c>
      <c r="O430" s="160">
        <v>0</v>
      </c>
      <c r="P430" s="160">
        <v>0</v>
      </c>
      <c r="Q430" s="160">
        <f t="shared" si="88"/>
        <v>72025.162500000006</v>
      </c>
      <c r="R430" s="222"/>
      <c r="S430" s="209"/>
      <c r="T430" s="209"/>
      <c r="U430" s="517"/>
      <c r="V430" s="16">
        <v>0</v>
      </c>
      <c r="W430" s="11">
        <v>0</v>
      </c>
      <c r="X430" s="17">
        <v>0</v>
      </c>
      <c r="Y430" s="16"/>
      <c r="Z430" s="11"/>
      <c r="AA430" s="17"/>
      <c r="AB430" s="16"/>
      <c r="AC430" s="11"/>
      <c r="AD430" s="17">
        <f t="shared" si="94"/>
        <v>0</v>
      </c>
      <c r="AE430" s="16">
        <v>0</v>
      </c>
      <c r="AF430" s="11">
        <v>0</v>
      </c>
      <c r="AG430" s="17">
        <v>0</v>
      </c>
      <c r="AH430" s="164">
        <f t="shared" si="97"/>
        <v>72025.162500000006</v>
      </c>
      <c r="AI430" s="285"/>
      <c r="AJ430" s="16">
        <f t="shared" si="92"/>
        <v>0</v>
      </c>
    </row>
    <row r="431" spans="1:36" ht="11.25" customHeight="1">
      <c r="A431" s="156">
        <v>16420012</v>
      </c>
      <c r="B431" s="157"/>
      <c r="C431" s="197" t="s">
        <v>110</v>
      </c>
      <c r="D431" s="159">
        <v>56363.62</v>
      </c>
      <c r="E431" s="159">
        <v>62446.22</v>
      </c>
      <c r="F431" s="159">
        <v>49530.63</v>
      </c>
      <c r="G431" s="159">
        <v>52337.29</v>
      </c>
      <c r="H431" s="159">
        <v>36095.43</v>
      </c>
      <c r="I431" s="159">
        <v>46719.8</v>
      </c>
      <c r="J431" s="275">
        <v>58871.21</v>
      </c>
      <c r="K431" s="275">
        <v>52843.19</v>
      </c>
      <c r="L431" s="160">
        <v>45176.84</v>
      </c>
      <c r="M431" s="160">
        <v>39435.56</v>
      </c>
      <c r="N431" s="160">
        <v>34283.47</v>
      </c>
      <c r="O431" s="160">
        <v>27254.9</v>
      </c>
      <c r="P431" s="160">
        <v>23991.279999999999</v>
      </c>
      <c r="Q431" s="160">
        <f t="shared" si="88"/>
        <v>45430.999166666668</v>
      </c>
      <c r="R431" s="222"/>
      <c r="S431" s="209"/>
      <c r="T431" s="209"/>
      <c r="U431" s="517"/>
      <c r="V431" s="16">
        <v>0</v>
      </c>
      <c r="W431" s="11">
        <v>0</v>
      </c>
      <c r="X431" s="17">
        <v>0</v>
      </c>
      <c r="Y431" s="16"/>
      <c r="Z431" s="11"/>
      <c r="AA431" s="17"/>
      <c r="AB431" s="16"/>
      <c r="AC431" s="11"/>
      <c r="AD431" s="17">
        <f t="shared" si="94"/>
        <v>0</v>
      </c>
      <c r="AE431" s="16">
        <v>0</v>
      </c>
      <c r="AF431" s="11">
        <v>0</v>
      </c>
      <c r="AG431" s="17">
        <v>0</v>
      </c>
      <c r="AH431" s="164">
        <f t="shared" si="97"/>
        <v>45430.999166666668</v>
      </c>
      <c r="AI431" s="285"/>
      <c r="AJ431" s="16">
        <f t="shared" si="92"/>
        <v>0</v>
      </c>
    </row>
    <row r="432" spans="1:36" ht="11.25" customHeight="1">
      <c r="A432" s="156">
        <v>16500002</v>
      </c>
      <c r="B432" s="157"/>
      <c r="C432" s="197" t="s">
        <v>1118</v>
      </c>
      <c r="D432" s="159">
        <v>0</v>
      </c>
      <c r="E432" s="159">
        <v>0</v>
      </c>
      <c r="F432" s="159">
        <v>0</v>
      </c>
      <c r="G432" s="159">
        <v>0</v>
      </c>
      <c r="H432" s="159">
        <v>0</v>
      </c>
      <c r="I432" s="159">
        <v>0</v>
      </c>
      <c r="J432" s="275">
        <v>0</v>
      </c>
      <c r="K432" s="275">
        <v>0</v>
      </c>
      <c r="L432" s="160">
        <v>0</v>
      </c>
      <c r="M432" s="160">
        <v>0</v>
      </c>
      <c r="N432" s="160">
        <v>0</v>
      </c>
      <c r="O432" s="160">
        <v>0</v>
      </c>
      <c r="P432" s="160">
        <v>0</v>
      </c>
      <c r="Q432" s="160">
        <f t="shared" si="88"/>
        <v>0</v>
      </c>
      <c r="R432" s="222"/>
      <c r="S432" s="209"/>
      <c r="T432" s="209"/>
      <c r="U432" s="517"/>
      <c r="V432" s="16">
        <v>0</v>
      </c>
      <c r="W432" s="11">
        <v>0</v>
      </c>
      <c r="X432" s="17">
        <v>0</v>
      </c>
      <c r="Y432" s="16"/>
      <c r="Z432" s="11"/>
      <c r="AA432" s="17"/>
      <c r="AB432" s="16"/>
      <c r="AC432" s="11"/>
      <c r="AD432" s="17">
        <f t="shared" si="94"/>
        <v>0</v>
      </c>
      <c r="AE432" s="16">
        <v>0</v>
      </c>
      <c r="AF432" s="11">
        <v>0</v>
      </c>
      <c r="AG432" s="17">
        <v>0</v>
      </c>
      <c r="AH432" s="164">
        <f t="shared" si="97"/>
        <v>0</v>
      </c>
      <c r="AI432" s="285"/>
      <c r="AJ432" s="16">
        <f t="shared" si="92"/>
        <v>0</v>
      </c>
    </row>
    <row r="433" spans="1:36" ht="11.25" customHeight="1">
      <c r="A433" s="156">
        <v>16500011</v>
      </c>
      <c r="B433" s="157"/>
      <c r="C433" s="197" t="s">
        <v>244</v>
      </c>
      <c r="D433" s="159">
        <v>0</v>
      </c>
      <c r="E433" s="159">
        <v>0</v>
      </c>
      <c r="F433" s="159">
        <v>0</v>
      </c>
      <c r="G433" s="159">
        <v>0</v>
      </c>
      <c r="H433" s="159">
        <v>0</v>
      </c>
      <c r="I433" s="159">
        <v>0</v>
      </c>
      <c r="J433" s="275">
        <v>0</v>
      </c>
      <c r="K433" s="275">
        <v>0</v>
      </c>
      <c r="L433" s="160">
        <v>0</v>
      </c>
      <c r="M433" s="160">
        <v>0</v>
      </c>
      <c r="N433" s="160">
        <v>0</v>
      </c>
      <c r="O433" s="160">
        <v>0</v>
      </c>
      <c r="P433" s="160">
        <v>0</v>
      </c>
      <c r="Q433" s="160">
        <f t="shared" si="88"/>
        <v>0</v>
      </c>
      <c r="R433" s="222"/>
      <c r="S433" s="209"/>
      <c r="T433" s="209"/>
      <c r="U433" s="517"/>
      <c r="V433" s="16">
        <v>0</v>
      </c>
      <c r="W433" s="11">
        <v>0</v>
      </c>
      <c r="X433" s="17">
        <v>0</v>
      </c>
      <c r="Y433" s="16"/>
      <c r="Z433" s="11"/>
      <c r="AA433" s="17"/>
      <c r="AB433" s="16"/>
      <c r="AC433" s="11"/>
      <c r="AD433" s="17">
        <f t="shared" si="94"/>
        <v>0</v>
      </c>
      <c r="AE433" s="16">
        <v>0</v>
      </c>
      <c r="AF433" s="11">
        <v>0</v>
      </c>
      <c r="AG433" s="17">
        <v>0</v>
      </c>
      <c r="AH433" s="164">
        <f t="shared" si="97"/>
        <v>0</v>
      </c>
      <c r="AI433" s="285"/>
      <c r="AJ433" s="16">
        <f t="shared" si="92"/>
        <v>0</v>
      </c>
    </row>
    <row r="434" spans="1:36" ht="11.25" customHeight="1">
      <c r="A434" s="156">
        <v>16500012</v>
      </c>
      <c r="B434" s="157"/>
      <c r="C434" s="197" t="s">
        <v>2685</v>
      </c>
      <c r="D434" s="159">
        <v>0</v>
      </c>
      <c r="E434" s="159">
        <v>0</v>
      </c>
      <c r="F434" s="159">
        <v>0</v>
      </c>
      <c r="G434" s="159">
        <v>0</v>
      </c>
      <c r="H434" s="159">
        <v>0</v>
      </c>
      <c r="I434" s="159">
        <v>0</v>
      </c>
      <c r="J434" s="275">
        <v>0</v>
      </c>
      <c r="K434" s="275">
        <v>0</v>
      </c>
      <c r="L434" s="160">
        <v>0</v>
      </c>
      <c r="M434" s="160">
        <v>0</v>
      </c>
      <c r="N434" s="160">
        <v>0</v>
      </c>
      <c r="O434" s="160">
        <v>0</v>
      </c>
      <c r="P434" s="160">
        <v>0</v>
      </c>
      <c r="Q434" s="160">
        <f t="shared" si="88"/>
        <v>0</v>
      </c>
      <c r="R434" s="222"/>
      <c r="S434" s="209"/>
      <c r="T434" s="209"/>
      <c r="U434" s="517"/>
      <c r="V434" s="16"/>
      <c r="W434" s="11"/>
      <c r="X434" s="17"/>
      <c r="Y434" s="16"/>
      <c r="Z434" s="11"/>
      <c r="AA434" s="17"/>
      <c r="AB434" s="16"/>
      <c r="AC434" s="11"/>
      <c r="AD434" s="17">
        <f t="shared" ref="AD434" si="98">SUM(AB434:AC434)</f>
        <v>0</v>
      </c>
      <c r="AE434" s="16">
        <v>0</v>
      </c>
      <c r="AF434" s="11">
        <v>0</v>
      </c>
      <c r="AG434" s="17">
        <v>0</v>
      </c>
      <c r="AH434" s="164">
        <f t="shared" si="97"/>
        <v>0</v>
      </c>
      <c r="AI434" s="285"/>
      <c r="AJ434" s="16">
        <f t="shared" si="92"/>
        <v>0</v>
      </c>
    </row>
    <row r="435" spans="1:36" ht="11.25" customHeight="1">
      <c r="A435" s="156">
        <v>16500013</v>
      </c>
      <c r="B435" s="157"/>
      <c r="C435" s="197" t="s">
        <v>901</v>
      </c>
      <c r="D435" s="159">
        <v>709364.22</v>
      </c>
      <c r="E435" s="159">
        <v>354682.09</v>
      </c>
      <c r="F435" s="159">
        <v>0</v>
      </c>
      <c r="G435" s="159">
        <v>4070513.4</v>
      </c>
      <c r="H435" s="159">
        <v>3700466.73</v>
      </c>
      <c r="I435" s="159">
        <v>3330420.06</v>
      </c>
      <c r="J435" s="275">
        <v>2873379.39</v>
      </c>
      <c r="K435" s="275">
        <v>2590326.7200000002</v>
      </c>
      <c r="L435" s="160">
        <v>2220280.0499999998</v>
      </c>
      <c r="M435" s="160">
        <v>1850233.38</v>
      </c>
      <c r="N435" s="160">
        <v>1480186.71</v>
      </c>
      <c r="O435" s="160">
        <v>1110140.04</v>
      </c>
      <c r="P435" s="160">
        <v>740093.37</v>
      </c>
      <c r="Q435" s="160">
        <f t="shared" si="88"/>
        <v>2025446.4470833335</v>
      </c>
      <c r="R435" s="222"/>
      <c r="S435" s="209"/>
      <c r="T435" s="209"/>
      <c r="U435" s="517"/>
      <c r="V435" s="16">
        <v>0</v>
      </c>
      <c r="W435" s="11">
        <v>0</v>
      </c>
      <c r="X435" s="17">
        <v>0</v>
      </c>
      <c r="Y435" s="16"/>
      <c r="Z435" s="11"/>
      <c r="AA435" s="17"/>
      <c r="AB435" s="16"/>
      <c r="AC435" s="11"/>
      <c r="AD435" s="17">
        <f t="shared" si="94"/>
        <v>0</v>
      </c>
      <c r="AE435" s="16">
        <v>0</v>
      </c>
      <c r="AF435" s="11">
        <v>0</v>
      </c>
      <c r="AG435" s="17">
        <v>0</v>
      </c>
      <c r="AH435" s="164">
        <f t="shared" si="97"/>
        <v>2025446.4470833335</v>
      </c>
      <c r="AI435" s="285"/>
      <c r="AJ435" s="16">
        <f t="shared" si="92"/>
        <v>0</v>
      </c>
    </row>
    <row r="436" spans="1:36" ht="11.25" customHeight="1">
      <c r="A436" s="156">
        <v>16500021</v>
      </c>
      <c r="B436" s="157"/>
      <c r="C436" s="197" t="s">
        <v>902</v>
      </c>
      <c r="D436" s="159">
        <v>0</v>
      </c>
      <c r="E436" s="159">
        <v>0</v>
      </c>
      <c r="F436" s="159">
        <v>0</v>
      </c>
      <c r="G436" s="159">
        <v>0</v>
      </c>
      <c r="H436" s="159">
        <v>0</v>
      </c>
      <c r="I436" s="159">
        <v>0</v>
      </c>
      <c r="J436" s="275">
        <v>0</v>
      </c>
      <c r="K436" s="275">
        <v>0</v>
      </c>
      <c r="L436" s="160">
        <v>0</v>
      </c>
      <c r="M436" s="160">
        <v>0</v>
      </c>
      <c r="N436" s="160">
        <v>0</v>
      </c>
      <c r="O436" s="160">
        <v>0</v>
      </c>
      <c r="P436" s="160">
        <v>0</v>
      </c>
      <c r="Q436" s="160">
        <f t="shared" si="88"/>
        <v>0</v>
      </c>
      <c r="R436" s="222"/>
      <c r="S436" s="209"/>
      <c r="T436" s="209"/>
      <c r="U436" s="517"/>
      <c r="V436" s="16">
        <v>0</v>
      </c>
      <c r="W436" s="11">
        <v>0</v>
      </c>
      <c r="X436" s="17">
        <v>0</v>
      </c>
      <c r="Y436" s="16"/>
      <c r="Z436" s="11"/>
      <c r="AA436" s="17"/>
      <c r="AB436" s="16"/>
      <c r="AC436" s="11"/>
      <c r="AD436" s="17">
        <f t="shared" si="94"/>
        <v>0</v>
      </c>
      <c r="AE436" s="16">
        <v>0</v>
      </c>
      <c r="AF436" s="11">
        <v>0</v>
      </c>
      <c r="AG436" s="17">
        <v>0</v>
      </c>
      <c r="AH436" s="164">
        <f t="shared" si="97"/>
        <v>0</v>
      </c>
      <c r="AI436" s="285"/>
      <c r="AJ436" s="16">
        <f t="shared" si="92"/>
        <v>0</v>
      </c>
    </row>
    <row r="437" spans="1:36" ht="11.25" customHeight="1">
      <c r="A437" s="156">
        <v>16500031</v>
      </c>
      <c r="B437" s="157"/>
      <c r="C437" s="197" t="s">
        <v>1590</v>
      </c>
      <c r="D437" s="159">
        <v>0</v>
      </c>
      <c r="E437" s="159">
        <v>0</v>
      </c>
      <c r="F437" s="159">
        <v>0</v>
      </c>
      <c r="G437" s="159">
        <v>0</v>
      </c>
      <c r="H437" s="159">
        <v>0</v>
      </c>
      <c r="I437" s="159">
        <v>0</v>
      </c>
      <c r="J437" s="275">
        <v>0</v>
      </c>
      <c r="K437" s="275">
        <v>0</v>
      </c>
      <c r="L437" s="160">
        <v>0</v>
      </c>
      <c r="M437" s="160">
        <v>0</v>
      </c>
      <c r="N437" s="160">
        <v>0</v>
      </c>
      <c r="O437" s="160">
        <v>0</v>
      </c>
      <c r="P437" s="160">
        <v>0</v>
      </c>
      <c r="Q437" s="160">
        <f t="shared" si="88"/>
        <v>0</v>
      </c>
      <c r="R437" s="222"/>
      <c r="S437" s="209"/>
      <c r="T437" s="209"/>
      <c r="U437" s="517"/>
      <c r="V437" s="16">
        <v>0</v>
      </c>
      <c r="W437" s="11">
        <v>0</v>
      </c>
      <c r="X437" s="17">
        <v>0</v>
      </c>
      <c r="Y437" s="16"/>
      <c r="Z437" s="11"/>
      <c r="AA437" s="17"/>
      <c r="AB437" s="16"/>
      <c r="AC437" s="11"/>
      <c r="AD437" s="17">
        <f t="shared" si="94"/>
        <v>0</v>
      </c>
      <c r="AE437" s="16">
        <v>0</v>
      </c>
      <c r="AF437" s="11">
        <v>0</v>
      </c>
      <c r="AG437" s="17">
        <v>0</v>
      </c>
      <c r="AH437" s="164">
        <f t="shared" si="97"/>
        <v>0</v>
      </c>
      <c r="AI437" s="285"/>
      <c r="AJ437" s="16">
        <f t="shared" si="92"/>
        <v>0</v>
      </c>
    </row>
    <row r="438" spans="1:36" ht="11.25" customHeight="1">
      <c r="A438" s="156">
        <v>16500033</v>
      </c>
      <c r="B438" s="157"/>
      <c r="C438" s="197" t="s">
        <v>1207</v>
      </c>
      <c r="D438" s="159">
        <v>0</v>
      </c>
      <c r="E438" s="159">
        <v>0</v>
      </c>
      <c r="F438" s="159">
        <v>0</v>
      </c>
      <c r="G438" s="159">
        <v>0</v>
      </c>
      <c r="H438" s="159">
        <v>0</v>
      </c>
      <c r="I438" s="159">
        <v>0</v>
      </c>
      <c r="J438" s="275">
        <v>0</v>
      </c>
      <c r="K438" s="275">
        <v>0</v>
      </c>
      <c r="L438" s="160">
        <v>0</v>
      </c>
      <c r="M438" s="160">
        <v>0</v>
      </c>
      <c r="N438" s="160">
        <v>0</v>
      </c>
      <c r="O438" s="160">
        <v>0</v>
      </c>
      <c r="P438" s="160">
        <v>0</v>
      </c>
      <c r="Q438" s="160">
        <f t="shared" si="88"/>
        <v>0</v>
      </c>
      <c r="R438" s="222"/>
      <c r="S438" s="209"/>
      <c r="T438" s="209"/>
      <c r="U438" s="517"/>
      <c r="V438" s="16">
        <v>0</v>
      </c>
      <c r="W438" s="11">
        <v>0</v>
      </c>
      <c r="X438" s="17">
        <v>0</v>
      </c>
      <c r="Y438" s="16"/>
      <c r="Z438" s="11"/>
      <c r="AA438" s="17"/>
      <c r="AB438" s="16"/>
      <c r="AC438" s="11"/>
      <c r="AD438" s="17">
        <f t="shared" si="94"/>
        <v>0</v>
      </c>
      <c r="AE438" s="16">
        <v>0</v>
      </c>
      <c r="AF438" s="11">
        <v>0</v>
      </c>
      <c r="AG438" s="17">
        <v>0</v>
      </c>
      <c r="AH438" s="164">
        <f t="shared" si="97"/>
        <v>0</v>
      </c>
      <c r="AI438" s="285"/>
      <c r="AJ438" s="16">
        <f t="shared" si="92"/>
        <v>0</v>
      </c>
    </row>
    <row r="439" spans="1:36" ht="11.25" customHeight="1">
      <c r="A439" s="156">
        <v>16500043</v>
      </c>
      <c r="B439" s="157"/>
      <c r="C439" s="197" t="s">
        <v>1712</v>
      </c>
      <c r="D439" s="159">
        <v>0</v>
      </c>
      <c r="E439" s="159">
        <v>0</v>
      </c>
      <c r="F439" s="159">
        <v>0</v>
      </c>
      <c r="G439" s="159">
        <v>0</v>
      </c>
      <c r="H439" s="159">
        <v>0</v>
      </c>
      <c r="I439" s="159">
        <v>0</v>
      </c>
      <c r="J439" s="275">
        <v>0</v>
      </c>
      <c r="K439" s="275">
        <v>0</v>
      </c>
      <c r="L439" s="160">
        <v>0</v>
      </c>
      <c r="M439" s="160">
        <v>0</v>
      </c>
      <c r="N439" s="160">
        <v>0</v>
      </c>
      <c r="O439" s="160">
        <v>0</v>
      </c>
      <c r="P439" s="160">
        <v>0</v>
      </c>
      <c r="Q439" s="160">
        <f t="shared" si="88"/>
        <v>0</v>
      </c>
      <c r="R439" s="222"/>
      <c r="S439" s="209"/>
      <c r="T439" s="209"/>
      <c r="U439" s="517"/>
      <c r="V439" s="16">
        <v>0</v>
      </c>
      <c r="W439" s="11">
        <v>0</v>
      </c>
      <c r="X439" s="17">
        <v>0</v>
      </c>
      <c r="Y439" s="16"/>
      <c r="Z439" s="11"/>
      <c r="AA439" s="17"/>
      <c r="AB439" s="16"/>
      <c r="AC439" s="11"/>
      <c r="AD439" s="17">
        <f t="shared" si="94"/>
        <v>0</v>
      </c>
      <c r="AE439" s="16">
        <v>0</v>
      </c>
      <c r="AF439" s="11">
        <v>0</v>
      </c>
      <c r="AG439" s="17">
        <v>0</v>
      </c>
      <c r="AH439" s="164">
        <f t="shared" si="97"/>
        <v>0</v>
      </c>
      <c r="AI439" s="285"/>
      <c r="AJ439" s="16">
        <f t="shared" si="92"/>
        <v>0</v>
      </c>
    </row>
    <row r="440" spans="1:36" ht="11.25" customHeight="1">
      <c r="A440" s="156">
        <v>16500051</v>
      </c>
      <c r="B440" s="157"/>
      <c r="C440" s="197" t="s">
        <v>1713</v>
      </c>
      <c r="D440" s="159">
        <v>0</v>
      </c>
      <c r="E440" s="159">
        <v>0</v>
      </c>
      <c r="F440" s="159">
        <v>0</v>
      </c>
      <c r="G440" s="159">
        <v>0</v>
      </c>
      <c r="H440" s="159">
        <v>0</v>
      </c>
      <c r="I440" s="159">
        <v>0</v>
      </c>
      <c r="J440" s="275">
        <v>0</v>
      </c>
      <c r="K440" s="275">
        <v>0</v>
      </c>
      <c r="L440" s="160">
        <v>0</v>
      </c>
      <c r="M440" s="160">
        <v>0</v>
      </c>
      <c r="N440" s="160">
        <v>0</v>
      </c>
      <c r="O440" s="160">
        <v>0</v>
      </c>
      <c r="P440" s="160">
        <v>0</v>
      </c>
      <c r="Q440" s="160">
        <f t="shared" ref="Q440:Q503" si="99">(D440+P440+SUM(E440:O440)*2)/24</f>
        <v>0</v>
      </c>
      <c r="R440" s="222"/>
      <c r="S440" s="209"/>
      <c r="T440" s="209"/>
      <c r="U440" s="517"/>
      <c r="V440" s="16">
        <v>0</v>
      </c>
      <c r="W440" s="11">
        <v>0</v>
      </c>
      <c r="X440" s="17">
        <v>0</v>
      </c>
      <c r="Y440" s="16"/>
      <c r="Z440" s="11"/>
      <c r="AA440" s="17"/>
      <c r="AB440" s="16"/>
      <c r="AC440" s="11"/>
      <c r="AD440" s="17">
        <f t="shared" si="94"/>
        <v>0</v>
      </c>
      <c r="AE440" s="16">
        <v>0</v>
      </c>
      <c r="AF440" s="11">
        <v>0</v>
      </c>
      <c r="AG440" s="17">
        <v>0</v>
      </c>
      <c r="AH440" s="164">
        <f t="shared" si="97"/>
        <v>0</v>
      </c>
      <c r="AI440" s="285"/>
      <c r="AJ440" s="16">
        <f t="shared" si="92"/>
        <v>0</v>
      </c>
    </row>
    <row r="441" spans="1:36" ht="11.25" customHeight="1">
      <c r="A441" s="156">
        <v>16500063</v>
      </c>
      <c r="B441" s="157"/>
      <c r="C441" s="197" t="s">
        <v>1812</v>
      </c>
      <c r="D441" s="159">
        <v>73289.8</v>
      </c>
      <c r="E441" s="159">
        <v>36644.879999999997</v>
      </c>
      <c r="F441" s="159">
        <v>0</v>
      </c>
      <c r="G441" s="159">
        <v>412355.17</v>
      </c>
      <c r="H441" s="159">
        <v>374868.34</v>
      </c>
      <c r="I441" s="159">
        <v>337381.51</v>
      </c>
      <c r="J441" s="275">
        <v>299894.68</v>
      </c>
      <c r="K441" s="275">
        <v>262407.84999999998</v>
      </c>
      <c r="L441" s="160">
        <v>224921.02</v>
      </c>
      <c r="M441" s="160">
        <v>187434.19</v>
      </c>
      <c r="N441" s="160">
        <v>149947.35999999999</v>
      </c>
      <c r="O441" s="160">
        <v>112460.53</v>
      </c>
      <c r="P441" s="160">
        <v>74973.7</v>
      </c>
      <c r="Q441" s="160">
        <f t="shared" si="99"/>
        <v>206037.27333333329</v>
      </c>
      <c r="R441" s="222"/>
      <c r="S441" s="209"/>
      <c r="T441" s="209"/>
      <c r="U441" s="517"/>
      <c r="V441" s="16">
        <v>0</v>
      </c>
      <c r="W441" s="11">
        <v>0</v>
      </c>
      <c r="X441" s="17">
        <v>0</v>
      </c>
      <c r="Y441" s="16"/>
      <c r="Z441" s="11"/>
      <c r="AA441" s="17"/>
      <c r="AB441" s="16"/>
      <c r="AC441" s="11"/>
      <c r="AD441" s="17">
        <f t="shared" si="94"/>
        <v>0</v>
      </c>
      <c r="AE441" s="16">
        <v>0</v>
      </c>
      <c r="AF441" s="11">
        <v>0</v>
      </c>
      <c r="AG441" s="17">
        <v>0</v>
      </c>
      <c r="AH441" s="164">
        <f t="shared" si="97"/>
        <v>206037.27333333329</v>
      </c>
      <c r="AI441" s="285"/>
      <c r="AJ441" s="16">
        <f t="shared" si="92"/>
        <v>0</v>
      </c>
    </row>
    <row r="442" spans="1:36" ht="11.25" customHeight="1">
      <c r="A442" s="156">
        <v>16500071</v>
      </c>
      <c r="B442" s="157"/>
      <c r="C442" s="197" t="s">
        <v>2339</v>
      </c>
      <c r="D442" s="159">
        <v>121440.91</v>
      </c>
      <c r="E442" s="159">
        <v>120627.31</v>
      </c>
      <c r="F442" s="159">
        <v>119813.71</v>
      </c>
      <c r="G442" s="159">
        <v>0</v>
      </c>
      <c r="H442" s="159">
        <v>0</v>
      </c>
      <c r="I442" s="159">
        <v>0</v>
      </c>
      <c r="J442" s="275">
        <v>0</v>
      </c>
      <c r="K442" s="275">
        <v>0</v>
      </c>
      <c r="L442" s="160">
        <v>0</v>
      </c>
      <c r="M442" s="160">
        <v>0</v>
      </c>
      <c r="N442" s="160">
        <v>0</v>
      </c>
      <c r="O442" s="160">
        <v>0</v>
      </c>
      <c r="P442" s="160">
        <v>0</v>
      </c>
      <c r="Q442" s="160">
        <f t="shared" si="99"/>
        <v>25096.789583333335</v>
      </c>
      <c r="R442" s="222"/>
      <c r="S442" s="209"/>
      <c r="T442" s="209"/>
      <c r="U442" s="517"/>
      <c r="V442" s="16">
        <v>0</v>
      </c>
      <c r="W442" s="11">
        <v>0</v>
      </c>
      <c r="X442" s="17">
        <v>0</v>
      </c>
      <c r="Y442" s="16"/>
      <c r="Z442" s="11"/>
      <c r="AA442" s="17"/>
      <c r="AB442" s="16"/>
      <c r="AC442" s="11"/>
      <c r="AD442" s="17">
        <f>SUM(AB442:AC442)</f>
        <v>0</v>
      </c>
      <c r="AE442" s="16">
        <v>0</v>
      </c>
      <c r="AF442" s="11">
        <v>0</v>
      </c>
      <c r="AG442" s="17">
        <v>0</v>
      </c>
      <c r="AH442" s="164">
        <f t="shared" si="97"/>
        <v>25096.789583333335</v>
      </c>
      <c r="AI442" s="285"/>
      <c r="AJ442" s="16">
        <f t="shared" si="92"/>
        <v>0</v>
      </c>
    </row>
    <row r="443" spans="1:36" ht="11.25" customHeight="1">
      <c r="A443" s="156">
        <v>16500073</v>
      </c>
      <c r="B443" s="157"/>
      <c r="C443" s="197" t="s">
        <v>1813</v>
      </c>
      <c r="D443" s="159">
        <v>0</v>
      </c>
      <c r="E443" s="159">
        <v>0</v>
      </c>
      <c r="F443" s="159">
        <v>0</v>
      </c>
      <c r="G443" s="159">
        <v>0</v>
      </c>
      <c r="H443" s="159">
        <v>0</v>
      </c>
      <c r="I443" s="159">
        <v>0</v>
      </c>
      <c r="J443" s="275">
        <v>0</v>
      </c>
      <c r="K443" s="275">
        <v>0</v>
      </c>
      <c r="L443" s="160">
        <v>0</v>
      </c>
      <c r="M443" s="160">
        <v>0</v>
      </c>
      <c r="N443" s="160">
        <v>0</v>
      </c>
      <c r="O443" s="160">
        <v>0</v>
      </c>
      <c r="P443" s="160">
        <v>0</v>
      </c>
      <c r="Q443" s="160">
        <f t="shared" si="99"/>
        <v>0</v>
      </c>
      <c r="R443" s="222"/>
      <c r="S443" s="209"/>
      <c r="T443" s="209"/>
      <c r="U443" s="517"/>
      <c r="V443" s="16">
        <v>0</v>
      </c>
      <c r="W443" s="11">
        <v>0</v>
      </c>
      <c r="X443" s="17">
        <v>0</v>
      </c>
      <c r="Y443" s="16"/>
      <c r="Z443" s="11"/>
      <c r="AA443" s="17"/>
      <c r="AB443" s="16"/>
      <c r="AC443" s="11"/>
      <c r="AD443" s="17">
        <f t="shared" si="94"/>
        <v>0</v>
      </c>
      <c r="AE443" s="16">
        <v>0</v>
      </c>
      <c r="AF443" s="11">
        <v>0</v>
      </c>
      <c r="AG443" s="17">
        <v>0</v>
      </c>
      <c r="AH443" s="164">
        <f t="shared" si="97"/>
        <v>0</v>
      </c>
      <c r="AI443" s="285"/>
      <c r="AJ443" s="16">
        <f t="shared" si="92"/>
        <v>0</v>
      </c>
    </row>
    <row r="444" spans="1:36" ht="11.25" customHeight="1">
      <c r="A444" s="156">
        <v>16500083</v>
      </c>
      <c r="B444" s="157"/>
      <c r="C444" s="197" t="s">
        <v>394</v>
      </c>
      <c r="D444" s="159">
        <v>1834815</v>
      </c>
      <c r="E444" s="159">
        <v>1529012.5</v>
      </c>
      <c r="F444" s="159">
        <v>1223210</v>
      </c>
      <c r="G444" s="159">
        <v>917407.5</v>
      </c>
      <c r="H444" s="159">
        <v>611605</v>
      </c>
      <c r="I444" s="159">
        <v>305802.5</v>
      </c>
      <c r="J444" s="275">
        <v>0</v>
      </c>
      <c r="K444" s="275">
        <v>3221028.25</v>
      </c>
      <c r="L444" s="160">
        <v>2928207.5</v>
      </c>
      <c r="M444" s="160">
        <v>2635386.75</v>
      </c>
      <c r="N444" s="160">
        <v>2342566</v>
      </c>
      <c r="O444" s="160">
        <v>2049745.25</v>
      </c>
      <c r="P444" s="160">
        <v>1756924.5</v>
      </c>
      <c r="Q444" s="160">
        <f t="shared" si="99"/>
        <v>1629986.75</v>
      </c>
      <c r="R444" s="222"/>
      <c r="S444" s="209"/>
      <c r="T444" s="209"/>
      <c r="U444" s="517"/>
      <c r="V444" s="16">
        <v>0</v>
      </c>
      <c r="W444" s="11">
        <v>0</v>
      </c>
      <c r="X444" s="17">
        <v>0</v>
      </c>
      <c r="Y444" s="16"/>
      <c r="Z444" s="11"/>
      <c r="AA444" s="17"/>
      <c r="AB444" s="16"/>
      <c r="AC444" s="11"/>
      <c r="AD444" s="17">
        <f t="shared" si="94"/>
        <v>0</v>
      </c>
      <c r="AE444" s="16">
        <v>0</v>
      </c>
      <c r="AF444" s="11">
        <v>0</v>
      </c>
      <c r="AG444" s="17">
        <v>0</v>
      </c>
      <c r="AH444" s="164">
        <f t="shared" si="97"/>
        <v>1629986.75</v>
      </c>
      <c r="AI444" s="285"/>
      <c r="AJ444" s="16">
        <f t="shared" si="92"/>
        <v>0</v>
      </c>
    </row>
    <row r="445" spans="1:36" ht="11.25" customHeight="1">
      <c r="A445" s="156">
        <v>16500093</v>
      </c>
      <c r="B445" s="157"/>
      <c r="C445" s="197" t="s">
        <v>395</v>
      </c>
      <c r="D445" s="159">
        <v>0</v>
      </c>
      <c r="E445" s="159">
        <v>0</v>
      </c>
      <c r="F445" s="159">
        <v>0</v>
      </c>
      <c r="G445" s="159">
        <v>0</v>
      </c>
      <c r="H445" s="159">
        <v>0</v>
      </c>
      <c r="I445" s="159">
        <v>0</v>
      </c>
      <c r="J445" s="275">
        <v>0</v>
      </c>
      <c r="K445" s="275">
        <v>0</v>
      </c>
      <c r="L445" s="160">
        <v>0</v>
      </c>
      <c r="M445" s="160">
        <v>0</v>
      </c>
      <c r="N445" s="160">
        <v>0</v>
      </c>
      <c r="O445" s="160">
        <v>0</v>
      </c>
      <c r="P445" s="160">
        <v>0</v>
      </c>
      <c r="Q445" s="160">
        <f t="shared" si="99"/>
        <v>0</v>
      </c>
      <c r="R445" s="222"/>
      <c r="S445" s="209"/>
      <c r="T445" s="209"/>
      <c r="U445" s="517"/>
      <c r="V445" s="16">
        <v>0</v>
      </c>
      <c r="W445" s="11">
        <v>0</v>
      </c>
      <c r="X445" s="17">
        <v>0</v>
      </c>
      <c r="Y445" s="16"/>
      <c r="Z445" s="11"/>
      <c r="AA445" s="17"/>
      <c r="AB445" s="16"/>
      <c r="AC445" s="11"/>
      <c r="AD445" s="17">
        <f t="shared" si="94"/>
        <v>0</v>
      </c>
      <c r="AE445" s="16">
        <v>0</v>
      </c>
      <c r="AF445" s="11">
        <v>0</v>
      </c>
      <c r="AG445" s="17">
        <v>0</v>
      </c>
      <c r="AH445" s="164">
        <f t="shared" si="97"/>
        <v>0</v>
      </c>
      <c r="AI445" s="285"/>
      <c r="AJ445" s="16">
        <f t="shared" si="92"/>
        <v>0</v>
      </c>
    </row>
    <row r="446" spans="1:36" ht="11.25" customHeight="1">
      <c r="A446" s="156">
        <v>16500103</v>
      </c>
      <c r="B446" s="157"/>
      <c r="C446" s="197" t="s">
        <v>396</v>
      </c>
      <c r="D446" s="159">
        <v>60000</v>
      </c>
      <c r="E446" s="159">
        <v>40000</v>
      </c>
      <c r="F446" s="159">
        <v>20000</v>
      </c>
      <c r="G446" s="159">
        <v>0</v>
      </c>
      <c r="H446" s="159">
        <v>0</v>
      </c>
      <c r="I446" s="159">
        <v>20000</v>
      </c>
      <c r="J446" s="275">
        <v>60000</v>
      </c>
      <c r="K446" s="275">
        <v>40000</v>
      </c>
      <c r="L446" s="160">
        <v>20000</v>
      </c>
      <c r="M446" s="160">
        <v>0</v>
      </c>
      <c r="N446" s="160">
        <v>-20000</v>
      </c>
      <c r="O446" s="160">
        <v>-40000</v>
      </c>
      <c r="P446" s="160">
        <v>60000</v>
      </c>
      <c r="Q446" s="160">
        <f t="shared" si="99"/>
        <v>16666.666666666668</v>
      </c>
      <c r="R446" s="222"/>
      <c r="S446" s="209"/>
      <c r="T446" s="209"/>
      <c r="U446" s="517"/>
      <c r="V446" s="16">
        <v>0</v>
      </c>
      <c r="W446" s="11">
        <v>0</v>
      </c>
      <c r="X446" s="17">
        <v>0</v>
      </c>
      <c r="Y446" s="16"/>
      <c r="Z446" s="11"/>
      <c r="AA446" s="17"/>
      <c r="AB446" s="16"/>
      <c r="AC446" s="11"/>
      <c r="AD446" s="17">
        <f t="shared" si="94"/>
        <v>0</v>
      </c>
      <c r="AE446" s="16">
        <v>0</v>
      </c>
      <c r="AF446" s="11">
        <v>0</v>
      </c>
      <c r="AG446" s="17">
        <v>0</v>
      </c>
      <c r="AH446" s="164">
        <f t="shared" si="97"/>
        <v>16666.666666666668</v>
      </c>
      <c r="AI446" s="285"/>
      <c r="AJ446" s="16">
        <f t="shared" si="92"/>
        <v>0</v>
      </c>
    </row>
    <row r="447" spans="1:36" ht="11.25" customHeight="1">
      <c r="A447" s="156">
        <v>16500113</v>
      </c>
      <c r="B447" s="157"/>
      <c r="C447" s="197" t="s">
        <v>1067</v>
      </c>
      <c r="D447" s="159">
        <v>0</v>
      </c>
      <c r="E447" s="159">
        <v>0</v>
      </c>
      <c r="F447" s="159">
        <v>0</v>
      </c>
      <c r="G447" s="159">
        <v>0</v>
      </c>
      <c r="H447" s="159">
        <v>0</v>
      </c>
      <c r="I447" s="159">
        <v>0</v>
      </c>
      <c r="J447" s="275">
        <v>0</v>
      </c>
      <c r="K447" s="275">
        <v>0</v>
      </c>
      <c r="L447" s="160">
        <v>0</v>
      </c>
      <c r="M447" s="160">
        <v>0</v>
      </c>
      <c r="N447" s="160">
        <v>0</v>
      </c>
      <c r="O447" s="160">
        <v>0</v>
      </c>
      <c r="P447" s="160">
        <v>0</v>
      </c>
      <c r="Q447" s="160">
        <f t="shared" si="99"/>
        <v>0</v>
      </c>
      <c r="R447" s="222"/>
      <c r="S447" s="209"/>
      <c r="T447" s="209"/>
      <c r="U447" s="517"/>
      <c r="V447" s="16">
        <v>0</v>
      </c>
      <c r="W447" s="11">
        <v>0</v>
      </c>
      <c r="X447" s="17">
        <v>0</v>
      </c>
      <c r="Y447" s="16"/>
      <c r="Z447" s="11"/>
      <c r="AA447" s="17"/>
      <c r="AB447" s="16"/>
      <c r="AC447" s="11"/>
      <c r="AD447" s="17">
        <f t="shared" si="94"/>
        <v>0</v>
      </c>
      <c r="AE447" s="16">
        <v>0</v>
      </c>
      <c r="AF447" s="11">
        <v>0</v>
      </c>
      <c r="AG447" s="17">
        <v>0</v>
      </c>
      <c r="AH447" s="164">
        <f t="shared" si="97"/>
        <v>0</v>
      </c>
      <c r="AI447" s="285"/>
      <c r="AJ447" s="16">
        <f t="shared" si="92"/>
        <v>0</v>
      </c>
    </row>
    <row r="448" spans="1:36" ht="11.25" customHeight="1">
      <c r="A448" s="156">
        <v>16500123</v>
      </c>
      <c r="B448" s="157"/>
      <c r="C448" s="197" t="s">
        <v>753</v>
      </c>
      <c r="D448" s="159">
        <v>575951.53</v>
      </c>
      <c r="E448" s="159">
        <v>383967.7</v>
      </c>
      <c r="F448" s="159">
        <v>191983.87</v>
      </c>
      <c r="G448" s="159">
        <v>2390050</v>
      </c>
      <c r="H448" s="159">
        <v>0</v>
      </c>
      <c r="I448" s="159">
        <v>0</v>
      </c>
      <c r="J448" s="275">
        <v>0</v>
      </c>
      <c r="K448" s="275">
        <v>0</v>
      </c>
      <c r="L448" s="160">
        <v>0</v>
      </c>
      <c r="M448" s="160">
        <v>0</v>
      </c>
      <c r="N448" s="160">
        <v>0</v>
      </c>
      <c r="O448" s="160">
        <v>0</v>
      </c>
      <c r="P448" s="160">
        <v>0</v>
      </c>
      <c r="Q448" s="160">
        <f t="shared" si="99"/>
        <v>271164.7779166667</v>
      </c>
      <c r="R448" s="222"/>
      <c r="S448" s="209"/>
      <c r="T448" s="209"/>
      <c r="U448" s="517"/>
      <c r="V448" s="16">
        <v>0</v>
      </c>
      <c r="W448" s="11">
        <v>0</v>
      </c>
      <c r="X448" s="17">
        <v>0</v>
      </c>
      <c r="Y448" s="16"/>
      <c r="Z448" s="11"/>
      <c r="AA448" s="17"/>
      <c r="AB448" s="16"/>
      <c r="AC448" s="11"/>
      <c r="AD448" s="17">
        <f t="shared" si="94"/>
        <v>0</v>
      </c>
      <c r="AE448" s="16">
        <v>0</v>
      </c>
      <c r="AF448" s="11">
        <v>0</v>
      </c>
      <c r="AG448" s="17">
        <v>0</v>
      </c>
      <c r="AH448" s="164">
        <f t="shared" si="97"/>
        <v>271164.7779166667</v>
      </c>
      <c r="AI448" s="285"/>
      <c r="AJ448" s="16">
        <f t="shared" si="92"/>
        <v>0</v>
      </c>
    </row>
    <row r="449" spans="1:36" ht="11.25" customHeight="1">
      <c r="A449" s="156">
        <v>16500133</v>
      </c>
      <c r="B449" s="157"/>
      <c r="C449" s="197" t="s">
        <v>2030</v>
      </c>
      <c r="D449" s="159">
        <v>0</v>
      </c>
      <c r="E449" s="159">
        <v>0</v>
      </c>
      <c r="F449" s="159">
        <v>0</v>
      </c>
      <c r="G449" s="159">
        <v>0</v>
      </c>
      <c r="H449" s="159">
        <v>0</v>
      </c>
      <c r="I449" s="159">
        <v>0</v>
      </c>
      <c r="J449" s="275">
        <v>0</v>
      </c>
      <c r="K449" s="275">
        <v>0</v>
      </c>
      <c r="L449" s="160">
        <v>0</v>
      </c>
      <c r="M449" s="160">
        <v>0</v>
      </c>
      <c r="N449" s="160">
        <v>0</v>
      </c>
      <c r="O449" s="160">
        <v>0</v>
      </c>
      <c r="P449" s="160">
        <v>0</v>
      </c>
      <c r="Q449" s="160">
        <f t="shared" si="99"/>
        <v>0</v>
      </c>
      <c r="R449" s="222"/>
      <c r="S449" s="209"/>
      <c r="T449" s="209"/>
      <c r="U449" s="517"/>
      <c r="V449" s="16">
        <v>0</v>
      </c>
      <c r="W449" s="11">
        <v>0</v>
      </c>
      <c r="X449" s="17">
        <v>0</v>
      </c>
      <c r="Y449" s="16"/>
      <c r="Z449" s="11"/>
      <c r="AA449" s="17"/>
      <c r="AB449" s="16"/>
      <c r="AC449" s="11"/>
      <c r="AD449" s="17">
        <f t="shared" ref="AD449:AD454" si="100">SUM(AB449:AC449)</f>
        <v>0</v>
      </c>
      <c r="AE449" s="16">
        <v>0</v>
      </c>
      <c r="AF449" s="11">
        <v>0</v>
      </c>
      <c r="AG449" s="17">
        <v>0</v>
      </c>
      <c r="AH449" s="164">
        <f t="shared" si="97"/>
        <v>0</v>
      </c>
      <c r="AI449" s="285"/>
      <c r="AJ449" s="16">
        <f t="shared" si="92"/>
        <v>0</v>
      </c>
    </row>
    <row r="450" spans="1:36" ht="11.25" customHeight="1">
      <c r="A450" s="156">
        <v>16500143</v>
      </c>
      <c r="B450" s="157"/>
      <c r="C450" s="197" t="s">
        <v>1879</v>
      </c>
      <c r="D450" s="159">
        <v>341230.24</v>
      </c>
      <c r="E450" s="159">
        <v>292483.06</v>
      </c>
      <c r="F450" s="159">
        <v>243735.88</v>
      </c>
      <c r="G450" s="159">
        <v>194988.7</v>
      </c>
      <c r="H450" s="159">
        <v>146241.51999999999</v>
      </c>
      <c r="I450" s="159">
        <v>97494.34</v>
      </c>
      <c r="J450" s="275">
        <v>48747.16</v>
      </c>
      <c r="K450" s="275">
        <v>0</v>
      </c>
      <c r="L450" s="160">
        <v>529010.06999999995</v>
      </c>
      <c r="M450" s="160">
        <v>480918.24</v>
      </c>
      <c r="N450" s="160">
        <v>432826.41</v>
      </c>
      <c r="O450" s="160">
        <v>384734.58</v>
      </c>
      <c r="P450" s="160">
        <v>336642.75</v>
      </c>
      <c r="Q450" s="160">
        <f t="shared" si="99"/>
        <v>265843.03791666665</v>
      </c>
      <c r="R450" s="222"/>
      <c r="S450" s="209"/>
      <c r="T450" s="209"/>
      <c r="U450" s="517"/>
      <c r="V450" s="16">
        <v>0</v>
      </c>
      <c r="W450" s="11">
        <v>0</v>
      </c>
      <c r="X450" s="17">
        <v>0</v>
      </c>
      <c r="Y450" s="16"/>
      <c r="Z450" s="11"/>
      <c r="AA450" s="17"/>
      <c r="AB450" s="16"/>
      <c r="AC450" s="11"/>
      <c r="AD450" s="17">
        <f t="shared" si="100"/>
        <v>0</v>
      </c>
      <c r="AE450" s="16">
        <v>0</v>
      </c>
      <c r="AF450" s="11">
        <v>0</v>
      </c>
      <c r="AG450" s="17">
        <v>0</v>
      </c>
      <c r="AH450" s="164">
        <f t="shared" si="97"/>
        <v>265843.03791666665</v>
      </c>
      <c r="AI450" s="285"/>
      <c r="AJ450" s="16">
        <f t="shared" si="92"/>
        <v>0</v>
      </c>
    </row>
    <row r="451" spans="1:36" ht="11.25" customHeight="1">
      <c r="A451" s="156">
        <v>16500153</v>
      </c>
      <c r="B451" s="157"/>
      <c r="C451" s="197" t="s">
        <v>2246</v>
      </c>
      <c r="D451" s="159">
        <v>0</v>
      </c>
      <c r="E451" s="159">
        <v>0</v>
      </c>
      <c r="F451" s="159">
        <v>0</v>
      </c>
      <c r="G451" s="159">
        <v>0</v>
      </c>
      <c r="H451" s="159">
        <v>0</v>
      </c>
      <c r="I451" s="159">
        <v>0</v>
      </c>
      <c r="J451" s="275">
        <v>0</v>
      </c>
      <c r="K451" s="275">
        <v>147087.51</v>
      </c>
      <c r="L451" s="160">
        <v>127321.93</v>
      </c>
      <c r="M451" s="160">
        <v>117439.14</v>
      </c>
      <c r="N451" s="160">
        <v>107556.35</v>
      </c>
      <c r="O451" s="160">
        <v>97673.56</v>
      </c>
      <c r="P451" s="160">
        <v>87790.77</v>
      </c>
      <c r="Q451" s="160">
        <f t="shared" si="99"/>
        <v>53414.489583333336</v>
      </c>
      <c r="R451" s="222"/>
      <c r="S451" s="209"/>
      <c r="T451" s="209"/>
      <c r="U451" s="517"/>
      <c r="V451" s="16">
        <v>0</v>
      </c>
      <c r="W451" s="11">
        <v>0</v>
      </c>
      <c r="X451" s="17">
        <v>0</v>
      </c>
      <c r="Y451" s="16"/>
      <c r="Z451" s="11"/>
      <c r="AA451" s="17"/>
      <c r="AB451" s="16"/>
      <c r="AC451" s="11"/>
      <c r="AD451" s="17">
        <f t="shared" si="100"/>
        <v>0</v>
      </c>
      <c r="AE451" s="16">
        <v>0</v>
      </c>
      <c r="AF451" s="11">
        <v>0</v>
      </c>
      <c r="AG451" s="17">
        <v>0</v>
      </c>
      <c r="AH451" s="164">
        <f t="shared" si="97"/>
        <v>53414.489583333336</v>
      </c>
      <c r="AI451" s="285"/>
      <c r="AJ451" s="16">
        <f t="shared" si="92"/>
        <v>0</v>
      </c>
    </row>
    <row r="452" spans="1:36" ht="11.25" customHeight="1">
      <c r="A452" s="156">
        <v>16500163</v>
      </c>
      <c r="B452" s="157"/>
      <c r="C452" s="197" t="s">
        <v>2303</v>
      </c>
      <c r="D452" s="159">
        <v>0</v>
      </c>
      <c r="E452" s="159">
        <v>0</v>
      </c>
      <c r="F452" s="159">
        <v>0</v>
      </c>
      <c r="G452" s="159">
        <v>0</v>
      </c>
      <c r="H452" s="159">
        <v>0</v>
      </c>
      <c r="I452" s="159">
        <v>0</v>
      </c>
      <c r="J452" s="275">
        <v>0</v>
      </c>
      <c r="K452" s="275">
        <v>0</v>
      </c>
      <c r="L452" s="160">
        <v>0</v>
      </c>
      <c r="M452" s="160">
        <v>0</v>
      </c>
      <c r="N452" s="160">
        <v>0</v>
      </c>
      <c r="O452" s="160">
        <v>0</v>
      </c>
      <c r="P452" s="160">
        <v>0</v>
      </c>
      <c r="Q452" s="160">
        <f t="shared" si="99"/>
        <v>0</v>
      </c>
      <c r="R452" s="222"/>
      <c r="S452" s="209"/>
      <c r="T452" s="209"/>
      <c r="U452" s="517"/>
      <c r="V452" s="16">
        <v>0</v>
      </c>
      <c r="W452" s="11">
        <v>0</v>
      </c>
      <c r="X452" s="17">
        <v>0</v>
      </c>
      <c r="Y452" s="16"/>
      <c r="Z452" s="11"/>
      <c r="AA452" s="17"/>
      <c r="AB452" s="16"/>
      <c r="AC452" s="11"/>
      <c r="AD452" s="17">
        <f t="shared" si="100"/>
        <v>0</v>
      </c>
      <c r="AE452" s="16">
        <v>0</v>
      </c>
      <c r="AF452" s="11">
        <v>0</v>
      </c>
      <c r="AG452" s="17">
        <v>0</v>
      </c>
      <c r="AH452" s="164">
        <f t="shared" ref="AH452:AH483" si="101">Q452</f>
        <v>0</v>
      </c>
      <c r="AI452" s="285"/>
      <c r="AJ452" s="16">
        <f t="shared" si="92"/>
        <v>0</v>
      </c>
    </row>
    <row r="453" spans="1:36" ht="11.25" customHeight="1">
      <c r="A453" s="156">
        <v>16500173</v>
      </c>
      <c r="B453" s="157"/>
      <c r="C453" s="197" t="s">
        <v>2468</v>
      </c>
      <c r="D453" s="159">
        <v>46795.91</v>
      </c>
      <c r="E453" s="159">
        <v>35096.93</v>
      </c>
      <c r="F453" s="159">
        <v>23397.95</v>
      </c>
      <c r="G453" s="159">
        <v>11698.97</v>
      </c>
      <c r="H453" s="159">
        <v>0</v>
      </c>
      <c r="I453" s="159">
        <v>0</v>
      </c>
      <c r="J453" s="275">
        <v>0</v>
      </c>
      <c r="K453" s="275">
        <v>0</v>
      </c>
      <c r="L453" s="160">
        <v>0</v>
      </c>
      <c r="M453" s="160">
        <v>0</v>
      </c>
      <c r="N453" s="160">
        <v>0</v>
      </c>
      <c r="O453" s="160">
        <v>0</v>
      </c>
      <c r="P453" s="160">
        <v>0</v>
      </c>
      <c r="Q453" s="160">
        <f t="shared" si="99"/>
        <v>7799.3170833333343</v>
      </c>
      <c r="R453" s="222"/>
      <c r="S453" s="209"/>
      <c r="T453" s="209"/>
      <c r="U453" s="517"/>
      <c r="V453" s="16">
        <v>0</v>
      </c>
      <c r="W453" s="11">
        <v>0</v>
      </c>
      <c r="X453" s="17">
        <v>0</v>
      </c>
      <c r="Y453" s="16"/>
      <c r="Z453" s="11"/>
      <c r="AA453" s="17"/>
      <c r="AB453" s="16"/>
      <c r="AC453" s="11"/>
      <c r="AD453" s="17">
        <f t="shared" si="100"/>
        <v>0</v>
      </c>
      <c r="AE453" s="16">
        <v>0</v>
      </c>
      <c r="AF453" s="11">
        <v>0</v>
      </c>
      <c r="AG453" s="17">
        <v>0</v>
      </c>
      <c r="AH453" s="164">
        <f t="shared" si="101"/>
        <v>7799.3170833333343</v>
      </c>
      <c r="AI453" s="285"/>
      <c r="AJ453" s="16">
        <f t="shared" si="92"/>
        <v>0</v>
      </c>
    </row>
    <row r="454" spans="1:36" ht="11.25" customHeight="1">
      <c r="A454" s="156">
        <v>16500183</v>
      </c>
      <c r="B454" s="157"/>
      <c r="C454" s="197" t="s">
        <v>2481</v>
      </c>
      <c r="D454" s="159">
        <v>175998.78</v>
      </c>
      <c r="E454" s="159">
        <v>146665.65</v>
      </c>
      <c r="F454" s="159">
        <v>117332.52</v>
      </c>
      <c r="G454" s="159">
        <v>87999.39</v>
      </c>
      <c r="H454" s="159">
        <v>58666.26</v>
      </c>
      <c r="I454" s="159">
        <v>29333.13</v>
      </c>
      <c r="J454" s="275">
        <v>220260</v>
      </c>
      <c r="K454" s="275">
        <v>343830.24</v>
      </c>
      <c r="L454" s="160">
        <v>312572.95</v>
      </c>
      <c r="M454" s="160">
        <v>281315.65999999997</v>
      </c>
      <c r="N454" s="160">
        <v>250058.37</v>
      </c>
      <c r="O454" s="160">
        <v>218801.08</v>
      </c>
      <c r="P454" s="160">
        <v>187543.79</v>
      </c>
      <c r="Q454" s="160">
        <f t="shared" si="99"/>
        <v>187383.87791666668</v>
      </c>
      <c r="R454" s="222"/>
      <c r="S454" s="209"/>
      <c r="T454" s="209"/>
      <c r="U454" s="517"/>
      <c r="V454" s="16">
        <v>0</v>
      </c>
      <c r="W454" s="11">
        <v>0</v>
      </c>
      <c r="X454" s="17">
        <v>0</v>
      </c>
      <c r="Y454" s="16"/>
      <c r="Z454" s="11"/>
      <c r="AA454" s="17"/>
      <c r="AB454" s="16"/>
      <c r="AC454" s="11"/>
      <c r="AD454" s="17">
        <f t="shared" si="100"/>
        <v>0</v>
      </c>
      <c r="AE454" s="16">
        <v>0</v>
      </c>
      <c r="AF454" s="11">
        <v>0</v>
      </c>
      <c r="AG454" s="17">
        <v>0</v>
      </c>
      <c r="AH454" s="164">
        <f t="shared" si="101"/>
        <v>187383.87791666668</v>
      </c>
      <c r="AI454" s="285"/>
      <c r="AJ454" s="16">
        <f t="shared" si="92"/>
        <v>0</v>
      </c>
    </row>
    <row r="455" spans="1:36" ht="11.25" customHeight="1">
      <c r="A455" s="156">
        <v>16500193</v>
      </c>
      <c r="B455" s="157"/>
      <c r="C455" s="197" t="s">
        <v>2536</v>
      </c>
      <c r="D455" s="159">
        <v>0</v>
      </c>
      <c r="E455" s="159">
        <v>0</v>
      </c>
      <c r="F455" s="159">
        <v>0</v>
      </c>
      <c r="G455" s="159">
        <v>0</v>
      </c>
      <c r="H455" s="159">
        <v>0</v>
      </c>
      <c r="I455" s="159">
        <v>0</v>
      </c>
      <c r="J455" s="275">
        <v>0</v>
      </c>
      <c r="K455" s="275">
        <v>0</v>
      </c>
      <c r="L455" s="160">
        <v>0</v>
      </c>
      <c r="M455" s="160">
        <v>0</v>
      </c>
      <c r="N455" s="160">
        <v>0</v>
      </c>
      <c r="O455" s="160">
        <v>0</v>
      </c>
      <c r="P455" s="160">
        <v>0</v>
      </c>
      <c r="Q455" s="160">
        <f t="shared" si="99"/>
        <v>0</v>
      </c>
      <c r="R455" s="222"/>
      <c r="S455" s="209"/>
      <c r="T455" s="209"/>
      <c r="U455" s="517"/>
      <c r="V455" s="16">
        <v>0</v>
      </c>
      <c r="W455" s="11">
        <v>0</v>
      </c>
      <c r="X455" s="17">
        <v>0</v>
      </c>
      <c r="Y455" s="16"/>
      <c r="Z455" s="11"/>
      <c r="AA455" s="17"/>
      <c r="AB455" s="16"/>
      <c r="AC455" s="11"/>
      <c r="AD455" s="17">
        <f t="shared" ref="AD455" si="102">SUM(AB455:AC455)</f>
        <v>0</v>
      </c>
      <c r="AE455" s="16">
        <v>0</v>
      </c>
      <c r="AF455" s="11">
        <v>0</v>
      </c>
      <c r="AG455" s="17">
        <v>0</v>
      </c>
      <c r="AH455" s="164">
        <f t="shared" si="101"/>
        <v>0</v>
      </c>
      <c r="AI455" s="285"/>
      <c r="AJ455" s="16">
        <f t="shared" si="92"/>
        <v>0</v>
      </c>
    </row>
    <row r="456" spans="1:36" ht="11.25" customHeight="1">
      <c r="A456" s="156">
        <v>16500241</v>
      </c>
      <c r="B456" s="157"/>
      <c r="C456" s="197" t="s">
        <v>333</v>
      </c>
      <c r="D456" s="159">
        <v>0</v>
      </c>
      <c r="E456" s="159">
        <v>0</v>
      </c>
      <c r="F456" s="159">
        <v>0</v>
      </c>
      <c r="G456" s="159">
        <v>0</v>
      </c>
      <c r="H456" s="159">
        <v>0</v>
      </c>
      <c r="I456" s="159">
        <v>0</v>
      </c>
      <c r="J456" s="275">
        <v>0</v>
      </c>
      <c r="K456" s="275">
        <v>0</v>
      </c>
      <c r="L456" s="160">
        <v>0</v>
      </c>
      <c r="M456" s="160">
        <v>0</v>
      </c>
      <c r="N456" s="160">
        <v>0</v>
      </c>
      <c r="O456" s="160">
        <v>0</v>
      </c>
      <c r="P456" s="160">
        <v>0</v>
      </c>
      <c r="Q456" s="160">
        <f t="shared" si="99"/>
        <v>0</v>
      </c>
      <c r="R456" s="222"/>
      <c r="S456" s="209"/>
      <c r="T456" s="209"/>
      <c r="U456" s="517"/>
      <c r="V456" s="16">
        <v>0</v>
      </c>
      <c r="W456" s="11">
        <v>0</v>
      </c>
      <c r="X456" s="17">
        <v>0</v>
      </c>
      <c r="Y456" s="16"/>
      <c r="Z456" s="11"/>
      <c r="AA456" s="17"/>
      <c r="AB456" s="16"/>
      <c r="AC456" s="11"/>
      <c r="AD456" s="17">
        <f t="shared" si="94"/>
        <v>0</v>
      </c>
      <c r="AE456" s="16">
        <v>0</v>
      </c>
      <c r="AF456" s="11">
        <v>0</v>
      </c>
      <c r="AG456" s="17">
        <v>0</v>
      </c>
      <c r="AH456" s="164">
        <f t="shared" si="101"/>
        <v>0</v>
      </c>
      <c r="AI456" s="285"/>
      <c r="AJ456" s="16">
        <f t="shared" si="92"/>
        <v>0</v>
      </c>
    </row>
    <row r="457" spans="1:36" ht="11.25" customHeight="1">
      <c r="A457" s="156">
        <v>16500251</v>
      </c>
      <c r="B457" s="157"/>
      <c r="C457" s="197" t="s">
        <v>2428</v>
      </c>
      <c r="D457" s="159">
        <v>2722.61</v>
      </c>
      <c r="E457" s="159">
        <v>2722.61</v>
      </c>
      <c r="F457" s="159">
        <v>39850.57</v>
      </c>
      <c r="G457" s="159">
        <v>39850.57</v>
      </c>
      <c r="H457" s="159">
        <v>39850.57</v>
      </c>
      <c r="I457" s="159">
        <v>39850.57</v>
      </c>
      <c r="J457" s="275">
        <v>2722.61</v>
      </c>
      <c r="K457" s="275">
        <v>2722.61</v>
      </c>
      <c r="L457" s="160">
        <v>0</v>
      </c>
      <c r="M457" s="160">
        <v>0</v>
      </c>
      <c r="N457" s="160">
        <v>0</v>
      </c>
      <c r="O457" s="160">
        <v>0</v>
      </c>
      <c r="P457" s="160">
        <v>0</v>
      </c>
      <c r="Q457" s="160">
        <f t="shared" si="99"/>
        <v>14077.617916666664</v>
      </c>
      <c r="R457" s="222"/>
      <c r="S457" s="209"/>
      <c r="T457" s="209"/>
      <c r="U457" s="517"/>
      <c r="V457" s="16">
        <v>0</v>
      </c>
      <c r="W457" s="11">
        <v>0</v>
      </c>
      <c r="X457" s="17">
        <v>0</v>
      </c>
      <c r="Y457" s="16"/>
      <c r="Z457" s="11"/>
      <c r="AA457" s="17"/>
      <c r="AB457" s="16"/>
      <c r="AC457" s="11"/>
      <c r="AD457" s="17">
        <f t="shared" ref="AD457" si="103">SUM(AB457:AC457)</f>
        <v>0</v>
      </c>
      <c r="AE457" s="16">
        <v>0</v>
      </c>
      <c r="AF457" s="11">
        <v>0</v>
      </c>
      <c r="AG457" s="17">
        <v>0</v>
      </c>
      <c r="AH457" s="164">
        <f t="shared" si="101"/>
        <v>14077.617916666664</v>
      </c>
      <c r="AI457" s="285"/>
      <c r="AJ457" s="16">
        <f t="shared" si="92"/>
        <v>0</v>
      </c>
    </row>
    <row r="458" spans="1:36" ht="11.25" customHeight="1">
      <c r="A458" s="156">
        <v>16500253</v>
      </c>
      <c r="B458" s="157"/>
      <c r="C458" s="197" t="s">
        <v>247</v>
      </c>
      <c r="D458" s="159">
        <v>0</v>
      </c>
      <c r="E458" s="159">
        <v>0</v>
      </c>
      <c r="F458" s="159">
        <v>0</v>
      </c>
      <c r="G458" s="159">
        <v>0</v>
      </c>
      <c r="H458" s="159">
        <v>0</v>
      </c>
      <c r="I458" s="159">
        <v>0</v>
      </c>
      <c r="J458" s="275">
        <v>0</v>
      </c>
      <c r="K458" s="275">
        <v>0</v>
      </c>
      <c r="L458" s="160">
        <v>0</v>
      </c>
      <c r="M458" s="160">
        <v>0</v>
      </c>
      <c r="N458" s="160">
        <v>0</v>
      </c>
      <c r="O458" s="160">
        <v>0</v>
      </c>
      <c r="P458" s="160">
        <v>0</v>
      </c>
      <c r="Q458" s="160">
        <f t="shared" si="99"/>
        <v>0</v>
      </c>
      <c r="R458" s="222"/>
      <c r="S458" s="209"/>
      <c r="T458" s="209"/>
      <c r="U458" s="517"/>
      <c r="V458" s="16">
        <v>0</v>
      </c>
      <c r="W458" s="11">
        <v>0</v>
      </c>
      <c r="X458" s="17">
        <v>0</v>
      </c>
      <c r="Y458" s="16"/>
      <c r="Z458" s="11"/>
      <c r="AA458" s="17"/>
      <c r="AB458" s="16"/>
      <c r="AC458" s="11"/>
      <c r="AD458" s="17">
        <f t="shared" si="94"/>
        <v>0</v>
      </c>
      <c r="AE458" s="16">
        <v>0</v>
      </c>
      <c r="AF458" s="11">
        <v>0</v>
      </c>
      <c r="AG458" s="17">
        <v>0</v>
      </c>
      <c r="AH458" s="164">
        <f t="shared" si="101"/>
        <v>0</v>
      </c>
      <c r="AI458" s="285"/>
      <c r="AJ458" s="16">
        <f t="shared" si="92"/>
        <v>0</v>
      </c>
    </row>
    <row r="459" spans="1:36" ht="11.25" customHeight="1">
      <c r="A459" s="156">
        <v>16500263</v>
      </c>
      <c r="B459" s="157"/>
      <c r="C459" s="197" t="s">
        <v>248</v>
      </c>
      <c r="D459" s="159">
        <v>0</v>
      </c>
      <c r="E459" s="159">
        <v>0</v>
      </c>
      <c r="F459" s="159">
        <v>0</v>
      </c>
      <c r="G459" s="159">
        <v>0</v>
      </c>
      <c r="H459" s="159">
        <v>0</v>
      </c>
      <c r="I459" s="159">
        <v>0</v>
      </c>
      <c r="J459" s="275">
        <v>0</v>
      </c>
      <c r="K459" s="275">
        <v>0</v>
      </c>
      <c r="L459" s="160">
        <v>0</v>
      </c>
      <c r="M459" s="160">
        <v>0</v>
      </c>
      <c r="N459" s="160">
        <v>0</v>
      </c>
      <c r="O459" s="160">
        <v>0</v>
      </c>
      <c r="P459" s="160">
        <v>0</v>
      </c>
      <c r="Q459" s="160">
        <f t="shared" si="99"/>
        <v>0</v>
      </c>
      <c r="R459" s="222"/>
      <c r="S459" s="209"/>
      <c r="T459" s="209"/>
      <c r="U459" s="517"/>
      <c r="V459" s="16">
        <v>0</v>
      </c>
      <c r="W459" s="11">
        <v>0</v>
      </c>
      <c r="X459" s="17">
        <v>0</v>
      </c>
      <c r="Y459" s="16"/>
      <c r="Z459" s="11"/>
      <c r="AA459" s="17"/>
      <c r="AB459" s="16"/>
      <c r="AC459" s="11"/>
      <c r="AD459" s="17">
        <f t="shared" ref="AD459:AD498" si="104">SUM(AB459:AC459)</f>
        <v>0</v>
      </c>
      <c r="AE459" s="16">
        <v>0</v>
      </c>
      <c r="AF459" s="11">
        <v>0</v>
      </c>
      <c r="AG459" s="17">
        <v>0</v>
      </c>
      <c r="AH459" s="164">
        <f t="shared" si="101"/>
        <v>0</v>
      </c>
      <c r="AI459" s="285"/>
      <c r="AJ459" s="16">
        <f t="shared" si="92"/>
        <v>0</v>
      </c>
    </row>
    <row r="460" spans="1:36" ht="11.25" customHeight="1">
      <c r="A460" s="156">
        <v>16500282</v>
      </c>
      <c r="B460" s="157"/>
      <c r="C460" s="197" t="s">
        <v>1179</v>
      </c>
      <c r="D460" s="159">
        <v>0</v>
      </c>
      <c r="E460" s="159">
        <v>0</v>
      </c>
      <c r="F460" s="159">
        <v>0</v>
      </c>
      <c r="G460" s="159">
        <v>0</v>
      </c>
      <c r="H460" s="159">
        <v>0</v>
      </c>
      <c r="I460" s="159">
        <v>0</v>
      </c>
      <c r="J460" s="275">
        <v>0</v>
      </c>
      <c r="K460" s="275">
        <v>0</v>
      </c>
      <c r="L460" s="160">
        <v>0</v>
      </c>
      <c r="M460" s="160">
        <v>0</v>
      </c>
      <c r="N460" s="160">
        <v>0</v>
      </c>
      <c r="O460" s="160">
        <v>0</v>
      </c>
      <c r="P460" s="160">
        <v>0</v>
      </c>
      <c r="Q460" s="160">
        <f t="shared" si="99"/>
        <v>0</v>
      </c>
      <c r="R460" s="222"/>
      <c r="S460" s="209"/>
      <c r="T460" s="209"/>
      <c r="U460" s="517"/>
      <c r="V460" s="16">
        <v>0</v>
      </c>
      <c r="W460" s="11">
        <v>0</v>
      </c>
      <c r="X460" s="17">
        <v>0</v>
      </c>
      <c r="Y460" s="16"/>
      <c r="Z460" s="11"/>
      <c r="AA460" s="17"/>
      <c r="AB460" s="16"/>
      <c r="AC460" s="11"/>
      <c r="AD460" s="17">
        <f t="shared" si="104"/>
        <v>0</v>
      </c>
      <c r="AE460" s="16">
        <v>0</v>
      </c>
      <c r="AF460" s="11">
        <v>0</v>
      </c>
      <c r="AG460" s="17">
        <v>0</v>
      </c>
      <c r="AH460" s="164">
        <f t="shared" si="101"/>
        <v>0</v>
      </c>
      <c r="AI460" s="285"/>
      <c r="AJ460" s="16">
        <f t="shared" si="92"/>
        <v>0</v>
      </c>
    </row>
    <row r="461" spans="1:36" ht="11.25" customHeight="1">
      <c r="A461" s="156">
        <v>16500283</v>
      </c>
      <c r="B461" s="157"/>
      <c r="C461" s="197" t="s">
        <v>690</v>
      </c>
      <c r="D461" s="159">
        <v>740768.53</v>
      </c>
      <c r="E461" s="159">
        <v>493845.7</v>
      </c>
      <c r="F461" s="159">
        <v>246922.87</v>
      </c>
      <c r="G461" s="159">
        <v>0</v>
      </c>
      <c r="H461" s="159">
        <v>0</v>
      </c>
      <c r="I461" s="159">
        <v>0</v>
      </c>
      <c r="J461" s="275">
        <v>2539059.12</v>
      </c>
      <c r="K461" s="275">
        <v>2256941.44</v>
      </c>
      <c r="L461" s="160">
        <v>1974823.76</v>
      </c>
      <c r="M461" s="160">
        <v>1692706.08</v>
      </c>
      <c r="N461" s="160">
        <v>1410588.4</v>
      </c>
      <c r="O461" s="160">
        <v>1128470.72</v>
      </c>
      <c r="P461" s="160">
        <v>904706.51</v>
      </c>
      <c r="Q461" s="160">
        <f t="shared" si="99"/>
        <v>1047174.6341666668</v>
      </c>
      <c r="R461" s="222"/>
      <c r="S461" s="209"/>
      <c r="T461" s="209"/>
      <c r="U461" s="517"/>
      <c r="V461" s="16">
        <v>0</v>
      </c>
      <c r="W461" s="11">
        <v>0</v>
      </c>
      <c r="X461" s="17">
        <v>0</v>
      </c>
      <c r="Y461" s="16"/>
      <c r="Z461" s="11"/>
      <c r="AA461" s="17"/>
      <c r="AB461" s="16"/>
      <c r="AC461" s="11"/>
      <c r="AD461" s="17">
        <f t="shared" si="104"/>
        <v>0</v>
      </c>
      <c r="AE461" s="16">
        <v>0</v>
      </c>
      <c r="AF461" s="11">
        <v>0</v>
      </c>
      <c r="AG461" s="17">
        <v>0</v>
      </c>
      <c r="AH461" s="164">
        <f t="shared" si="101"/>
        <v>1047174.6341666668</v>
      </c>
      <c r="AI461" s="285"/>
      <c r="AJ461" s="16">
        <f t="shared" si="92"/>
        <v>0</v>
      </c>
    </row>
    <row r="462" spans="1:36" ht="11.25" customHeight="1">
      <c r="A462" s="156">
        <v>16500313</v>
      </c>
      <c r="B462" s="157"/>
      <c r="C462" s="197" t="s">
        <v>334</v>
      </c>
      <c r="D462" s="159">
        <v>0</v>
      </c>
      <c r="E462" s="159">
        <v>0</v>
      </c>
      <c r="F462" s="159">
        <v>0</v>
      </c>
      <c r="G462" s="159">
        <v>0</v>
      </c>
      <c r="H462" s="159">
        <v>0</v>
      </c>
      <c r="I462" s="159">
        <v>0</v>
      </c>
      <c r="J462" s="275">
        <v>0</v>
      </c>
      <c r="K462" s="275">
        <v>0</v>
      </c>
      <c r="L462" s="160">
        <v>0</v>
      </c>
      <c r="M462" s="160">
        <v>0</v>
      </c>
      <c r="N462" s="160">
        <v>0</v>
      </c>
      <c r="O462" s="160">
        <v>0</v>
      </c>
      <c r="P462" s="160">
        <v>0</v>
      </c>
      <c r="Q462" s="160">
        <f t="shared" si="99"/>
        <v>0</v>
      </c>
      <c r="R462" s="222"/>
      <c r="S462" s="209"/>
      <c r="T462" s="209"/>
      <c r="U462" s="517"/>
      <c r="V462" s="16">
        <v>0</v>
      </c>
      <c r="W462" s="11">
        <v>0</v>
      </c>
      <c r="X462" s="17">
        <v>0</v>
      </c>
      <c r="Y462" s="16"/>
      <c r="Z462" s="11"/>
      <c r="AA462" s="17"/>
      <c r="AB462" s="16"/>
      <c r="AC462" s="11"/>
      <c r="AD462" s="17">
        <f t="shared" si="104"/>
        <v>0</v>
      </c>
      <c r="AE462" s="16">
        <v>0</v>
      </c>
      <c r="AF462" s="11">
        <v>0</v>
      </c>
      <c r="AG462" s="17">
        <v>0</v>
      </c>
      <c r="AH462" s="164">
        <f t="shared" si="101"/>
        <v>0</v>
      </c>
      <c r="AI462" s="285"/>
      <c r="AJ462" s="16">
        <f t="shared" si="92"/>
        <v>0</v>
      </c>
    </row>
    <row r="463" spans="1:36">
      <c r="A463" s="244">
        <v>16500321</v>
      </c>
      <c r="B463" s="213"/>
      <c r="C463" s="244" t="s">
        <v>3027</v>
      </c>
      <c r="D463" s="159"/>
      <c r="E463" s="159"/>
      <c r="F463" s="159"/>
      <c r="G463" s="159"/>
      <c r="H463" s="159">
        <v>964748.58</v>
      </c>
      <c r="I463" s="159">
        <v>877044.16</v>
      </c>
      <c r="J463" s="275">
        <v>789339.74</v>
      </c>
      <c r="K463" s="275">
        <v>701635.32</v>
      </c>
      <c r="L463" s="160">
        <v>613930.9</v>
      </c>
      <c r="M463" s="160">
        <v>526226.48</v>
      </c>
      <c r="N463" s="160">
        <v>438522.06</v>
      </c>
      <c r="O463" s="160">
        <v>350817.64</v>
      </c>
      <c r="P463" s="160">
        <v>263113.21999999997</v>
      </c>
      <c r="Q463" s="160">
        <f t="shared" si="99"/>
        <v>449485.12416666659</v>
      </c>
      <c r="R463" s="222"/>
      <c r="S463" s="209"/>
      <c r="T463" s="209"/>
      <c r="U463" s="517"/>
      <c r="V463" s="16">
        <v>0</v>
      </c>
      <c r="W463" s="11">
        <v>0</v>
      </c>
      <c r="X463" s="17">
        <v>0</v>
      </c>
      <c r="Y463" s="16"/>
      <c r="Z463" s="11"/>
      <c r="AA463" s="17"/>
      <c r="AB463" s="16"/>
      <c r="AC463" s="11"/>
      <c r="AD463" s="17">
        <f t="shared" ref="AD463:AD464" si="105">SUM(AB463:AC463)</f>
        <v>0</v>
      </c>
      <c r="AE463" s="16">
        <v>0</v>
      </c>
      <c r="AF463" s="11">
        <v>0</v>
      </c>
      <c r="AG463" s="17">
        <v>0</v>
      </c>
      <c r="AH463" s="164">
        <f t="shared" si="101"/>
        <v>449485.12416666659</v>
      </c>
      <c r="AI463" s="285"/>
      <c r="AJ463" s="16">
        <f t="shared" ref="AJ463:AJ526" si="106">Q463-X463-AA463-AD463-AG463-AH463</f>
        <v>0</v>
      </c>
    </row>
    <row r="464" spans="1:36">
      <c r="A464" s="244">
        <v>16500331</v>
      </c>
      <c r="B464" s="213"/>
      <c r="C464" s="244" t="s">
        <v>3106</v>
      </c>
      <c r="D464" s="159"/>
      <c r="E464" s="159"/>
      <c r="F464" s="159"/>
      <c r="G464" s="159"/>
      <c r="H464" s="159">
        <v>1226130.58</v>
      </c>
      <c r="I464" s="159">
        <v>1114664.1599999999</v>
      </c>
      <c r="J464" s="275">
        <v>1003197.74</v>
      </c>
      <c r="K464" s="275">
        <v>891731.32</v>
      </c>
      <c r="L464" s="160">
        <v>780264.9</v>
      </c>
      <c r="M464" s="160">
        <v>668798.48</v>
      </c>
      <c r="N464" s="160">
        <v>557332.06000000006</v>
      </c>
      <c r="O464" s="160">
        <v>445865.64</v>
      </c>
      <c r="P464" s="160">
        <v>334399.21999999997</v>
      </c>
      <c r="Q464" s="160">
        <f t="shared" si="99"/>
        <v>571265.37416666688</v>
      </c>
      <c r="R464" s="222"/>
      <c r="S464" s="209"/>
      <c r="T464" s="209"/>
      <c r="U464" s="517"/>
      <c r="V464" s="16">
        <v>0</v>
      </c>
      <c r="W464" s="11">
        <v>0</v>
      </c>
      <c r="X464" s="17">
        <v>0</v>
      </c>
      <c r="Y464" s="16"/>
      <c r="Z464" s="11"/>
      <c r="AA464" s="17"/>
      <c r="AB464" s="16"/>
      <c r="AC464" s="11"/>
      <c r="AD464" s="17">
        <f t="shared" si="105"/>
        <v>0</v>
      </c>
      <c r="AE464" s="16">
        <v>0</v>
      </c>
      <c r="AF464" s="11">
        <v>0</v>
      </c>
      <c r="AG464" s="17">
        <v>0</v>
      </c>
      <c r="AH464" s="164">
        <f t="shared" si="101"/>
        <v>571265.37416666688</v>
      </c>
      <c r="AI464" s="285"/>
      <c r="AJ464" s="16">
        <f t="shared" si="106"/>
        <v>0</v>
      </c>
    </row>
    <row r="465" spans="1:36" ht="11.25" customHeight="1">
      <c r="A465" s="156">
        <v>16500333</v>
      </c>
      <c r="B465" s="157"/>
      <c r="C465" s="197" t="s">
        <v>1074</v>
      </c>
      <c r="D465" s="159">
        <v>1550</v>
      </c>
      <c r="E465" s="159">
        <v>1395</v>
      </c>
      <c r="F465" s="159">
        <v>1240</v>
      </c>
      <c r="G465" s="159">
        <v>1085</v>
      </c>
      <c r="H465" s="159">
        <v>930</v>
      </c>
      <c r="I465" s="159">
        <v>775</v>
      </c>
      <c r="J465" s="275">
        <v>620</v>
      </c>
      <c r="K465" s="275">
        <v>465</v>
      </c>
      <c r="L465" s="160">
        <v>465</v>
      </c>
      <c r="M465" s="160">
        <v>0</v>
      </c>
      <c r="N465" s="160">
        <v>0</v>
      </c>
      <c r="O465" s="160">
        <v>1860</v>
      </c>
      <c r="P465" s="160">
        <v>1860</v>
      </c>
      <c r="Q465" s="160">
        <f t="shared" si="99"/>
        <v>878.33333333333337</v>
      </c>
      <c r="R465" s="222"/>
      <c r="S465" s="209"/>
      <c r="T465" s="209"/>
      <c r="U465" s="517"/>
      <c r="V465" s="16">
        <v>0</v>
      </c>
      <c r="W465" s="11">
        <v>0</v>
      </c>
      <c r="X465" s="17">
        <v>0</v>
      </c>
      <c r="Y465" s="16"/>
      <c r="Z465" s="11"/>
      <c r="AA465" s="17"/>
      <c r="AB465" s="16"/>
      <c r="AC465" s="11"/>
      <c r="AD465" s="17">
        <f t="shared" si="104"/>
        <v>0</v>
      </c>
      <c r="AE465" s="16">
        <v>0</v>
      </c>
      <c r="AF465" s="11">
        <v>0</v>
      </c>
      <c r="AG465" s="17">
        <v>0</v>
      </c>
      <c r="AH465" s="164">
        <f t="shared" si="101"/>
        <v>878.33333333333337</v>
      </c>
      <c r="AI465" s="285"/>
      <c r="AJ465" s="16">
        <f t="shared" si="106"/>
        <v>0</v>
      </c>
    </row>
    <row r="466" spans="1:36" ht="11.25" customHeight="1">
      <c r="A466" s="156">
        <v>16500341</v>
      </c>
      <c r="B466" s="157"/>
      <c r="C466" s="197" t="s">
        <v>1075</v>
      </c>
      <c r="D466" s="159">
        <v>0</v>
      </c>
      <c r="E466" s="159">
        <v>0</v>
      </c>
      <c r="F466" s="159">
        <v>0</v>
      </c>
      <c r="G466" s="159">
        <v>0</v>
      </c>
      <c r="H466" s="159">
        <v>0</v>
      </c>
      <c r="I466" s="159">
        <v>0</v>
      </c>
      <c r="J466" s="275">
        <v>0</v>
      </c>
      <c r="K466" s="275">
        <v>0</v>
      </c>
      <c r="L466" s="160">
        <v>0</v>
      </c>
      <c r="M466" s="160">
        <v>0</v>
      </c>
      <c r="N466" s="160">
        <v>0</v>
      </c>
      <c r="O466" s="160">
        <v>0</v>
      </c>
      <c r="P466" s="160">
        <v>0</v>
      </c>
      <c r="Q466" s="160">
        <f t="shared" si="99"/>
        <v>0</v>
      </c>
      <c r="R466" s="222"/>
      <c r="S466" s="209"/>
      <c r="T466" s="209"/>
      <c r="U466" s="517"/>
      <c r="V466" s="16">
        <v>0</v>
      </c>
      <c r="W466" s="11">
        <v>0</v>
      </c>
      <c r="X466" s="17">
        <v>0</v>
      </c>
      <c r="Y466" s="16"/>
      <c r="Z466" s="11"/>
      <c r="AA466" s="17"/>
      <c r="AB466" s="16"/>
      <c r="AC466" s="11"/>
      <c r="AD466" s="17">
        <f t="shared" si="104"/>
        <v>0</v>
      </c>
      <c r="AE466" s="16">
        <v>0</v>
      </c>
      <c r="AF466" s="11">
        <v>0</v>
      </c>
      <c r="AG466" s="17">
        <v>0</v>
      </c>
      <c r="AH466" s="164">
        <f t="shared" si="101"/>
        <v>0</v>
      </c>
      <c r="AI466" s="285"/>
      <c r="AJ466" s="16">
        <f t="shared" si="106"/>
        <v>0</v>
      </c>
    </row>
    <row r="467" spans="1:36" ht="11.25" customHeight="1">
      <c r="A467" s="156">
        <v>16500343</v>
      </c>
      <c r="B467" s="157"/>
      <c r="C467" s="197" t="s">
        <v>1613</v>
      </c>
      <c r="D467" s="159">
        <v>0</v>
      </c>
      <c r="E467" s="159">
        <v>0</v>
      </c>
      <c r="F467" s="159">
        <v>0</v>
      </c>
      <c r="G467" s="159">
        <v>0</v>
      </c>
      <c r="H467" s="159">
        <v>0</v>
      </c>
      <c r="I467" s="159">
        <v>0</v>
      </c>
      <c r="J467" s="275">
        <v>0</v>
      </c>
      <c r="K467" s="275">
        <v>0</v>
      </c>
      <c r="L467" s="160">
        <v>0</v>
      </c>
      <c r="M467" s="160">
        <v>0</v>
      </c>
      <c r="N467" s="160">
        <v>0</v>
      </c>
      <c r="O467" s="160">
        <v>0</v>
      </c>
      <c r="P467" s="160">
        <v>0</v>
      </c>
      <c r="Q467" s="160">
        <f t="shared" si="99"/>
        <v>0</v>
      </c>
      <c r="R467" s="222"/>
      <c r="S467" s="209"/>
      <c r="T467" s="209"/>
      <c r="U467" s="517"/>
      <c r="V467" s="16">
        <v>0</v>
      </c>
      <c r="W467" s="11">
        <v>0</v>
      </c>
      <c r="X467" s="17">
        <v>0</v>
      </c>
      <c r="Y467" s="16"/>
      <c r="Z467" s="11"/>
      <c r="AA467" s="17"/>
      <c r="AB467" s="16"/>
      <c r="AC467" s="11"/>
      <c r="AD467" s="17">
        <f t="shared" si="104"/>
        <v>0</v>
      </c>
      <c r="AE467" s="16">
        <v>0</v>
      </c>
      <c r="AF467" s="11">
        <v>0</v>
      </c>
      <c r="AG467" s="17">
        <v>0</v>
      </c>
      <c r="AH467" s="164">
        <f t="shared" si="101"/>
        <v>0</v>
      </c>
      <c r="AI467" s="285"/>
      <c r="AJ467" s="16">
        <f t="shared" si="106"/>
        <v>0</v>
      </c>
    </row>
    <row r="468" spans="1:36">
      <c r="A468" s="156">
        <v>16500351</v>
      </c>
      <c r="B468" s="157"/>
      <c r="C468" s="197" t="s">
        <v>3119</v>
      </c>
      <c r="D468" s="159"/>
      <c r="E468" s="159"/>
      <c r="F468" s="159"/>
      <c r="G468" s="159"/>
      <c r="H468" s="159">
        <v>0</v>
      </c>
      <c r="I468" s="159">
        <v>156671.37</v>
      </c>
      <c r="J468" s="275">
        <v>117503.52</v>
      </c>
      <c r="K468" s="275">
        <v>104447.57</v>
      </c>
      <c r="L468" s="160">
        <v>91391.62</v>
      </c>
      <c r="M468" s="160">
        <v>78335.67</v>
      </c>
      <c r="N468" s="160">
        <v>65279.72</v>
      </c>
      <c r="O468" s="160">
        <v>52223.77</v>
      </c>
      <c r="P468" s="160">
        <v>39167.82</v>
      </c>
      <c r="Q468" s="160">
        <f t="shared" si="99"/>
        <v>57119.762500000004</v>
      </c>
      <c r="R468" s="222"/>
      <c r="S468" s="209"/>
      <c r="T468" s="209"/>
      <c r="U468" s="517"/>
      <c r="V468" s="16"/>
      <c r="W468" s="11"/>
      <c r="X468" s="17"/>
      <c r="Y468" s="16"/>
      <c r="Z468" s="11"/>
      <c r="AA468" s="17"/>
      <c r="AB468" s="16"/>
      <c r="AC468" s="11"/>
      <c r="AD468" s="17"/>
      <c r="AE468" s="16"/>
      <c r="AF468" s="11"/>
      <c r="AG468" s="17"/>
      <c r="AH468" s="164">
        <f t="shared" si="101"/>
        <v>57119.762500000004</v>
      </c>
      <c r="AI468" s="285"/>
      <c r="AJ468" s="16">
        <f t="shared" si="106"/>
        <v>0</v>
      </c>
    </row>
    <row r="469" spans="1:36" ht="11.25" customHeight="1">
      <c r="A469" s="156">
        <v>16500361</v>
      </c>
      <c r="B469" s="157"/>
      <c r="C469" s="197" t="s">
        <v>448</v>
      </c>
      <c r="D469" s="159">
        <v>0</v>
      </c>
      <c r="E469" s="159">
        <v>0</v>
      </c>
      <c r="F469" s="159">
        <v>0</v>
      </c>
      <c r="G469" s="159">
        <v>0</v>
      </c>
      <c r="H469" s="159">
        <v>0</v>
      </c>
      <c r="I469" s="159">
        <v>0</v>
      </c>
      <c r="J469" s="275">
        <v>0</v>
      </c>
      <c r="K469" s="275">
        <v>0</v>
      </c>
      <c r="L469" s="160">
        <v>0</v>
      </c>
      <c r="M469" s="160">
        <v>0</v>
      </c>
      <c r="N469" s="160">
        <v>0</v>
      </c>
      <c r="O469" s="160">
        <v>0</v>
      </c>
      <c r="P469" s="160">
        <v>0</v>
      </c>
      <c r="Q469" s="160">
        <f t="shared" si="99"/>
        <v>0</v>
      </c>
      <c r="R469" s="222"/>
      <c r="S469" s="209"/>
      <c r="T469" s="209"/>
      <c r="U469" s="517"/>
      <c r="V469" s="16">
        <v>0</v>
      </c>
      <c r="W469" s="11">
        <v>0</v>
      </c>
      <c r="X469" s="17">
        <v>0</v>
      </c>
      <c r="Y469" s="16"/>
      <c r="Z469" s="11"/>
      <c r="AA469" s="17"/>
      <c r="AB469" s="16"/>
      <c r="AC469" s="11"/>
      <c r="AD469" s="17">
        <f t="shared" si="104"/>
        <v>0</v>
      </c>
      <c r="AE469" s="16">
        <v>0</v>
      </c>
      <c r="AF469" s="11">
        <v>0</v>
      </c>
      <c r="AG469" s="17">
        <v>0</v>
      </c>
      <c r="AH469" s="164">
        <f t="shared" si="101"/>
        <v>0</v>
      </c>
      <c r="AI469" s="285"/>
      <c r="AJ469" s="16">
        <f t="shared" si="106"/>
        <v>0</v>
      </c>
    </row>
    <row r="470" spans="1:36" ht="11.25" customHeight="1">
      <c r="A470" s="156">
        <v>16500373</v>
      </c>
      <c r="B470" s="157"/>
      <c r="C470" s="197" t="s">
        <v>449</v>
      </c>
      <c r="D470" s="159">
        <v>7281.65</v>
      </c>
      <c r="E470" s="159">
        <v>4089.99</v>
      </c>
      <c r="F470" s="159">
        <v>4266.93</v>
      </c>
      <c r="G470" s="159">
        <v>17989.759999999998</v>
      </c>
      <c r="H470" s="159">
        <v>6500.01</v>
      </c>
      <c r="I470" s="159">
        <v>0</v>
      </c>
      <c r="J470" s="275">
        <v>0</v>
      </c>
      <c r="K470" s="275">
        <v>0</v>
      </c>
      <c r="L470" s="160">
        <v>0</v>
      </c>
      <c r="M470" s="160">
        <v>4836.1000000000004</v>
      </c>
      <c r="N470" s="160">
        <v>1573.6</v>
      </c>
      <c r="O470" s="160">
        <v>12594.43</v>
      </c>
      <c r="P470" s="160">
        <v>97313.23</v>
      </c>
      <c r="Q470" s="160">
        <f t="shared" si="99"/>
        <v>8679.0216666666656</v>
      </c>
      <c r="R470" s="222"/>
      <c r="S470" s="209"/>
      <c r="T470" s="209"/>
      <c r="U470" s="517"/>
      <c r="V470" s="16">
        <v>0</v>
      </c>
      <c r="W470" s="11">
        <v>0</v>
      </c>
      <c r="X470" s="17">
        <v>0</v>
      </c>
      <c r="Y470" s="16"/>
      <c r="Z470" s="11"/>
      <c r="AA470" s="17"/>
      <c r="AB470" s="16"/>
      <c r="AC470" s="11"/>
      <c r="AD470" s="17">
        <f t="shared" si="104"/>
        <v>0</v>
      </c>
      <c r="AE470" s="16">
        <v>0</v>
      </c>
      <c r="AF470" s="11">
        <v>0</v>
      </c>
      <c r="AG470" s="17">
        <v>0</v>
      </c>
      <c r="AH470" s="164">
        <f t="shared" si="101"/>
        <v>8679.0216666666656</v>
      </c>
      <c r="AI470" s="285"/>
      <c r="AJ470" s="16">
        <f t="shared" si="106"/>
        <v>0</v>
      </c>
    </row>
    <row r="471" spans="1:36" ht="11.25" customHeight="1">
      <c r="A471" s="156">
        <v>16500383</v>
      </c>
      <c r="B471" s="157"/>
      <c r="C471" s="197" t="s">
        <v>806</v>
      </c>
      <c r="D471" s="159">
        <v>74479.199999999997</v>
      </c>
      <c r="E471" s="159">
        <v>1091207.1399999999</v>
      </c>
      <c r="F471" s="159">
        <v>980192.68</v>
      </c>
      <c r="G471" s="159">
        <v>869829.1</v>
      </c>
      <c r="H471" s="159">
        <v>759031.6</v>
      </c>
      <c r="I471" s="159">
        <v>648234.1</v>
      </c>
      <c r="J471" s="275">
        <v>477653.46</v>
      </c>
      <c r="K471" s="275">
        <v>366855.96</v>
      </c>
      <c r="L471" s="160">
        <v>256058.46</v>
      </c>
      <c r="M471" s="160">
        <v>205044.04</v>
      </c>
      <c r="N471" s="160">
        <v>102522</v>
      </c>
      <c r="O471" s="160">
        <v>85556.92</v>
      </c>
      <c r="P471" s="160">
        <v>1601235.18</v>
      </c>
      <c r="Q471" s="160">
        <f t="shared" si="99"/>
        <v>556670.22083333333</v>
      </c>
      <c r="R471" s="222"/>
      <c r="S471" s="209"/>
      <c r="T471" s="209"/>
      <c r="U471" s="517"/>
      <c r="V471" s="16">
        <v>0</v>
      </c>
      <c r="W471" s="11">
        <v>0</v>
      </c>
      <c r="X471" s="17">
        <v>0</v>
      </c>
      <c r="Y471" s="16"/>
      <c r="Z471" s="11"/>
      <c r="AA471" s="17"/>
      <c r="AB471" s="16"/>
      <c r="AC471" s="11"/>
      <c r="AD471" s="17">
        <f t="shared" si="104"/>
        <v>0</v>
      </c>
      <c r="AE471" s="16">
        <v>0</v>
      </c>
      <c r="AF471" s="11">
        <v>0</v>
      </c>
      <c r="AG471" s="17">
        <v>0</v>
      </c>
      <c r="AH471" s="164">
        <f t="shared" si="101"/>
        <v>556670.22083333333</v>
      </c>
      <c r="AI471" s="285"/>
      <c r="AJ471" s="16">
        <f t="shared" si="106"/>
        <v>0</v>
      </c>
    </row>
    <row r="472" spans="1:36" ht="11.25" customHeight="1">
      <c r="A472" s="156">
        <v>16500393</v>
      </c>
      <c r="B472" s="157"/>
      <c r="C472" s="197" t="s">
        <v>868</v>
      </c>
      <c r="D472" s="159">
        <v>0</v>
      </c>
      <c r="E472" s="159">
        <v>0</v>
      </c>
      <c r="F472" s="159">
        <v>0</v>
      </c>
      <c r="G472" s="159">
        <v>0</v>
      </c>
      <c r="H472" s="159">
        <v>0</v>
      </c>
      <c r="I472" s="159">
        <v>0</v>
      </c>
      <c r="J472" s="275">
        <v>0</v>
      </c>
      <c r="K472" s="275">
        <v>0</v>
      </c>
      <c r="L472" s="160">
        <v>0</v>
      </c>
      <c r="M472" s="160">
        <v>0</v>
      </c>
      <c r="N472" s="160">
        <v>0</v>
      </c>
      <c r="O472" s="160">
        <v>0</v>
      </c>
      <c r="P472" s="160">
        <v>0</v>
      </c>
      <c r="Q472" s="160">
        <f t="shared" si="99"/>
        <v>0</v>
      </c>
      <c r="R472" s="222"/>
      <c r="S472" s="209"/>
      <c r="T472" s="209"/>
      <c r="U472" s="517"/>
      <c r="V472" s="16">
        <v>0</v>
      </c>
      <c r="W472" s="11">
        <v>0</v>
      </c>
      <c r="X472" s="17">
        <v>0</v>
      </c>
      <c r="Y472" s="16"/>
      <c r="Z472" s="11"/>
      <c r="AA472" s="17"/>
      <c r="AB472" s="16"/>
      <c r="AC472" s="11"/>
      <c r="AD472" s="17">
        <f t="shared" si="104"/>
        <v>0</v>
      </c>
      <c r="AE472" s="16">
        <v>0</v>
      </c>
      <c r="AF472" s="11">
        <v>0</v>
      </c>
      <c r="AG472" s="17">
        <v>0</v>
      </c>
      <c r="AH472" s="164">
        <f t="shared" si="101"/>
        <v>0</v>
      </c>
      <c r="AI472" s="285"/>
      <c r="AJ472" s="16">
        <f t="shared" si="106"/>
        <v>0</v>
      </c>
    </row>
    <row r="473" spans="1:36" ht="11.25" customHeight="1">
      <c r="A473" s="156">
        <v>16500401</v>
      </c>
      <c r="B473" s="157"/>
      <c r="C473" s="197" t="s">
        <v>1406</v>
      </c>
      <c r="D473" s="159">
        <v>0</v>
      </c>
      <c r="E473" s="159">
        <v>0</v>
      </c>
      <c r="F473" s="159">
        <v>0</v>
      </c>
      <c r="G473" s="159">
        <v>0</v>
      </c>
      <c r="H473" s="159">
        <v>0</v>
      </c>
      <c r="I473" s="159">
        <v>0</v>
      </c>
      <c r="J473" s="275">
        <v>0</v>
      </c>
      <c r="K473" s="275">
        <v>0</v>
      </c>
      <c r="L473" s="160">
        <v>0</v>
      </c>
      <c r="M473" s="160">
        <v>109815.56</v>
      </c>
      <c r="N473" s="160">
        <v>109815.56</v>
      </c>
      <c r="O473" s="160">
        <v>109815.56</v>
      </c>
      <c r="P473" s="160">
        <v>0</v>
      </c>
      <c r="Q473" s="160">
        <f t="shared" si="99"/>
        <v>27453.89</v>
      </c>
      <c r="R473" s="222"/>
      <c r="S473" s="209"/>
      <c r="T473" s="209"/>
      <c r="U473" s="517"/>
      <c r="V473" s="16">
        <v>0</v>
      </c>
      <c r="W473" s="11">
        <v>0</v>
      </c>
      <c r="X473" s="17">
        <v>0</v>
      </c>
      <c r="Y473" s="16"/>
      <c r="Z473" s="11"/>
      <c r="AA473" s="17"/>
      <c r="AB473" s="16"/>
      <c r="AC473" s="11"/>
      <c r="AD473" s="17">
        <f t="shared" si="104"/>
        <v>0</v>
      </c>
      <c r="AE473" s="16">
        <v>0</v>
      </c>
      <c r="AF473" s="11">
        <v>0</v>
      </c>
      <c r="AG473" s="17">
        <v>0</v>
      </c>
      <c r="AH473" s="164">
        <f t="shared" si="101"/>
        <v>27453.89</v>
      </c>
      <c r="AI473" s="285"/>
      <c r="AJ473" s="16">
        <f t="shared" si="106"/>
        <v>0</v>
      </c>
    </row>
    <row r="474" spans="1:36" ht="11.25" customHeight="1">
      <c r="A474" s="156">
        <v>16500403</v>
      </c>
      <c r="B474" s="157"/>
      <c r="C474" s="197" t="s">
        <v>862</v>
      </c>
      <c r="D474" s="159">
        <v>0</v>
      </c>
      <c r="E474" s="159">
        <v>0</v>
      </c>
      <c r="F474" s="159">
        <v>0</v>
      </c>
      <c r="G474" s="159">
        <v>0</v>
      </c>
      <c r="H474" s="159">
        <v>0</v>
      </c>
      <c r="I474" s="159">
        <v>0</v>
      </c>
      <c r="J474" s="275">
        <v>0</v>
      </c>
      <c r="K474" s="275">
        <v>0</v>
      </c>
      <c r="L474" s="160">
        <v>0</v>
      </c>
      <c r="M474" s="160">
        <v>0</v>
      </c>
      <c r="N474" s="160">
        <v>0</v>
      </c>
      <c r="O474" s="160">
        <v>0</v>
      </c>
      <c r="P474" s="160">
        <v>0</v>
      </c>
      <c r="Q474" s="160">
        <f t="shared" si="99"/>
        <v>0</v>
      </c>
      <c r="R474" s="222"/>
      <c r="S474" s="209"/>
      <c r="T474" s="209"/>
      <c r="U474" s="517"/>
      <c r="V474" s="16">
        <v>0</v>
      </c>
      <c r="W474" s="11">
        <v>0</v>
      </c>
      <c r="X474" s="17">
        <v>0</v>
      </c>
      <c r="Y474" s="16"/>
      <c r="Z474" s="11"/>
      <c r="AA474" s="17"/>
      <c r="AB474" s="16"/>
      <c r="AC474" s="11"/>
      <c r="AD474" s="17">
        <f>SUM(AB474:AC474)</f>
        <v>0</v>
      </c>
      <c r="AE474" s="16">
        <v>0</v>
      </c>
      <c r="AF474" s="11">
        <v>0</v>
      </c>
      <c r="AG474" s="17">
        <v>0</v>
      </c>
      <c r="AH474" s="164">
        <f t="shared" si="101"/>
        <v>0</v>
      </c>
      <c r="AI474" s="285"/>
      <c r="AJ474" s="16">
        <f t="shared" si="106"/>
        <v>0</v>
      </c>
    </row>
    <row r="475" spans="1:36" ht="11.25" customHeight="1">
      <c r="A475" s="156">
        <v>16500411</v>
      </c>
      <c r="B475" s="157"/>
      <c r="C475" s="197" t="s">
        <v>1407</v>
      </c>
      <c r="D475" s="159">
        <v>0</v>
      </c>
      <c r="E475" s="159">
        <v>0</v>
      </c>
      <c r="F475" s="159">
        <v>0</v>
      </c>
      <c r="G475" s="159">
        <v>0</v>
      </c>
      <c r="H475" s="159">
        <v>0</v>
      </c>
      <c r="I475" s="159">
        <v>0</v>
      </c>
      <c r="J475" s="275">
        <v>0</v>
      </c>
      <c r="K475" s="275">
        <v>0</v>
      </c>
      <c r="L475" s="160">
        <v>0</v>
      </c>
      <c r="M475" s="160">
        <v>109815.57</v>
      </c>
      <c r="N475" s="160">
        <v>109815.57</v>
      </c>
      <c r="O475" s="160">
        <v>109815.57</v>
      </c>
      <c r="P475" s="160">
        <v>0</v>
      </c>
      <c r="Q475" s="160">
        <f t="shared" si="99"/>
        <v>27453.892500000002</v>
      </c>
      <c r="R475" s="222"/>
      <c r="S475" s="209"/>
      <c r="T475" s="209"/>
      <c r="U475" s="517"/>
      <c r="V475" s="16">
        <v>0</v>
      </c>
      <c r="W475" s="11">
        <v>0</v>
      </c>
      <c r="X475" s="17">
        <v>0</v>
      </c>
      <c r="Y475" s="16"/>
      <c r="Z475" s="11"/>
      <c r="AA475" s="17"/>
      <c r="AB475" s="16"/>
      <c r="AC475" s="11"/>
      <c r="AD475" s="17">
        <f t="shared" si="104"/>
        <v>0</v>
      </c>
      <c r="AE475" s="16">
        <v>0</v>
      </c>
      <c r="AF475" s="11">
        <v>0</v>
      </c>
      <c r="AG475" s="17">
        <v>0</v>
      </c>
      <c r="AH475" s="164">
        <f t="shared" si="101"/>
        <v>27453.892500000002</v>
      </c>
      <c r="AI475" s="285"/>
      <c r="AJ475" s="16">
        <f t="shared" si="106"/>
        <v>0</v>
      </c>
    </row>
    <row r="476" spans="1:36" ht="11.25" customHeight="1">
      <c r="A476" s="156">
        <v>16500413</v>
      </c>
      <c r="B476" s="198"/>
      <c r="C476" s="198" t="s">
        <v>1867</v>
      </c>
      <c r="D476" s="159">
        <v>111534.51</v>
      </c>
      <c r="E476" s="159">
        <v>74356.34</v>
      </c>
      <c r="F476" s="159">
        <v>37178.17</v>
      </c>
      <c r="G476" s="159">
        <v>0</v>
      </c>
      <c r="H476" s="159">
        <v>446744.04</v>
      </c>
      <c r="I476" s="159">
        <v>406130.95</v>
      </c>
      <c r="J476" s="275">
        <v>365517.86</v>
      </c>
      <c r="K476" s="275">
        <v>324904.77</v>
      </c>
      <c r="L476" s="160">
        <v>284291.68</v>
      </c>
      <c r="M476" s="160">
        <v>243678.59</v>
      </c>
      <c r="N476" s="160">
        <v>203065.5</v>
      </c>
      <c r="O476" s="160">
        <v>162452.41</v>
      </c>
      <c r="P476" s="160">
        <v>121839.32</v>
      </c>
      <c r="Q476" s="160">
        <f t="shared" si="99"/>
        <v>222083.93541666667</v>
      </c>
      <c r="R476" s="222"/>
      <c r="S476" s="209"/>
      <c r="T476" s="209"/>
      <c r="U476" s="517"/>
      <c r="V476" s="16">
        <v>0</v>
      </c>
      <c r="W476" s="11">
        <v>0</v>
      </c>
      <c r="X476" s="17">
        <v>0</v>
      </c>
      <c r="Y476" s="16"/>
      <c r="Z476" s="11"/>
      <c r="AA476" s="17"/>
      <c r="AB476" s="16"/>
      <c r="AC476" s="11"/>
      <c r="AD476" s="17">
        <f>SUM(AB476:AC476)</f>
        <v>0</v>
      </c>
      <c r="AE476" s="16">
        <v>0</v>
      </c>
      <c r="AF476" s="11">
        <v>0</v>
      </c>
      <c r="AG476" s="17">
        <v>0</v>
      </c>
      <c r="AH476" s="164">
        <f t="shared" si="101"/>
        <v>222083.93541666667</v>
      </c>
      <c r="AI476" s="285"/>
      <c r="AJ476" s="16">
        <f t="shared" si="106"/>
        <v>0</v>
      </c>
    </row>
    <row r="477" spans="1:36" ht="11.25" customHeight="1">
      <c r="A477" s="203">
        <v>16500433</v>
      </c>
      <c r="B477" s="204"/>
      <c r="C477" s="204" t="s">
        <v>2034</v>
      </c>
      <c r="D477" s="159">
        <v>85328.3</v>
      </c>
      <c r="E477" s="159">
        <v>56885.52</v>
      </c>
      <c r="F477" s="159">
        <v>374534.44</v>
      </c>
      <c r="G477" s="159">
        <v>346091.66</v>
      </c>
      <c r="H477" s="159">
        <v>317250.68</v>
      </c>
      <c r="I477" s="159">
        <v>299442.27</v>
      </c>
      <c r="J477" s="275">
        <v>270601.28999999998</v>
      </c>
      <c r="K477" s="275">
        <v>241760.31</v>
      </c>
      <c r="L477" s="160">
        <v>212919.33</v>
      </c>
      <c r="M477" s="160">
        <v>184078.35</v>
      </c>
      <c r="N477" s="160">
        <v>155237.37</v>
      </c>
      <c r="O477" s="160">
        <v>126396.39</v>
      </c>
      <c r="P477" s="160">
        <v>97555.41</v>
      </c>
      <c r="Q477" s="160">
        <f t="shared" si="99"/>
        <v>223053.28875000004</v>
      </c>
      <c r="R477" s="222"/>
      <c r="S477" s="209"/>
      <c r="T477" s="209"/>
      <c r="U477" s="517"/>
      <c r="V477" s="16">
        <v>0</v>
      </c>
      <c r="W477" s="11">
        <v>0</v>
      </c>
      <c r="X477" s="17">
        <v>0</v>
      </c>
      <c r="Y477" s="16"/>
      <c r="Z477" s="11"/>
      <c r="AA477" s="17"/>
      <c r="AB477" s="16"/>
      <c r="AC477" s="11"/>
      <c r="AD477" s="17">
        <f>SUM(AB477:AC477)</f>
        <v>0</v>
      </c>
      <c r="AE477" s="16">
        <v>0</v>
      </c>
      <c r="AF477" s="11">
        <v>0</v>
      </c>
      <c r="AG477" s="17">
        <v>0</v>
      </c>
      <c r="AH477" s="164">
        <f t="shared" si="101"/>
        <v>223053.28875000004</v>
      </c>
      <c r="AI477" s="285"/>
      <c r="AJ477" s="16">
        <f t="shared" si="106"/>
        <v>0</v>
      </c>
    </row>
    <row r="478" spans="1:36" ht="11.25" customHeight="1">
      <c r="A478" s="203">
        <v>16500443</v>
      </c>
      <c r="B478" s="204"/>
      <c r="C478" s="204" t="s">
        <v>2035</v>
      </c>
      <c r="D478" s="159">
        <v>78779.44</v>
      </c>
      <c r="E478" s="159">
        <v>52519.63</v>
      </c>
      <c r="F478" s="159">
        <v>26259.82</v>
      </c>
      <c r="G478" s="159">
        <v>0</v>
      </c>
      <c r="H478" s="159">
        <v>332100.36</v>
      </c>
      <c r="I478" s="159">
        <v>276750.32</v>
      </c>
      <c r="J478" s="275">
        <v>249075.3</v>
      </c>
      <c r="K478" s="275">
        <v>221400.28</v>
      </c>
      <c r="L478" s="160">
        <v>193725.26</v>
      </c>
      <c r="M478" s="160">
        <v>166050.23999999999</v>
      </c>
      <c r="N478" s="160">
        <v>138375.22</v>
      </c>
      <c r="O478" s="160">
        <v>110700.2</v>
      </c>
      <c r="P478" s="160">
        <v>83025.179999999993</v>
      </c>
      <c r="Q478" s="160">
        <f t="shared" si="99"/>
        <v>153988.245</v>
      </c>
      <c r="R478" s="222"/>
      <c r="S478" s="209"/>
      <c r="T478" s="209"/>
      <c r="U478" s="517"/>
      <c r="V478" s="16">
        <v>0</v>
      </c>
      <c r="W478" s="11">
        <v>0</v>
      </c>
      <c r="X478" s="17">
        <v>0</v>
      </c>
      <c r="Y478" s="16"/>
      <c r="Z478" s="11"/>
      <c r="AA478" s="17"/>
      <c r="AB478" s="16"/>
      <c r="AC478" s="11"/>
      <c r="AD478" s="17">
        <f>SUM(AB478:AC478)</f>
        <v>0</v>
      </c>
      <c r="AE478" s="16">
        <v>0</v>
      </c>
      <c r="AF478" s="11">
        <v>0</v>
      </c>
      <c r="AG478" s="17">
        <v>0</v>
      </c>
      <c r="AH478" s="164">
        <f t="shared" si="101"/>
        <v>153988.245</v>
      </c>
      <c r="AI478" s="285"/>
      <c r="AJ478" s="16">
        <f t="shared" si="106"/>
        <v>0</v>
      </c>
    </row>
    <row r="479" spans="1:36" ht="11.25" customHeight="1">
      <c r="A479" s="203">
        <v>16500453</v>
      </c>
      <c r="B479" s="204"/>
      <c r="C479" s="204" t="s">
        <v>2036</v>
      </c>
      <c r="D479" s="159">
        <v>0</v>
      </c>
      <c r="E479" s="159">
        <v>0</v>
      </c>
      <c r="F479" s="159">
        <v>0</v>
      </c>
      <c r="G479" s="159">
        <v>0</v>
      </c>
      <c r="H479" s="159">
        <v>0</v>
      </c>
      <c r="I479" s="159">
        <v>0</v>
      </c>
      <c r="J479" s="275">
        <v>0</v>
      </c>
      <c r="K479" s="275">
        <v>0</v>
      </c>
      <c r="L479" s="160">
        <v>0</v>
      </c>
      <c r="M479" s="160">
        <v>0</v>
      </c>
      <c r="N479" s="160">
        <v>0</v>
      </c>
      <c r="O479" s="160">
        <v>0</v>
      </c>
      <c r="P479" s="160">
        <v>0</v>
      </c>
      <c r="Q479" s="160">
        <f t="shared" si="99"/>
        <v>0</v>
      </c>
      <c r="R479" s="222"/>
      <c r="S479" s="209"/>
      <c r="T479" s="209"/>
      <c r="U479" s="517"/>
      <c r="V479" s="16">
        <v>0</v>
      </c>
      <c r="W479" s="11">
        <v>0</v>
      </c>
      <c r="X479" s="17">
        <v>0</v>
      </c>
      <c r="Y479" s="16"/>
      <c r="Z479" s="11"/>
      <c r="AA479" s="17"/>
      <c r="AB479" s="16"/>
      <c r="AC479" s="11"/>
      <c r="AD479" s="17">
        <f>SUM(AB479:AC479)</f>
        <v>0</v>
      </c>
      <c r="AE479" s="16">
        <v>0</v>
      </c>
      <c r="AF479" s="11">
        <v>0</v>
      </c>
      <c r="AG479" s="17">
        <v>0</v>
      </c>
      <c r="AH479" s="164">
        <f t="shared" si="101"/>
        <v>0</v>
      </c>
      <c r="AI479" s="285"/>
      <c r="AJ479" s="16">
        <f t="shared" si="106"/>
        <v>0</v>
      </c>
    </row>
    <row r="480" spans="1:36" ht="11.25" customHeight="1">
      <c r="A480" s="156">
        <v>16500461</v>
      </c>
      <c r="B480" s="157"/>
      <c r="C480" s="197" t="s">
        <v>53</v>
      </c>
      <c r="D480" s="159">
        <v>0</v>
      </c>
      <c r="E480" s="159">
        <v>0</v>
      </c>
      <c r="F480" s="159">
        <v>0</v>
      </c>
      <c r="G480" s="159">
        <v>0</v>
      </c>
      <c r="H480" s="159">
        <v>0</v>
      </c>
      <c r="I480" s="159">
        <v>0</v>
      </c>
      <c r="J480" s="275">
        <v>0</v>
      </c>
      <c r="K480" s="275">
        <v>0</v>
      </c>
      <c r="L480" s="160">
        <v>0</v>
      </c>
      <c r="M480" s="160">
        <v>0</v>
      </c>
      <c r="N480" s="160">
        <v>0</v>
      </c>
      <c r="O480" s="160">
        <v>0</v>
      </c>
      <c r="P480" s="160">
        <v>0</v>
      </c>
      <c r="Q480" s="160">
        <f t="shared" si="99"/>
        <v>0</v>
      </c>
      <c r="R480" s="222"/>
      <c r="S480" s="209"/>
      <c r="T480" s="209"/>
      <c r="U480" s="517"/>
      <c r="V480" s="16">
        <v>0</v>
      </c>
      <c r="W480" s="11">
        <v>0</v>
      </c>
      <c r="X480" s="17">
        <v>0</v>
      </c>
      <c r="Y480" s="16"/>
      <c r="Z480" s="11"/>
      <c r="AA480" s="17"/>
      <c r="AB480" s="16"/>
      <c r="AC480" s="11"/>
      <c r="AD480" s="17">
        <f t="shared" si="104"/>
        <v>0</v>
      </c>
      <c r="AE480" s="16">
        <v>0</v>
      </c>
      <c r="AF480" s="11">
        <v>0</v>
      </c>
      <c r="AG480" s="17">
        <v>0</v>
      </c>
      <c r="AH480" s="164">
        <f t="shared" si="101"/>
        <v>0</v>
      </c>
      <c r="AI480" s="285"/>
      <c r="AJ480" s="16">
        <f t="shared" si="106"/>
        <v>0</v>
      </c>
    </row>
    <row r="481" spans="1:36" ht="11.25" customHeight="1">
      <c r="A481" s="156">
        <v>16500471</v>
      </c>
      <c r="B481" s="157"/>
      <c r="C481" s="197" t="s">
        <v>825</v>
      </c>
      <c r="D481" s="159">
        <v>0</v>
      </c>
      <c r="E481" s="159">
        <v>0</v>
      </c>
      <c r="F481" s="159">
        <v>0</v>
      </c>
      <c r="G481" s="159">
        <v>0</v>
      </c>
      <c r="H481" s="159">
        <v>0</v>
      </c>
      <c r="I481" s="159">
        <v>0</v>
      </c>
      <c r="J481" s="275">
        <v>0</v>
      </c>
      <c r="K481" s="275">
        <v>0</v>
      </c>
      <c r="L481" s="160">
        <v>0</v>
      </c>
      <c r="M481" s="160">
        <v>0</v>
      </c>
      <c r="N481" s="160">
        <v>0</v>
      </c>
      <c r="O481" s="160">
        <v>0</v>
      </c>
      <c r="P481" s="160">
        <v>0</v>
      </c>
      <c r="Q481" s="160">
        <f t="shared" si="99"/>
        <v>0</v>
      </c>
      <c r="R481" s="222"/>
      <c r="S481" s="209"/>
      <c r="T481" s="209"/>
      <c r="U481" s="517"/>
      <c r="V481" s="16">
        <v>0</v>
      </c>
      <c r="W481" s="11">
        <v>0</v>
      </c>
      <c r="X481" s="17">
        <v>0</v>
      </c>
      <c r="Y481" s="16"/>
      <c r="Z481" s="11"/>
      <c r="AA481" s="17"/>
      <c r="AB481" s="16"/>
      <c r="AC481" s="11"/>
      <c r="AD481" s="17">
        <f t="shared" si="104"/>
        <v>0</v>
      </c>
      <c r="AE481" s="16">
        <v>0</v>
      </c>
      <c r="AF481" s="11">
        <v>0</v>
      </c>
      <c r="AG481" s="17">
        <v>0</v>
      </c>
      <c r="AH481" s="164">
        <f t="shared" si="101"/>
        <v>0</v>
      </c>
      <c r="AI481" s="285"/>
      <c r="AJ481" s="16">
        <f t="shared" si="106"/>
        <v>0</v>
      </c>
    </row>
    <row r="482" spans="1:36" ht="11.25" customHeight="1">
      <c r="A482" s="156">
        <v>16500473</v>
      </c>
      <c r="B482" s="157"/>
      <c r="C482" s="197" t="s">
        <v>911</v>
      </c>
      <c r="D482" s="159">
        <v>0</v>
      </c>
      <c r="E482" s="159">
        <v>0</v>
      </c>
      <c r="F482" s="159">
        <v>0</v>
      </c>
      <c r="G482" s="159">
        <v>0</v>
      </c>
      <c r="H482" s="159">
        <v>0</v>
      </c>
      <c r="I482" s="159">
        <v>0</v>
      </c>
      <c r="J482" s="275">
        <v>0</v>
      </c>
      <c r="K482" s="275">
        <v>0</v>
      </c>
      <c r="L482" s="160">
        <v>0</v>
      </c>
      <c r="M482" s="160">
        <v>0</v>
      </c>
      <c r="N482" s="160">
        <v>0</v>
      </c>
      <c r="O482" s="160">
        <v>0</v>
      </c>
      <c r="P482" s="160">
        <v>0</v>
      </c>
      <c r="Q482" s="160">
        <f t="shared" si="99"/>
        <v>0</v>
      </c>
      <c r="R482" s="222"/>
      <c r="S482" s="209"/>
      <c r="T482" s="209"/>
      <c r="U482" s="517"/>
      <c r="V482" s="16">
        <v>0</v>
      </c>
      <c r="W482" s="11">
        <v>0</v>
      </c>
      <c r="X482" s="17">
        <v>0</v>
      </c>
      <c r="Y482" s="16"/>
      <c r="Z482" s="11"/>
      <c r="AA482" s="17"/>
      <c r="AB482" s="16"/>
      <c r="AC482" s="11"/>
      <c r="AD482" s="17">
        <f>SUM(AB482:AC482)</f>
        <v>0</v>
      </c>
      <c r="AE482" s="16">
        <v>0</v>
      </c>
      <c r="AF482" s="11">
        <v>0</v>
      </c>
      <c r="AG482" s="17">
        <v>0</v>
      </c>
      <c r="AH482" s="164">
        <f t="shared" si="101"/>
        <v>0</v>
      </c>
      <c r="AI482" s="285"/>
      <c r="AJ482" s="16">
        <f t="shared" si="106"/>
        <v>0</v>
      </c>
    </row>
    <row r="483" spans="1:36" ht="11.25" customHeight="1">
      <c r="A483" s="156" t="s">
        <v>3283</v>
      </c>
      <c r="B483" s="157"/>
      <c r="C483" s="197" t="s">
        <v>3264</v>
      </c>
      <c r="D483" s="159"/>
      <c r="E483" s="159"/>
      <c r="F483" s="159"/>
      <c r="G483" s="159"/>
      <c r="H483" s="159"/>
      <c r="I483" s="159"/>
      <c r="J483" s="275"/>
      <c r="K483" s="275"/>
      <c r="L483" s="160"/>
      <c r="M483" s="160"/>
      <c r="N483" s="160"/>
      <c r="O483" s="160"/>
      <c r="P483" s="160">
        <v>80439.64</v>
      </c>
      <c r="Q483" s="160">
        <f t="shared" si="99"/>
        <v>3351.6516666666666</v>
      </c>
      <c r="R483" s="222"/>
      <c r="S483" s="209"/>
      <c r="T483" s="209"/>
      <c r="U483" s="517"/>
      <c r="V483" s="16">
        <v>0</v>
      </c>
      <c r="W483" s="11">
        <v>0</v>
      </c>
      <c r="X483" s="17">
        <v>0</v>
      </c>
      <c r="Y483" s="16"/>
      <c r="Z483" s="11"/>
      <c r="AA483" s="17"/>
      <c r="AB483" s="16"/>
      <c r="AC483" s="11"/>
      <c r="AD483" s="17">
        <f>SUM(AB483:AC483)</f>
        <v>0</v>
      </c>
      <c r="AE483" s="16">
        <v>0</v>
      </c>
      <c r="AF483" s="11">
        <v>0</v>
      </c>
      <c r="AG483" s="17">
        <v>0</v>
      </c>
      <c r="AH483" s="164">
        <f t="shared" si="101"/>
        <v>3351.6516666666666</v>
      </c>
      <c r="AI483" s="285"/>
      <c r="AJ483" s="16">
        <f t="shared" si="106"/>
        <v>0</v>
      </c>
    </row>
    <row r="484" spans="1:36" ht="11.25" customHeight="1">
      <c r="A484" s="156">
        <v>16500501</v>
      </c>
      <c r="B484" s="157"/>
      <c r="C484" s="197" t="s">
        <v>1456</v>
      </c>
      <c r="D484" s="159">
        <v>0</v>
      </c>
      <c r="E484" s="159">
        <v>0</v>
      </c>
      <c r="F484" s="159">
        <v>0</v>
      </c>
      <c r="G484" s="159">
        <v>0</v>
      </c>
      <c r="H484" s="159">
        <v>0</v>
      </c>
      <c r="I484" s="159">
        <v>0</v>
      </c>
      <c r="J484" s="275">
        <v>0</v>
      </c>
      <c r="K484" s="275">
        <v>0</v>
      </c>
      <c r="L484" s="160">
        <v>0</v>
      </c>
      <c r="M484" s="160">
        <v>0</v>
      </c>
      <c r="N484" s="160">
        <v>0</v>
      </c>
      <c r="O484" s="160">
        <v>0</v>
      </c>
      <c r="P484" s="160">
        <v>0</v>
      </c>
      <c r="Q484" s="160">
        <f t="shared" si="99"/>
        <v>0</v>
      </c>
      <c r="R484" s="222"/>
      <c r="S484" s="209"/>
      <c r="T484" s="209"/>
      <c r="U484" s="517"/>
      <c r="V484" s="16">
        <v>0</v>
      </c>
      <c r="W484" s="11">
        <v>0</v>
      </c>
      <c r="X484" s="17">
        <v>0</v>
      </c>
      <c r="Y484" s="16"/>
      <c r="Z484" s="11"/>
      <c r="AA484" s="17"/>
      <c r="AB484" s="16"/>
      <c r="AC484" s="11"/>
      <c r="AD484" s="17">
        <f t="shared" si="104"/>
        <v>0</v>
      </c>
      <c r="AE484" s="16">
        <v>0</v>
      </c>
      <c r="AF484" s="11">
        <v>0</v>
      </c>
      <c r="AG484" s="17">
        <v>0</v>
      </c>
      <c r="AH484" s="164">
        <f t="shared" ref="AH484:AH497" si="107">Q484</f>
        <v>0</v>
      </c>
      <c r="AI484" s="285"/>
      <c r="AJ484" s="16">
        <f t="shared" si="106"/>
        <v>0</v>
      </c>
    </row>
    <row r="485" spans="1:36" ht="11.25" customHeight="1">
      <c r="A485" s="156">
        <v>16500532</v>
      </c>
      <c r="B485" s="157"/>
      <c r="C485" s="197" t="s">
        <v>2569</v>
      </c>
      <c r="D485" s="159">
        <v>2686131.25</v>
      </c>
      <c r="E485" s="159">
        <v>3058256.25</v>
      </c>
      <c r="F485" s="159">
        <v>2635943.75</v>
      </c>
      <c r="G485" s="159">
        <v>0</v>
      </c>
      <c r="H485" s="159">
        <v>0</v>
      </c>
      <c r="I485" s="159">
        <v>0</v>
      </c>
      <c r="J485" s="275">
        <v>0</v>
      </c>
      <c r="K485" s="275">
        <v>0</v>
      </c>
      <c r="L485" s="160">
        <v>0</v>
      </c>
      <c r="M485" s="160">
        <v>0</v>
      </c>
      <c r="N485" s="160">
        <v>0</v>
      </c>
      <c r="O485" s="160">
        <v>0</v>
      </c>
      <c r="P485" s="160">
        <v>0</v>
      </c>
      <c r="Q485" s="160">
        <f t="shared" si="99"/>
        <v>586438.80208333337</v>
      </c>
      <c r="R485" s="222"/>
      <c r="S485" s="209"/>
      <c r="T485" s="209"/>
      <c r="U485" s="517"/>
      <c r="V485" s="16">
        <v>0</v>
      </c>
      <c r="W485" s="11">
        <v>0</v>
      </c>
      <c r="X485" s="17">
        <v>0</v>
      </c>
      <c r="Y485" s="16"/>
      <c r="Z485" s="11"/>
      <c r="AA485" s="17"/>
      <c r="AB485" s="16"/>
      <c r="AC485" s="11"/>
      <c r="AD485" s="17">
        <f t="shared" ref="AD485" si="108">SUM(AB485:AC485)</f>
        <v>0</v>
      </c>
      <c r="AE485" s="16">
        <v>0</v>
      </c>
      <c r="AF485" s="11">
        <v>0</v>
      </c>
      <c r="AG485" s="17">
        <v>0</v>
      </c>
      <c r="AH485" s="164">
        <f t="shared" si="107"/>
        <v>586438.80208333337</v>
      </c>
      <c r="AI485" s="285"/>
      <c r="AJ485" s="16">
        <f t="shared" si="106"/>
        <v>0</v>
      </c>
    </row>
    <row r="486" spans="1:36" ht="11.25" customHeight="1">
      <c r="A486" s="156">
        <v>16500551</v>
      </c>
      <c r="B486" s="157"/>
      <c r="C486" s="197" t="s">
        <v>726</v>
      </c>
      <c r="D486" s="159">
        <v>0</v>
      </c>
      <c r="E486" s="159">
        <v>0</v>
      </c>
      <c r="F486" s="159">
        <v>0</v>
      </c>
      <c r="G486" s="159">
        <v>0</v>
      </c>
      <c r="H486" s="159">
        <v>0</v>
      </c>
      <c r="I486" s="159">
        <v>0</v>
      </c>
      <c r="J486" s="275">
        <v>0</v>
      </c>
      <c r="K486" s="275">
        <v>0</v>
      </c>
      <c r="L486" s="160">
        <v>0</v>
      </c>
      <c r="M486" s="160">
        <v>0</v>
      </c>
      <c r="N486" s="160">
        <v>0</v>
      </c>
      <c r="O486" s="160">
        <v>0</v>
      </c>
      <c r="P486" s="160">
        <v>0</v>
      </c>
      <c r="Q486" s="160">
        <f t="shared" si="99"/>
        <v>0</v>
      </c>
      <c r="R486" s="222"/>
      <c r="S486" s="209"/>
      <c r="T486" s="209"/>
      <c r="U486" s="517"/>
      <c r="V486" s="16">
        <v>0</v>
      </c>
      <c r="W486" s="11">
        <v>0</v>
      </c>
      <c r="X486" s="17">
        <v>0</v>
      </c>
      <c r="Y486" s="16"/>
      <c r="Z486" s="11"/>
      <c r="AA486" s="17"/>
      <c r="AB486" s="16"/>
      <c r="AC486" s="11"/>
      <c r="AD486" s="17">
        <f t="shared" si="104"/>
        <v>0</v>
      </c>
      <c r="AE486" s="16">
        <v>0</v>
      </c>
      <c r="AF486" s="11">
        <v>0</v>
      </c>
      <c r="AG486" s="17">
        <v>0</v>
      </c>
      <c r="AH486" s="164">
        <f t="shared" si="107"/>
        <v>0</v>
      </c>
      <c r="AI486" s="285"/>
      <c r="AJ486" s="16">
        <f t="shared" si="106"/>
        <v>0</v>
      </c>
    </row>
    <row r="487" spans="1:36" ht="11.25" customHeight="1">
      <c r="A487" s="156">
        <v>16500553</v>
      </c>
      <c r="B487" s="157"/>
      <c r="C487" s="197" t="s">
        <v>1457</v>
      </c>
      <c r="D487" s="159">
        <v>0</v>
      </c>
      <c r="E487" s="159">
        <v>0</v>
      </c>
      <c r="F487" s="159">
        <v>0</v>
      </c>
      <c r="G487" s="159">
        <v>0</v>
      </c>
      <c r="H487" s="159">
        <v>0</v>
      </c>
      <c r="I487" s="159">
        <v>0</v>
      </c>
      <c r="J487" s="275">
        <v>0</v>
      </c>
      <c r="K487" s="275">
        <v>0</v>
      </c>
      <c r="L487" s="160">
        <v>0</v>
      </c>
      <c r="M487" s="160">
        <v>0</v>
      </c>
      <c r="N487" s="160">
        <v>0</v>
      </c>
      <c r="O487" s="160">
        <v>81120.5</v>
      </c>
      <c r="P487" s="160">
        <v>0</v>
      </c>
      <c r="Q487" s="160">
        <f t="shared" si="99"/>
        <v>6760.041666666667</v>
      </c>
      <c r="R487" s="222"/>
      <c r="S487" s="209"/>
      <c r="T487" s="209"/>
      <c r="U487" s="517"/>
      <c r="V487" s="16">
        <v>0</v>
      </c>
      <c r="W487" s="11">
        <v>0</v>
      </c>
      <c r="X487" s="17">
        <v>0</v>
      </c>
      <c r="Y487" s="16"/>
      <c r="Z487" s="11"/>
      <c r="AA487" s="17"/>
      <c r="AB487" s="16"/>
      <c r="AC487" s="11"/>
      <c r="AD487" s="17">
        <f t="shared" si="104"/>
        <v>0</v>
      </c>
      <c r="AE487" s="16">
        <v>0</v>
      </c>
      <c r="AF487" s="11">
        <v>0</v>
      </c>
      <c r="AG487" s="17">
        <v>0</v>
      </c>
      <c r="AH487" s="164">
        <f t="shared" si="107"/>
        <v>6760.041666666667</v>
      </c>
      <c r="AI487" s="285"/>
      <c r="AJ487" s="16">
        <f t="shared" si="106"/>
        <v>0</v>
      </c>
    </row>
    <row r="488" spans="1:36" ht="11.25" customHeight="1">
      <c r="A488" s="156">
        <v>16500563</v>
      </c>
      <c r="B488" s="157"/>
      <c r="C488" s="197" t="s">
        <v>712</v>
      </c>
      <c r="D488" s="159">
        <v>36509.24</v>
      </c>
      <c r="E488" s="159">
        <v>24339.45</v>
      </c>
      <c r="F488" s="159">
        <v>12169.66</v>
      </c>
      <c r="G488" s="159">
        <v>150191.37</v>
      </c>
      <c r="H488" s="159">
        <v>137675.43</v>
      </c>
      <c r="I488" s="159">
        <v>125159.49</v>
      </c>
      <c r="J488" s="275">
        <v>112643.55</v>
      </c>
      <c r="K488" s="275">
        <v>100127.61</v>
      </c>
      <c r="L488" s="160">
        <v>87611.67</v>
      </c>
      <c r="M488" s="160">
        <v>75095.73</v>
      </c>
      <c r="N488" s="160">
        <v>62579.79</v>
      </c>
      <c r="O488" s="160">
        <v>50063.85</v>
      </c>
      <c r="P488" s="160">
        <v>37547.910000000003</v>
      </c>
      <c r="Q488" s="160">
        <f t="shared" si="99"/>
        <v>81223.847916666666</v>
      </c>
      <c r="R488" s="222"/>
      <c r="S488" s="209"/>
      <c r="T488" s="209"/>
      <c r="U488" s="517"/>
      <c r="V488" s="16">
        <v>0</v>
      </c>
      <c r="W488" s="11">
        <v>0</v>
      </c>
      <c r="X488" s="17">
        <v>0</v>
      </c>
      <c r="Y488" s="16"/>
      <c r="Z488" s="11"/>
      <c r="AA488" s="17"/>
      <c r="AB488" s="16"/>
      <c r="AC488" s="11"/>
      <c r="AD488" s="17">
        <f t="shared" si="104"/>
        <v>0</v>
      </c>
      <c r="AE488" s="16">
        <v>0</v>
      </c>
      <c r="AF488" s="11">
        <v>0</v>
      </c>
      <c r="AG488" s="17">
        <v>0</v>
      </c>
      <c r="AH488" s="164">
        <f t="shared" si="107"/>
        <v>81223.847916666666</v>
      </c>
      <c r="AI488" s="285"/>
      <c r="AJ488" s="16">
        <f t="shared" si="106"/>
        <v>0</v>
      </c>
    </row>
    <row r="489" spans="1:36" ht="11.25" customHeight="1">
      <c r="A489" s="156">
        <v>16500573</v>
      </c>
      <c r="B489" s="157"/>
      <c r="C489" s="197" t="s">
        <v>190</v>
      </c>
      <c r="D489" s="159">
        <v>0</v>
      </c>
      <c r="E489" s="159">
        <v>0</v>
      </c>
      <c r="F489" s="159">
        <v>0</v>
      </c>
      <c r="G489" s="159">
        <v>0</v>
      </c>
      <c r="H489" s="159">
        <v>0</v>
      </c>
      <c r="I489" s="159">
        <v>0</v>
      </c>
      <c r="J489" s="275">
        <v>0</v>
      </c>
      <c r="K489" s="275">
        <v>0</v>
      </c>
      <c r="L489" s="160">
        <v>0</v>
      </c>
      <c r="M489" s="160">
        <v>0</v>
      </c>
      <c r="N489" s="160">
        <v>0</v>
      </c>
      <c r="O489" s="160">
        <v>0</v>
      </c>
      <c r="P489" s="160">
        <v>0</v>
      </c>
      <c r="Q489" s="160">
        <f t="shared" si="99"/>
        <v>0</v>
      </c>
      <c r="R489" s="222"/>
      <c r="S489" s="209"/>
      <c r="T489" s="209"/>
      <c r="U489" s="517"/>
      <c r="V489" s="16">
        <v>0</v>
      </c>
      <c r="W489" s="11">
        <v>0</v>
      </c>
      <c r="X489" s="17">
        <v>0</v>
      </c>
      <c r="Y489" s="16"/>
      <c r="Z489" s="11"/>
      <c r="AA489" s="17"/>
      <c r="AB489" s="16"/>
      <c r="AC489" s="11"/>
      <c r="AD489" s="17">
        <f t="shared" si="104"/>
        <v>0</v>
      </c>
      <c r="AE489" s="16">
        <v>0</v>
      </c>
      <c r="AF489" s="11">
        <v>0</v>
      </c>
      <c r="AG489" s="17">
        <v>0</v>
      </c>
      <c r="AH489" s="164">
        <f t="shared" si="107"/>
        <v>0</v>
      </c>
      <c r="AI489" s="285"/>
      <c r="AJ489" s="16">
        <f t="shared" si="106"/>
        <v>0</v>
      </c>
    </row>
    <row r="490" spans="1:36" ht="11.25" customHeight="1">
      <c r="A490" s="156">
        <v>16500581</v>
      </c>
      <c r="B490" s="157"/>
      <c r="C490" s="197" t="s">
        <v>1783</v>
      </c>
      <c r="D490" s="159">
        <v>0</v>
      </c>
      <c r="E490" s="159">
        <v>0</v>
      </c>
      <c r="F490" s="159">
        <v>0</v>
      </c>
      <c r="G490" s="159">
        <v>0</v>
      </c>
      <c r="H490" s="159">
        <v>0</v>
      </c>
      <c r="I490" s="159">
        <v>0</v>
      </c>
      <c r="J490" s="275">
        <v>0</v>
      </c>
      <c r="K490" s="275">
        <v>0</v>
      </c>
      <c r="L490" s="160">
        <v>0</v>
      </c>
      <c r="M490" s="160">
        <v>0</v>
      </c>
      <c r="N490" s="160">
        <v>0</v>
      </c>
      <c r="O490" s="160">
        <v>0</v>
      </c>
      <c r="P490" s="160">
        <v>0</v>
      </c>
      <c r="Q490" s="160">
        <f t="shared" si="99"/>
        <v>0</v>
      </c>
      <c r="R490" s="222"/>
      <c r="S490" s="209"/>
      <c r="T490" s="209"/>
      <c r="U490" s="517"/>
      <c r="V490" s="16">
        <v>0</v>
      </c>
      <c r="W490" s="11">
        <v>0</v>
      </c>
      <c r="X490" s="17">
        <v>0</v>
      </c>
      <c r="Y490" s="16"/>
      <c r="Z490" s="11"/>
      <c r="AA490" s="17"/>
      <c r="AB490" s="16"/>
      <c r="AC490" s="11"/>
      <c r="AD490" s="17">
        <f t="shared" si="104"/>
        <v>0</v>
      </c>
      <c r="AE490" s="16">
        <v>0</v>
      </c>
      <c r="AF490" s="11">
        <v>0</v>
      </c>
      <c r="AG490" s="17">
        <v>0</v>
      </c>
      <c r="AH490" s="164">
        <f t="shared" si="107"/>
        <v>0</v>
      </c>
      <c r="AI490" s="285"/>
      <c r="AJ490" s="16">
        <f t="shared" si="106"/>
        <v>0</v>
      </c>
    </row>
    <row r="491" spans="1:36" ht="11.25" customHeight="1">
      <c r="A491" s="156">
        <v>16500582</v>
      </c>
      <c r="B491" s="157"/>
      <c r="C491" s="197" t="s">
        <v>1784</v>
      </c>
      <c r="D491" s="159">
        <v>0</v>
      </c>
      <c r="E491" s="159">
        <v>0</v>
      </c>
      <c r="F491" s="159">
        <v>0</v>
      </c>
      <c r="G491" s="159">
        <v>0</v>
      </c>
      <c r="H491" s="159">
        <v>0</v>
      </c>
      <c r="I491" s="159">
        <v>0</v>
      </c>
      <c r="J491" s="275">
        <v>0</v>
      </c>
      <c r="K491" s="275">
        <v>0</v>
      </c>
      <c r="L491" s="160">
        <v>0</v>
      </c>
      <c r="M491" s="160">
        <v>0</v>
      </c>
      <c r="N491" s="160">
        <v>0</v>
      </c>
      <c r="O491" s="160">
        <v>0</v>
      </c>
      <c r="P491" s="160">
        <v>0</v>
      </c>
      <c r="Q491" s="160">
        <f t="shared" si="99"/>
        <v>0</v>
      </c>
      <c r="R491" s="222"/>
      <c r="S491" s="209"/>
      <c r="T491" s="209"/>
      <c r="U491" s="517"/>
      <c r="V491" s="16">
        <v>0</v>
      </c>
      <c r="W491" s="11">
        <v>0</v>
      </c>
      <c r="X491" s="17">
        <v>0</v>
      </c>
      <c r="Y491" s="16"/>
      <c r="Z491" s="11"/>
      <c r="AA491" s="17"/>
      <c r="AB491" s="16"/>
      <c r="AC491" s="11"/>
      <c r="AD491" s="17">
        <f t="shared" si="104"/>
        <v>0</v>
      </c>
      <c r="AE491" s="16">
        <v>0</v>
      </c>
      <c r="AF491" s="11">
        <v>0</v>
      </c>
      <c r="AG491" s="17">
        <v>0</v>
      </c>
      <c r="AH491" s="164">
        <f t="shared" si="107"/>
        <v>0</v>
      </c>
      <c r="AI491" s="285"/>
      <c r="AJ491" s="16">
        <f t="shared" si="106"/>
        <v>0</v>
      </c>
    </row>
    <row r="492" spans="1:36" ht="11.25" customHeight="1">
      <c r="A492" s="156">
        <v>16500583</v>
      </c>
      <c r="B492" s="157"/>
      <c r="C492" s="197" t="s">
        <v>1006</v>
      </c>
      <c r="D492" s="159">
        <v>43285.64</v>
      </c>
      <c r="E492" s="159">
        <v>31861.78</v>
      </c>
      <c r="F492" s="159">
        <v>20437.919999999998</v>
      </c>
      <c r="G492" s="159">
        <v>0</v>
      </c>
      <c r="H492" s="159">
        <v>4740</v>
      </c>
      <c r="I492" s="159">
        <v>246874.79</v>
      </c>
      <c r="J492" s="275">
        <v>222187.31</v>
      </c>
      <c r="K492" s="275">
        <v>197499.83</v>
      </c>
      <c r="L492" s="160">
        <v>172812.35</v>
      </c>
      <c r="M492" s="160">
        <v>148124.87</v>
      </c>
      <c r="N492" s="160">
        <v>123437.39</v>
      </c>
      <c r="O492" s="160">
        <v>98749.91</v>
      </c>
      <c r="P492" s="160">
        <v>74062.429999999993</v>
      </c>
      <c r="Q492" s="160">
        <f t="shared" si="99"/>
        <v>110450.01541666665</v>
      </c>
      <c r="R492" s="222"/>
      <c r="S492" s="209"/>
      <c r="T492" s="209"/>
      <c r="U492" s="517"/>
      <c r="V492" s="16">
        <v>0</v>
      </c>
      <c r="W492" s="11">
        <v>0</v>
      </c>
      <c r="X492" s="17">
        <v>0</v>
      </c>
      <c r="Y492" s="16"/>
      <c r="Z492" s="11"/>
      <c r="AA492" s="17"/>
      <c r="AB492" s="16"/>
      <c r="AC492" s="11"/>
      <c r="AD492" s="17">
        <f>SUM(AB492:AC492)</f>
        <v>0</v>
      </c>
      <c r="AE492" s="16">
        <v>0</v>
      </c>
      <c r="AF492" s="11">
        <v>0</v>
      </c>
      <c r="AG492" s="17">
        <v>0</v>
      </c>
      <c r="AH492" s="164">
        <f t="shared" si="107"/>
        <v>110450.01541666665</v>
      </c>
      <c r="AI492" s="285"/>
      <c r="AJ492" s="16">
        <f t="shared" si="106"/>
        <v>0</v>
      </c>
    </row>
    <row r="493" spans="1:36" ht="11.25" customHeight="1">
      <c r="A493" s="157">
        <v>16500591</v>
      </c>
      <c r="B493" s="157"/>
      <c r="C493" s="197" t="s">
        <v>907</v>
      </c>
      <c r="D493" s="159">
        <v>283987.14</v>
      </c>
      <c r="E493" s="159">
        <v>283987.14</v>
      </c>
      <c r="F493" s="159">
        <v>283987.14</v>
      </c>
      <c r="G493" s="159">
        <v>0</v>
      </c>
      <c r="H493" s="159">
        <v>0</v>
      </c>
      <c r="I493" s="159">
        <v>0</v>
      </c>
      <c r="J493" s="275">
        <v>0</v>
      </c>
      <c r="K493" s="275">
        <v>0</v>
      </c>
      <c r="L493" s="160">
        <v>0</v>
      </c>
      <c r="M493" s="160">
        <v>0</v>
      </c>
      <c r="N493" s="160">
        <v>0</v>
      </c>
      <c r="O493" s="160">
        <v>0</v>
      </c>
      <c r="P493" s="160">
        <v>0</v>
      </c>
      <c r="Q493" s="160">
        <f t="shared" si="99"/>
        <v>59163.98750000001</v>
      </c>
      <c r="R493" s="222"/>
      <c r="S493" s="209"/>
      <c r="T493" s="209"/>
      <c r="U493" s="517"/>
      <c r="V493" s="16">
        <v>0</v>
      </c>
      <c r="W493" s="11">
        <v>0</v>
      </c>
      <c r="X493" s="17">
        <v>0</v>
      </c>
      <c r="Y493" s="16"/>
      <c r="Z493" s="11"/>
      <c r="AA493" s="17"/>
      <c r="AB493" s="16"/>
      <c r="AC493" s="11"/>
      <c r="AD493" s="17">
        <f t="shared" si="104"/>
        <v>0</v>
      </c>
      <c r="AE493" s="16">
        <v>0</v>
      </c>
      <c r="AF493" s="11">
        <v>0</v>
      </c>
      <c r="AG493" s="17">
        <v>0</v>
      </c>
      <c r="AH493" s="164">
        <f t="shared" si="107"/>
        <v>59163.98750000001</v>
      </c>
      <c r="AI493" s="285"/>
      <c r="AJ493" s="16">
        <f t="shared" si="106"/>
        <v>0</v>
      </c>
    </row>
    <row r="494" spans="1:36" ht="11.25" customHeight="1">
      <c r="A494" s="156">
        <v>16500593</v>
      </c>
      <c r="B494" s="157"/>
      <c r="C494" s="197" t="s">
        <v>1007</v>
      </c>
      <c r="D494" s="159">
        <v>0</v>
      </c>
      <c r="E494" s="159">
        <v>0</v>
      </c>
      <c r="F494" s="159">
        <v>0</v>
      </c>
      <c r="G494" s="159">
        <v>0</v>
      </c>
      <c r="H494" s="159">
        <v>0</v>
      </c>
      <c r="I494" s="159">
        <v>0</v>
      </c>
      <c r="J494" s="275">
        <v>0</v>
      </c>
      <c r="K494" s="275">
        <v>0</v>
      </c>
      <c r="L494" s="160">
        <v>0</v>
      </c>
      <c r="M494" s="160">
        <v>0</v>
      </c>
      <c r="N494" s="160">
        <v>0</v>
      </c>
      <c r="O494" s="160">
        <v>0</v>
      </c>
      <c r="P494" s="160">
        <v>0</v>
      </c>
      <c r="Q494" s="160">
        <f t="shared" si="99"/>
        <v>0</v>
      </c>
      <c r="R494" s="222"/>
      <c r="S494" s="209"/>
      <c r="T494" s="209"/>
      <c r="U494" s="517"/>
      <c r="V494" s="16">
        <v>0</v>
      </c>
      <c r="W494" s="11">
        <v>0</v>
      </c>
      <c r="X494" s="17">
        <v>0</v>
      </c>
      <c r="Y494" s="16"/>
      <c r="Z494" s="11"/>
      <c r="AA494" s="17"/>
      <c r="AB494" s="16"/>
      <c r="AC494" s="11"/>
      <c r="AD494" s="17">
        <f>SUM(AB494:AC494)</f>
        <v>0</v>
      </c>
      <c r="AE494" s="16">
        <v>0</v>
      </c>
      <c r="AF494" s="11">
        <v>0</v>
      </c>
      <c r="AG494" s="17">
        <v>0</v>
      </c>
      <c r="AH494" s="164">
        <f t="shared" si="107"/>
        <v>0</v>
      </c>
      <c r="AI494" s="285"/>
      <c r="AJ494" s="16">
        <f t="shared" si="106"/>
        <v>0</v>
      </c>
    </row>
    <row r="495" spans="1:36" ht="11.25" customHeight="1">
      <c r="A495" s="156">
        <v>16500601</v>
      </c>
      <c r="B495" s="157"/>
      <c r="C495" s="197" t="s">
        <v>875</v>
      </c>
      <c r="D495" s="159">
        <v>1212816.53</v>
      </c>
      <c r="E495" s="159">
        <v>1212816.53</v>
      </c>
      <c r="F495" s="159">
        <v>1212816.53</v>
      </c>
      <c r="G495" s="159">
        <v>0</v>
      </c>
      <c r="H495" s="159">
        <v>0</v>
      </c>
      <c r="I495" s="159">
        <v>0</v>
      </c>
      <c r="J495" s="275">
        <v>0</v>
      </c>
      <c r="K495" s="275">
        <v>0</v>
      </c>
      <c r="L495" s="160">
        <v>0</v>
      </c>
      <c r="M495" s="160">
        <v>0</v>
      </c>
      <c r="N495" s="160">
        <v>0</v>
      </c>
      <c r="O495" s="160">
        <v>0</v>
      </c>
      <c r="P495" s="160">
        <v>0</v>
      </c>
      <c r="Q495" s="160">
        <f t="shared" si="99"/>
        <v>252670.11041666669</v>
      </c>
      <c r="R495" s="222"/>
      <c r="S495" s="209"/>
      <c r="T495" s="209"/>
      <c r="U495" s="517"/>
      <c r="V495" s="16">
        <v>0</v>
      </c>
      <c r="W495" s="11">
        <v>0</v>
      </c>
      <c r="X495" s="17">
        <v>0</v>
      </c>
      <c r="Y495" s="16"/>
      <c r="Z495" s="11"/>
      <c r="AA495" s="17"/>
      <c r="AB495" s="16"/>
      <c r="AC495" s="11"/>
      <c r="AD495" s="17"/>
      <c r="AE495" s="16"/>
      <c r="AF495" s="11"/>
      <c r="AG495" s="17"/>
      <c r="AH495" s="164">
        <f t="shared" si="107"/>
        <v>252670.11041666669</v>
      </c>
      <c r="AI495" s="285"/>
      <c r="AJ495" s="16">
        <f t="shared" si="106"/>
        <v>0</v>
      </c>
    </row>
    <row r="496" spans="1:36" ht="11.25" customHeight="1">
      <c r="A496" s="156">
        <v>16500611</v>
      </c>
      <c r="B496" s="157"/>
      <c r="C496" s="197" t="s">
        <v>713</v>
      </c>
      <c r="D496" s="159">
        <v>179332.31</v>
      </c>
      <c r="E496" s="159">
        <v>119554.9</v>
      </c>
      <c r="F496" s="159">
        <v>59777.49</v>
      </c>
      <c r="G496" s="159">
        <v>0</v>
      </c>
      <c r="H496" s="159">
        <v>655347</v>
      </c>
      <c r="I496" s="159">
        <v>595770</v>
      </c>
      <c r="J496" s="275">
        <v>536193</v>
      </c>
      <c r="K496" s="275">
        <v>476616</v>
      </c>
      <c r="L496" s="160">
        <v>417039</v>
      </c>
      <c r="M496" s="160">
        <v>357462</v>
      </c>
      <c r="N496" s="160">
        <v>297885</v>
      </c>
      <c r="O496" s="160">
        <v>238308</v>
      </c>
      <c r="P496" s="160">
        <v>178731</v>
      </c>
      <c r="Q496" s="160">
        <f t="shared" si="99"/>
        <v>327748.67041666666</v>
      </c>
      <c r="R496" s="222"/>
      <c r="S496" s="209"/>
      <c r="T496" s="209"/>
      <c r="U496" s="517"/>
      <c r="V496" s="16">
        <v>0</v>
      </c>
      <c r="W496" s="11">
        <v>0</v>
      </c>
      <c r="X496" s="17">
        <v>0</v>
      </c>
      <c r="Y496" s="16"/>
      <c r="Z496" s="11"/>
      <c r="AA496" s="17"/>
      <c r="AB496" s="16"/>
      <c r="AC496" s="11"/>
      <c r="AD496" s="17">
        <f t="shared" si="104"/>
        <v>0</v>
      </c>
      <c r="AE496" s="16">
        <v>0</v>
      </c>
      <c r="AF496" s="11">
        <v>0</v>
      </c>
      <c r="AG496" s="17">
        <v>0</v>
      </c>
      <c r="AH496" s="164">
        <f t="shared" si="107"/>
        <v>327748.67041666666</v>
      </c>
      <c r="AI496" s="285"/>
      <c r="AJ496" s="16">
        <f t="shared" si="106"/>
        <v>0</v>
      </c>
    </row>
    <row r="497" spans="1:36" ht="11.25" customHeight="1">
      <c r="A497" s="156">
        <v>16500612</v>
      </c>
      <c r="B497" s="157"/>
      <c r="C497" s="197" t="s">
        <v>1016</v>
      </c>
      <c r="D497" s="159">
        <v>112464.94</v>
      </c>
      <c r="E497" s="159">
        <v>74976.600000000006</v>
      </c>
      <c r="F497" s="159">
        <v>37488.26</v>
      </c>
      <c r="G497" s="159">
        <v>0</v>
      </c>
      <c r="H497" s="159">
        <v>412371.66</v>
      </c>
      <c r="I497" s="159">
        <v>374883.32</v>
      </c>
      <c r="J497" s="275">
        <v>337394.98</v>
      </c>
      <c r="K497" s="275">
        <v>299906.64</v>
      </c>
      <c r="L497" s="160">
        <v>262418.3</v>
      </c>
      <c r="M497" s="160">
        <v>224929.96</v>
      </c>
      <c r="N497" s="160">
        <v>187441.62</v>
      </c>
      <c r="O497" s="160">
        <v>149953.28</v>
      </c>
      <c r="P497" s="160">
        <v>112464.94</v>
      </c>
      <c r="Q497" s="160">
        <f t="shared" si="99"/>
        <v>206185.79666666663</v>
      </c>
      <c r="R497" s="222"/>
      <c r="S497" s="209"/>
      <c r="T497" s="209"/>
      <c r="U497" s="517"/>
      <c r="V497" s="16">
        <v>0</v>
      </c>
      <c r="W497" s="11">
        <v>0</v>
      </c>
      <c r="X497" s="17">
        <v>0</v>
      </c>
      <c r="Y497" s="16"/>
      <c r="Z497" s="11"/>
      <c r="AA497" s="17"/>
      <c r="AB497" s="16"/>
      <c r="AC497" s="11"/>
      <c r="AD497" s="17">
        <f t="shared" si="104"/>
        <v>0</v>
      </c>
      <c r="AE497" s="16">
        <v>0</v>
      </c>
      <c r="AF497" s="11">
        <v>0</v>
      </c>
      <c r="AG497" s="17">
        <v>0</v>
      </c>
      <c r="AH497" s="164">
        <f t="shared" si="107"/>
        <v>206185.79666666663</v>
      </c>
      <c r="AI497" s="285"/>
      <c r="AJ497" s="16">
        <f t="shared" si="106"/>
        <v>0</v>
      </c>
    </row>
    <row r="498" spans="1:36" ht="11.25" customHeight="1">
      <c r="A498" s="173">
        <v>16500621</v>
      </c>
      <c r="B498" s="168"/>
      <c r="C498" s="242" t="s">
        <v>1852</v>
      </c>
      <c r="D498" s="159">
        <v>0</v>
      </c>
      <c r="E498" s="159">
        <v>0</v>
      </c>
      <c r="F498" s="159">
        <v>0</v>
      </c>
      <c r="G498" s="159">
        <v>0</v>
      </c>
      <c r="H498" s="159">
        <v>0</v>
      </c>
      <c r="I498" s="159">
        <v>0</v>
      </c>
      <c r="J498" s="275">
        <v>0</v>
      </c>
      <c r="K498" s="275">
        <v>0</v>
      </c>
      <c r="L498" s="160">
        <v>0</v>
      </c>
      <c r="M498" s="160">
        <v>0</v>
      </c>
      <c r="N498" s="160">
        <v>0</v>
      </c>
      <c r="O498" s="160">
        <v>0</v>
      </c>
      <c r="P498" s="160">
        <v>0</v>
      </c>
      <c r="Q498" s="160">
        <f t="shared" si="99"/>
        <v>0</v>
      </c>
      <c r="R498" s="222"/>
      <c r="S498" s="209"/>
      <c r="T498" s="209" t="s">
        <v>828</v>
      </c>
      <c r="U498" s="517"/>
      <c r="V498" s="16">
        <v>0</v>
      </c>
      <c r="W498" s="11">
        <v>0</v>
      </c>
      <c r="X498" s="17">
        <v>0</v>
      </c>
      <c r="Y498" s="16"/>
      <c r="Z498" s="11"/>
      <c r="AA498" s="17"/>
      <c r="AB498" s="16">
        <f>$Q498</f>
        <v>0</v>
      </c>
      <c r="AC498" s="11">
        <v>0</v>
      </c>
      <c r="AD498" s="17">
        <f t="shared" si="104"/>
        <v>0</v>
      </c>
      <c r="AE498" s="16">
        <v>0</v>
      </c>
      <c r="AF498" s="11">
        <v>0</v>
      </c>
      <c r="AG498" s="17">
        <v>0</v>
      </c>
      <c r="AH498" s="161"/>
      <c r="AI498" s="285"/>
      <c r="AJ498" s="16">
        <f t="shared" si="106"/>
        <v>0</v>
      </c>
    </row>
    <row r="499" spans="1:36" ht="11.25" customHeight="1">
      <c r="A499" s="156">
        <v>16500622</v>
      </c>
      <c r="B499" s="157"/>
      <c r="C499" s="197" t="s">
        <v>1745</v>
      </c>
      <c r="D499" s="159">
        <v>21963.47</v>
      </c>
      <c r="E499" s="159">
        <v>14642.3</v>
      </c>
      <c r="F499" s="159">
        <v>7321.13</v>
      </c>
      <c r="G499" s="159">
        <v>0</v>
      </c>
      <c r="H499" s="159">
        <v>80034.17</v>
      </c>
      <c r="I499" s="159">
        <v>72758.34</v>
      </c>
      <c r="J499" s="275">
        <v>65482.51</v>
      </c>
      <c r="K499" s="275">
        <v>58206.68</v>
      </c>
      <c r="L499" s="160">
        <v>50930.85</v>
      </c>
      <c r="M499" s="160">
        <v>43655.02</v>
      </c>
      <c r="N499" s="160">
        <v>36379.19</v>
      </c>
      <c r="O499" s="160">
        <v>29103.360000000001</v>
      </c>
      <c r="P499" s="160">
        <v>21827.53</v>
      </c>
      <c r="Q499" s="160">
        <f t="shared" si="99"/>
        <v>40034.087500000001</v>
      </c>
      <c r="R499" s="222"/>
      <c r="S499" s="209"/>
      <c r="T499" s="209"/>
      <c r="U499" s="517"/>
      <c r="V499" s="16">
        <v>0</v>
      </c>
      <c r="W499" s="11">
        <v>0</v>
      </c>
      <c r="X499" s="17">
        <v>0</v>
      </c>
      <c r="Y499" s="16"/>
      <c r="Z499" s="11"/>
      <c r="AA499" s="17"/>
      <c r="AB499" s="16"/>
      <c r="AC499" s="11"/>
      <c r="AD499" s="17">
        <f t="shared" ref="AD499:AD505" si="109">SUM(AB499:AC499)</f>
        <v>0</v>
      </c>
      <c r="AE499" s="16">
        <v>0</v>
      </c>
      <c r="AF499" s="11">
        <v>0</v>
      </c>
      <c r="AG499" s="17">
        <v>0</v>
      </c>
      <c r="AH499" s="164">
        <f t="shared" ref="AH499:AH542" si="110">Q499</f>
        <v>40034.087500000001</v>
      </c>
      <c r="AI499" s="285"/>
      <c r="AJ499" s="16">
        <f t="shared" si="106"/>
        <v>0</v>
      </c>
    </row>
    <row r="500" spans="1:36" ht="11.25" customHeight="1">
      <c r="A500" s="156">
        <v>16500623</v>
      </c>
      <c r="B500" s="157"/>
      <c r="C500" s="197" t="s">
        <v>245</v>
      </c>
      <c r="D500" s="159">
        <v>37159.75</v>
      </c>
      <c r="E500" s="159">
        <v>29727.8</v>
      </c>
      <c r="F500" s="159">
        <v>22295.85</v>
      </c>
      <c r="G500" s="159">
        <v>14863.9</v>
      </c>
      <c r="H500" s="159">
        <v>7431.95</v>
      </c>
      <c r="I500" s="159">
        <v>0</v>
      </c>
      <c r="J500" s="275">
        <v>0</v>
      </c>
      <c r="K500" s="275">
        <v>74319.47</v>
      </c>
      <c r="L500" s="160">
        <v>66887.520000000004</v>
      </c>
      <c r="M500" s="160">
        <v>59455.57</v>
      </c>
      <c r="N500" s="160">
        <v>52023.62</v>
      </c>
      <c r="O500" s="160">
        <v>44591.67</v>
      </c>
      <c r="P500" s="160">
        <v>37159.72</v>
      </c>
      <c r="Q500" s="160">
        <f t="shared" si="99"/>
        <v>34063.090416666666</v>
      </c>
      <c r="R500" s="222"/>
      <c r="S500" s="209"/>
      <c r="T500" s="209"/>
      <c r="U500" s="517"/>
      <c r="V500" s="16">
        <v>0</v>
      </c>
      <c r="W500" s="11">
        <v>0</v>
      </c>
      <c r="X500" s="17">
        <v>0</v>
      </c>
      <c r="Y500" s="16"/>
      <c r="Z500" s="11"/>
      <c r="AA500" s="17"/>
      <c r="AB500" s="16"/>
      <c r="AC500" s="11"/>
      <c r="AD500" s="17">
        <f t="shared" si="109"/>
        <v>0</v>
      </c>
      <c r="AE500" s="16">
        <v>0</v>
      </c>
      <c r="AF500" s="11">
        <v>0</v>
      </c>
      <c r="AG500" s="17">
        <v>0</v>
      </c>
      <c r="AH500" s="164">
        <f t="shared" si="110"/>
        <v>34063.090416666666</v>
      </c>
      <c r="AI500" s="285"/>
      <c r="AJ500" s="16">
        <f t="shared" si="106"/>
        <v>0</v>
      </c>
    </row>
    <row r="501" spans="1:36" ht="11.25" customHeight="1">
      <c r="A501" s="156">
        <v>16500631</v>
      </c>
      <c r="B501" s="157"/>
      <c r="C501" s="197" t="s">
        <v>2027</v>
      </c>
      <c r="D501" s="159">
        <v>0</v>
      </c>
      <c r="E501" s="159">
        <v>0</v>
      </c>
      <c r="F501" s="159">
        <v>0</v>
      </c>
      <c r="G501" s="159">
        <v>0</v>
      </c>
      <c r="H501" s="159">
        <v>0</v>
      </c>
      <c r="I501" s="159">
        <v>0</v>
      </c>
      <c r="J501" s="275">
        <v>0</v>
      </c>
      <c r="K501" s="275">
        <v>0</v>
      </c>
      <c r="L501" s="160">
        <v>0</v>
      </c>
      <c r="M501" s="160">
        <v>0</v>
      </c>
      <c r="N501" s="160">
        <v>0</v>
      </c>
      <c r="O501" s="160">
        <v>0</v>
      </c>
      <c r="P501" s="160">
        <v>0</v>
      </c>
      <c r="Q501" s="160">
        <f t="shared" si="99"/>
        <v>0</v>
      </c>
      <c r="R501" s="222"/>
      <c r="S501" s="209"/>
      <c r="T501" s="209"/>
      <c r="U501" s="517"/>
      <c r="V501" s="16">
        <v>0</v>
      </c>
      <c r="W501" s="11">
        <v>0</v>
      </c>
      <c r="X501" s="17">
        <v>0</v>
      </c>
      <c r="Y501" s="16"/>
      <c r="Z501" s="11"/>
      <c r="AA501" s="17"/>
      <c r="AB501" s="16"/>
      <c r="AC501" s="11"/>
      <c r="AD501" s="17">
        <f t="shared" si="109"/>
        <v>0</v>
      </c>
      <c r="AE501" s="16">
        <v>0</v>
      </c>
      <c r="AF501" s="11">
        <v>0</v>
      </c>
      <c r="AG501" s="17">
        <v>0</v>
      </c>
      <c r="AH501" s="164">
        <f t="shared" si="110"/>
        <v>0</v>
      </c>
      <c r="AI501" s="285"/>
      <c r="AJ501" s="16">
        <f t="shared" si="106"/>
        <v>0</v>
      </c>
    </row>
    <row r="502" spans="1:36" ht="11.25" customHeight="1">
      <c r="A502" s="156">
        <v>16500632</v>
      </c>
      <c r="B502" s="157"/>
      <c r="C502" s="197" t="s">
        <v>2026</v>
      </c>
      <c r="D502" s="159">
        <v>0</v>
      </c>
      <c r="E502" s="159">
        <v>0</v>
      </c>
      <c r="F502" s="159">
        <v>0</v>
      </c>
      <c r="G502" s="159">
        <v>0</v>
      </c>
      <c r="H502" s="159">
        <v>0</v>
      </c>
      <c r="I502" s="159">
        <v>0</v>
      </c>
      <c r="J502" s="275">
        <v>0</v>
      </c>
      <c r="K502" s="275">
        <v>0</v>
      </c>
      <c r="L502" s="160">
        <v>0</v>
      </c>
      <c r="M502" s="160">
        <v>0</v>
      </c>
      <c r="N502" s="160">
        <v>0</v>
      </c>
      <c r="O502" s="160">
        <v>0</v>
      </c>
      <c r="P502" s="160">
        <v>0</v>
      </c>
      <c r="Q502" s="160">
        <f t="shared" si="99"/>
        <v>0</v>
      </c>
      <c r="R502" s="222"/>
      <c r="S502" s="209"/>
      <c r="T502" s="209"/>
      <c r="U502" s="517"/>
      <c r="V502" s="16">
        <v>0</v>
      </c>
      <c r="W502" s="11">
        <v>0</v>
      </c>
      <c r="X502" s="17">
        <v>0</v>
      </c>
      <c r="Y502" s="16"/>
      <c r="Z502" s="11"/>
      <c r="AA502" s="17"/>
      <c r="AB502" s="16"/>
      <c r="AC502" s="11"/>
      <c r="AD502" s="17">
        <f t="shared" si="109"/>
        <v>0</v>
      </c>
      <c r="AE502" s="16">
        <v>0</v>
      </c>
      <c r="AF502" s="11">
        <v>0</v>
      </c>
      <c r="AG502" s="17">
        <v>0</v>
      </c>
      <c r="AH502" s="164">
        <f t="shared" si="110"/>
        <v>0</v>
      </c>
      <c r="AI502" s="285"/>
      <c r="AJ502" s="16">
        <f t="shared" si="106"/>
        <v>0</v>
      </c>
    </row>
    <row r="503" spans="1:36" ht="11.25" customHeight="1">
      <c r="A503" s="156">
        <v>16500633</v>
      </c>
      <c r="B503" s="157"/>
      <c r="C503" s="197" t="s">
        <v>1434</v>
      </c>
      <c r="D503" s="159">
        <v>252521.62</v>
      </c>
      <c r="E503" s="159">
        <v>168347.7</v>
      </c>
      <c r="F503" s="159">
        <v>84173.78</v>
      </c>
      <c r="G503" s="159">
        <v>0</v>
      </c>
      <c r="H503" s="159">
        <v>970217.52</v>
      </c>
      <c r="I503" s="159">
        <v>0</v>
      </c>
      <c r="J503" s="275">
        <v>0</v>
      </c>
      <c r="K503" s="275">
        <v>0</v>
      </c>
      <c r="L503" s="160">
        <v>0</v>
      </c>
      <c r="M503" s="160">
        <v>0</v>
      </c>
      <c r="N503" s="160">
        <v>0</v>
      </c>
      <c r="O503" s="160">
        <v>0</v>
      </c>
      <c r="P503" s="160">
        <v>0</v>
      </c>
      <c r="Q503" s="160">
        <f t="shared" si="99"/>
        <v>112416.65083333333</v>
      </c>
      <c r="R503" s="222"/>
      <c r="S503" s="209"/>
      <c r="T503" s="209"/>
      <c r="U503" s="517"/>
      <c r="V503" s="16">
        <v>0</v>
      </c>
      <c r="W503" s="11">
        <v>0</v>
      </c>
      <c r="X503" s="17">
        <v>0</v>
      </c>
      <c r="Y503" s="16"/>
      <c r="Z503" s="11"/>
      <c r="AA503" s="17"/>
      <c r="AB503" s="16"/>
      <c r="AC503" s="11"/>
      <c r="AD503" s="17">
        <f t="shared" si="109"/>
        <v>0</v>
      </c>
      <c r="AE503" s="16">
        <v>0</v>
      </c>
      <c r="AF503" s="11">
        <v>0</v>
      </c>
      <c r="AG503" s="17">
        <v>0</v>
      </c>
      <c r="AH503" s="164">
        <f t="shared" si="110"/>
        <v>112416.65083333333</v>
      </c>
      <c r="AI503" s="285"/>
      <c r="AJ503" s="16">
        <f t="shared" si="106"/>
        <v>0</v>
      </c>
    </row>
    <row r="504" spans="1:36" ht="11.25" customHeight="1">
      <c r="A504" s="156">
        <v>16500641</v>
      </c>
      <c r="B504" s="157"/>
      <c r="C504" s="172" t="s">
        <v>1817</v>
      </c>
      <c r="D504" s="159">
        <v>0</v>
      </c>
      <c r="E504" s="159">
        <v>0</v>
      </c>
      <c r="F504" s="159">
        <v>0</v>
      </c>
      <c r="G504" s="159">
        <v>0</v>
      </c>
      <c r="H504" s="159">
        <v>0</v>
      </c>
      <c r="I504" s="159">
        <v>0</v>
      </c>
      <c r="J504" s="275">
        <v>0</v>
      </c>
      <c r="K504" s="275">
        <v>0</v>
      </c>
      <c r="L504" s="160">
        <v>0</v>
      </c>
      <c r="M504" s="160">
        <v>0</v>
      </c>
      <c r="N504" s="160">
        <v>0</v>
      </c>
      <c r="O504" s="160">
        <v>0</v>
      </c>
      <c r="P504" s="160">
        <v>0</v>
      </c>
      <c r="Q504" s="160">
        <f t="shared" ref="Q504:Q567" si="111">(D504+P504+SUM(E504:O504)*2)/24</f>
        <v>0</v>
      </c>
      <c r="R504" s="222"/>
      <c r="S504" s="209"/>
      <c r="T504" s="209"/>
      <c r="U504" s="517"/>
      <c r="V504" s="16">
        <v>0</v>
      </c>
      <c r="W504" s="11">
        <v>0</v>
      </c>
      <c r="X504" s="17">
        <v>0</v>
      </c>
      <c r="Y504" s="16"/>
      <c r="Z504" s="11"/>
      <c r="AA504" s="17"/>
      <c r="AB504" s="16"/>
      <c r="AC504" s="11"/>
      <c r="AD504" s="17">
        <f t="shared" si="109"/>
        <v>0</v>
      </c>
      <c r="AE504" s="16">
        <v>0</v>
      </c>
      <c r="AF504" s="11">
        <v>0</v>
      </c>
      <c r="AG504" s="17">
        <v>0</v>
      </c>
      <c r="AH504" s="164">
        <f t="shared" si="110"/>
        <v>0</v>
      </c>
      <c r="AI504" s="285"/>
      <c r="AJ504" s="16">
        <f t="shared" si="106"/>
        <v>0</v>
      </c>
    </row>
    <row r="505" spans="1:36" ht="11.25" customHeight="1">
      <c r="A505" s="156">
        <v>16500643</v>
      </c>
      <c r="B505" s="157"/>
      <c r="C505" s="172" t="s">
        <v>176</v>
      </c>
      <c r="D505" s="159">
        <v>87600</v>
      </c>
      <c r="E505" s="159">
        <v>87600</v>
      </c>
      <c r="F505" s="159">
        <v>87600</v>
      </c>
      <c r="G505" s="159">
        <v>0</v>
      </c>
      <c r="H505" s="159">
        <v>0</v>
      </c>
      <c r="I505" s="159">
        <v>0</v>
      </c>
      <c r="J505" s="275">
        <v>0</v>
      </c>
      <c r="K505" s="275">
        <v>0</v>
      </c>
      <c r="L505" s="160">
        <v>0</v>
      </c>
      <c r="M505" s="160">
        <v>0</v>
      </c>
      <c r="N505" s="160">
        <v>0</v>
      </c>
      <c r="O505" s="160">
        <v>0</v>
      </c>
      <c r="P505" s="160">
        <v>0</v>
      </c>
      <c r="Q505" s="160">
        <f t="shared" si="111"/>
        <v>18250</v>
      </c>
      <c r="R505" s="222"/>
      <c r="S505" s="209"/>
      <c r="T505" s="209"/>
      <c r="U505" s="517"/>
      <c r="V505" s="16">
        <v>0</v>
      </c>
      <c r="W505" s="11">
        <v>0</v>
      </c>
      <c r="X505" s="17">
        <v>0</v>
      </c>
      <c r="Y505" s="16"/>
      <c r="Z505" s="11"/>
      <c r="AA505" s="17"/>
      <c r="AB505" s="16"/>
      <c r="AC505" s="11"/>
      <c r="AD505" s="17">
        <f t="shared" si="109"/>
        <v>0</v>
      </c>
      <c r="AE505" s="16">
        <v>0</v>
      </c>
      <c r="AF505" s="11">
        <v>0</v>
      </c>
      <c r="AG505" s="17">
        <v>0</v>
      </c>
      <c r="AH505" s="164">
        <f t="shared" si="110"/>
        <v>18250</v>
      </c>
      <c r="AI505" s="285"/>
      <c r="AJ505" s="16">
        <f t="shared" si="106"/>
        <v>0</v>
      </c>
    </row>
    <row r="506" spans="1:36" ht="11.25" customHeight="1">
      <c r="A506" s="150">
        <v>16500651</v>
      </c>
      <c r="B506" s="150"/>
      <c r="C506" s="244" t="s">
        <v>445</v>
      </c>
      <c r="D506" s="159">
        <v>994942.18</v>
      </c>
      <c r="E506" s="159">
        <v>1033959.46</v>
      </c>
      <c r="F506" s="159">
        <v>1074277.32</v>
      </c>
      <c r="G506" s="159">
        <v>0</v>
      </c>
      <c r="H506" s="159">
        <v>0</v>
      </c>
      <c r="I506" s="159">
        <v>0</v>
      </c>
      <c r="J506" s="275">
        <v>0</v>
      </c>
      <c r="K506" s="275">
        <v>0</v>
      </c>
      <c r="L506" s="160">
        <v>0</v>
      </c>
      <c r="M506" s="160">
        <v>0</v>
      </c>
      <c r="N506" s="160">
        <v>0</v>
      </c>
      <c r="O506" s="160">
        <v>0</v>
      </c>
      <c r="P506" s="160">
        <v>0</v>
      </c>
      <c r="Q506" s="160">
        <f t="shared" si="111"/>
        <v>217142.32250000001</v>
      </c>
      <c r="R506" s="222"/>
      <c r="S506" s="209"/>
      <c r="T506" s="209"/>
      <c r="U506" s="517"/>
      <c r="V506" s="16">
        <v>0</v>
      </c>
      <c r="W506" s="11">
        <v>0</v>
      </c>
      <c r="X506" s="17">
        <v>0</v>
      </c>
      <c r="Y506" s="16"/>
      <c r="Z506" s="11"/>
      <c r="AA506" s="17"/>
      <c r="AB506" s="16"/>
      <c r="AC506" s="11"/>
      <c r="AD506" s="17">
        <f t="shared" ref="AD506:AD518" si="112">SUM(AB506:AC506)</f>
        <v>0</v>
      </c>
      <c r="AE506" s="16">
        <v>0</v>
      </c>
      <c r="AF506" s="11">
        <v>0</v>
      </c>
      <c r="AG506" s="17">
        <v>0</v>
      </c>
      <c r="AH506" s="164">
        <f t="shared" si="110"/>
        <v>217142.32250000001</v>
      </c>
      <c r="AI506" s="285"/>
      <c r="AJ506" s="16">
        <f t="shared" si="106"/>
        <v>0</v>
      </c>
    </row>
    <row r="507" spans="1:36" ht="11.25" customHeight="1">
      <c r="A507" s="156">
        <v>16500653</v>
      </c>
      <c r="B507" s="157"/>
      <c r="C507" s="172" t="s">
        <v>1467</v>
      </c>
      <c r="D507" s="159">
        <v>0</v>
      </c>
      <c r="E507" s="159">
        <v>0</v>
      </c>
      <c r="F507" s="159">
        <v>0</v>
      </c>
      <c r="G507" s="159">
        <v>0</v>
      </c>
      <c r="H507" s="159">
        <v>0</v>
      </c>
      <c r="I507" s="159">
        <v>0</v>
      </c>
      <c r="J507" s="275">
        <v>0</v>
      </c>
      <c r="K507" s="275">
        <v>0</v>
      </c>
      <c r="L507" s="160">
        <v>0</v>
      </c>
      <c r="M507" s="160">
        <v>0</v>
      </c>
      <c r="N507" s="160">
        <v>0</v>
      </c>
      <c r="O507" s="160">
        <v>0</v>
      </c>
      <c r="P507" s="160">
        <v>0</v>
      </c>
      <c r="Q507" s="160">
        <f t="shared" si="111"/>
        <v>0</v>
      </c>
      <c r="R507" s="222"/>
      <c r="S507" s="209"/>
      <c r="T507" s="209"/>
      <c r="U507" s="517"/>
      <c r="V507" s="16">
        <v>0</v>
      </c>
      <c r="W507" s="11">
        <v>0</v>
      </c>
      <c r="X507" s="17">
        <v>0</v>
      </c>
      <c r="Y507" s="16"/>
      <c r="Z507" s="11"/>
      <c r="AA507" s="17"/>
      <c r="AB507" s="16"/>
      <c r="AC507" s="11"/>
      <c r="AD507" s="17">
        <f t="shared" si="112"/>
        <v>0</v>
      </c>
      <c r="AE507" s="16">
        <v>0</v>
      </c>
      <c r="AF507" s="11">
        <v>0</v>
      </c>
      <c r="AG507" s="17">
        <v>0</v>
      </c>
      <c r="AH507" s="164">
        <f t="shared" si="110"/>
        <v>0</v>
      </c>
      <c r="AI507" s="285"/>
      <c r="AJ507" s="16">
        <f t="shared" si="106"/>
        <v>0</v>
      </c>
    </row>
    <row r="508" spans="1:36" ht="11.25" customHeight="1">
      <c r="A508" s="150">
        <v>16500661</v>
      </c>
      <c r="B508" s="150"/>
      <c r="C508" s="244" t="s">
        <v>446</v>
      </c>
      <c r="D508" s="159">
        <v>2152493.29</v>
      </c>
      <c r="E508" s="159">
        <v>2236904.66</v>
      </c>
      <c r="F508" s="159">
        <v>2324129.75</v>
      </c>
      <c r="G508" s="159">
        <v>0</v>
      </c>
      <c r="H508" s="159">
        <v>0</v>
      </c>
      <c r="I508" s="159">
        <v>0</v>
      </c>
      <c r="J508" s="275">
        <v>0</v>
      </c>
      <c r="K508" s="275">
        <v>0</v>
      </c>
      <c r="L508" s="160">
        <v>0</v>
      </c>
      <c r="M508" s="160">
        <v>0</v>
      </c>
      <c r="N508" s="160">
        <v>0</v>
      </c>
      <c r="O508" s="160">
        <v>0</v>
      </c>
      <c r="P508" s="160">
        <v>0</v>
      </c>
      <c r="Q508" s="160">
        <f t="shared" si="111"/>
        <v>469773.42124999996</v>
      </c>
      <c r="R508" s="222"/>
      <c r="S508" s="209"/>
      <c r="T508" s="209"/>
      <c r="U508" s="517"/>
      <c r="V508" s="16">
        <v>0</v>
      </c>
      <c r="W508" s="11">
        <v>0</v>
      </c>
      <c r="X508" s="17">
        <v>0</v>
      </c>
      <c r="Y508" s="16"/>
      <c r="Z508" s="11"/>
      <c r="AA508" s="17"/>
      <c r="AB508" s="16"/>
      <c r="AC508" s="11"/>
      <c r="AD508" s="17">
        <f t="shared" si="112"/>
        <v>0</v>
      </c>
      <c r="AE508" s="16">
        <v>0</v>
      </c>
      <c r="AF508" s="11">
        <v>0</v>
      </c>
      <c r="AG508" s="17">
        <v>0</v>
      </c>
      <c r="AH508" s="164">
        <f t="shared" si="110"/>
        <v>469773.42124999996</v>
      </c>
      <c r="AI508" s="285"/>
      <c r="AJ508" s="16">
        <f t="shared" si="106"/>
        <v>0</v>
      </c>
    </row>
    <row r="509" spans="1:36" ht="11.25" customHeight="1">
      <c r="A509" s="156">
        <v>16500663</v>
      </c>
      <c r="B509" s="157"/>
      <c r="C509" s="172" t="s">
        <v>1402</v>
      </c>
      <c r="D509" s="159">
        <v>0</v>
      </c>
      <c r="E509" s="159">
        <v>0</v>
      </c>
      <c r="F509" s="159">
        <v>0</v>
      </c>
      <c r="G509" s="159">
        <v>0</v>
      </c>
      <c r="H509" s="159">
        <v>0</v>
      </c>
      <c r="I509" s="159">
        <v>0</v>
      </c>
      <c r="J509" s="275">
        <v>0</v>
      </c>
      <c r="K509" s="275">
        <v>0</v>
      </c>
      <c r="L509" s="160">
        <v>0</v>
      </c>
      <c r="M509" s="160">
        <v>0</v>
      </c>
      <c r="N509" s="160">
        <v>0</v>
      </c>
      <c r="O509" s="160">
        <v>0</v>
      </c>
      <c r="P509" s="160">
        <v>0</v>
      </c>
      <c r="Q509" s="160">
        <f t="shared" si="111"/>
        <v>0</v>
      </c>
      <c r="R509" s="222"/>
      <c r="S509" s="209"/>
      <c r="T509" s="209"/>
      <c r="U509" s="517"/>
      <c r="V509" s="16">
        <v>0</v>
      </c>
      <c r="W509" s="11">
        <v>0</v>
      </c>
      <c r="X509" s="17">
        <v>0</v>
      </c>
      <c r="Y509" s="16"/>
      <c r="Z509" s="11"/>
      <c r="AA509" s="17"/>
      <c r="AB509" s="16"/>
      <c r="AC509" s="11"/>
      <c r="AD509" s="17">
        <f t="shared" si="112"/>
        <v>0</v>
      </c>
      <c r="AE509" s="16">
        <v>0</v>
      </c>
      <c r="AF509" s="11">
        <v>0</v>
      </c>
      <c r="AG509" s="17">
        <v>0</v>
      </c>
      <c r="AH509" s="164">
        <f t="shared" si="110"/>
        <v>0</v>
      </c>
      <c r="AI509" s="285"/>
      <c r="AJ509" s="16">
        <f t="shared" si="106"/>
        <v>0</v>
      </c>
    </row>
    <row r="510" spans="1:36" ht="11.25" customHeight="1">
      <c r="A510" s="150">
        <v>16500671</v>
      </c>
      <c r="B510" s="150"/>
      <c r="C510" s="244" t="s">
        <v>447</v>
      </c>
      <c r="D510" s="159">
        <v>2128915.67</v>
      </c>
      <c r="E510" s="159">
        <v>2166807.35</v>
      </c>
      <c r="F510" s="159">
        <v>2205962.08</v>
      </c>
      <c r="G510" s="159">
        <v>0</v>
      </c>
      <c r="H510" s="159">
        <v>0</v>
      </c>
      <c r="I510" s="159">
        <v>0</v>
      </c>
      <c r="J510" s="275">
        <v>0</v>
      </c>
      <c r="K510" s="275">
        <v>0</v>
      </c>
      <c r="L510" s="160">
        <v>0</v>
      </c>
      <c r="M510" s="160">
        <v>0</v>
      </c>
      <c r="N510" s="160">
        <v>0</v>
      </c>
      <c r="O510" s="160">
        <v>0</v>
      </c>
      <c r="P510" s="160">
        <v>0</v>
      </c>
      <c r="Q510" s="160">
        <f t="shared" si="111"/>
        <v>453102.27208333329</v>
      </c>
      <c r="R510" s="222"/>
      <c r="S510" s="209"/>
      <c r="T510" s="209"/>
      <c r="U510" s="517"/>
      <c r="V510" s="16">
        <v>0</v>
      </c>
      <c r="W510" s="11">
        <v>0</v>
      </c>
      <c r="X510" s="17">
        <v>0</v>
      </c>
      <c r="Y510" s="16"/>
      <c r="Z510" s="11"/>
      <c r="AA510" s="17"/>
      <c r="AB510" s="16"/>
      <c r="AC510" s="11"/>
      <c r="AD510" s="17">
        <f t="shared" si="112"/>
        <v>0</v>
      </c>
      <c r="AE510" s="16">
        <v>0</v>
      </c>
      <c r="AF510" s="11">
        <v>0</v>
      </c>
      <c r="AG510" s="17">
        <v>0</v>
      </c>
      <c r="AH510" s="164">
        <f t="shared" si="110"/>
        <v>453102.27208333329</v>
      </c>
      <c r="AI510" s="285"/>
      <c r="AJ510" s="16">
        <f t="shared" si="106"/>
        <v>0</v>
      </c>
    </row>
    <row r="511" spans="1:36" ht="11.25" customHeight="1">
      <c r="A511" s="150">
        <v>16500673</v>
      </c>
      <c r="B511" s="150"/>
      <c r="C511" s="244" t="s">
        <v>1909</v>
      </c>
      <c r="D511" s="159">
        <v>56392.11</v>
      </c>
      <c r="E511" s="159">
        <v>37594.69</v>
      </c>
      <c r="F511" s="159">
        <v>18797.27</v>
      </c>
      <c r="G511" s="159">
        <v>0</v>
      </c>
      <c r="H511" s="159">
        <v>207805.34</v>
      </c>
      <c r="I511" s="159">
        <v>188913.94</v>
      </c>
      <c r="J511" s="275">
        <v>170022.54</v>
      </c>
      <c r="K511" s="275">
        <v>151131.14000000001</v>
      </c>
      <c r="L511" s="160">
        <v>132239.74</v>
      </c>
      <c r="M511" s="160">
        <v>113348.34</v>
      </c>
      <c r="N511" s="160">
        <v>94456.94</v>
      </c>
      <c r="O511" s="160">
        <v>75565.539999999994</v>
      </c>
      <c r="P511" s="160">
        <v>56674.14</v>
      </c>
      <c r="Q511" s="160">
        <f t="shared" si="111"/>
        <v>103867.38374999999</v>
      </c>
      <c r="R511" s="222"/>
      <c r="S511" s="209"/>
      <c r="T511" s="209" t="s">
        <v>327</v>
      </c>
      <c r="U511" s="517"/>
      <c r="V511" s="16"/>
      <c r="W511" s="11"/>
      <c r="X511" s="17"/>
      <c r="Y511" s="16"/>
      <c r="Z511" s="11"/>
      <c r="AA511" s="17"/>
      <c r="AB511" s="16"/>
      <c r="AC511" s="11"/>
      <c r="AD511" s="17">
        <f>SUM(AB511:AC511)</f>
        <v>0</v>
      </c>
      <c r="AE511" s="16">
        <v>0</v>
      </c>
      <c r="AF511" s="11">
        <v>0</v>
      </c>
      <c r="AG511" s="17">
        <v>0</v>
      </c>
      <c r="AH511" s="164">
        <f t="shared" si="110"/>
        <v>103867.38374999999</v>
      </c>
      <c r="AI511" s="285"/>
      <c r="AJ511" s="16">
        <f t="shared" si="106"/>
        <v>0</v>
      </c>
    </row>
    <row r="512" spans="1:36" ht="11.25" customHeight="1">
      <c r="A512" s="156">
        <v>16500681</v>
      </c>
      <c r="B512" s="157"/>
      <c r="C512" s="197" t="s">
        <v>1380</v>
      </c>
      <c r="D512" s="159">
        <v>63904.85</v>
      </c>
      <c r="E512" s="159">
        <v>63904.85</v>
      </c>
      <c r="F512" s="159">
        <v>63904.85</v>
      </c>
      <c r="G512" s="159">
        <v>0</v>
      </c>
      <c r="H512" s="159">
        <v>0</v>
      </c>
      <c r="I512" s="159">
        <v>0</v>
      </c>
      <c r="J512" s="275">
        <v>0</v>
      </c>
      <c r="K512" s="275">
        <v>0</v>
      </c>
      <c r="L512" s="160">
        <v>0</v>
      </c>
      <c r="M512" s="160">
        <v>0</v>
      </c>
      <c r="N512" s="160">
        <v>0</v>
      </c>
      <c r="O512" s="160">
        <v>0</v>
      </c>
      <c r="P512" s="160">
        <v>0</v>
      </c>
      <c r="Q512" s="160">
        <f t="shared" si="111"/>
        <v>13313.510416666666</v>
      </c>
      <c r="R512" s="222"/>
      <c r="S512" s="209"/>
      <c r="T512" s="209"/>
      <c r="U512" s="517"/>
      <c r="V512" s="16">
        <v>0</v>
      </c>
      <c r="W512" s="11">
        <v>0</v>
      </c>
      <c r="X512" s="17">
        <v>0</v>
      </c>
      <c r="Y512" s="16"/>
      <c r="Z512" s="11"/>
      <c r="AA512" s="17"/>
      <c r="AB512" s="16"/>
      <c r="AC512" s="11"/>
      <c r="AD512" s="17">
        <f t="shared" si="112"/>
        <v>0</v>
      </c>
      <c r="AE512" s="16">
        <v>0</v>
      </c>
      <c r="AF512" s="11">
        <v>0</v>
      </c>
      <c r="AG512" s="17">
        <v>0</v>
      </c>
      <c r="AH512" s="164">
        <f t="shared" si="110"/>
        <v>13313.510416666666</v>
      </c>
      <c r="AI512" s="285"/>
      <c r="AJ512" s="16">
        <f t="shared" si="106"/>
        <v>0</v>
      </c>
    </row>
    <row r="513" spans="1:36" ht="11.25" customHeight="1">
      <c r="A513" s="156">
        <v>16500683</v>
      </c>
      <c r="B513" s="157"/>
      <c r="C513" s="197" t="s">
        <v>2628</v>
      </c>
      <c r="D513" s="159">
        <v>15330</v>
      </c>
      <c r="E513" s="159">
        <v>15330</v>
      </c>
      <c r="F513" s="159">
        <v>15330</v>
      </c>
      <c r="G513" s="159">
        <v>0</v>
      </c>
      <c r="H513" s="159">
        <v>0</v>
      </c>
      <c r="I513" s="159">
        <v>0</v>
      </c>
      <c r="J513" s="275">
        <v>0</v>
      </c>
      <c r="K513" s="275">
        <v>0</v>
      </c>
      <c r="L513" s="160">
        <v>0</v>
      </c>
      <c r="M513" s="160">
        <v>0</v>
      </c>
      <c r="N513" s="160">
        <v>0</v>
      </c>
      <c r="O513" s="160">
        <v>0</v>
      </c>
      <c r="P513" s="160">
        <v>0</v>
      </c>
      <c r="Q513" s="160">
        <f t="shared" si="111"/>
        <v>3193.75</v>
      </c>
      <c r="R513" s="222"/>
      <c r="S513" s="209"/>
      <c r="T513" s="209"/>
      <c r="U513" s="517"/>
      <c r="V513" s="16">
        <v>0</v>
      </c>
      <c r="W513" s="11">
        <v>0</v>
      </c>
      <c r="X513" s="17">
        <v>0</v>
      </c>
      <c r="Y513" s="16"/>
      <c r="Z513" s="11"/>
      <c r="AA513" s="17"/>
      <c r="AB513" s="16"/>
      <c r="AC513" s="11"/>
      <c r="AD513" s="17">
        <f>SUM(AB513:AC513)</f>
        <v>0</v>
      </c>
      <c r="AE513" s="16">
        <v>0</v>
      </c>
      <c r="AF513" s="11">
        <v>0</v>
      </c>
      <c r="AG513" s="17">
        <v>0</v>
      </c>
      <c r="AH513" s="164">
        <f t="shared" si="110"/>
        <v>3193.75</v>
      </c>
      <c r="AI513" s="285"/>
      <c r="AJ513" s="16">
        <f t="shared" si="106"/>
        <v>0</v>
      </c>
    </row>
    <row r="514" spans="1:36" ht="11.25" customHeight="1">
      <c r="A514" s="156">
        <v>16500691</v>
      </c>
      <c r="B514" s="157"/>
      <c r="C514" s="197" t="s">
        <v>2217</v>
      </c>
      <c r="D514" s="159">
        <v>0</v>
      </c>
      <c r="E514" s="159">
        <v>0</v>
      </c>
      <c r="F514" s="159">
        <v>0</v>
      </c>
      <c r="G514" s="159">
        <v>0</v>
      </c>
      <c r="H514" s="159">
        <v>0</v>
      </c>
      <c r="I514" s="159">
        <v>0</v>
      </c>
      <c r="J514" s="275">
        <v>0</v>
      </c>
      <c r="K514" s="275">
        <v>0</v>
      </c>
      <c r="L514" s="160">
        <v>0</v>
      </c>
      <c r="M514" s="160">
        <v>0</v>
      </c>
      <c r="N514" s="160">
        <v>0</v>
      </c>
      <c r="O514" s="160">
        <v>0</v>
      </c>
      <c r="P514" s="160">
        <v>0</v>
      </c>
      <c r="Q514" s="160">
        <f t="shared" si="111"/>
        <v>0</v>
      </c>
      <c r="R514" s="222"/>
      <c r="S514" s="209"/>
      <c r="T514" s="209"/>
      <c r="U514" s="517"/>
      <c r="V514" s="16">
        <v>0</v>
      </c>
      <c r="W514" s="11">
        <v>0</v>
      </c>
      <c r="X514" s="17">
        <v>0</v>
      </c>
      <c r="Y514" s="16"/>
      <c r="Z514" s="11"/>
      <c r="AA514" s="17"/>
      <c r="AB514" s="16"/>
      <c r="AC514" s="11"/>
      <c r="AD514" s="17">
        <f>SUM(AB514:AC514)</f>
        <v>0</v>
      </c>
      <c r="AE514" s="16">
        <v>0</v>
      </c>
      <c r="AF514" s="11">
        <v>0</v>
      </c>
      <c r="AG514" s="17">
        <v>0</v>
      </c>
      <c r="AH514" s="164">
        <f t="shared" si="110"/>
        <v>0</v>
      </c>
      <c r="AI514" s="285"/>
      <c r="AJ514" s="16">
        <f t="shared" si="106"/>
        <v>0</v>
      </c>
    </row>
    <row r="515" spans="1:36" ht="11.25" customHeight="1">
      <c r="A515" s="156">
        <v>16500693</v>
      </c>
      <c r="B515" s="157"/>
      <c r="C515" s="197" t="s">
        <v>2047</v>
      </c>
      <c r="D515" s="159">
        <v>72847.92</v>
      </c>
      <c r="E515" s="159">
        <v>48565.279999999999</v>
      </c>
      <c r="F515" s="159">
        <v>24282.639999999999</v>
      </c>
      <c r="G515" s="159">
        <v>0</v>
      </c>
      <c r="H515" s="159">
        <v>347413.81</v>
      </c>
      <c r="I515" s="159">
        <v>315830.74</v>
      </c>
      <c r="J515" s="275">
        <v>284247.67</v>
      </c>
      <c r="K515" s="275">
        <v>252664.6</v>
      </c>
      <c r="L515" s="160">
        <v>143703.31</v>
      </c>
      <c r="M515" s="160">
        <v>123174.27</v>
      </c>
      <c r="N515" s="160">
        <v>102645.23</v>
      </c>
      <c r="O515" s="160">
        <v>82116.19</v>
      </c>
      <c r="P515" s="160">
        <v>61587.15</v>
      </c>
      <c r="Q515" s="160">
        <f t="shared" si="111"/>
        <v>149321.77291666667</v>
      </c>
      <c r="R515" s="222"/>
      <c r="S515" s="209"/>
      <c r="T515" s="209"/>
      <c r="U515" s="517"/>
      <c r="V515" s="16">
        <v>0</v>
      </c>
      <c r="W515" s="11">
        <v>0</v>
      </c>
      <c r="X515" s="17">
        <v>0</v>
      </c>
      <c r="Y515" s="16"/>
      <c r="Z515" s="11"/>
      <c r="AA515" s="17"/>
      <c r="AB515" s="16"/>
      <c r="AC515" s="11"/>
      <c r="AD515" s="17">
        <f>SUM(AB515:AC515)</f>
        <v>0</v>
      </c>
      <c r="AE515" s="16">
        <v>0</v>
      </c>
      <c r="AF515" s="11">
        <v>0</v>
      </c>
      <c r="AG515" s="17">
        <v>0</v>
      </c>
      <c r="AH515" s="164">
        <f t="shared" si="110"/>
        <v>149321.77291666667</v>
      </c>
      <c r="AI515" s="285"/>
      <c r="AJ515" s="16">
        <f t="shared" si="106"/>
        <v>0</v>
      </c>
    </row>
    <row r="516" spans="1:36" ht="11.25" customHeight="1">
      <c r="A516" s="150">
        <v>16500701</v>
      </c>
      <c r="B516" s="150"/>
      <c r="C516" s="244" t="s">
        <v>97</v>
      </c>
      <c r="D516" s="159">
        <v>0</v>
      </c>
      <c r="E516" s="159">
        <v>0</v>
      </c>
      <c r="F516" s="159">
        <v>0</v>
      </c>
      <c r="G516" s="159">
        <v>0</v>
      </c>
      <c r="H516" s="159">
        <v>0</v>
      </c>
      <c r="I516" s="159">
        <v>0</v>
      </c>
      <c r="J516" s="275">
        <v>0</v>
      </c>
      <c r="K516" s="275">
        <v>0</v>
      </c>
      <c r="L516" s="160">
        <v>0</v>
      </c>
      <c r="M516" s="160">
        <v>0</v>
      </c>
      <c r="N516" s="160">
        <v>0</v>
      </c>
      <c r="O516" s="160">
        <v>0</v>
      </c>
      <c r="P516" s="160">
        <v>0</v>
      </c>
      <c r="Q516" s="160">
        <f t="shared" si="111"/>
        <v>0</v>
      </c>
      <c r="R516" s="222"/>
      <c r="S516" s="209"/>
      <c r="T516" s="209"/>
      <c r="U516" s="517"/>
      <c r="V516" s="16">
        <v>0</v>
      </c>
      <c r="W516" s="11">
        <v>0</v>
      </c>
      <c r="X516" s="17">
        <v>0</v>
      </c>
      <c r="Y516" s="16"/>
      <c r="Z516" s="11"/>
      <c r="AA516" s="17"/>
      <c r="AB516" s="16"/>
      <c r="AC516" s="11"/>
      <c r="AD516" s="17">
        <f t="shared" si="112"/>
        <v>0</v>
      </c>
      <c r="AE516" s="16">
        <v>0</v>
      </c>
      <c r="AF516" s="11">
        <v>0</v>
      </c>
      <c r="AG516" s="17">
        <v>0</v>
      </c>
      <c r="AH516" s="164">
        <f t="shared" si="110"/>
        <v>0</v>
      </c>
      <c r="AI516" s="285"/>
      <c r="AJ516" s="16">
        <f t="shared" si="106"/>
        <v>0</v>
      </c>
    </row>
    <row r="517" spans="1:36" ht="11.25" customHeight="1">
      <c r="A517" s="150">
        <v>16500703</v>
      </c>
      <c r="B517" s="150"/>
      <c r="C517" s="244" t="s">
        <v>2075</v>
      </c>
      <c r="D517" s="159">
        <v>31555.18</v>
      </c>
      <c r="E517" s="159">
        <v>25244.15</v>
      </c>
      <c r="F517" s="159">
        <v>18933.12</v>
      </c>
      <c r="G517" s="159">
        <v>12622.09</v>
      </c>
      <c r="H517" s="159">
        <v>119188.59</v>
      </c>
      <c r="I517" s="159">
        <v>112877.53</v>
      </c>
      <c r="J517" s="275">
        <v>112877.53</v>
      </c>
      <c r="K517" s="275">
        <v>0</v>
      </c>
      <c r="L517" s="160">
        <v>0</v>
      </c>
      <c r="M517" s="160">
        <v>0</v>
      </c>
      <c r="N517" s="160">
        <v>0</v>
      </c>
      <c r="O517" s="160">
        <v>0</v>
      </c>
      <c r="P517" s="160">
        <v>0</v>
      </c>
      <c r="Q517" s="160">
        <f t="shared" si="111"/>
        <v>34793.383333333339</v>
      </c>
      <c r="R517" s="222"/>
      <c r="S517" s="209"/>
      <c r="T517" s="209"/>
      <c r="U517" s="517"/>
      <c r="V517" s="16">
        <v>0</v>
      </c>
      <c r="W517" s="11">
        <v>0</v>
      </c>
      <c r="X517" s="17">
        <v>0</v>
      </c>
      <c r="Y517" s="16"/>
      <c r="Z517" s="11"/>
      <c r="AA517" s="17"/>
      <c r="AB517" s="16"/>
      <c r="AC517" s="11"/>
      <c r="AD517" s="17">
        <f>SUM(AB517:AC517)</f>
        <v>0</v>
      </c>
      <c r="AE517" s="16">
        <v>0</v>
      </c>
      <c r="AF517" s="11">
        <v>0</v>
      </c>
      <c r="AG517" s="17">
        <v>0</v>
      </c>
      <c r="AH517" s="164">
        <f t="shared" si="110"/>
        <v>34793.383333333339</v>
      </c>
      <c r="AI517" s="285"/>
      <c r="AJ517" s="16">
        <f t="shared" si="106"/>
        <v>0</v>
      </c>
    </row>
    <row r="518" spans="1:36" ht="11.25" customHeight="1">
      <c r="A518" s="150">
        <v>16500711</v>
      </c>
      <c r="B518" s="150"/>
      <c r="C518" s="244" t="s">
        <v>98</v>
      </c>
      <c r="D518" s="159">
        <v>0</v>
      </c>
      <c r="E518" s="159">
        <v>0</v>
      </c>
      <c r="F518" s="159">
        <v>0</v>
      </c>
      <c r="G518" s="159">
        <v>0</v>
      </c>
      <c r="H518" s="159">
        <v>0</v>
      </c>
      <c r="I518" s="159">
        <v>0</v>
      </c>
      <c r="J518" s="275">
        <v>0</v>
      </c>
      <c r="K518" s="275">
        <v>0</v>
      </c>
      <c r="L518" s="160">
        <v>0</v>
      </c>
      <c r="M518" s="160">
        <v>0</v>
      </c>
      <c r="N518" s="160">
        <v>0</v>
      </c>
      <c r="O518" s="160">
        <v>0</v>
      </c>
      <c r="P518" s="160">
        <v>0</v>
      </c>
      <c r="Q518" s="160">
        <f t="shared" si="111"/>
        <v>0</v>
      </c>
      <c r="R518" s="222"/>
      <c r="S518" s="209"/>
      <c r="T518" s="209"/>
      <c r="U518" s="517"/>
      <c r="V518" s="16">
        <v>0</v>
      </c>
      <c r="W518" s="11">
        <v>0</v>
      </c>
      <c r="X518" s="17">
        <v>0</v>
      </c>
      <c r="Y518" s="16"/>
      <c r="Z518" s="11"/>
      <c r="AA518" s="17"/>
      <c r="AB518" s="16"/>
      <c r="AC518" s="11"/>
      <c r="AD518" s="17">
        <f t="shared" si="112"/>
        <v>0</v>
      </c>
      <c r="AE518" s="16">
        <v>0</v>
      </c>
      <c r="AF518" s="11">
        <v>0</v>
      </c>
      <c r="AG518" s="17">
        <v>0</v>
      </c>
      <c r="AH518" s="164">
        <f t="shared" si="110"/>
        <v>0</v>
      </c>
      <c r="AI518" s="285"/>
      <c r="AJ518" s="16">
        <f t="shared" si="106"/>
        <v>0</v>
      </c>
    </row>
    <row r="519" spans="1:36" ht="11.25" customHeight="1">
      <c r="A519" s="156">
        <v>16500713</v>
      </c>
      <c r="B519" s="157"/>
      <c r="C519" s="172" t="s">
        <v>851</v>
      </c>
      <c r="D519" s="159">
        <v>0</v>
      </c>
      <c r="E519" s="159">
        <v>0</v>
      </c>
      <c r="F519" s="159">
        <v>0</v>
      </c>
      <c r="G519" s="159">
        <v>0</v>
      </c>
      <c r="H519" s="159">
        <v>0</v>
      </c>
      <c r="I519" s="159">
        <v>0</v>
      </c>
      <c r="J519" s="275">
        <v>0</v>
      </c>
      <c r="K519" s="275">
        <v>0</v>
      </c>
      <c r="L519" s="160">
        <v>0</v>
      </c>
      <c r="M519" s="160">
        <v>0</v>
      </c>
      <c r="N519" s="160">
        <v>0</v>
      </c>
      <c r="O519" s="160">
        <v>0</v>
      </c>
      <c r="P519" s="160">
        <v>0</v>
      </c>
      <c r="Q519" s="160">
        <f t="shared" si="111"/>
        <v>0</v>
      </c>
      <c r="R519" s="222"/>
      <c r="S519" s="209"/>
      <c r="T519" s="209"/>
      <c r="U519" s="517"/>
      <c r="V519" s="16">
        <v>0</v>
      </c>
      <c r="W519" s="11">
        <v>0</v>
      </c>
      <c r="X519" s="17">
        <v>0</v>
      </c>
      <c r="Y519" s="16"/>
      <c r="Z519" s="11"/>
      <c r="AA519" s="17"/>
      <c r="AB519" s="16"/>
      <c r="AC519" s="11"/>
      <c r="AD519" s="17">
        <f t="shared" ref="AD519:AD539" si="113">SUM(AB519:AC519)</f>
        <v>0</v>
      </c>
      <c r="AE519" s="16">
        <v>0</v>
      </c>
      <c r="AF519" s="11">
        <v>0</v>
      </c>
      <c r="AG519" s="17">
        <v>0</v>
      </c>
      <c r="AH519" s="164">
        <f t="shared" si="110"/>
        <v>0</v>
      </c>
      <c r="AI519" s="285"/>
      <c r="AJ519" s="16">
        <f t="shared" si="106"/>
        <v>0</v>
      </c>
    </row>
    <row r="520" spans="1:36" ht="11.25" customHeight="1">
      <c r="A520" s="150">
        <v>16500721</v>
      </c>
      <c r="B520" s="150"/>
      <c r="C520" s="244" t="s">
        <v>99</v>
      </c>
      <c r="D520" s="159">
        <v>0</v>
      </c>
      <c r="E520" s="159">
        <v>0</v>
      </c>
      <c r="F520" s="159">
        <v>0</v>
      </c>
      <c r="G520" s="159">
        <v>0</v>
      </c>
      <c r="H520" s="159">
        <v>0</v>
      </c>
      <c r="I520" s="159">
        <v>0</v>
      </c>
      <c r="J520" s="275">
        <v>0</v>
      </c>
      <c r="K520" s="275">
        <v>0</v>
      </c>
      <c r="L520" s="160">
        <v>0</v>
      </c>
      <c r="M520" s="160">
        <v>0</v>
      </c>
      <c r="N520" s="160">
        <v>0</v>
      </c>
      <c r="O520" s="160">
        <v>0</v>
      </c>
      <c r="P520" s="160">
        <v>0</v>
      </c>
      <c r="Q520" s="160">
        <f t="shared" si="111"/>
        <v>0</v>
      </c>
      <c r="R520" s="222"/>
      <c r="S520" s="209"/>
      <c r="T520" s="209"/>
      <c r="U520" s="517"/>
      <c r="V520" s="16">
        <v>0</v>
      </c>
      <c r="W520" s="11">
        <v>0</v>
      </c>
      <c r="X520" s="17">
        <v>0</v>
      </c>
      <c r="Y520" s="16"/>
      <c r="Z520" s="11"/>
      <c r="AA520" s="17"/>
      <c r="AB520" s="16"/>
      <c r="AC520" s="11"/>
      <c r="AD520" s="17">
        <f t="shared" si="113"/>
        <v>0</v>
      </c>
      <c r="AE520" s="16">
        <v>0</v>
      </c>
      <c r="AF520" s="11">
        <v>0</v>
      </c>
      <c r="AG520" s="17">
        <v>0</v>
      </c>
      <c r="AH520" s="164">
        <f t="shared" si="110"/>
        <v>0</v>
      </c>
      <c r="AI520" s="285"/>
      <c r="AJ520" s="16">
        <f t="shared" si="106"/>
        <v>0</v>
      </c>
    </row>
    <row r="521" spans="1:36" ht="11.25" customHeight="1">
      <c r="A521" s="150">
        <v>16500723</v>
      </c>
      <c r="B521" s="150"/>
      <c r="C521" s="244" t="s">
        <v>2076</v>
      </c>
      <c r="D521" s="159">
        <v>0</v>
      </c>
      <c r="E521" s="159">
        <v>0</v>
      </c>
      <c r="F521" s="159">
        <v>0</v>
      </c>
      <c r="G521" s="159">
        <v>0</v>
      </c>
      <c r="H521" s="159">
        <v>0</v>
      </c>
      <c r="I521" s="159">
        <v>0</v>
      </c>
      <c r="J521" s="275">
        <v>0</v>
      </c>
      <c r="K521" s="275">
        <v>0</v>
      </c>
      <c r="L521" s="160">
        <v>0</v>
      </c>
      <c r="M521" s="160">
        <v>0</v>
      </c>
      <c r="N521" s="160">
        <v>0</v>
      </c>
      <c r="O521" s="160">
        <v>0</v>
      </c>
      <c r="P521" s="160">
        <v>0</v>
      </c>
      <c r="Q521" s="160">
        <f t="shared" si="111"/>
        <v>0</v>
      </c>
      <c r="R521" s="222"/>
      <c r="S521" s="209"/>
      <c r="T521" s="209"/>
      <c r="U521" s="517"/>
      <c r="V521" s="16">
        <v>0</v>
      </c>
      <c r="W521" s="11">
        <v>0</v>
      </c>
      <c r="X521" s="17">
        <v>0</v>
      </c>
      <c r="Y521" s="16"/>
      <c r="Z521" s="11"/>
      <c r="AA521" s="17"/>
      <c r="AB521" s="16"/>
      <c r="AC521" s="11"/>
      <c r="AD521" s="17">
        <f>SUM(AB521:AC521)</f>
        <v>0</v>
      </c>
      <c r="AE521" s="16">
        <v>0</v>
      </c>
      <c r="AF521" s="11">
        <v>0</v>
      </c>
      <c r="AG521" s="17">
        <v>0</v>
      </c>
      <c r="AH521" s="164">
        <f t="shared" si="110"/>
        <v>0</v>
      </c>
      <c r="AI521" s="285"/>
      <c r="AJ521" s="16">
        <f t="shared" si="106"/>
        <v>0</v>
      </c>
    </row>
    <row r="522" spans="1:36" ht="11.25" customHeight="1">
      <c r="A522" s="169">
        <v>16500731</v>
      </c>
      <c r="B522" s="157"/>
      <c r="C522" s="197" t="s">
        <v>1319</v>
      </c>
      <c r="D522" s="159">
        <v>482909.6</v>
      </c>
      <c r="E522" s="159">
        <v>482909.6</v>
      </c>
      <c r="F522" s="159">
        <v>482909.6</v>
      </c>
      <c r="G522" s="159">
        <v>0</v>
      </c>
      <c r="H522" s="159">
        <v>0</v>
      </c>
      <c r="I522" s="159">
        <v>0</v>
      </c>
      <c r="J522" s="275">
        <v>0</v>
      </c>
      <c r="K522" s="275">
        <v>0</v>
      </c>
      <c r="L522" s="160">
        <v>0</v>
      </c>
      <c r="M522" s="160">
        <v>0</v>
      </c>
      <c r="N522" s="160">
        <v>0</v>
      </c>
      <c r="O522" s="160">
        <v>0</v>
      </c>
      <c r="P522" s="160">
        <v>0</v>
      </c>
      <c r="Q522" s="160">
        <f t="shared" si="111"/>
        <v>100606.16666666667</v>
      </c>
      <c r="R522" s="222"/>
      <c r="S522" s="209"/>
      <c r="T522" s="209"/>
      <c r="U522" s="517"/>
      <c r="V522" s="16">
        <v>0</v>
      </c>
      <c r="W522" s="11">
        <v>0</v>
      </c>
      <c r="X522" s="17">
        <v>0</v>
      </c>
      <c r="Y522" s="16"/>
      <c r="Z522" s="11"/>
      <c r="AA522" s="17"/>
      <c r="AB522" s="16"/>
      <c r="AC522" s="11"/>
      <c r="AD522" s="17">
        <f t="shared" si="113"/>
        <v>0</v>
      </c>
      <c r="AE522" s="16">
        <v>0</v>
      </c>
      <c r="AF522" s="11">
        <v>0</v>
      </c>
      <c r="AG522" s="17">
        <v>0</v>
      </c>
      <c r="AH522" s="161">
        <f t="shared" si="110"/>
        <v>100606.16666666667</v>
      </c>
      <c r="AI522" s="285"/>
      <c r="AJ522" s="16">
        <f t="shared" si="106"/>
        <v>0</v>
      </c>
    </row>
    <row r="523" spans="1:36" ht="11.25" customHeight="1">
      <c r="A523" s="169">
        <v>16500733</v>
      </c>
      <c r="B523" s="157"/>
      <c r="C523" s="197" t="s">
        <v>2077</v>
      </c>
      <c r="D523" s="159">
        <v>0</v>
      </c>
      <c r="E523" s="159">
        <v>0</v>
      </c>
      <c r="F523" s="159">
        <v>0</v>
      </c>
      <c r="G523" s="159">
        <v>0</v>
      </c>
      <c r="H523" s="159">
        <v>0</v>
      </c>
      <c r="I523" s="159">
        <v>0</v>
      </c>
      <c r="J523" s="275">
        <v>0</v>
      </c>
      <c r="K523" s="275">
        <v>0</v>
      </c>
      <c r="L523" s="160">
        <v>0</v>
      </c>
      <c r="M523" s="160">
        <v>0</v>
      </c>
      <c r="N523" s="160">
        <v>0</v>
      </c>
      <c r="O523" s="160">
        <v>0</v>
      </c>
      <c r="P523" s="160">
        <v>0</v>
      </c>
      <c r="Q523" s="160">
        <f t="shared" si="111"/>
        <v>0</v>
      </c>
      <c r="R523" s="222"/>
      <c r="S523" s="209"/>
      <c r="T523" s="209"/>
      <c r="U523" s="517"/>
      <c r="V523" s="16">
        <v>0</v>
      </c>
      <c r="W523" s="11">
        <v>0</v>
      </c>
      <c r="X523" s="17">
        <v>0</v>
      </c>
      <c r="Y523" s="16"/>
      <c r="Z523" s="11"/>
      <c r="AA523" s="17"/>
      <c r="AB523" s="16"/>
      <c r="AC523" s="11"/>
      <c r="AD523" s="17">
        <f>SUM(AB523:AC523)</f>
        <v>0</v>
      </c>
      <c r="AE523" s="16">
        <v>0</v>
      </c>
      <c r="AF523" s="11">
        <v>0</v>
      </c>
      <c r="AG523" s="17">
        <v>0</v>
      </c>
      <c r="AH523" s="164">
        <f t="shared" si="110"/>
        <v>0</v>
      </c>
      <c r="AI523" s="285"/>
      <c r="AJ523" s="16">
        <f t="shared" si="106"/>
        <v>0</v>
      </c>
    </row>
    <row r="524" spans="1:36" ht="11.25" customHeight="1">
      <c r="A524" s="169">
        <v>16500741</v>
      </c>
      <c r="B524" s="157"/>
      <c r="C524" s="197" t="s">
        <v>1320</v>
      </c>
      <c r="D524" s="159">
        <v>541444.1</v>
      </c>
      <c r="E524" s="159">
        <v>541444.1</v>
      </c>
      <c r="F524" s="159">
        <v>541444.1</v>
      </c>
      <c r="G524" s="159">
        <v>0</v>
      </c>
      <c r="H524" s="159">
        <v>0</v>
      </c>
      <c r="I524" s="159">
        <v>0</v>
      </c>
      <c r="J524" s="275">
        <v>0</v>
      </c>
      <c r="K524" s="275">
        <v>0</v>
      </c>
      <c r="L524" s="160">
        <v>0</v>
      </c>
      <c r="M524" s="160">
        <v>0</v>
      </c>
      <c r="N524" s="160">
        <v>0</v>
      </c>
      <c r="O524" s="160">
        <v>0</v>
      </c>
      <c r="P524" s="160">
        <v>0</v>
      </c>
      <c r="Q524" s="160">
        <f t="shared" si="111"/>
        <v>112800.85416666667</v>
      </c>
      <c r="R524" s="222"/>
      <c r="S524" s="209"/>
      <c r="T524" s="209"/>
      <c r="U524" s="517"/>
      <c r="V524" s="16">
        <v>0</v>
      </c>
      <c r="W524" s="11">
        <v>0</v>
      </c>
      <c r="X524" s="17">
        <v>0</v>
      </c>
      <c r="Y524" s="16"/>
      <c r="Z524" s="11"/>
      <c r="AA524" s="17"/>
      <c r="AB524" s="16"/>
      <c r="AC524" s="11"/>
      <c r="AD524" s="17">
        <f t="shared" si="113"/>
        <v>0</v>
      </c>
      <c r="AE524" s="16">
        <v>0</v>
      </c>
      <c r="AF524" s="11">
        <v>0</v>
      </c>
      <c r="AG524" s="17">
        <v>0</v>
      </c>
      <c r="AH524" s="161">
        <f t="shared" si="110"/>
        <v>112800.85416666667</v>
      </c>
      <c r="AI524" s="285"/>
      <c r="AJ524" s="16">
        <f t="shared" si="106"/>
        <v>0</v>
      </c>
    </row>
    <row r="525" spans="1:36" ht="11.25" customHeight="1">
      <c r="A525" s="169">
        <v>16500743</v>
      </c>
      <c r="B525" s="157"/>
      <c r="C525" s="197" t="s">
        <v>2110</v>
      </c>
      <c r="D525" s="159">
        <v>117664.76</v>
      </c>
      <c r="E525" s="159">
        <v>100855.5</v>
      </c>
      <c r="F525" s="159">
        <v>84046.24</v>
      </c>
      <c r="G525" s="159">
        <v>67236.98</v>
      </c>
      <c r="H525" s="159">
        <v>50427.72</v>
      </c>
      <c r="I525" s="159">
        <v>33618.46</v>
      </c>
      <c r="J525" s="275">
        <v>16809.2</v>
      </c>
      <c r="K525" s="275">
        <v>0</v>
      </c>
      <c r="L525" s="160">
        <v>0</v>
      </c>
      <c r="M525" s="160">
        <v>163483.96</v>
      </c>
      <c r="N525" s="160">
        <v>147135.56</v>
      </c>
      <c r="O525" s="160">
        <v>130787.16</v>
      </c>
      <c r="P525" s="160">
        <v>114438.76</v>
      </c>
      <c r="Q525" s="160">
        <f t="shared" si="111"/>
        <v>75871.044999999998</v>
      </c>
      <c r="R525" s="222"/>
      <c r="S525" s="209"/>
      <c r="T525" s="209"/>
      <c r="U525" s="517"/>
      <c r="V525" s="16">
        <v>0</v>
      </c>
      <c r="W525" s="11">
        <v>0</v>
      </c>
      <c r="X525" s="17">
        <v>0</v>
      </c>
      <c r="Y525" s="16"/>
      <c r="Z525" s="11"/>
      <c r="AA525" s="17"/>
      <c r="AB525" s="16"/>
      <c r="AC525" s="11"/>
      <c r="AD525" s="17">
        <f>SUM(AB525:AC525)</f>
        <v>0</v>
      </c>
      <c r="AE525" s="16">
        <v>0</v>
      </c>
      <c r="AF525" s="11">
        <v>0</v>
      </c>
      <c r="AG525" s="17">
        <v>0</v>
      </c>
      <c r="AH525" s="161">
        <f t="shared" si="110"/>
        <v>75871.044999999998</v>
      </c>
      <c r="AI525" s="285"/>
      <c r="AJ525" s="16">
        <f t="shared" si="106"/>
        <v>0</v>
      </c>
    </row>
    <row r="526" spans="1:36" ht="11.25" customHeight="1">
      <c r="A526" s="169">
        <v>16500751</v>
      </c>
      <c r="B526" s="157"/>
      <c r="C526" s="246" t="s">
        <v>1321</v>
      </c>
      <c r="D526" s="159">
        <v>0</v>
      </c>
      <c r="E526" s="159">
        <v>0</v>
      </c>
      <c r="F526" s="159">
        <v>0</v>
      </c>
      <c r="G526" s="159">
        <v>0</v>
      </c>
      <c r="H526" s="159">
        <v>0</v>
      </c>
      <c r="I526" s="159">
        <v>0</v>
      </c>
      <c r="J526" s="275">
        <v>1598.38</v>
      </c>
      <c r="K526" s="275">
        <v>6480.9</v>
      </c>
      <c r="L526" s="160">
        <v>6480.9</v>
      </c>
      <c r="M526" s="160">
        <v>6480.9</v>
      </c>
      <c r="N526" s="160">
        <v>6480.9</v>
      </c>
      <c r="O526" s="160">
        <v>6480.9</v>
      </c>
      <c r="P526" s="160">
        <v>10345.450000000001</v>
      </c>
      <c r="Q526" s="160">
        <f t="shared" si="111"/>
        <v>3264.6337500000004</v>
      </c>
      <c r="R526" s="222"/>
      <c r="S526" s="209"/>
      <c r="T526" s="209"/>
      <c r="U526" s="517"/>
      <c r="V526" s="16">
        <v>0</v>
      </c>
      <c r="W526" s="11">
        <v>0</v>
      </c>
      <c r="X526" s="17">
        <v>0</v>
      </c>
      <c r="Y526" s="16"/>
      <c r="Z526" s="11"/>
      <c r="AA526" s="17"/>
      <c r="AB526" s="16"/>
      <c r="AC526" s="11"/>
      <c r="AD526" s="17">
        <f t="shared" si="113"/>
        <v>0</v>
      </c>
      <c r="AE526" s="16">
        <v>0</v>
      </c>
      <c r="AF526" s="11">
        <v>0</v>
      </c>
      <c r="AG526" s="17">
        <v>0</v>
      </c>
      <c r="AH526" s="161">
        <f t="shared" si="110"/>
        <v>3264.6337500000004</v>
      </c>
      <c r="AI526" s="285"/>
      <c r="AJ526" s="16">
        <f t="shared" si="106"/>
        <v>0</v>
      </c>
    </row>
    <row r="527" spans="1:36" ht="11.25" customHeight="1">
      <c r="A527" s="169">
        <v>16500753</v>
      </c>
      <c r="B527" s="157"/>
      <c r="C527" s="243" t="s">
        <v>2077</v>
      </c>
      <c r="D527" s="159">
        <v>528494.12</v>
      </c>
      <c r="E527" s="159">
        <v>462432.36</v>
      </c>
      <c r="F527" s="159">
        <v>396370.6</v>
      </c>
      <c r="G527" s="159">
        <v>330308.84000000003</v>
      </c>
      <c r="H527" s="159">
        <v>264247.08</v>
      </c>
      <c r="I527" s="159">
        <v>198185.32</v>
      </c>
      <c r="J527" s="275">
        <v>132123.56</v>
      </c>
      <c r="K527" s="275">
        <v>66061.8</v>
      </c>
      <c r="L527" s="160">
        <v>843618.76</v>
      </c>
      <c r="M527" s="160">
        <v>773317.2</v>
      </c>
      <c r="N527" s="160">
        <v>703015.64</v>
      </c>
      <c r="O527" s="160">
        <v>632714.07999999996</v>
      </c>
      <c r="P527" s="160">
        <v>562412.52</v>
      </c>
      <c r="Q527" s="160">
        <f t="shared" si="111"/>
        <v>445654.04666666669</v>
      </c>
      <c r="R527" s="222"/>
      <c r="S527" s="209"/>
      <c r="T527" s="209"/>
      <c r="U527" s="517"/>
      <c r="V527" s="16">
        <v>0</v>
      </c>
      <c r="W527" s="11">
        <v>0</v>
      </c>
      <c r="X527" s="17">
        <v>0</v>
      </c>
      <c r="Y527" s="16"/>
      <c r="Z527" s="11"/>
      <c r="AA527" s="17"/>
      <c r="AB527" s="16"/>
      <c r="AC527" s="11"/>
      <c r="AD527" s="17">
        <f>SUM(AB527:AC527)</f>
        <v>0</v>
      </c>
      <c r="AE527" s="16">
        <v>0</v>
      </c>
      <c r="AF527" s="11">
        <v>0</v>
      </c>
      <c r="AG527" s="17">
        <v>0</v>
      </c>
      <c r="AH527" s="161">
        <f t="shared" si="110"/>
        <v>445654.04666666669</v>
      </c>
      <c r="AI527" s="285"/>
      <c r="AJ527" s="16">
        <f t="shared" ref="AJ527:AJ590" si="114">Q527-X527-AA527-AD527-AG527-AH527</f>
        <v>0</v>
      </c>
    </row>
    <row r="528" spans="1:36" ht="11.25" customHeight="1">
      <c r="A528" s="169">
        <v>16500761</v>
      </c>
      <c r="B528" s="157"/>
      <c r="C528" s="197" t="s">
        <v>1322</v>
      </c>
      <c r="D528" s="159">
        <v>0</v>
      </c>
      <c r="E528" s="159">
        <v>0</v>
      </c>
      <c r="F528" s="159">
        <v>0</v>
      </c>
      <c r="G528" s="159">
        <v>0</v>
      </c>
      <c r="H528" s="159">
        <v>0</v>
      </c>
      <c r="I528" s="159">
        <v>0</v>
      </c>
      <c r="J528" s="275">
        <v>0</v>
      </c>
      <c r="K528" s="275">
        <v>0</v>
      </c>
      <c r="L528" s="160">
        <v>0</v>
      </c>
      <c r="M528" s="160">
        <v>0</v>
      </c>
      <c r="N528" s="160">
        <v>0</v>
      </c>
      <c r="O528" s="160">
        <v>0</v>
      </c>
      <c r="P528" s="160">
        <v>0</v>
      </c>
      <c r="Q528" s="160">
        <f t="shared" si="111"/>
        <v>0</v>
      </c>
      <c r="R528" s="222"/>
      <c r="S528" s="209"/>
      <c r="T528" s="209"/>
      <c r="U528" s="517"/>
      <c r="V528" s="16">
        <v>0</v>
      </c>
      <c r="W528" s="11">
        <v>0</v>
      </c>
      <c r="X528" s="17">
        <v>0</v>
      </c>
      <c r="Y528" s="16"/>
      <c r="Z528" s="11"/>
      <c r="AA528" s="17"/>
      <c r="AB528" s="16"/>
      <c r="AC528" s="11"/>
      <c r="AD528" s="17">
        <f t="shared" si="113"/>
        <v>0</v>
      </c>
      <c r="AE528" s="16">
        <v>0</v>
      </c>
      <c r="AF528" s="11">
        <v>0</v>
      </c>
      <c r="AG528" s="17">
        <v>0</v>
      </c>
      <c r="AH528" s="161">
        <f t="shared" si="110"/>
        <v>0</v>
      </c>
      <c r="AI528" s="285"/>
      <c r="AJ528" s="16">
        <f t="shared" si="114"/>
        <v>0</v>
      </c>
    </row>
    <row r="529" spans="1:36" ht="11.25" customHeight="1">
      <c r="A529" s="169">
        <v>16500763</v>
      </c>
      <c r="B529" s="157"/>
      <c r="C529" s="197" t="s">
        <v>2181</v>
      </c>
      <c r="D529" s="159">
        <v>95207.23</v>
      </c>
      <c r="E529" s="159">
        <v>85686.51</v>
      </c>
      <c r="F529" s="159">
        <v>76165.789999999994</v>
      </c>
      <c r="G529" s="159">
        <v>66645.070000000007</v>
      </c>
      <c r="H529" s="159">
        <v>57124.35</v>
      </c>
      <c r="I529" s="159">
        <v>47603.63</v>
      </c>
      <c r="J529" s="275">
        <v>38082.910000000003</v>
      </c>
      <c r="K529" s="275">
        <v>28562.19</v>
      </c>
      <c r="L529" s="160">
        <v>19041.47</v>
      </c>
      <c r="M529" s="160">
        <v>9520.75</v>
      </c>
      <c r="N529" s="160">
        <v>0</v>
      </c>
      <c r="O529" s="160">
        <v>222424.07</v>
      </c>
      <c r="P529" s="160">
        <v>0</v>
      </c>
      <c r="Q529" s="160">
        <f t="shared" si="111"/>
        <v>58205.029583333329</v>
      </c>
      <c r="R529" s="222"/>
      <c r="S529" s="209"/>
      <c r="T529" s="209"/>
      <c r="U529" s="517"/>
      <c r="V529" s="16">
        <v>0</v>
      </c>
      <c r="W529" s="11">
        <v>0</v>
      </c>
      <c r="X529" s="17">
        <v>0</v>
      </c>
      <c r="Y529" s="16"/>
      <c r="Z529" s="11"/>
      <c r="AA529" s="17"/>
      <c r="AB529" s="16"/>
      <c r="AC529" s="11"/>
      <c r="AD529" s="17">
        <f>SUM(AB529:AC529)</f>
        <v>0</v>
      </c>
      <c r="AE529" s="16">
        <v>0</v>
      </c>
      <c r="AF529" s="11">
        <v>0</v>
      </c>
      <c r="AG529" s="17">
        <v>0</v>
      </c>
      <c r="AH529" s="161">
        <f t="shared" si="110"/>
        <v>58205.029583333329</v>
      </c>
      <c r="AI529" s="285"/>
      <c r="AJ529" s="16">
        <f t="shared" si="114"/>
        <v>0</v>
      </c>
    </row>
    <row r="530" spans="1:36" ht="11.25" customHeight="1">
      <c r="A530" s="169">
        <v>16500771</v>
      </c>
      <c r="B530" s="157"/>
      <c r="C530" s="197" t="s">
        <v>1323</v>
      </c>
      <c r="D530" s="159">
        <v>0</v>
      </c>
      <c r="E530" s="159">
        <v>0</v>
      </c>
      <c r="F530" s="159">
        <v>0</v>
      </c>
      <c r="G530" s="159">
        <v>0</v>
      </c>
      <c r="H530" s="159">
        <v>0</v>
      </c>
      <c r="I530" s="159">
        <v>0</v>
      </c>
      <c r="J530" s="275">
        <v>0</v>
      </c>
      <c r="K530" s="275">
        <v>0</v>
      </c>
      <c r="L530" s="160">
        <v>0</v>
      </c>
      <c r="M530" s="160">
        <v>0</v>
      </c>
      <c r="N530" s="160">
        <v>0</v>
      </c>
      <c r="O530" s="160">
        <v>0</v>
      </c>
      <c r="P530" s="160">
        <v>0</v>
      </c>
      <c r="Q530" s="160">
        <f t="shared" si="111"/>
        <v>0</v>
      </c>
      <c r="R530" s="222"/>
      <c r="S530" s="209"/>
      <c r="T530" s="209"/>
      <c r="U530" s="517"/>
      <c r="V530" s="16">
        <v>0</v>
      </c>
      <c r="W530" s="11">
        <v>0</v>
      </c>
      <c r="X530" s="17">
        <v>0</v>
      </c>
      <c r="Y530" s="16"/>
      <c r="Z530" s="11"/>
      <c r="AA530" s="17"/>
      <c r="AB530" s="16"/>
      <c r="AC530" s="11"/>
      <c r="AD530" s="17">
        <f t="shared" si="113"/>
        <v>0</v>
      </c>
      <c r="AE530" s="16">
        <v>0</v>
      </c>
      <c r="AF530" s="11">
        <v>0</v>
      </c>
      <c r="AG530" s="17">
        <v>0</v>
      </c>
      <c r="AH530" s="161">
        <f t="shared" si="110"/>
        <v>0</v>
      </c>
      <c r="AI530" s="285"/>
      <c r="AJ530" s="16">
        <f t="shared" si="114"/>
        <v>0</v>
      </c>
    </row>
    <row r="531" spans="1:36" ht="11.25" customHeight="1">
      <c r="A531" s="169">
        <v>16500773</v>
      </c>
      <c r="B531" s="157"/>
      <c r="C531" s="197" t="s">
        <v>2203</v>
      </c>
      <c r="D531" s="159">
        <v>0</v>
      </c>
      <c r="E531" s="159">
        <v>0</v>
      </c>
      <c r="F531" s="159">
        <v>0</v>
      </c>
      <c r="G531" s="159">
        <v>0</v>
      </c>
      <c r="H531" s="159">
        <v>0</v>
      </c>
      <c r="I531" s="159">
        <v>0</v>
      </c>
      <c r="J531" s="275">
        <v>0</v>
      </c>
      <c r="K531" s="275">
        <v>0</v>
      </c>
      <c r="L531" s="160">
        <v>0</v>
      </c>
      <c r="M531" s="160">
        <v>0</v>
      </c>
      <c r="N531" s="160">
        <v>0</v>
      </c>
      <c r="O531" s="160">
        <v>0</v>
      </c>
      <c r="P531" s="160">
        <v>0</v>
      </c>
      <c r="Q531" s="160">
        <f t="shared" si="111"/>
        <v>0</v>
      </c>
      <c r="R531" s="222"/>
      <c r="S531" s="209"/>
      <c r="T531" s="209"/>
      <c r="U531" s="517"/>
      <c r="V531" s="16">
        <v>0</v>
      </c>
      <c r="W531" s="11">
        <v>0</v>
      </c>
      <c r="X531" s="17">
        <v>0</v>
      </c>
      <c r="Y531" s="16"/>
      <c r="Z531" s="11"/>
      <c r="AA531" s="17"/>
      <c r="AB531" s="16"/>
      <c r="AC531" s="11"/>
      <c r="AD531" s="17">
        <f>SUM(AB531:AC531)</f>
        <v>0</v>
      </c>
      <c r="AE531" s="16">
        <v>0</v>
      </c>
      <c r="AF531" s="11">
        <v>0</v>
      </c>
      <c r="AG531" s="17">
        <v>0</v>
      </c>
      <c r="AH531" s="161">
        <f t="shared" si="110"/>
        <v>0</v>
      </c>
      <c r="AI531" s="285"/>
      <c r="AJ531" s="16">
        <f t="shared" si="114"/>
        <v>0</v>
      </c>
    </row>
    <row r="532" spans="1:36" ht="11.25" customHeight="1">
      <c r="A532" s="169">
        <v>16500781</v>
      </c>
      <c r="B532" s="157"/>
      <c r="C532" s="197" t="s">
        <v>1324</v>
      </c>
      <c r="D532" s="159">
        <v>0</v>
      </c>
      <c r="E532" s="159">
        <v>0</v>
      </c>
      <c r="F532" s="159">
        <v>0</v>
      </c>
      <c r="G532" s="159">
        <v>0</v>
      </c>
      <c r="H532" s="159">
        <v>0</v>
      </c>
      <c r="I532" s="159">
        <v>0</v>
      </c>
      <c r="J532" s="275">
        <v>0</v>
      </c>
      <c r="K532" s="275">
        <v>0</v>
      </c>
      <c r="L532" s="160">
        <v>0</v>
      </c>
      <c r="M532" s="160">
        <v>0</v>
      </c>
      <c r="N532" s="160">
        <v>0</v>
      </c>
      <c r="O532" s="160">
        <v>0</v>
      </c>
      <c r="P532" s="160">
        <v>0</v>
      </c>
      <c r="Q532" s="160">
        <f t="shared" si="111"/>
        <v>0</v>
      </c>
      <c r="R532" s="222"/>
      <c r="S532" s="209"/>
      <c r="T532" s="209"/>
      <c r="U532" s="517"/>
      <c r="V532" s="16">
        <v>0</v>
      </c>
      <c r="W532" s="11">
        <v>0</v>
      </c>
      <c r="X532" s="17">
        <v>0</v>
      </c>
      <c r="Y532" s="16"/>
      <c r="Z532" s="11"/>
      <c r="AA532" s="17"/>
      <c r="AB532" s="16"/>
      <c r="AC532" s="11"/>
      <c r="AD532" s="17">
        <f t="shared" si="113"/>
        <v>0</v>
      </c>
      <c r="AE532" s="16">
        <v>0</v>
      </c>
      <c r="AF532" s="11">
        <v>0</v>
      </c>
      <c r="AG532" s="17">
        <v>0</v>
      </c>
      <c r="AH532" s="161">
        <f t="shared" si="110"/>
        <v>0</v>
      </c>
      <c r="AI532" s="285"/>
      <c r="AJ532" s="16">
        <f t="shared" si="114"/>
        <v>0</v>
      </c>
    </row>
    <row r="533" spans="1:36" ht="11.25" customHeight="1">
      <c r="A533" s="169">
        <v>16500783</v>
      </c>
      <c r="B533" s="157"/>
      <c r="C533" s="197" t="s">
        <v>2353</v>
      </c>
      <c r="D533" s="159">
        <v>81257.759999999995</v>
      </c>
      <c r="E533" s="159">
        <v>74486.28</v>
      </c>
      <c r="F533" s="159">
        <v>67714.8</v>
      </c>
      <c r="G533" s="159">
        <v>60943.32</v>
      </c>
      <c r="H533" s="159">
        <v>54171.839999999997</v>
      </c>
      <c r="I533" s="159">
        <v>47400.36</v>
      </c>
      <c r="J533" s="275">
        <v>40628.879999999997</v>
      </c>
      <c r="K533" s="275">
        <v>33857.4</v>
      </c>
      <c r="L533" s="160">
        <v>27085.919999999998</v>
      </c>
      <c r="M533" s="160">
        <v>20314.439999999999</v>
      </c>
      <c r="N533" s="160">
        <v>13542.96</v>
      </c>
      <c r="O533" s="160">
        <v>89488.88</v>
      </c>
      <c r="P533" s="160">
        <v>82717.399999999994</v>
      </c>
      <c r="Q533" s="160">
        <f t="shared" si="111"/>
        <v>50968.555</v>
      </c>
      <c r="R533" s="222"/>
      <c r="S533" s="209"/>
      <c r="T533" s="209"/>
      <c r="U533" s="517"/>
      <c r="V533" s="16">
        <v>0</v>
      </c>
      <c r="W533" s="11">
        <v>0</v>
      </c>
      <c r="X533" s="17">
        <v>0</v>
      </c>
      <c r="Y533" s="16"/>
      <c r="Z533" s="11"/>
      <c r="AA533" s="17"/>
      <c r="AB533" s="16"/>
      <c r="AC533" s="11"/>
      <c r="AD533" s="17">
        <f>SUM(AB533:AC533)</f>
        <v>0</v>
      </c>
      <c r="AE533" s="16">
        <v>0</v>
      </c>
      <c r="AF533" s="11">
        <v>0</v>
      </c>
      <c r="AG533" s="17">
        <v>0</v>
      </c>
      <c r="AH533" s="161">
        <f t="shared" si="110"/>
        <v>50968.555</v>
      </c>
      <c r="AI533" s="285"/>
      <c r="AJ533" s="16">
        <f t="shared" si="114"/>
        <v>0</v>
      </c>
    </row>
    <row r="534" spans="1:36" ht="11.25" customHeight="1">
      <c r="A534" s="169">
        <v>16500791</v>
      </c>
      <c r="B534" s="157"/>
      <c r="C534" s="197" t="s">
        <v>1318</v>
      </c>
      <c r="D534" s="159">
        <v>0</v>
      </c>
      <c r="E534" s="159">
        <v>0</v>
      </c>
      <c r="F534" s="159">
        <v>0</v>
      </c>
      <c r="G534" s="159">
        <v>0</v>
      </c>
      <c r="H534" s="159">
        <v>0</v>
      </c>
      <c r="I534" s="159">
        <v>0</v>
      </c>
      <c r="J534" s="275">
        <v>0</v>
      </c>
      <c r="K534" s="275">
        <v>0</v>
      </c>
      <c r="L534" s="160">
        <v>0</v>
      </c>
      <c r="M534" s="160">
        <v>0</v>
      </c>
      <c r="N534" s="160">
        <v>0</v>
      </c>
      <c r="O534" s="160">
        <v>0</v>
      </c>
      <c r="P534" s="160">
        <v>0</v>
      </c>
      <c r="Q534" s="160">
        <f t="shared" si="111"/>
        <v>0</v>
      </c>
      <c r="R534" s="222"/>
      <c r="S534" s="209"/>
      <c r="T534" s="209"/>
      <c r="U534" s="517"/>
      <c r="V534" s="16">
        <v>0</v>
      </c>
      <c r="W534" s="11">
        <v>0</v>
      </c>
      <c r="X534" s="17">
        <v>0</v>
      </c>
      <c r="Y534" s="16"/>
      <c r="Z534" s="11"/>
      <c r="AA534" s="17"/>
      <c r="AB534" s="16"/>
      <c r="AC534" s="11"/>
      <c r="AD534" s="17">
        <f t="shared" si="113"/>
        <v>0</v>
      </c>
      <c r="AE534" s="16">
        <v>0</v>
      </c>
      <c r="AF534" s="11">
        <v>0</v>
      </c>
      <c r="AG534" s="17">
        <v>0</v>
      </c>
      <c r="AH534" s="161">
        <f t="shared" si="110"/>
        <v>0</v>
      </c>
      <c r="AI534" s="285"/>
      <c r="AJ534" s="16">
        <f t="shared" si="114"/>
        <v>0</v>
      </c>
    </row>
    <row r="535" spans="1:36" ht="11.25" customHeight="1">
      <c r="A535" s="169">
        <v>16500793</v>
      </c>
      <c r="B535" s="157"/>
      <c r="C535" s="197" t="s">
        <v>2358</v>
      </c>
      <c r="D535" s="159">
        <v>0</v>
      </c>
      <c r="E535" s="159">
        <v>0</v>
      </c>
      <c r="F535" s="159">
        <v>0</v>
      </c>
      <c r="G535" s="159">
        <v>0</v>
      </c>
      <c r="H535" s="159">
        <v>0</v>
      </c>
      <c r="I535" s="159">
        <v>0</v>
      </c>
      <c r="J535" s="275">
        <v>0</v>
      </c>
      <c r="K535" s="275">
        <v>0</v>
      </c>
      <c r="L535" s="160">
        <v>0</v>
      </c>
      <c r="M535" s="160">
        <v>0</v>
      </c>
      <c r="N535" s="160">
        <v>0</v>
      </c>
      <c r="O535" s="160">
        <v>0</v>
      </c>
      <c r="P535" s="160">
        <v>0</v>
      </c>
      <c r="Q535" s="160">
        <f t="shared" si="111"/>
        <v>0</v>
      </c>
      <c r="R535" s="222"/>
      <c r="S535" s="209"/>
      <c r="T535" s="209"/>
      <c r="U535" s="517"/>
      <c r="V535" s="16">
        <v>0</v>
      </c>
      <c r="W535" s="11">
        <v>0</v>
      </c>
      <c r="X535" s="17">
        <v>0</v>
      </c>
      <c r="Y535" s="16"/>
      <c r="Z535" s="11"/>
      <c r="AA535" s="17"/>
      <c r="AB535" s="16"/>
      <c r="AC535" s="11"/>
      <c r="AD535" s="17">
        <f>SUM(AB535:AC535)</f>
        <v>0</v>
      </c>
      <c r="AE535" s="16">
        <v>0</v>
      </c>
      <c r="AF535" s="11">
        <v>0</v>
      </c>
      <c r="AG535" s="17">
        <v>0</v>
      </c>
      <c r="AH535" s="161">
        <f t="shared" si="110"/>
        <v>0</v>
      </c>
      <c r="AI535" s="285"/>
      <c r="AJ535" s="16">
        <f t="shared" si="114"/>
        <v>0</v>
      </c>
    </row>
    <row r="536" spans="1:36" ht="11.25" customHeight="1">
      <c r="A536" s="169">
        <v>16500801</v>
      </c>
      <c r="B536" s="157"/>
      <c r="C536" s="197" t="s">
        <v>1332</v>
      </c>
      <c r="D536" s="159">
        <v>0</v>
      </c>
      <c r="E536" s="159">
        <v>0</v>
      </c>
      <c r="F536" s="159">
        <v>0</v>
      </c>
      <c r="G536" s="159">
        <v>0</v>
      </c>
      <c r="H536" s="159">
        <v>0</v>
      </c>
      <c r="I536" s="159">
        <v>0</v>
      </c>
      <c r="J536" s="275">
        <v>0</v>
      </c>
      <c r="K536" s="275">
        <v>0</v>
      </c>
      <c r="L536" s="160">
        <v>0</v>
      </c>
      <c r="M536" s="160">
        <v>0</v>
      </c>
      <c r="N536" s="160">
        <v>0</v>
      </c>
      <c r="O536" s="160">
        <v>0</v>
      </c>
      <c r="P536" s="160">
        <v>0</v>
      </c>
      <c r="Q536" s="160">
        <f t="shared" si="111"/>
        <v>0</v>
      </c>
      <c r="R536" s="222"/>
      <c r="S536" s="209"/>
      <c r="T536" s="209"/>
      <c r="U536" s="517"/>
      <c r="V536" s="16">
        <v>0</v>
      </c>
      <c r="W536" s="11">
        <v>0</v>
      </c>
      <c r="X536" s="17">
        <v>0</v>
      </c>
      <c r="Y536" s="16"/>
      <c r="Z536" s="11"/>
      <c r="AA536" s="17"/>
      <c r="AB536" s="16"/>
      <c r="AC536" s="11"/>
      <c r="AD536" s="17">
        <f t="shared" si="113"/>
        <v>0</v>
      </c>
      <c r="AE536" s="16">
        <v>0</v>
      </c>
      <c r="AF536" s="11">
        <v>0</v>
      </c>
      <c r="AG536" s="17">
        <v>0</v>
      </c>
      <c r="AH536" s="161">
        <f t="shared" si="110"/>
        <v>0</v>
      </c>
      <c r="AI536" s="285"/>
      <c r="AJ536" s="16">
        <f t="shared" si="114"/>
        <v>0</v>
      </c>
    </row>
    <row r="537" spans="1:36" ht="11.25" customHeight="1">
      <c r="A537" s="169">
        <v>16500803</v>
      </c>
      <c r="B537" s="157"/>
      <c r="C537" s="197" t="s">
        <v>2491</v>
      </c>
      <c r="D537" s="159">
        <v>0</v>
      </c>
      <c r="E537" s="159">
        <v>0</v>
      </c>
      <c r="F537" s="159">
        <v>0</v>
      </c>
      <c r="G537" s="159">
        <v>0</v>
      </c>
      <c r="H537" s="159">
        <v>0</v>
      </c>
      <c r="I537" s="159">
        <v>0</v>
      </c>
      <c r="J537" s="275">
        <v>0</v>
      </c>
      <c r="K537" s="275">
        <v>0</v>
      </c>
      <c r="L537" s="160">
        <v>0</v>
      </c>
      <c r="M537" s="160">
        <v>0</v>
      </c>
      <c r="N537" s="160">
        <v>0</v>
      </c>
      <c r="O537" s="160">
        <v>0</v>
      </c>
      <c r="P537" s="160">
        <v>0</v>
      </c>
      <c r="Q537" s="160">
        <f t="shared" si="111"/>
        <v>0</v>
      </c>
      <c r="R537" s="222"/>
      <c r="S537" s="209"/>
      <c r="T537" s="209"/>
      <c r="U537" s="517"/>
      <c r="V537" s="16">
        <v>0</v>
      </c>
      <c r="W537" s="11">
        <v>0</v>
      </c>
      <c r="X537" s="17">
        <v>0</v>
      </c>
      <c r="Y537" s="16"/>
      <c r="Z537" s="11"/>
      <c r="AA537" s="17"/>
      <c r="AB537" s="16"/>
      <c r="AC537" s="11"/>
      <c r="AD537" s="17">
        <f t="shared" ref="AD537" si="115">SUM(AB537:AC537)</f>
        <v>0</v>
      </c>
      <c r="AE537" s="16">
        <v>0</v>
      </c>
      <c r="AF537" s="11">
        <v>0</v>
      </c>
      <c r="AG537" s="17">
        <v>0</v>
      </c>
      <c r="AH537" s="161">
        <f t="shared" si="110"/>
        <v>0</v>
      </c>
      <c r="AI537" s="285"/>
      <c r="AJ537" s="16">
        <f t="shared" si="114"/>
        <v>0</v>
      </c>
    </row>
    <row r="538" spans="1:36" ht="11.25" customHeight="1">
      <c r="A538" s="169">
        <v>16500811</v>
      </c>
      <c r="B538" s="157"/>
      <c r="C538" s="197" t="s">
        <v>177</v>
      </c>
      <c r="D538" s="159">
        <v>0</v>
      </c>
      <c r="E538" s="159">
        <v>0</v>
      </c>
      <c r="F538" s="159">
        <v>0</v>
      </c>
      <c r="G538" s="159">
        <v>0</v>
      </c>
      <c r="H538" s="159">
        <v>0</v>
      </c>
      <c r="I538" s="159">
        <v>0</v>
      </c>
      <c r="J538" s="275">
        <v>0</v>
      </c>
      <c r="K538" s="275">
        <v>0</v>
      </c>
      <c r="L538" s="160">
        <v>0</v>
      </c>
      <c r="M538" s="160">
        <v>0</v>
      </c>
      <c r="N538" s="160">
        <v>0</v>
      </c>
      <c r="O538" s="160">
        <v>0</v>
      </c>
      <c r="P538" s="160">
        <v>0</v>
      </c>
      <c r="Q538" s="160">
        <f t="shared" si="111"/>
        <v>0</v>
      </c>
      <c r="R538" s="222"/>
      <c r="S538" s="209"/>
      <c r="T538" s="209"/>
      <c r="U538" s="517"/>
      <c r="V538" s="16">
        <v>0</v>
      </c>
      <c r="W538" s="11">
        <v>0</v>
      </c>
      <c r="X538" s="17">
        <v>0</v>
      </c>
      <c r="Y538" s="16"/>
      <c r="Z538" s="11"/>
      <c r="AA538" s="17"/>
      <c r="AB538" s="16"/>
      <c r="AC538" s="11"/>
      <c r="AD538" s="17">
        <f t="shared" si="113"/>
        <v>0</v>
      </c>
      <c r="AE538" s="16">
        <v>0</v>
      </c>
      <c r="AF538" s="11">
        <v>0</v>
      </c>
      <c r="AG538" s="17">
        <v>0</v>
      </c>
      <c r="AH538" s="161">
        <f t="shared" si="110"/>
        <v>0</v>
      </c>
      <c r="AI538" s="285"/>
      <c r="AJ538" s="16">
        <f t="shared" si="114"/>
        <v>0</v>
      </c>
    </row>
    <row r="539" spans="1:36" ht="11.25" customHeight="1">
      <c r="A539" s="169">
        <v>16500821</v>
      </c>
      <c r="B539" s="157"/>
      <c r="C539" s="197" t="s">
        <v>178</v>
      </c>
      <c r="D539" s="159">
        <v>0</v>
      </c>
      <c r="E539" s="159">
        <v>0</v>
      </c>
      <c r="F539" s="159">
        <v>0</v>
      </c>
      <c r="G539" s="159">
        <v>0</v>
      </c>
      <c r="H539" s="159">
        <v>0</v>
      </c>
      <c r="I539" s="159">
        <v>0</v>
      </c>
      <c r="J539" s="275">
        <v>0</v>
      </c>
      <c r="K539" s="275">
        <v>0</v>
      </c>
      <c r="L539" s="160">
        <v>0</v>
      </c>
      <c r="M539" s="160">
        <v>0</v>
      </c>
      <c r="N539" s="160">
        <v>0</v>
      </c>
      <c r="O539" s="160">
        <v>0</v>
      </c>
      <c r="P539" s="160">
        <v>0</v>
      </c>
      <c r="Q539" s="160">
        <f t="shared" si="111"/>
        <v>0</v>
      </c>
      <c r="R539" s="222"/>
      <c r="S539" s="209"/>
      <c r="T539" s="209"/>
      <c r="U539" s="517"/>
      <c r="V539" s="16">
        <v>0</v>
      </c>
      <c r="W539" s="11">
        <v>0</v>
      </c>
      <c r="X539" s="17">
        <v>0</v>
      </c>
      <c r="Y539" s="16"/>
      <c r="Z539" s="11"/>
      <c r="AA539" s="17"/>
      <c r="AB539" s="16"/>
      <c r="AC539" s="11"/>
      <c r="AD539" s="17">
        <f t="shared" si="113"/>
        <v>0</v>
      </c>
      <c r="AE539" s="16">
        <v>0</v>
      </c>
      <c r="AF539" s="11">
        <v>0</v>
      </c>
      <c r="AG539" s="17">
        <v>0</v>
      </c>
      <c r="AH539" s="161">
        <f t="shared" si="110"/>
        <v>0</v>
      </c>
      <c r="AI539" s="285"/>
      <c r="AJ539" s="16">
        <f t="shared" si="114"/>
        <v>0</v>
      </c>
    </row>
    <row r="540" spans="1:36" ht="11.25" customHeight="1">
      <c r="A540" s="169">
        <v>16500831</v>
      </c>
      <c r="B540" s="157"/>
      <c r="C540" s="197" t="s">
        <v>1887</v>
      </c>
      <c r="D540" s="159">
        <v>0</v>
      </c>
      <c r="E540" s="159">
        <v>0</v>
      </c>
      <c r="F540" s="159">
        <v>0</v>
      </c>
      <c r="G540" s="159">
        <v>0</v>
      </c>
      <c r="H540" s="159">
        <v>0</v>
      </c>
      <c r="I540" s="159">
        <v>0</v>
      </c>
      <c r="J540" s="275">
        <v>0</v>
      </c>
      <c r="K540" s="275">
        <v>0</v>
      </c>
      <c r="L540" s="160">
        <v>0</v>
      </c>
      <c r="M540" s="160">
        <v>0</v>
      </c>
      <c r="N540" s="160">
        <v>0</v>
      </c>
      <c r="O540" s="160">
        <v>0</v>
      </c>
      <c r="P540" s="160">
        <v>0</v>
      </c>
      <c r="Q540" s="160">
        <f t="shared" si="111"/>
        <v>0</v>
      </c>
      <c r="R540" s="222"/>
      <c r="S540" s="209"/>
      <c r="T540" s="209"/>
      <c r="U540" s="517"/>
      <c r="V540" s="16">
        <v>0</v>
      </c>
      <c r="W540" s="11">
        <v>0</v>
      </c>
      <c r="X540" s="17">
        <v>0</v>
      </c>
      <c r="Y540" s="16"/>
      <c r="Z540" s="11"/>
      <c r="AA540" s="17"/>
      <c r="AB540" s="16"/>
      <c r="AC540" s="11"/>
      <c r="AD540" s="17">
        <f t="shared" ref="AD540:AD546" si="116">SUM(AB540:AC540)</f>
        <v>0</v>
      </c>
      <c r="AE540" s="16">
        <v>0</v>
      </c>
      <c r="AF540" s="11">
        <v>0</v>
      </c>
      <c r="AG540" s="17">
        <v>0</v>
      </c>
      <c r="AH540" s="161">
        <f t="shared" si="110"/>
        <v>0</v>
      </c>
      <c r="AI540" s="285"/>
      <c r="AJ540" s="16">
        <f t="shared" si="114"/>
        <v>0</v>
      </c>
    </row>
    <row r="541" spans="1:36" ht="11.25" customHeight="1">
      <c r="A541" s="169">
        <v>16500841</v>
      </c>
      <c r="B541" s="157"/>
      <c r="C541" s="197" t="s">
        <v>1888</v>
      </c>
      <c r="D541" s="159">
        <v>0</v>
      </c>
      <c r="E541" s="159">
        <v>0</v>
      </c>
      <c r="F541" s="159">
        <v>0</v>
      </c>
      <c r="G541" s="159">
        <v>0</v>
      </c>
      <c r="H541" s="159">
        <v>0</v>
      </c>
      <c r="I541" s="159">
        <v>0</v>
      </c>
      <c r="J541" s="275">
        <v>0</v>
      </c>
      <c r="K541" s="275">
        <v>0</v>
      </c>
      <c r="L541" s="160">
        <v>0</v>
      </c>
      <c r="M541" s="160">
        <v>0</v>
      </c>
      <c r="N541" s="160">
        <v>0</v>
      </c>
      <c r="O541" s="160">
        <v>0</v>
      </c>
      <c r="P541" s="160">
        <v>0</v>
      </c>
      <c r="Q541" s="160">
        <f t="shared" si="111"/>
        <v>0</v>
      </c>
      <c r="R541" s="222"/>
      <c r="S541" s="209"/>
      <c r="T541" s="209"/>
      <c r="U541" s="517"/>
      <c r="V541" s="16">
        <v>0</v>
      </c>
      <c r="W541" s="11">
        <v>0</v>
      </c>
      <c r="X541" s="17">
        <v>0</v>
      </c>
      <c r="Y541" s="16"/>
      <c r="Z541" s="11"/>
      <c r="AA541" s="17"/>
      <c r="AB541" s="16"/>
      <c r="AC541" s="11"/>
      <c r="AD541" s="17">
        <f t="shared" si="116"/>
        <v>0</v>
      </c>
      <c r="AE541" s="16">
        <v>0</v>
      </c>
      <c r="AF541" s="11">
        <v>0</v>
      </c>
      <c r="AG541" s="17">
        <v>0</v>
      </c>
      <c r="AH541" s="161">
        <f t="shared" si="110"/>
        <v>0</v>
      </c>
      <c r="AI541" s="285"/>
      <c r="AJ541" s="16">
        <f t="shared" si="114"/>
        <v>0</v>
      </c>
    </row>
    <row r="542" spans="1:36" ht="11.25" customHeight="1">
      <c r="A542" s="169">
        <v>16500851</v>
      </c>
      <c r="B542" s="157"/>
      <c r="C542" s="197" t="s">
        <v>1889</v>
      </c>
      <c r="D542" s="159">
        <v>0</v>
      </c>
      <c r="E542" s="159">
        <v>0</v>
      </c>
      <c r="F542" s="159">
        <v>0</v>
      </c>
      <c r="G542" s="159">
        <v>0</v>
      </c>
      <c r="H542" s="159">
        <v>0</v>
      </c>
      <c r="I542" s="159">
        <v>0</v>
      </c>
      <c r="J542" s="275">
        <v>0</v>
      </c>
      <c r="K542" s="275">
        <v>0</v>
      </c>
      <c r="L542" s="160">
        <v>0</v>
      </c>
      <c r="M542" s="160">
        <v>0</v>
      </c>
      <c r="N542" s="160">
        <v>0</v>
      </c>
      <c r="O542" s="160">
        <v>0</v>
      </c>
      <c r="P542" s="160">
        <v>0</v>
      </c>
      <c r="Q542" s="160">
        <f t="shared" si="111"/>
        <v>0</v>
      </c>
      <c r="R542" s="222"/>
      <c r="S542" s="209"/>
      <c r="T542" s="209"/>
      <c r="U542" s="517"/>
      <c r="V542" s="16">
        <v>0</v>
      </c>
      <c r="W542" s="11">
        <v>0</v>
      </c>
      <c r="X542" s="17">
        <v>0</v>
      </c>
      <c r="Y542" s="16"/>
      <c r="Z542" s="11"/>
      <c r="AA542" s="17"/>
      <c r="AB542" s="16"/>
      <c r="AC542" s="11"/>
      <c r="AD542" s="17">
        <f t="shared" si="116"/>
        <v>0</v>
      </c>
      <c r="AE542" s="16">
        <v>0</v>
      </c>
      <c r="AF542" s="11">
        <v>0</v>
      </c>
      <c r="AG542" s="17">
        <v>0</v>
      </c>
      <c r="AH542" s="161">
        <f t="shared" si="110"/>
        <v>0</v>
      </c>
      <c r="AI542" s="285"/>
      <c r="AJ542" s="16">
        <f t="shared" si="114"/>
        <v>0</v>
      </c>
    </row>
    <row r="543" spans="1:36" ht="11.25" customHeight="1">
      <c r="A543" s="169">
        <v>16500861</v>
      </c>
      <c r="B543" s="157"/>
      <c r="C543" s="197" t="s">
        <v>1896</v>
      </c>
      <c r="D543" s="159">
        <v>0</v>
      </c>
      <c r="E543" s="159">
        <v>0</v>
      </c>
      <c r="F543" s="159">
        <v>0</v>
      </c>
      <c r="G543" s="159">
        <v>0</v>
      </c>
      <c r="H543" s="159">
        <v>0</v>
      </c>
      <c r="I543" s="159">
        <v>0</v>
      </c>
      <c r="J543" s="275">
        <v>0</v>
      </c>
      <c r="K543" s="275">
        <v>0</v>
      </c>
      <c r="L543" s="160">
        <v>0</v>
      </c>
      <c r="M543" s="160">
        <v>0</v>
      </c>
      <c r="N543" s="160">
        <v>0</v>
      </c>
      <c r="O543" s="160">
        <v>0</v>
      </c>
      <c r="P543" s="160">
        <v>0</v>
      </c>
      <c r="Q543" s="160">
        <f t="shared" si="111"/>
        <v>0</v>
      </c>
      <c r="R543" s="222"/>
      <c r="S543" s="209"/>
      <c r="T543" s="209" t="s">
        <v>828</v>
      </c>
      <c r="U543" s="517"/>
      <c r="V543" s="16">
        <v>0</v>
      </c>
      <c r="W543" s="11">
        <v>0</v>
      </c>
      <c r="X543" s="17">
        <v>0</v>
      </c>
      <c r="Y543" s="16"/>
      <c r="Z543" s="11"/>
      <c r="AA543" s="17"/>
      <c r="AB543" s="16">
        <f>$Q543</f>
        <v>0</v>
      </c>
      <c r="AC543" s="11">
        <v>0</v>
      </c>
      <c r="AD543" s="17">
        <f t="shared" si="116"/>
        <v>0</v>
      </c>
      <c r="AE543" s="16">
        <v>0</v>
      </c>
      <c r="AF543" s="11">
        <v>0</v>
      </c>
      <c r="AG543" s="17">
        <v>0</v>
      </c>
      <c r="AH543" s="161"/>
      <c r="AI543" s="285"/>
      <c r="AJ543" s="16">
        <f t="shared" si="114"/>
        <v>0</v>
      </c>
    </row>
    <row r="544" spans="1:36" ht="11.25" customHeight="1">
      <c r="A544" s="169">
        <v>16500871</v>
      </c>
      <c r="B544" s="157"/>
      <c r="C544" s="197" t="s">
        <v>929</v>
      </c>
      <c r="D544" s="159">
        <v>0</v>
      </c>
      <c r="E544" s="159">
        <v>0</v>
      </c>
      <c r="F544" s="159">
        <v>0</v>
      </c>
      <c r="G544" s="159">
        <v>0</v>
      </c>
      <c r="H544" s="159">
        <v>0</v>
      </c>
      <c r="I544" s="159">
        <v>0</v>
      </c>
      <c r="J544" s="275">
        <v>0</v>
      </c>
      <c r="K544" s="275">
        <v>0</v>
      </c>
      <c r="L544" s="160">
        <v>0</v>
      </c>
      <c r="M544" s="160">
        <v>0</v>
      </c>
      <c r="N544" s="160">
        <v>0</v>
      </c>
      <c r="O544" s="160">
        <v>0</v>
      </c>
      <c r="P544" s="160">
        <v>0</v>
      </c>
      <c r="Q544" s="160">
        <f t="shared" si="111"/>
        <v>0</v>
      </c>
      <c r="R544" s="222"/>
      <c r="S544" s="209"/>
      <c r="T544" s="209" t="s">
        <v>1056</v>
      </c>
      <c r="U544" s="517"/>
      <c r="V544" s="16">
        <v>0</v>
      </c>
      <c r="W544" s="11">
        <v>0</v>
      </c>
      <c r="X544" s="17">
        <v>0</v>
      </c>
      <c r="Y544" s="16"/>
      <c r="Z544" s="11"/>
      <c r="AA544" s="17"/>
      <c r="AB544" s="16"/>
      <c r="AC544" s="11"/>
      <c r="AD544" s="17">
        <f t="shared" si="116"/>
        <v>0</v>
      </c>
      <c r="AE544" s="16">
        <f>$Q544</f>
        <v>0</v>
      </c>
      <c r="AF544" s="11">
        <f>$Q544</f>
        <v>0</v>
      </c>
      <c r="AG544" s="17">
        <f>$Q544</f>
        <v>0</v>
      </c>
      <c r="AH544" s="161"/>
      <c r="AI544" s="285"/>
      <c r="AJ544" s="16">
        <f t="shared" si="114"/>
        <v>0</v>
      </c>
    </row>
    <row r="545" spans="1:36" ht="11.25" customHeight="1">
      <c r="A545" s="169">
        <v>16500881</v>
      </c>
      <c r="B545" s="157"/>
      <c r="C545" s="197" t="s">
        <v>1916</v>
      </c>
      <c r="D545" s="159">
        <v>250000</v>
      </c>
      <c r="E545" s="159">
        <v>125000</v>
      </c>
      <c r="F545" s="159">
        <v>62500</v>
      </c>
      <c r="G545" s="159">
        <v>0</v>
      </c>
      <c r="H545" s="159">
        <v>0</v>
      </c>
      <c r="I545" s="159">
        <v>0</v>
      </c>
      <c r="J545" s="275">
        <v>0</v>
      </c>
      <c r="K545" s="275">
        <v>0</v>
      </c>
      <c r="L545" s="160">
        <v>0</v>
      </c>
      <c r="M545" s="160">
        <v>0</v>
      </c>
      <c r="N545" s="160">
        <v>0</v>
      </c>
      <c r="O545" s="160">
        <v>0</v>
      </c>
      <c r="P545" s="160">
        <v>0</v>
      </c>
      <c r="Q545" s="160">
        <f t="shared" si="111"/>
        <v>26041.666666666668</v>
      </c>
      <c r="R545" s="222"/>
      <c r="S545" s="209"/>
      <c r="T545" s="209"/>
      <c r="U545" s="517"/>
      <c r="V545" s="16">
        <v>0</v>
      </c>
      <c r="W545" s="11">
        <v>0</v>
      </c>
      <c r="X545" s="17">
        <v>0</v>
      </c>
      <c r="Y545" s="16"/>
      <c r="Z545" s="11"/>
      <c r="AA545" s="17"/>
      <c r="AB545" s="16"/>
      <c r="AC545" s="11"/>
      <c r="AD545" s="17">
        <f>SUM(AB545:AC545)</f>
        <v>0</v>
      </c>
      <c r="AE545" s="16">
        <v>0</v>
      </c>
      <c r="AF545" s="11">
        <v>0</v>
      </c>
      <c r="AG545" s="17">
        <v>0</v>
      </c>
      <c r="AH545" s="161">
        <f>Q545</f>
        <v>26041.666666666668</v>
      </c>
      <c r="AI545" s="285"/>
      <c r="AJ545" s="16">
        <f t="shared" si="114"/>
        <v>0</v>
      </c>
    </row>
    <row r="546" spans="1:36" ht="11.25" customHeight="1">
      <c r="A546" s="169">
        <v>16500883</v>
      </c>
      <c r="B546" s="157"/>
      <c r="C546" s="197" t="s">
        <v>1413</v>
      </c>
      <c r="D546" s="159">
        <v>0</v>
      </c>
      <c r="E546" s="159">
        <v>0</v>
      </c>
      <c r="F546" s="159">
        <v>0</v>
      </c>
      <c r="G546" s="159">
        <v>0</v>
      </c>
      <c r="H546" s="159">
        <v>0</v>
      </c>
      <c r="I546" s="159">
        <v>0</v>
      </c>
      <c r="J546" s="275">
        <v>0</v>
      </c>
      <c r="K546" s="275">
        <v>0</v>
      </c>
      <c r="L546" s="160">
        <v>0</v>
      </c>
      <c r="M546" s="160">
        <v>0</v>
      </c>
      <c r="N546" s="160">
        <v>0</v>
      </c>
      <c r="O546" s="160">
        <v>0</v>
      </c>
      <c r="P546" s="160">
        <v>0</v>
      </c>
      <c r="Q546" s="160">
        <f t="shared" si="111"/>
        <v>0</v>
      </c>
      <c r="R546" s="222"/>
      <c r="S546" s="209"/>
      <c r="T546" s="209"/>
      <c r="U546" s="517"/>
      <c r="V546" s="16">
        <v>0</v>
      </c>
      <c r="W546" s="11">
        <v>0</v>
      </c>
      <c r="X546" s="17">
        <v>0</v>
      </c>
      <c r="Y546" s="16"/>
      <c r="Z546" s="11"/>
      <c r="AA546" s="17"/>
      <c r="AB546" s="16"/>
      <c r="AC546" s="11"/>
      <c r="AD546" s="17">
        <f t="shared" si="116"/>
        <v>0</v>
      </c>
      <c r="AE546" s="16">
        <v>0</v>
      </c>
      <c r="AF546" s="11">
        <v>0</v>
      </c>
      <c r="AG546" s="17">
        <v>0</v>
      </c>
      <c r="AH546" s="164">
        <f>Q546</f>
        <v>0</v>
      </c>
      <c r="AI546" s="285"/>
      <c r="AJ546" s="16">
        <f t="shared" si="114"/>
        <v>0</v>
      </c>
    </row>
    <row r="547" spans="1:36" ht="11.25" customHeight="1">
      <c r="A547" s="169">
        <v>16500891</v>
      </c>
      <c r="B547" s="157"/>
      <c r="C547" s="197" t="s">
        <v>2031</v>
      </c>
      <c r="D547" s="159">
        <v>0</v>
      </c>
      <c r="E547" s="159">
        <v>0</v>
      </c>
      <c r="F547" s="159">
        <v>0</v>
      </c>
      <c r="G547" s="159">
        <v>0</v>
      </c>
      <c r="H547" s="159">
        <v>0</v>
      </c>
      <c r="I547" s="159">
        <v>0</v>
      </c>
      <c r="J547" s="275">
        <v>0</v>
      </c>
      <c r="K547" s="275">
        <v>0</v>
      </c>
      <c r="L547" s="160">
        <v>0</v>
      </c>
      <c r="M547" s="160">
        <v>0</v>
      </c>
      <c r="N547" s="160">
        <v>0</v>
      </c>
      <c r="O547" s="160">
        <v>0</v>
      </c>
      <c r="P547" s="160">
        <v>0</v>
      </c>
      <c r="Q547" s="160">
        <f t="shared" si="111"/>
        <v>0</v>
      </c>
      <c r="R547" s="222"/>
      <c r="S547" s="209"/>
      <c r="T547" s="209"/>
      <c r="U547" s="517"/>
      <c r="V547" s="16">
        <v>0</v>
      </c>
      <c r="W547" s="11">
        <v>0</v>
      </c>
      <c r="X547" s="17">
        <v>0</v>
      </c>
      <c r="Y547" s="16"/>
      <c r="Z547" s="11"/>
      <c r="AA547" s="17"/>
      <c r="AB547" s="16"/>
      <c r="AC547" s="11"/>
      <c r="AD547" s="17">
        <f t="shared" ref="AD547:AD651" si="117">SUM(AB547:AC547)</f>
        <v>0</v>
      </c>
      <c r="AE547" s="16">
        <v>0</v>
      </c>
      <c r="AF547" s="11">
        <v>0</v>
      </c>
      <c r="AG547" s="17">
        <v>0</v>
      </c>
      <c r="AH547" s="164">
        <f>Q547</f>
        <v>0</v>
      </c>
      <c r="AI547" s="285"/>
      <c r="AJ547" s="16">
        <f t="shared" si="114"/>
        <v>0</v>
      </c>
    </row>
    <row r="548" spans="1:36" ht="11.25" customHeight="1">
      <c r="A548" s="169">
        <v>16500893</v>
      </c>
      <c r="B548" s="157"/>
      <c r="C548" s="197" t="s">
        <v>2341</v>
      </c>
      <c r="D548" s="159">
        <v>289002.89</v>
      </c>
      <c r="E548" s="159">
        <v>247716.77</v>
      </c>
      <c r="F548" s="159">
        <v>206430.65</v>
      </c>
      <c r="G548" s="159">
        <v>0</v>
      </c>
      <c r="H548" s="159">
        <v>0</v>
      </c>
      <c r="I548" s="159">
        <v>0</v>
      </c>
      <c r="J548" s="275">
        <v>0</v>
      </c>
      <c r="K548" s="275">
        <v>0</v>
      </c>
      <c r="L548" s="160">
        <v>0</v>
      </c>
      <c r="M548" s="160">
        <v>0</v>
      </c>
      <c r="N548" s="160">
        <v>0</v>
      </c>
      <c r="O548" s="160">
        <v>0</v>
      </c>
      <c r="P548" s="160">
        <v>0</v>
      </c>
      <c r="Q548" s="160">
        <f t="shared" si="111"/>
        <v>49887.405416666668</v>
      </c>
      <c r="R548" s="222"/>
      <c r="S548" s="209"/>
      <c r="T548" s="209"/>
      <c r="U548" s="517"/>
      <c r="V548" s="16"/>
      <c r="W548" s="11"/>
      <c r="X548" s="17"/>
      <c r="Y548" s="16"/>
      <c r="Z548" s="11"/>
      <c r="AA548" s="17"/>
      <c r="AB548" s="16"/>
      <c r="AC548" s="11"/>
      <c r="AD548" s="17">
        <f>SUM(AB548:AC548)</f>
        <v>0</v>
      </c>
      <c r="AE548" s="16">
        <v>0</v>
      </c>
      <c r="AF548" s="11">
        <v>0</v>
      </c>
      <c r="AG548" s="17">
        <v>0</v>
      </c>
      <c r="AH548" s="164">
        <f>Q548</f>
        <v>49887.405416666668</v>
      </c>
      <c r="AI548" s="285"/>
      <c r="AJ548" s="16">
        <f t="shared" si="114"/>
        <v>0</v>
      </c>
    </row>
    <row r="549" spans="1:36" ht="11.25" customHeight="1">
      <c r="A549" s="169">
        <v>16500901</v>
      </c>
      <c r="B549" s="157"/>
      <c r="C549" s="197" t="s">
        <v>2242</v>
      </c>
      <c r="D549" s="159">
        <v>178411.89</v>
      </c>
      <c r="E549" s="159">
        <v>311705.77</v>
      </c>
      <c r="F549" s="159">
        <v>249664.75</v>
      </c>
      <c r="G549" s="159">
        <v>0</v>
      </c>
      <c r="H549" s="159">
        <v>0</v>
      </c>
      <c r="I549" s="159">
        <v>0</v>
      </c>
      <c r="J549" s="275">
        <v>0</v>
      </c>
      <c r="K549" s="275">
        <v>0</v>
      </c>
      <c r="L549" s="160">
        <v>0</v>
      </c>
      <c r="M549" s="160">
        <v>0</v>
      </c>
      <c r="N549" s="160">
        <v>0</v>
      </c>
      <c r="O549" s="160">
        <v>0</v>
      </c>
      <c r="P549" s="160">
        <v>0</v>
      </c>
      <c r="Q549" s="160">
        <f t="shared" si="111"/>
        <v>54214.705416666671</v>
      </c>
      <c r="R549" s="222"/>
      <c r="S549" s="209"/>
      <c r="T549" s="209" t="s">
        <v>828</v>
      </c>
      <c r="U549" s="517"/>
      <c r="V549" s="16">
        <v>0</v>
      </c>
      <c r="W549" s="11">
        <v>0</v>
      </c>
      <c r="X549" s="17">
        <v>0</v>
      </c>
      <c r="Y549" s="16"/>
      <c r="Z549" s="11"/>
      <c r="AA549" s="17"/>
      <c r="AB549" s="16">
        <f>$Q549</f>
        <v>54214.705416666671</v>
      </c>
      <c r="AC549" s="11">
        <v>0</v>
      </c>
      <c r="AD549" s="17">
        <f t="shared" si="117"/>
        <v>54214.705416666671</v>
      </c>
      <c r="AE549" s="16">
        <v>0</v>
      </c>
      <c r="AF549" s="11">
        <v>0</v>
      </c>
      <c r="AG549" s="17">
        <v>0</v>
      </c>
      <c r="AH549" s="161"/>
      <c r="AI549" s="285"/>
      <c r="AJ549" s="16">
        <f t="shared" si="114"/>
        <v>0</v>
      </c>
    </row>
    <row r="550" spans="1:36" ht="11.25" customHeight="1">
      <c r="A550" s="169">
        <v>16500903</v>
      </c>
      <c r="B550" s="157"/>
      <c r="C550" s="197" t="s">
        <v>2230</v>
      </c>
      <c r="D550" s="159">
        <v>0</v>
      </c>
      <c r="E550" s="159">
        <v>0</v>
      </c>
      <c r="F550" s="159">
        <v>0</v>
      </c>
      <c r="G550" s="159">
        <v>0</v>
      </c>
      <c r="H550" s="159">
        <v>0</v>
      </c>
      <c r="I550" s="159">
        <v>0</v>
      </c>
      <c r="J550" s="275">
        <v>0</v>
      </c>
      <c r="K550" s="275">
        <v>0</v>
      </c>
      <c r="L550" s="160">
        <v>0</v>
      </c>
      <c r="M550" s="160">
        <v>0</v>
      </c>
      <c r="N550" s="160">
        <v>0</v>
      </c>
      <c r="O550" s="160">
        <v>0</v>
      </c>
      <c r="P550" s="160">
        <v>0</v>
      </c>
      <c r="Q550" s="160">
        <f t="shared" si="111"/>
        <v>0</v>
      </c>
      <c r="R550" s="222"/>
      <c r="S550" s="209"/>
      <c r="T550" s="209"/>
      <c r="U550" s="517"/>
      <c r="V550" s="16">
        <v>0</v>
      </c>
      <c r="W550" s="11">
        <v>0</v>
      </c>
      <c r="X550" s="17">
        <v>0</v>
      </c>
      <c r="Y550" s="16"/>
      <c r="Z550" s="11"/>
      <c r="AA550" s="17"/>
      <c r="AB550" s="16"/>
      <c r="AC550" s="11"/>
      <c r="AD550" s="17">
        <f t="shared" ref="AD550:AD556" si="118">SUM(AB550:AC550)</f>
        <v>0</v>
      </c>
      <c r="AE550" s="16">
        <v>0</v>
      </c>
      <c r="AF550" s="11">
        <v>0</v>
      </c>
      <c r="AG550" s="17">
        <v>0</v>
      </c>
      <c r="AH550" s="164">
        <f t="shared" ref="AH550:AH559" si="119">Q550</f>
        <v>0</v>
      </c>
      <c r="AI550" s="285"/>
      <c r="AJ550" s="16">
        <f t="shared" si="114"/>
        <v>0</v>
      </c>
    </row>
    <row r="551" spans="1:36" ht="11.25" customHeight="1">
      <c r="A551" s="169">
        <v>16500911</v>
      </c>
      <c r="B551" s="157"/>
      <c r="C551" s="197" t="s">
        <v>2416</v>
      </c>
      <c r="D551" s="159">
        <v>234146.5</v>
      </c>
      <c r="E551" s="159">
        <v>232889</v>
      </c>
      <c r="F551" s="159">
        <v>231631.5</v>
      </c>
      <c r="G551" s="159">
        <v>0</v>
      </c>
      <c r="H551" s="159">
        <v>0</v>
      </c>
      <c r="I551" s="159">
        <v>0</v>
      </c>
      <c r="J551" s="275">
        <v>0</v>
      </c>
      <c r="K551" s="275">
        <v>0</v>
      </c>
      <c r="L551" s="160">
        <v>0</v>
      </c>
      <c r="M551" s="160">
        <v>0</v>
      </c>
      <c r="N551" s="160">
        <v>0</v>
      </c>
      <c r="O551" s="160">
        <v>0</v>
      </c>
      <c r="P551" s="160">
        <v>0</v>
      </c>
      <c r="Q551" s="160">
        <f t="shared" si="111"/>
        <v>48466.145833333336</v>
      </c>
      <c r="R551" s="222"/>
      <c r="S551" s="209"/>
      <c r="T551" s="209"/>
      <c r="U551" s="517"/>
      <c r="V551" s="16">
        <v>0</v>
      </c>
      <c r="W551" s="11">
        <v>0</v>
      </c>
      <c r="X551" s="17">
        <v>0</v>
      </c>
      <c r="Y551" s="16"/>
      <c r="Z551" s="11"/>
      <c r="AA551" s="17"/>
      <c r="AB551" s="16"/>
      <c r="AC551" s="11"/>
      <c r="AD551" s="17">
        <f t="shared" si="118"/>
        <v>0</v>
      </c>
      <c r="AE551" s="16">
        <v>0</v>
      </c>
      <c r="AF551" s="11">
        <v>0</v>
      </c>
      <c r="AG551" s="17">
        <v>0</v>
      </c>
      <c r="AH551" s="164">
        <f t="shared" si="119"/>
        <v>48466.145833333336</v>
      </c>
      <c r="AI551" s="285"/>
      <c r="AJ551" s="16">
        <f t="shared" si="114"/>
        <v>0</v>
      </c>
    </row>
    <row r="552" spans="1:36" ht="11.25" customHeight="1">
      <c r="A552" s="169">
        <v>16500913</v>
      </c>
      <c r="B552" s="157"/>
      <c r="C552" s="197" t="s">
        <v>2436</v>
      </c>
      <c r="D552" s="159">
        <v>0</v>
      </c>
      <c r="E552" s="159">
        <v>0</v>
      </c>
      <c r="F552" s="159">
        <v>0</v>
      </c>
      <c r="G552" s="159">
        <v>0</v>
      </c>
      <c r="H552" s="159">
        <v>0</v>
      </c>
      <c r="I552" s="159">
        <v>0</v>
      </c>
      <c r="J552" s="275">
        <v>0</v>
      </c>
      <c r="K552" s="275">
        <v>0</v>
      </c>
      <c r="L552" s="160">
        <v>0</v>
      </c>
      <c r="M552" s="160">
        <v>0</v>
      </c>
      <c r="N552" s="160">
        <v>0</v>
      </c>
      <c r="O552" s="160">
        <v>0</v>
      </c>
      <c r="P552" s="160">
        <v>0</v>
      </c>
      <c r="Q552" s="160">
        <f t="shared" si="111"/>
        <v>0</v>
      </c>
      <c r="R552" s="222"/>
      <c r="S552" s="209"/>
      <c r="T552" s="209"/>
      <c r="U552" s="517"/>
      <c r="V552" s="16">
        <v>0</v>
      </c>
      <c r="W552" s="11">
        <v>0</v>
      </c>
      <c r="X552" s="17">
        <v>0</v>
      </c>
      <c r="Y552" s="16"/>
      <c r="Z552" s="11"/>
      <c r="AA552" s="17"/>
      <c r="AB552" s="16"/>
      <c r="AC552" s="11"/>
      <c r="AD552" s="17">
        <f t="shared" si="118"/>
        <v>0</v>
      </c>
      <c r="AE552" s="16">
        <v>0</v>
      </c>
      <c r="AF552" s="11">
        <v>0</v>
      </c>
      <c r="AG552" s="17">
        <v>0</v>
      </c>
      <c r="AH552" s="164">
        <f t="shared" si="119"/>
        <v>0</v>
      </c>
      <c r="AI552" s="285"/>
      <c r="AJ552" s="16">
        <f t="shared" si="114"/>
        <v>0</v>
      </c>
    </row>
    <row r="553" spans="1:36" ht="11.25" customHeight="1">
      <c r="A553" s="169">
        <v>16500923</v>
      </c>
      <c r="B553" s="157"/>
      <c r="C553" s="197" t="s">
        <v>2430</v>
      </c>
      <c r="D553" s="159">
        <v>0</v>
      </c>
      <c r="E553" s="159">
        <v>0</v>
      </c>
      <c r="F553" s="159">
        <v>0</v>
      </c>
      <c r="G553" s="159">
        <v>0</v>
      </c>
      <c r="H553" s="159">
        <v>0</v>
      </c>
      <c r="I553" s="159">
        <v>0</v>
      </c>
      <c r="J553" s="275">
        <v>0</v>
      </c>
      <c r="K553" s="275">
        <v>0</v>
      </c>
      <c r="L553" s="160">
        <v>0</v>
      </c>
      <c r="M553" s="160">
        <v>0</v>
      </c>
      <c r="N553" s="160">
        <v>0</v>
      </c>
      <c r="O553" s="160">
        <v>0</v>
      </c>
      <c r="P553" s="160">
        <v>0</v>
      </c>
      <c r="Q553" s="160">
        <f t="shared" si="111"/>
        <v>0</v>
      </c>
      <c r="R553" s="222"/>
      <c r="S553" s="209"/>
      <c r="T553" s="209"/>
      <c r="U553" s="517"/>
      <c r="V553" s="16">
        <v>0</v>
      </c>
      <c r="W553" s="11">
        <v>0</v>
      </c>
      <c r="X553" s="17">
        <v>0</v>
      </c>
      <c r="Y553" s="16"/>
      <c r="Z553" s="11"/>
      <c r="AA553" s="17"/>
      <c r="AB553" s="16"/>
      <c r="AC553" s="11"/>
      <c r="AD553" s="17">
        <f t="shared" si="118"/>
        <v>0</v>
      </c>
      <c r="AE553" s="16">
        <v>0</v>
      </c>
      <c r="AF553" s="11">
        <v>0</v>
      </c>
      <c r="AG553" s="17">
        <v>0</v>
      </c>
      <c r="AH553" s="164">
        <f t="shared" si="119"/>
        <v>0</v>
      </c>
      <c r="AI553" s="285"/>
      <c r="AJ553" s="16">
        <f t="shared" si="114"/>
        <v>0</v>
      </c>
    </row>
    <row r="554" spans="1:36" ht="11.25" customHeight="1">
      <c r="A554" s="169">
        <v>16500933</v>
      </c>
      <c r="B554" s="157"/>
      <c r="C554" s="197" t="s">
        <v>2418</v>
      </c>
      <c r="D554" s="159">
        <v>0</v>
      </c>
      <c r="E554" s="159">
        <v>0</v>
      </c>
      <c r="F554" s="159">
        <v>0</v>
      </c>
      <c r="G554" s="159">
        <v>0</v>
      </c>
      <c r="H554" s="159">
        <v>0</v>
      </c>
      <c r="I554" s="159">
        <v>0</v>
      </c>
      <c r="J554" s="275">
        <v>0</v>
      </c>
      <c r="K554" s="275">
        <v>0</v>
      </c>
      <c r="L554" s="160">
        <v>0</v>
      </c>
      <c r="M554" s="160">
        <v>0</v>
      </c>
      <c r="N554" s="160">
        <v>0</v>
      </c>
      <c r="O554" s="160">
        <v>0</v>
      </c>
      <c r="P554" s="160">
        <v>0</v>
      </c>
      <c r="Q554" s="160">
        <f t="shared" si="111"/>
        <v>0</v>
      </c>
      <c r="R554" s="222"/>
      <c r="S554" s="209"/>
      <c r="T554" s="209"/>
      <c r="U554" s="517"/>
      <c r="V554" s="16">
        <v>0</v>
      </c>
      <c r="W554" s="11">
        <v>0</v>
      </c>
      <c r="X554" s="17">
        <v>0</v>
      </c>
      <c r="Y554" s="16"/>
      <c r="Z554" s="11"/>
      <c r="AA554" s="17"/>
      <c r="AB554" s="16"/>
      <c r="AC554" s="11"/>
      <c r="AD554" s="17">
        <f t="shared" si="118"/>
        <v>0</v>
      </c>
      <c r="AE554" s="16">
        <v>0</v>
      </c>
      <c r="AF554" s="11">
        <v>0</v>
      </c>
      <c r="AG554" s="17">
        <v>0</v>
      </c>
      <c r="AH554" s="164">
        <f t="shared" si="119"/>
        <v>0</v>
      </c>
      <c r="AI554" s="285"/>
      <c r="AJ554" s="16">
        <f t="shared" si="114"/>
        <v>0</v>
      </c>
    </row>
    <row r="555" spans="1:36" ht="11.25" customHeight="1">
      <c r="A555" s="169">
        <v>16500943</v>
      </c>
      <c r="B555" s="157"/>
      <c r="C555" s="197" t="s">
        <v>2392</v>
      </c>
      <c r="D555" s="159">
        <v>0</v>
      </c>
      <c r="E555" s="159">
        <v>0</v>
      </c>
      <c r="F555" s="159">
        <v>0</v>
      </c>
      <c r="G555" s="159">
        <v>0</v>
      </c>
      <c r="H555" s="159">
        <v>0</v>
      </c>
      <c r="I555" s="159">
        <v>0</v>
      </c>
      <c r="J555" s="275">
        <v>0</v>
      </c>
      <c r="K555" s="275">
        <v>0</v>
      </c>
      <c r="L555" s="160">
        <v>0</v>
      </c>
      <c r="M555" s="160">
        <v>0</v>
      </c>
      <c r="N555" s="160">
        <v>0</v>
      </c>
      <c r="O555" s="160">
        <v>0</v>
      </c>
      <c r="P555" s="160">
        <v>0</v>
      </c>
      <c r="Q555" s="160">
        <f t="shared" si="111"/>
        <v>0</v>
      </c>
      <c r="R555" s="222"/>
      <c r="S555" s="209"/>
      <c r="T555" s="209"/>
      <c r="U555" s="517"/>
      <c r="V555" s="16">
        <v>0</v>
      </c>
      <c r="W555" s="11">
        <v>0</v>
      </c>
      <c r="X555" s="17">
        <v>0</v>
      </c>
      <c r="Y555" s="16"/>
      <c r="Z555" s="11"/>
      <c r="AA555" s="17"/>
      <c r="AB555" s="16"/>
      <c r="AC555" s="11"/>
      <c r="AD555" s="17">
        <f t="shared" si="118"/>
        <v>0</v>
      </c>
      <c r="AE555" s="16">
        <v>0</v>
      </c>
      <c r="AF555" s="11">
        <v>0</v>
      </c>
      <c r="AG555" s="17">
        <v>0</v>
      </c>
      <c r="AH555" s="164">
        <f t="shared" si="119"/>
        <v>0</v>
      </c>
      <c r="AI555" s="285"/>
      <c r="AJ555" s="16">
        <f t="shared" si="114"/>
        <v>0</v>
      </c>
    </row>
    <row r="556" spans="1:36" ht="12" customHeight="1">
      <c r="A556" s="169">
        <v>16500953</v>
      </c>
      <c r="B556" s="157"/>
      <c r="C556" s="197" t="s">
        <v>2907</v>
      </c>
      <c r="D556" s="159">
        <v>74286.080000000002</v>
      </c>
      <c r="E556" s="159">
        <v>70159.08</v>
      </c>
      <c r="F556" s="159">
        <v>66032.08</v>
      </c>
      <c r="G556" s="159">
        <v>0</v>
      </c>
      <c r="H556" s="159">
        <v>0</v>
      </c>
      <c r="I556" s="159">
        <v>0</v>
      </c>
      <c r="J556" s="275">
        <v>0</v>
      </c>
      <c r="K556" s="275">
        <v>0</v>
      </c>
      <c r="L556" s="160">
        <v>0</v>
      </c>
      <c r="M556" s="160">
        <v>0</v>
      </c>
      <c r="N556" s="160">
        <v>0</v>
      </c>
      <c r="O556" s="160">
        <v>0</v>
      </c>
      <c r="P556" s="160">
        <v>0</v>
      </c>
      <c r="Q556" s="160">
        <f t="shared" si="111"/>
        <v>14444.516666666668</v>
      </c>
      <c r="R556" s="222"/>
      <c r="S556" s="209"/>
      <c r="T556" s="209"/>
      <c r="U556" s="517"/>
      <c r="V556" s="16">
        <v>0</v>
      </c>
      <c r="W556" s="11">
        <v>0</v>
      </c>
      <c r="X556" s="17">
        <v>0</v>
      </c>
      <c r="Y556" s="16"/>
      <c r="Z556" s="11"/>
      <c r="AA556" s="17"/>
      <c r="AB556" s="16"/>
      <c r="AC556" s="11"/>
      <c r="AD556" s="17">
        <f t="shared" si="118"/>
        <v>0</v>
      </c>
      <c r="AE556" s="16"/>
      <c r="AF556" s="11"/>
      <c r="AG556" s="17"/>
      <c r="AH556" s="164">
        <f t="shared" si="119"/>
        <v>14444.516666666668</v>
      </c>
      <c r="AI556" s="285"/>
      <c r="AJ556" s="16">
        <f t="shared" si="114"/>
        <v>0</v>
      </c>
    </row>
    <row r="557" spans="1:36" ht="11.25" customHeight="1">
      <c r="A557" s="156">
        <v>16501003</v>
      </c>
      <c r="B557" s="157"/>
      <c r="C557" s="197" t="s">
        <v>1191</v>
      </c>
      <c r="D557" s="159">
        <v>40070</v>
      </c>
      <c r="E557" s="159">
        <v>41580.699999999997</v>
      </c>
      <c r="F557" s="159">
        <v>40070</v>
      </c>
      <c r="G557" s="159">
        <v>37070</v>
      </c>
      <c r="H557" s="159">
        <v>37070</v>
      </c>
      <c r="I557" s="159">
        <v>37070</v>
      </c>
      <c r="J557" s="275">
        <v>43070</v>
      </c>
      <c r="K557" s="275">
        <v>44730</v>
      </c>
      <c r="L557" s="160">
        <v>37070</v>
      </c>
      <c r="M557" s="160">
        <v>37870</v>
      </c>
      <c r="N557" s="160">
        <v>37870</v>
      </c>
      <c r="O557" s="160">
        <v>1099</v>
      </c>
      <c r="P557" s="160">
        <v>1999</v>
      </c>
      <c r="Q557" s="160">
        <f t="shared" si="111"/>
        <v>34633.683333333334</v>
      </c>
      <c r="R557" s="222"/>
      <c r="S557" s="209"/>
      <c r="T557" s="209"/>
      <c r="U557" s="517"/>
      <c r="V557" s="16">
        <v>0</v>
      </c>
      <c r="W557" s="11">
        <v>0</v>
      </c>
      <c r="X557" s="17">
        <v>0</v>
      </c>
      <c r="Y557" s="16"/>
      <c r="Z557" s="11"/>
      <c r="AA557" s="17"/>
      <c r="AB557" s="16"/>
      <c r="AC557" s="11"/>
      <c r="AD557" s="17">
        <f t="shared" si="117"/>
        <v>0</v>
      </c>
      <c r="AE557" s="16">
        <v>0</v>
      </c>
      <c r="AF557" s="11">
        <v>0</v>
      </c>
      <c r="AG557" s="17">
        <v>0</v>
      </c>
      <c r="AH557" s="164">
        <f t="shared" si="119"/>
        <v>34633.683333333334</v>
      </c>
      <c r="AI557" s="285"/>
      <c r="AJ557" s="16">
        <f t="shared" si="114"/>
        <v>0</v>
      </c>
    </row>
    <row r="558" spans="1:36" ht="11.25" customHeight="1">
      <c r="A558" s="156">
        <v>16501011</v>
      </c>
      <c r="B558" s="157"/>
      <c r="C558" s="197" t="s">
        <v>960</v>
      </c>
      <c r="D558" s="159">
        <v>0</v>
      </c>
      <c r="E558" s="159">
        <v>0</v>
      </c>
      <c r="F558" s="159">
        <v>0</v>
      </c>
      <c r="G558" s="159">
        <v>0</v>
      </c>
      <c r="H558" s="159">
        <v>0</v>
      </c>
      <c r="I558" s="159">
        <v>0</v>
      </c>
      <c r="J558" s="275">
        <v>0</v>
      </c>
      <c r="K558" s="275">
        <v>0</v>
      </c>
      <c r="L558" s="160">
        <v>0</v>
      </c>
      <c r="M558" s="160">
        <v>0</v>
      </c>
      <c r="N558" s="160">
        <v>0</v>
      </c>
      <c r="O558" s="160">
        <v>0</v>
      </c>
      <c r="P558" s="160">
        <v>0</v>
      </c>
      <c r="Q558" s="160">
        <f t="shared" si="111"/>
        <v>0</v>
      </c>
      <c r="R558" s="222"/>
      <c r="S558" s="209"/>
      <c r="T558" s="209"/>
      <c r="U558" s="517"/>
      <c r="V558" s="16">
        <v>0</v>
      </c>
      <c r="W558" s="11">
        <v>0</v>
      </c>
      <c r="X558" s="17">
        <v>0</v>
      </c>
      <c r="Y558" s="16"/>
      <c r="Z558" s="11"/>
      <c r="AA558" s="17"/>
      <c r="AB558" s="16"/>
      <c r="AC558" s="11"/>
      <c r="AD558" s="17">
        <f t="shared" si="117"/>
        <v>0</v>
      </c>
      <c r="AE558" s="16">
        <v>0</v>
      </c>
      <c r="AF558" s="11">
        <v>0</v>
      </c>
      <c r="AG558" s="17">
        <v>0</v>
      </c>
      <c r="AH558" s="164">
        <f t="shared" si="119"/>
        <v>0</v>
      </c>
      <c r="AI558" s="285"/>
      <c r="AJ558" s="16">
        <f t="shared" si="114"/>
        <v>0</v>
      </c>
    </row>
    <row r="559" spans="1:36" ht="11.25" customHeight="1">
      <c r="A559" s="156">
        <v>16501013</v>
      </c>
      <c r="B559" s="157"/>
      <c r="C559" s="246" t="s">
        <v>1746</v>
      </c>
      <c r="D559" s="159">
        <v>227365.28</v>
      </c>
      <c r="E559" s="159">
        <v>648203.61</v>
      </c>
      <c r="F559" s="159">
        <v>745012.42</v>
      </c>
      <c r="G559" s="159">
        <v>830590.95</v>
      </c>
      <c r="H559" s="159">
        <v>239099.29</v>
      </c>
      <c r="I559" s="159">
        <v>239099.29</v>
      </c>
      <c r="J559" s="275">
        <v>239099.29</v>
      </c>
      <c r="K559" s="275">
        <v>59045.46</v>
      </c>
      <c r="L559" s="160">
        <v>90981.47</v>
      </c>
      <c r="M559" s="160">
        <v>106695.88</v>
      </c>
      <c r="N559" s="160">
        <v>106695.88</v>
      </c>
      <c r="O559" s="160">
        <v>123570.92</v>
      </c>
      <c r="P559" s="160">
        <v>146987.49</v>
      </c>
      <c r="Q559" s="160">
        <f t="shared" si="111"/>
        <v>301272.57041666663</v>
      </c>
      <c r="R559" s="222"/>
      <c r="S559" s="209"/>
      <c r="T559" s="209"/>
      <c r="U559" s="517"/>
      <c r="V559" s="16">
        <v>0</v>
      </c>
      <c r="W559" s="11">
        <v>0</v>
      </c>
      <c r="X559" s="17">
        <v>0</v>
      </c>
      <c r="Y559" s="16"/>
      <c r="Z559" s="11"/>
      <c r="AA559" s="17"/>
      <c r="AB559" s="16"/>
      <c r="AC559" s="11"/>
      <c r="AD559" s="17">
        <f t="shared" si="117"/>
        <v>0</v>
      </c>
      <c r="AE559" s="16">
        <v>0</v>
      </c>
      <c r="AF559" s="11">
        <v>0</v>
      </c>
      <c r="AG559" s="17">
        <v>0</v>
      </c>
      <c r="AH559" s="164">
        <f t="shared" si="119"/>
        <v>301272.57041666663</v>
      </c>
      <c r="AI559" s="285"/>
      <c r="AJ559" s="16">
        <f t="shared" si="114"/>
        <v>0</v>
      </c>
    </row>
    <row r="560" spans="1:36" ht="11.25" customHeight="1">
      <c r="A560" s="156">
        <v>16501021</v>
      </c>
      <c r="B560" s="157"/>
      <c r="C560" s="243" t="s">
        <v>930</v>
      </c>
      <c r="D560" s="159">
        <v>0</v>
      </c>
      <c r="E560" s="159">
        <v>0</v>
      </c>
      <c r="F560" s="159">
        <v>0</v>
      </c>
      <c r="G560" s="159">
        <v>0</v>
      </c>
      <c r="H560" s="159">
        <v>0</v>
      </c>
      <c r="I560" s="159">
        <v>0</v>
      </c>
      <c r="J560" s="275">
        <v>0</v>
      </c>
      <c r="K560" s="275">
        <v>0</v>
      </c>
      <c r="L560" s="160">
        <v>0</v>
      </c>
      <c r="M560" s="160">
        <v>0</v>
      </c>
      <c r="N560" s="160">
        <v>0</v>
      </c>
      <c r="O560" s="160">
        <v>0</v>
      </c>
      <c r="P560" s="160">
        <v>0</v>
      </c>
      <c r="Q560" s="160">
        <f t="shared" si="111"/>
        <v>0</v>
      </c>
      <c r="R560" s="222"/>
      <c r="S560" s="209"/>
      <c r="T560" s="209" t="s">
        <v>1056</v>
      </c>
      <c r="U560" s="517"/>
      <c r="V560" s="16">
        <v>0</v>
      </c>
      <c r="W560" s="11">
        <v>0</v>
      </c>
      <c r="X560" s="17">
        <v>0</v>
      </c>
      <c r="Y560" s="16"/>
      <c r="Z560" s="11"/>
      <c r="AA560" s="17"/>
      <c r="AB560" s="16"/>
      <c r="AC560" s="11"/>
      <c r="AD560" s="17">
        <f t="shared" si="117"/>
        <v>0</v>
      </c>
      <c r="AE560" s="16">
        <f>$Q560</f>
        <v>0</v>
      </c>
      <c r="AF560" s="11">
        <f>$Q560</f>
        <v>0</v>
      </c>
      <c r="AG560" s="17">
        <f>$Q560</f>
        <v>0</v>
      </c>
      <c r="AH560" s="161"/>
      <c r="AI560" s="285"/>
      <c r="AJ560" s="16">
        <f t="shared" si="114"/>
        <v>0</v>
      </c>
    </row>
    <row r="561" spans="1:36" ht="11.25" customHeight="1">
      <c r="A561" s="156">
        <v>16501031</v>
      </c>
      <c r="B561" s="157"/>
      <c r="C561" s="243" t="s">
        <v>1946</v>
      </c>
      <c r="D561" s="159">
        <v>0</v>
      </c>
      <c r="E561" s="159">
        <v>0</v>
      </c>
      <c r="F561" s="159">
        <v>0</v>
      </c>
      <c r="G561" s="159">
        <v>0</v>
      </c>
      <c r="H561" s="159">
        <v>0</v>
      </c>
      <c r="I561" s="159">
        <v>0</v>
      </c>
      <c r="J561" s="275">
        <v>0</v>
      </c>
      <c r="K561" s="275">
        <v>0</v>
      </c>
      <c r="L561" s="160">
        <v>0</v>
      </c>
      <c r="M561" s="160">
        <v>0</v>
      </c>
      <c r="N561" s="160">
        <v>0</v>
      </c>
      <c r="O561" s="160">
        <v>0</v>
      </c>
      <c r="P561" s="160">
        <v>0</v>
      </c>
      <c r="Q561" s="160">
        <f t="shared" si="111"/>
        <v>0</v>
      </c>
      <c r="R561" s="222"/>
      <c r="S561" s="209"/>
      <c r="T561" s="209"/>
      <c r="U561" s="517"/>
      <c r="V561" s="16">
        <v>0</v>
      </c>
      <c r="W561" s="11">
        <v>0</v>
      </c>
      <c r="X561" s="17">
        <v>0</v>
      </c>
      <c r="Y561" s="16"/>
      <c r="Z561" s="11"/>
      <c r="AA561" s="17"/>
      <c r="AB561" s="16"/>
      <c r="AC561" s="11"/>
      <c r="AD561" s="17">
        <f t="shared" si="117"/>
        <v>0</v>
      </c>
      <c r="AE561" s="16">
        <v>0</v>
      </c>
      <c r="AF561" s="11">
        <v>0</v>
      </c>
      <c r="AG561" s="17">
        <v>0</v>
      </c>
      <c r="AH561" s="164">
        <f>Q561</f>
        <v>0</v>
      </c>
      <c r="AI561" s="285"/>
      <c r="AJ561" s="16">
        <f t="shared" si="114"/>
        <v>0</v>
      </c>
    </row>
    <row r="562" spans="1:36" ht="11.25" customHeight="1">
      <c r="A562" s="156">
        <v>16501041</v>
      </c>
      <c r="B562" s="157"/>
      <c r="C562" s="243" t="s">
        <v>1966</v>
      </c>
      <c r="D562" s="159">
        <v>0</v>
      </c>
      <c r="E562" s="159">
        <v>0</v>
      </c>
      <c r="F562" s="159">
        <v>0</v>
      </c>
      <c r="G562" s="159">
        <v>0</v>
      </c>
      <c r="H562" s="159">
        <v>0</v>
      </c>
      <c r="I562" s="159">
        <v>0</v>
      </c>
      <c r="J562" s="275">
        <v>0</v>
      </c>
      <c r="K562" s="275">
        <v>0</v>
      </c>
      <c r="L562" s="160">
        <v>0</v>
      </c>
      <c r="M562" s="160">
        <v>0</v>
      </c>
      <c r="N562" s="160">
        <v>0</v>
      </c>
      <c r="O562" s="160">
        <v>0</v>
      </c>
      <c r="P562" s="160">
        <v>0</v>
      </c>
      <c r="Q562" s="160">
        <f t="shared" si="111"/>
        <v>0</v>
      </c>
      <c r="R562" s="222"/>
      <c r="S562" s="209"/>
      <c r="T562" s="209" t="s">
        <v>1056</v>
      </c>
      <c r="U562" s="517"/>
      <c r="V562" s="16">
        <v>0</v>
      </c>
      <c r="W562" s="11">
        <v>0</v>
      </c>
      <c r="X562" s="17">
        <v>0</v>
      </c>
      <c r="Y562" s="16"/>
      <c r="Z562" s="11"/>
      <c r="AA562" s="17"/>
      <c r="AB562" s="16"/>
      <c r="AC562" s="11"/>
      <c r="AD562" s="17">
        <f t="shared" si="117"/>
        <v>0</v>
      </c>
      <c r="AE562" s="16">
        <f>$Q562</f>
        <v>0</v>
      </c>
      <c r="AF562" s="11">
        <f>$Q562</f>
        <v>0</v>
      </c>
      <c r="AG562" s="17">
        <f>$Q562</f>
        <v>0</v>
      </c>
      <c r="AH562" s="161"/>
      <c r="AI562" s="285"/>
      <c r="AJ562" s="16">
        <f t="shared" si="114"/>
        <v>0</v>
      </c>
    </row>
    <row r="563" spans="1:36" ht="11.25" customHeight="1">
      <c r="A563" s="156">
        <v>16501051</v>
      </c>
      <c r="B563" s="157"/>
      <c r="C563" s="197" t="s">
        <v>2429</v>
      </c>
      <c r="D563" s="159">
        <v>73504.179999999993</v>
      </c>
      <c r="E563" s="159">
        <v>49002.8</v>
      </c>
      <c r="F563" s="159">
        <v>24501.42</v>
      </c>
      <c r="G563" s="159">
        <v>0</v>
      </c>
      <c r="H563" s="159">
        <v>639297.13</v>
      </c>
      <c r="I563" s="159">
        <v>581179.26</v>
      </c>
      <c r="J563" s="275">
        <v>523061.39</v>
      </c>
      <c r="K563" s="275">
        <v>464943.52</v>
      </c>
      <c r="L563" s="160">
        <v>406825.65</v>
      </c>
      <c r="M563" s="160">
        <v>348707.78</v>
      </c>
      <c r="N563" s="160">
        <v>290589.90999999997</v>
      </c>
      <c r="O563" s="160">
        <v>232472.04</v>
      </c>
      <c r="P563" s="160">
        <v>174354.17</v>
      </c>
      <c r="Q563" s="160">
        <f t="shared" si="111"/>
        <v>307042.50625000003</v>
      </c>
      <c r="R563" s="222"/>
      <c r="S563" s="209"/>
      <c r="T563" s="209"/>
      <c r="U563" s="517"/>
      <c r="V563" s="16">
        <v>0</v>
      </c>
      <c r="W563" s="11">
        <v>0</v>
      </c>
      <c r="X563" s="17">
        <v>0</v>
      </c>
      <c r="Y563" s="16"/>
      <c r="Z563" s="11"/>
      <c r="AA563" s="17"/>
      <c r="AB563" s="16"/>
      <c r="AC563" s="11"/>
      <c r="AD563" s="17">
        <f t="shared" ref="AD563" si="120">SUM(AB563:AC563)</f>
        <v>0</v>
      </c>
      <c r="AE563" s="16">
        <v>0</v>
      </c>
      <c r="AF563" s="11">
        <v>0</v>
      </c>
      <c r="AG563" s="17">
        <v>0</v>
      </c>
      <c r="AH563" s="164">
        <f t="shared" ref="AH563:AH573" si="121">Q563</f>
        <v>307042.50625000003</v>
      </c>
      <c r="AI563" s="285"/>
      <c r="AJ563" s="16">
        <f t="shared" si="114"/>
        <v>0</v>
      </c>
    </row>
    <row r="564" spans="1:36" ht="11.25" customHeight="1">
      <c r="A564" s="156">
        <v>16501061</v>
      </c>
      <c r="B564" s="157"/>
      <c r="C564" s="243" t="s">
        <v>2407</v>
      </c>
      <c r="D564" s="159">
        <v>0</v>
      </c>
      <c r="E564" s="159">
        <v>0</v>
      </c>
      <c r="F564" s="159">
        <v>0</v>
      </c>
      <c r="G564" s="159">
        <v>0</v>
      </c>
      <c r="H564" s="159">
        <v>0</v>
      </c>
      <c r="I564" s="159">
        <v>0</v>
      </c>
      <c r="J564" s="275">
        <v>0</v>
      </c>
      <c r="K564" s="275">
        <v>0</v>
      </c>
      <c r="L564" s="160">
        <v>0</v>
      </c>
      <c r="M564" s="160">
        <v>0</v>
      </c>
      <c r="N564" s="160">
        <v>0</v>
      </c>
      <c r="O564" s="160">
        <v>0</v>
      </c>
      <c r="P564" s="160">
        <v>0</v>
      </c>
      <c r="Q564" s="160">
        <f t="shared" si="111"/>
        <v>0</v>
      </c>
      <c r="R564" s="222"/>
      <c r="S564" s="209"/>
      <c r="T564" s="209"/>
      <c r="U564" s="517"/>
      <c r="V564" s="16">
        <v>0</v>
      </c>
      <c r="W564" s="11">
        <v>0</v>
      </c>
      <c r="X564" s="17">
        <v>0</v>
      </c>
      <c r="Y564" s="16"/>
      <c r="Z564" s="11"/>
      <c r="AA564" s="17"/>
      <c r="AB564" s="16"/>
      <c r="AC564" s="11"/>
      <c r="AD564" s="17">
        <f t="shared" ref="AD564:AD569" si="122">SUM(AB564:AC564)</f>
        <v>0</v>
      </c>
      <c r="AE564" s="16">
        <v>0</v>
      </c>
      <c r="AF564" s="11">
        <v>0</v>
      </c>
      <c r="AG564" s="17">
        <v>0</v>
      </c>
      <c r="AH564" s="164">
        <f t="shared" si="121"/>
        <v>0</v>
      </c>
      <c r="AI564" s="285"/>
      <c r="AJ564" s="16">
        <f t="shared" si="114"/>
        <v>0</v>
      </c>
    </row>
    <row r="565" spans="1:36" ht="11.25" customHeight="1">
      <c r="A565" s="156">
        <v>16501062</v>
      </c>
      <c r="B565" s="157"/>
      <c r="C565" s="243" t="s">
        <v>2407</v>
      </c>
      <c r="D565" s="159">
        <v>0</v>
      </c>
      <c r="E565" s="159">
        <v>0</v>
      </c>
      <c r="F565" s="159">
        <v>0</v>
      </c>
      <c r="G565" s="159">
        <v>0</v>
      </c>
      <c r="H565" s="159">
        <v>0</v>
      </c>
      <c r="I565" s="159">
        <v>0</v>
      </c>
      <c r="J565" s="275">
        <v>0</v>
      </c>
      <c r="K565" s="275">
        <v>0</v>
      </c>
      <c r="L565" s="160">
        <v>0</v>
      </c>
      <c r="M565" s="160">
        <v>0</v>
      </c>
      <c r="N565" s="160">
        <v>0</v>
      </c>
      <c r="O565" s="160">
        <v>0</v>
      </c>
      <c r="P565" s="160">
        <v>0</v>
      </c>
      <c r="Q565" s="160">
        <f t="shared" si="111"/>
        <v>0</v>
      </c>
      <c r="R565" s="222"/>
      <c r="S565" s="209"/>
      <c r="T565" s="209"/>
      <c r="U565" s="517"/>
      <c r="V565" s="16">
        <v>0</v>
      </c>
      <c r="W565" s="11">
        <v>0</v>
      </c>
      <c r="X565" s="17">
        <v>0</v>
      </c>
      <c r="Y565" s="16"/>
      <c r="Z565" s="11"/>
      <c r="AA565" s="17"/>
      <c r="AB565" s="16"/>
      <c r="AC565" s="11"/>
      <c r="AD565" s="17">
        <f t="shared" si="122"/>
        <v>0</v>
      </c>
      <c r="AE565" s="16">
        <v>0</v>
      </c>
      <c r="AF565" s="11">
        <v>0</v>
      </c>
      <c r="AG565" s="17">
        <v>0</v>
      </c>
      <c r="AH565" s="164">
        <f t="shared" si="121"/>
        <v>0</v>
      </c>
      <c r="AI565" s="285"/>
      <c r="AJ565" s="16">
        <f t="shared" si="114"/>
        <v>0</v>
      </c>
    </row>
    <row r="566" spans="1:36" ht="11.25" customHeight="1">
      <c r="A566" s="156">
        <v>16501071</v>
      </c>
      <c r="B566" s="157"/>
      <c r="C566" s="243" t="s">
        <v>2408</v>
      </c>
      <c r="D566" s="159">
        <v>0</v>
      </c>
      <c r="E566" s="159">
        <v>0</v>
      </c>
      <c r="F566" s="159">
        <v>0</v>
      </c>
      <c r="G566" s="159">
        <v>0</v>
      </c>
      <c r="H566" s="159">
        <v>0</v>
      </c>
      <c r="I566" s="159">
        <v>0</v>
      </c>
      <c r="J566" s="275">
        <v>0</v>
      </c>
      <c r="K566" s="275">
        <v>0</v>
      </c>
      <c r="L566" s="160">
        <v>0</v>
      </c>
      <c r="M566" s="160">
        <v>0</v>
      </c>
      <c r="N566" s="160">
        <v>0</v>
      </c>
      <c r="O566" s="160">
        <v>0</v>
      </c>
      <c r="P566" s="160">
        <v>0</v>
      </c>
      <c r="Q566" s="160">
        <f t="shared" si="111"/>
        <v>0</v>
      </c>
      <c r="R566" s="222"/>
      <c r="S566" s="209"/>
      <c r="T566" s="209"/>
      <c r="U566" s="517"/>
      <c r="V566" s="16">
        <v>0</v>
      </c>
      <c r="W566" s="11">
        <v>0</v>
      </c>
      <c r="X566" s="17">
        <v>0</v>
      </c>
      <c r="Y566" s="16"/>
      <c r="Z566" s="11"/>
      <c r="AA566" s="17"/>
      <c r="AB566" s="16"/>
      <c r="AC566" s="11"/>
      <c r="AD566" s="17">
        <f t="shared" si="122"/>
        <v>0</v>
      </c>
      <c r="AE566" s="16">
        <v>0</v>
      </c>
      <c r="AF566" s="11">
        <v>0</v>
      </c>
      <c r="AG566" s="17">
        <v>0</v>
      </c>
      <c r="AH566" s="164">
        <f t="shared" si="121"/>
        <v>0</v>
      </c>
      <c r="AI566" s="285"/>
      <c r="AJ566" s="16">
        <f t="shared" si="114"/>
        <v>0</v>
      </c>
    </row>
    <row r="567" spans="1:36" ht="11.25" customHeight="1">
      <c r="A567" s="156">
        <v>16501072</v>
      </c>
      <c r="B567" s="157"/>
      <c r="C567" s="243" t="s">
        <v>2408</v>
      </c>
      <c r="D567" s="159">
        <v>0</v>
      </c>
      <c r="E567" s="159">
        <v>0</v>
      </c>
      <c r="F567" s="159">
        <v>0</v>
      </c>
      <c r="G567" s="159">
        <v>0</v>
      </c>
      <c r="H567" s="159">
        <v>0</v>
      </c>
      <c r="I567" s="159">
        <v>0</v>
      </c>
      <c r="J567" s="275">
        <v>0</v>
      </c>
      <c r="K567" s="275">
        <v>0</v>
      </c>
      <c r="L567" s="160">
        <v>0</v>
      </c>
      <c r="M567" s="160">
        <v>0</v>
      </c>
      <c r="N567" s="160">
        <v>0</v>
      </c>
      <c r="O567" s="160">
        <v>0</v>
      </c>
      <c r="P567" s="160">
        <v>0</v>
      </c>
      <c r="Q567" s="160">
        <f t="shared" si="111"/>
        <v>0</v>
      </c>
      <c r="R567" s="222"/>
      <c r="S567" s="209"/>
      <c r="T567" s="209"/>
      <c r="U567" s="517"/>
      <c r="V567" s="16">
        <v>0</v>
      </c>
      <c r="W567" s="11">
        <v>0</v>
      </c>
      <c r="X567" s="17">
        <v>0</v>
      </c>
      <c r="Y567" s="16"/>
      <c r="Z567" s="11"/>
      <c r="AA567" s="17"/>
      <c r="AB567" s="16"/>
      <c r="AC567" s="11"/>
      <c r="AD567" s="17">
        <f t="shared" si="122"/>
        <v>0</v>
      </c>
      <c r="AE567" s="16">
        <v>0</v>
      </c>
      <c r="AF567" s="11">
        <v>0</v>
      </c>
      <c r="AG567" s="17">
        <v>0</v>
      </c>
      <c r="AH567" s="164">
        <f t="shared" si="121"/>
        <v>0</v>
      </c>
      <c r="AI567" s="285"/>
      <c r="AJ567" s="16">
        <f t="shared" si="114"/>
        <v>0</v>
      </c>
    </row>
    <row r="568" spans="1:36" ht="11.25" customHeight="1">
      <c r="A568" s="156">
        <v>16501073</v>
      </c>
      <c r="B568" s="157"/>
      <c r="C568" s="197" t="s">
        <v>2450</v>
      </c>
      <c r="D568" s="159">
        <v>0</v>
      </c>
      <c r="E568" s="159">
        <v>0</v>
      </c>
      <c r="F568" s="159">
        <v>0</v>
      </c>
      <c r="G568" s="159">
        <v>0</v>
      </c>
      <c r="H568" s="159">
        <v>0</v>
      </c>
      <c r="I568" s="159">
        <v>0</v>
      </c>
      <c r="J568" s="275">
        <v>0</v>
      </c>
      <c r="K568" s="275">
        <v>0</v>
      </c>
      <c r="L568" s="160">
        <v>0</v>
      </c>
      <c r="M568" s="160">
        <v>0</v>
      </c>
      <c r="N568" s="160">
        <v>0</v>
      </c>
      <c r="O568" s="160">
        <v>0</v>
      </c>
      <c r="P568" s="160">
        <v>0</v>
      </c>
      <c r="Q568" s="160">
        <f t="shared" ref="Q568:Q631" si="123">(D568+P568+SUM(E568:O568)*2)/24</f>
        <v>0</v>
      </c>
      <c r="R568" s="222"/>
      <c r="S568" s="209"/>
      <c r="T568" s="209"/>
      <c r="U568" s="517"/>
      <c r="V568" s="16">
        <v>0</v>
      </c>
      <c r="W568" s="11">
        <v>0</v>
      </c>
      <c r="X568" s="17">
        <v>0</v>
      </c>
      <c r="Y568" s="16"/>
      <c r="Z568" s="11"/>
      <c r="AA568" s="17"/>
      <c r="AB568" s="16"/>
      <c r="AC568" s="11"/>
      <c r="AD568" s="17">
        <f t="shared" si="122"/>
        <v>0</v>
      </c>
      <c r="AE568" s="16">
        <v>0</v>
      </c>
      <c r="AF568" s="11">
        <v>0</v>
      </c>
      <c r="AG568" s="17">
        <v>0</v>
      </c>
      <c r="AH568" s="164">
        <f t="shared" si="121"/>
        <v>0</v>
      </c>
      <c r="AI568" s="285"/>
      <c r="AJ568" s="16">
        <f t="shared" si="114"/>
        <v>0</v>
      </c>
    </row>
    <row r="569" spans="1:36" ht="11.25" customHeight="1">
      <c r="A569" s="156">
        <v>16501083</v>
      </c>
      <c r="B569" s="157"/>
      <c r="C569" s="243" t="s">
        <v>2427</v>
      </c>
      <c r="D569" s="159">
        <v>23351.17</v>
      </c>
      <c r="E569" s="159">
        <v>22601.17</v>
      </c>
      <c r="F569" s="159">
        <v>21601.17</v>
      </c>
      <c r="G569" s="159">
        <v>21351.17</v>
      </c>
      <c r="H569" s="159">
        <v>20101.169999999998</v>
      </c>
      <c r="I569" s="159">
        <v>17851.169999999998</v>
      </c>
      <c r="J569" s="275">
        <v>16851.169999999998</v>
      </c>
      <c r="K569" s="275">
        <v>16351.17</v>
      </c>
      <c r="L569" s="160">
        <v>15101.17</v>
      </c>
      <c r="M569" s="160">
        <v>13351.17</v>
      </c>
      <c r="N569" s="160">
        <v>12851.17</v>
      </c>
      <c r="O569" s="160">
        <v>11351.17</v>
      </c>
      <c r="P569" s="160">
        <v>10101.17</v>
      </c>
      <c r="Q569" s="160">
        <f t="shared" si="123"/>
        <v>17174.08666666667</v>
      </c>
      <c r="R569" s="222"/>
      <c r="S569" s="209"/>
      <c r="T569" s="209"/>
      <c r="U569" s="517"/>
      <c r="V569" s="16">
        <v>0</v>
      </c>
      <c r="W569" s="11">
        <v>0</v>
      </c>
      <c r="X569" s="17">
        <v>0</v>
      </c>
      <c r="Y569" s="16"/>
      <c r="Z569" s="11"/>
      <c r="AA569" s="17"/>
      <c r="AB569" s="16"/>
      <c r="AC569" s="11"/>
      <c r="AD569" s="17">
        <f t="shared" si="122"/>
        <v>0</v>
      </c>
      <c r="AE569" s="16">
        <v>0</v>
      </c>
      <c r="AF569" s="11">
        <v>0</v>
      </c>
      <c r="AG569" s="17">
        <v>0</v>
      </c>
      <c r="AH569" s="164">
        <f t="shared" si="121"/>
        <v>17174.08666666667</v>
      </c>
      <c r="AI569" s="285"/>
      <c r="AJ569" s="16">
        <f t="shared" si="114"/>
        <v>0</v>
      </c>
    </row>
    <row r="570" spans="1:36" ht="11.25" customHeight="1">
      <c r="A570" s="156">
        <v>16501093</v>
      </c>
      <c r="B570" s="157"/>
      <c r="C570" s="197" t="s">
        <v>2467</v>
      </c>
      <c r="D570" s="159">
        <v>0</v>
      </c>
      <c r="E570" s="159">
        <v>0</v>
      </c>
      <c r="F570" s="159">
        <v>0</v>
      </c>
      <c r="G570" s="159">
        <v>0</v>
      </c>
      <c r="H570" s="159">
        <v>0</v>
      </c>
      <c r="I570" s="159">
        <v>0</v>
      </c>
      <c r="J570" s="275">
        <v>0</v>
      </c>
      <c r="K570" s="275">
        <v>0</v>
      </c>
      <c r="L570" s="160">
        <v>0</v>
      </c>
      <c r="M570" s="160">
        <v>0</v>
      </c>
      <c r="N570" s="160">
        <v>0</v>
      </c>
      <c r="O570" s="160">
        <v>0</v>
      </c>
      <c r="P570" s="160">
        <v>0</v>
      </c>
      <c r="Q570" s="160">
        <f t="shared" si="123"/>
        <v>0</v>
      </c>
      <c r="R570" s="222"/>
      <c r="S570" s="209"/>
      <c r="T570" s="209"/>
      <c r="U570" s="517"/>
      <c r="V570" s="16">
        <v>0</v>
      </c>
      <c r="W570" s="11">
        <v>0</v>
      </c>
      <c r="X570" s="17">
        <v>0</v>
      </c>
      <c r="Y570" s="16"/>
      <c r="Z570" s="11"/>
      <c r="AA570" s="17"/>
      <c r="AB570" s="16"/>
      <c r="AC570" s="11"/>
      <c r="AD570" s="17">
        <f t="shared" ref="AD570" si="124">SUM(AB570:AC570)</f>
        <v>0</v>
      </c>
      <c r="AE570" s="16">
        <v>0</v>
      </c>
      <c r="AF570" s="11">
        <v>0</v>
      </c>
      <c r="AG570" s="17">
        <v>0</v>
      </c>
      <c r="AH570" s="164">
        <f t="shared" si="121"/>
        <v>0</v>
      </c>
      <c r="AI570" s="285"/>
      <c r="AJ570" s="16">
        <f t="shared" si="114"/>
        <v>0</v>
      </c>
    </row>
    <row r="571" spans="1:36" ht="11.25" customHeight="1">
      <c r="A571" s="156" t="s">
        <v>3282</v>
      </c>
      <c r="B571" s="157"/>
      <c r="C571" s="197" t="s">
        <v>3265</v>
      </c>
      <c r="D571" s="159"/>
      <c r="E571" s="159"/>
      <c r="F571" s="159"/>
      <c r="G571" s="159"/>
      <c r="H571" s="159"/>
      <c r="I571" s="159"/>
      <c r="J571" s="275"/>
      <c r="K571" s="275"/>
      <c r="L571" s="160"/>
      <c r="M571" s="160"/>
      <c r="N571" s="160"/>
      <c r="O571" s="160"/>
      <c r="P571" s="160">
        <v>62134.36</v>
      </c>
      <c r="Q571" s="160">
        <f t="shared" si="123"/>
        <v>2588.9316666666668</v>
      </c>
      <c r="R571" s="222"/>
      <c r="S571" s="209"/>
      <c r="T571" s="209"/>
      <c r="U571" s="517"/>
      <c r="V571" s="16">
        <v>0</v>
      </c>
      <c r="W571" s="11">
        <v>0</v>
      </c>
      <c r="X571" s="17">
        <v>0</v>
      </c>
      <c r="Y571" s="16"/>
      <c r="Z571" s="11"/>
      <c r="AA571" s="17"/>
      <c r="AB571" s="16"/>
      <c r="AC571" s="11"/>
      <c r="AD571" s="17">
        <f t="shared" ref="AD571" si="125">SUM(AB571:AC571)</f>
        <v>0</v>
      </c>
      <c r="AE571" s="16">
        <v>0</v>
      </c>
      <c r="AF571" s="11">
        <v>0</v>
      </c>
      <c r="AG571" s="17">
        <v>0</v>
      </c>
      <c r="AH571" s="164">
        <f t="shared" si="121"/>
        <v>2588.9316666666668</v>
      </c>
      <c r="AI571" s="285"/>
      <c r="AJ571" s="16">
        <f t="shared" si="114"/>
        <v>0</v>
      </c>
    </row>
    <row r="572" spans="1:36" ht="11.25" customHeight="1">
      <c r="A572" s="213">
        <v>16501103</v>
      </c>
      <c r="B572" s="157"/>
      <c r="C572" s="197" t="s">
        <v>2614</v>
      </c>
      <c r="D572" s="159">
        <v>127145.85</v>
      </c>
      <c r="E572" s="159">
        <v>113018.53</v>
      </c>
      <c r="F572" s="159">
        <v>98891.21</v>
      </c>
      <c r="G572" s="159">
        <v>84763.89</v>
      </c>
      <c r="H572" s="159">
        <v>70636.570000000007</v>
      </c>
      <c r="I572" s="159">
        <v>56509.25</v>
      </c>
      <c r="J572" s="275">
        <v>42381.93</v>
      </c>
      <c r="K572" s="275">
        <v>28254.61</v>
      </c>
      <c r="L572" s="160">
        <v>14127.29</v>
      </c>
      <c r="M572" s="160">
        <v>0</v>
      </c>
      <c r="N572" s="160">
        <v>0</v>
      </c>
      <c r="O572" s="160">
        <v>0</v>
      </c>
      <c r="P572" s="160">
        <v>169072.71</v>
      </c>
      <c r="Q572" s="160">
        <f t="shared" si="123"/>
        <v>54724.38</v>
      </c>
      <c r="R572" s="222"/>
      <c r="S572" s="209"/>
      <c r="T572" s="209"/>
      <c r="U572" s="517"/>
      <c r="V572" s="16">
        <v>0</v>
      </c>
      <c r="W572" s="11">
        <v>0</v>
      </c>
      <c r="X572" s="17">
        <v>0</v>
      </c>
      <c r="Y572" s="16"/>
      <c r="Z572" s="11"/>
      <c r="AA572" s="17"/>
      <c r="AB572" s="16"/>
      <c r="AC572" s="11"/>
      <c r="AD572" s="17">
        <f t="shared" ref="AD572" si="126">SUM(AB572:AC572)</f>
        <v>0</v>
      </c>
      <c r="AE572" s="16">
        <v>0</v>
      </c>
      <c r="AF572" s="11">
        <v>0</v>
      </c>
      <c r="AG572" s="17">
        <v>0</v>
      </c>
      <c r="AH572" s="164">
        <f t="shared" si="121"/>
        <v>54724.38</v>
      </c>
      <c r="AI572" s="285"/>
      <c r="AJ572" s="16">
        <f t="shared" si="114"/>
        <v>0</v>
      </c>
    </row>
    <row r="573" spans="1:36" ht="11.25" customHeight="1">
      <c r="A573" s="213" t="s">
        <v>3258</v>
      </c>
      <c r="B573" s="157"/>
      <c r="C573" s="197" t="s">
        <v>3257</v>
      </c>
      <c r="D573" s="159"/>
      <c r="E573" s="159"/>
      <c r="F573" s="159"/>
      <c r="G573" s="159"/>
      <c r="H573" s="159"/>
      <c r="I573" s="159"/>
      <c r="J573" s="275"/>
      <c r="K573" s="275"/>
      <c r="L573" s="160"/>
      <c r="M573" s="160">
        <v>0</v>
      </c>
      <c r="N573" s="160">
        <v>136065.06</v>
      </c>
      <c r="O573" s="160">
        <v>123695.51</v>
      </c>
      <c r="P573" s="160">
        <v>111325.96</v>
      </c>
      <c r="Q573" s="160">
        <f t="shared" si="123"/>
        <v>26285.295833333334</v>
      </c>
      <c r="R573" s="222"/>
      <c r="S573" s="209"/>
      <c r="T573" s="209"/>
      <c r="U573" s="517"/>
      <c r="V573" s="16"/>
      <c r="W573" s="11"/>
      <c r="X573" s="17"/>
      <c r="Y573" s="16"/>
      <c r="Z573" s="11"/>
      <c r="AA573" s="17"/>
      <c r="AB573" s="16"/>
      <c r="AC573" s="11"/>
      <c r="AD573" s="17"/>
      <c r="AE573" s="16"/>
      <c r="AF573" s="11"/>
      <c r="AG573" s="17"/>
      <c r="AH573" s="164">
        <f t="shared" si="121"/>
        <v>26285.295833333334</v>
      </c>
      <c r="AI573" s="285"/>
      <c r="AJ573" s="16">
        <f t="shared" si="114"/>
        <v>0</v>
      </c>
    </row>
    <row r="574" spans="1:36" ht="12" customHeight="1">
      <c r="A574" s="156">
        <v>16502001</v>
      </c>
      <c r="B574" s="157"/>
      <c r="C574" s="156" t="s">
        <v>2987</v>
      </c>
      <c r="D574" s="159">
        <v>35144</v>
      </c>
      <c r="E574" s="159">
        <v>35144</v>
      </c>
      <c r="F574" s="159">
        <v>35144</v>
      </c>
      <c r="G574" s="159">
        <v>35144</v>
      </c>
      <c r="H574" s="159">
        <v>35144</v>
      </c>
      <c r="I574" s="159">
        <v>35144</v>
      </c>
      <c r="J574" s="275">
        <v>35144</v>
      </c>
      <c r="K574" s="275">
        <v>35144</v>
      </c>
      <c r="L574" s="160">
        <v>35144</v>
      </c>
      <c r="M574" s="160">
        <v>35144</v>
      </c>
      <c r="N574" s="160">
        <v>1250</v>
      </c>
      <c r="O574" s="160">
        <v>1251</v>
      </c>
      <c r="P574" s="160">
        <v>1251</v>
      </c>
      <c r="Q574" s="160">
        <f t="shared" si="123"/>
        <v>28082.875</v>
      </c>
      <c r="R574" s="222"/>
      <c r="S574" s="209"/>
      <c r="T574" s="209" t="s">
        <v>1056</v>
      </c>
      <c r="U574" s="517"/>
      <c r="V574" s="16"/>
      <c r="W574" s="11"/>
      <c r="X574" s="17"/>
      <c r="Y574" s="16"/>
      <c r="Z574" s="11"/>
      <c r="AA574" s="17"/>
      <c r="AB574" s="16"/>
      <c r="AC574" s="11"/>
      <c r="AD574" s="17"/>
      <c r="AE574" s="16">
        <f>Q574</f>
        <v>28082.875</v>
      </c>
      <c r="AF574" s="16">
        <f>Q574</f>
        <v>28082.875</v>
      </c>
      <c r="AG574" s="17">
        <f>+AF574</f>
        <v>28082.875</v>
      </c>
      <c r="AH574" s="164"/>
      <c r="AI574" s="285"/>
      <c r="AJ574" s="16">
        <f t="shared" si="114"/>
        <v>0</v>
      </c>
    </row>
    <row r="575" spans="1:36" ht="11.25" customHeight="1">
      <c r="A575" s="213">
        <v>16502003</v>
      </c>
      <c r="B575" s="157"/>
      <c r="C575" s="197" t="s">
        <v>2617</v>
      </c>
      <c r="D575" s="159">
        <v>17975.509999999998</v>
      </c>
      <c r="E575" s="159">
        <v>11983.67</v>
      </c>
      <c r="F575" s="159">
        <v>11983.67</v>
      </c>
      <c r="G575" s="159">
        <v>11983.67</v>
      </c>
      <c r="H575" s="159">
        <v>11983.67</v>
      </c>
      <c r="I575" s="159">
        <v>5991.83</v>
      </c>
      <c r="J575" s="275">
        <v>5991.83</v>
      </c>
      <c r="K575" s="275">
        <v>0</v>
      </c>
      <c r="L575" s="160">
        <v>0</v>
      </c>
      <c r="M575" s="160">
        <v>41618.17</v>
      </c>
      <c r="N575" s="160">
        <v>31213.62</v>
      </c>
      <c r="O575" s="160">
        <v>31213.62</v>
      </c>
      <c r="P575" s="160">
        <v>31213.62</v>
      </c>
      <c r="Q575" s="160">
        <f t="shared" si="123"/>
        <v>15713.192916666667</v>
      </c>
      <c r="R575" s="222"/>
      <c r="S575" s="209"/>
      <c r="T575" s="209"/>
      <c r="U575" s="517"/>
      <c r="V575" s="16">
        <v>0</v>
      </c>
      <c r="W575" s="11">
        <v>0</v>
      </c>
      <c r="X575" s="17">
        <v>0</v>
      </c>
      <c r="Y575" s="16"/>
      <c r="Z575" s="11"/>
      <c r="AA575" s="17"/>
      <c r="AB575" s="16"/>
      <c r="AC575" s="11"/>
      <c r="AD575" s="17">
        <f t="shared" ref="AD575" si="127">SUM(AB575:AC575)</f>
        <v>0</v>
      </c>
      <c r="AE575" s="16">
        <v>0</v>
      </c>
      <c r="AF575" s="11">
        <v>0</v>
      </c>
      <c r="AG575" s="17">
        <v>0</v>
      </c>
      <c r="AH575" s="164">
        <f>Q575</f>
        <v>15713.192916666667</v>
      </c>
      <c r="AI575" s="285"/>
      <c r="AJ575" s="16">
        <f t="shared" si="114"/>
        <v>0</v>
      </c>
    </row>
    <row r="576" spans="1:36" ht="11.25" customHeight="1">
      <c r="A576" s="213">
        <v>16502013</v>
      </c>
      <c r="B576" s="157"/>
      <c r="C576" s="197" t="s">
        <v>2686</v>
      </c>
      <c r="D576" s="159">
        <v>97870.74</v>
      </c>
      <c r="E576" s="159">
        <v>97870.74</v>
      </c>
      <c r="F576" s="159">
        <v>97870.74</v>
      </c>
      <c r="G576" s="159">
        <v>89714.85</v>
      </c>
      <c r="H576" s="159">
        <v>81558.960000000006</v>
      </c>
      <c r="I576" s="159">
        <v>73403.070000000007</v>
      </c>
      <c r="J576" s="275">
        <v>65247.18</v>
      </c>
      <c r="K576" s="275">
        <v>57091.29</v>
      </c>
      <c r="L576" s="160">
        <v>48935.4</v>
      </c>
      <c r="M576" s="160">
        <v>40779.51</v>
      </c>
      <c r="N576" s="160">
        <v>32623.62</v>
      </c>
      <c r="O576" s="160">
        <v>24467.73</v>
      </c>
      <c r="P576" s="160">
        <v>16311.84</v>
      </c>
      <c r="Q576" s="160">
        <f t="shared" si="123"/>
        <v>63887.865000000013</v>
      </c>
      <c r="R576" s="222"/>
      <c r="S576" s="209"/>
      <c r="T576" s="209"/>
      <c r="U576" s="517"/>
      <c r="V576" s="16"/>
      <c r="W576" s="11"/>
      <c r="X576" s="17"/>
      <c r="Y576" s="16"/>
      <c r="Z576" s="11"/>
      <c r="AA576" s="17"/>
      <c r="AB576" s="16"/>
      <c r="AC576" s="11"/>
      <c r="AD576" s="17">
        <f t="shared" ref="AD576" si="128">SUM(AB576:AC576)</f>
        <v>0</v>
      </c>
      <c r="AE576" s="16">
        <v>0</v>
      </c>
      <c r="AF576" s="11">
        <v>0</v>
      </c>
      <c r="AG576" s="17">
        <v>0</v>
      </c>
      <c r="AH576" s="164">
        <f>Q576</f>
        <v>63887.865000000013</v>
      </c>
      <c r="AI576" s="285"/>
      <c r="AJ576" s="16">
        <f t="shared" si="114"/>
        <v>0</v>
      </c>
    </row>
    <row r="577" spans="1:36" ht="12" customHeight="1">
      <c r="A577" s="156">
        <v>16502021</v>
      </c>
      <c r="B577" s="157"/>
      <c r="C577" s="156" t="s">
        <v>2988</v>
      </c>
      <c r="D577" s="159">
        <v>54130</v>
      </c>
      <c r="E577" s="159">
        <v>54130</v>
      </c>
      <c r="F577" s="159">
        <v>54130</v>
      </c>
      <c r="G577" s="159">
        <v>54130</v>
      </c>
      <c r="H577" s="159">
        <v>54130</v>
      </c>
      <c r="I577" s="159">
        <v>54130</v>
      </c>
      <c r="J577" s="275">
        <v>54130</v>
      </c>
      <c r="K577" s="275">
        <v>54130</v>
      </c>
      <c r="L577" s="160">
        <v>54130</v>
      </c>
      <c r="M577" s="160">
        <v>54130</v>
      </c>
      <c r="N577" s="160">
        <v>1924</v>
      </c>
      <c r="O577" s="160">
        <v>1925</v>
      </c>
      <c r="P577" s="160">
        <v>1925</v>
      </c>
      <c r="Q577" s="160">
        <f t="shared" si="123"/>
        <v>43253.875</v>
      </c>
      <c r="R577" s="222"/>
      <c r="S577" s="209"/>
      <c r="T577" s="209" t="s">
        <v>1056</v>
      </c>
      <c r="U577" s="517"/>
      <c r="V577" s="16"/>
      <c r="W577" s="11"/>
      <c r="X577" s="17"/>
      <c r="Y577" s="16"/>
      <c r="Z577" s="11"/>
      <c r="AA577" s="17"/>
      <c r="AB577" s="16"/>
      <c r="AC577" s="11"/>
      <c r="AD577" s="17"/>
      <c r="AE577" s="16">
        <f>Q577</f>
        <v>43253.875</v>
      </c>
      <c r="AF577" s="16">
        <f>Q577</f>
        <v>43253.875</v>
      </c>
      <c r="AG577" s="17">
        <f>+AF577</f>
        <v>43253.875</v>
      </c>
      <c r="AH577" s="164"/>
      <c r="AI577" s="285"/>
      <c r="AJ577" s="16">
        <f t="shared" si="114"/>
        <v>0</v>
      </c>
    </row>
    <row r="578" spans="1:36" ht="11.25" customHeight="1">
      <c r="A578" s="213">
        <v>16502023</v>
      </c>
      <c r="B578" s="157"/>
      <c r="C578" s="197" t="s">
        <v>2635</v>
      </c>
      <c r="D578" s="159">
        <v>140179.20000000001</v>
      </c>
      <c r="E578" s="159">
        <v>127435.63</v>
      </c>
      <c r="F578" s="159">
        <v>114692.06</v>
      </c>
      <c r="G578" s="159">
        <v>101948.49</v>
      </c>
      <c r="H578" s="159">
        <v>89204.92</v>
      </c>
      <c r="I578" s="159">
        <v>76461.350000000006</v>
      </c>
      <c r="J578" s="275">
        <v>63717.78</v>
      </c>
      <c r="K578" s="275">
        <v>50974.21</v>
      </c>
      <c r="L578" s="160">
        <v>38230.639999999999</v>
      </c>
      <c r="M578" s="160">
        <v>25487.07</v>
      </c>
      <c r="N578" s="160">
        <v>12743.5</v>
      </c>
      <c r="O578" s="160">
        <v>0</v>
      </c>
      <c r="P578" s="160">
        <v>0</v>
      </c>
      <c r="Q578" s="160">
        <f t="shared" si="123"/>
        <v>64248.770833333321</v>
      </c>
      <c r="R578" s="222"/>
      <c r="S578" s="209"/>
      <c r="T578" s="209"/>
      <c r="U578" s="517"/>
      <c r="V578" s="16">
        <v>0</v>
      </c>
      <c r="W578" s="11">
        <v>0</v>
      </c>
      <c r="X578" s="17">
        <v>0</v>
      </c>
      <c r="Y578" s="16"/>
      <c r="Z578" s="11"/>
      <c r="AA578" s="17"/>
      <c r="AB578" s="16"/>
      <c r="AC578" s="11"/>
      <c r="AD578" s="17">
        <f t="shared" ref="AD578" si="129">SUM(AB578:AC578)</f>
        <v>0</v>
      </c>
      <c r="AE578" s="16">
        <v>0</v>
      </c>
      <c r="AF578" s="11">
        <v>0</v>
      </c>
      <c r="AG578" s="17">
        <v>0</v>
      </c>
      <c r="AH578" s="164">
        <f t="shared" ref="AH578:AH609" si="130">Q578</f>
        <v>64248.770833333321</v>
      </c>
      <c r="AI578" s="285"/>
      <c r="AJ578" s="16">
        <f t="shared" si="114"/>
        <v>0</v>
      </c>
    </row>
    <row r="579" spans="1:36" ht="22.5" customHeight="1">
      <c r="A579" s="213">
        <v>16502033</v>
      </c>
      <c r="B579" s="157"/>
      <c r="C579" s="197" t="s">
        <v>2663</v>
      </c>
      <c r="D579" s="159">
        <v>60000</v>
      </c>
      <c r="E579" s="159">
        <v>60000</v>
      </c>
      <c r="F579" s="159">
        <v>60000</v>
      </c>
      <c r="G579" s="159">
        <v>0</v>
      </c>
      <c r="H579" s="159">
        <v>0</v>
      </c>
      <c r="I579" s="159">
        <v>0</v>
      </c>
      <c r="J579" s="275">
        <v>0</v>
      </c>
      <c r="K579" s="275">
        <v>0</v>
      </c>
      <c r="L579" s="160">
        <v>0</v>
      </c>
      <c r="M579" s="160">
        <v>0</v>
      </c>
      <c r="N579" s="160">
        <v>0</v>
      </c>
      <c r="O579" s="160">
        <v>0</v>
      </c>
      <c r="P579" s="160">
        <v>0</v>
      </c>
      <c r="Q579" s="160">
        <f t="shared" si="123"/>
        <v>12500</v>
      </c>
      <c r="R579" s="222"/>
      <c r="S579" s="209"/>
      <c r="T579" s="209"/>
      <c r="U579" s="517"/>
      <c r="V579" s="16">
        <v>0</v>
      </c>
      <c r="W579" s="11">
        <v>0</v>
      </c>
      <c r="X579" s="17">
        <v>0</v>
      </c>
      <c r="Y579" s="16"/>
      <c r="Z579" s="11"/>
      <c r="AA579" s="17"/>
      <c r="AB579" s="16"/>
      <c r="AC579" s="11"/>
      <c r="AD579" s="17">
        <f t="shared" ref="AD579" si="131">SUM(AB579:AC579)</f>
        <v>0</v>
      </c>
      <c r="AE579" s="16">
        <v>0</v>
      </c>
      <c r="AF579" s="11">
        <v>0</v>
      </c>
      <c r="AG579" s="17">
        <v>0</v>
      </c>
      <c r="AH579" s="164">
        <f t="shared" si="130"/>
        <v>12500</v>
      </c>
      <c r="AI579" s="285"/>
      <c r="AJ579" s="16">
        <f t="shared" si="114"/>
        <v>0</v>
      </c>
    </row>
    <row r="580" spans="1:36" ht="11.25" customHeight="1">
      <c r="A580" s="213">
        <v>16502043</v>
      </c>
      <c r="B580" s="157"/>
      <c r="C580" s="197" t="s">
        <v>2682</v>
      </c>
      <c r="D580" s="159">
        <v>0</v>
      </c>
      <c r="E580" s="159">
        <v>0</v>
      </c>
      <c r="F580" s="159">
        <v>0</v>
      </c>
      <c r="G580" s="159">
        <v>0</v>
      </c>
      <c r="H580" s="159">
        <v>0</v>
      </c>
      <c r="I580" s="159">
        <v>0</v>
      </c>
      <c r="J580" s="275">
        <v>0</v>
      </c>
      <c r="K580" s="275">
        <v>0</v>
      </c>
      <c r="L580" s="160">
        <v>0</v>
      </c>
      <c r="M580" s="160">
        <v>0</v>
      </c>
      <c r="N580" s="160">
        <v>0</v>
      </c>
      <c r="O580" s="160">
        <v>0</v>
      </c>
      <c r="P580" s="160">
        <v>0</v>
      </c>
      <c r="Q580" s="160">
        <f t="shared" si="123"/>
        <v>0</v>
      </c>
      <c r="R580" s="222"/>
      <c r="S580" s="209"/>
      <c r="T580" s="209"/>
      <c r="U580" s="517"/>
      <c r="V580" s="16">
        <v>0</v>
      </c>
      <c r="W580" s="11">
        <v>0</v>
      </c>
      <c r="X580" s="17">
        <v>0</v>
      </c>
      <c r="Y580" s="16"/>
      <c r="Z580" s="11"/>
      <c r="AA580" s="17"/>
      <c r="AB580" s="16"/>
      <c r="AC580" s="11"/>
      <c r="AD580" s="17">
        <f t="shared" ref="AD580" si="132">SUM(AB580:AC580)</f>
        <v>0</v>
      </c>
      <c r="AE580" s="16">
        <v>0</v>
      </c>
      <c r="AF580" s="11">
        <v>0</v>
      </c>
      <c r="AG580" s="17">
        <v>0</v>
      </c>
      <c r="AH580" s="164">
        <f t="shared" si="130"/>
        <v>0</v>
      </c>
      <c r="AI580" s="285"/>
      <c r="AJ580" s="16">
        <f t="shared" si="114"/>
        <v>0</v>
      </c>
    </row>
    <row r="581" spans="1:36" ht="11.25" customHeight="1">
      <c r="A581" s="213">
        <v>16502053</v>
      </c>
      <c r="B581" s="157"/>
      <c r="C581" s="197" t="s">
        <v>2710</v>
      </c>
      <c r="D581" s="159">
        <v>25245.75</v>
      </c>
      <c r="E581" s="159">
        <v>16830.490000000002</v>
      </c>
      <c r="F581" s="159">
        <v>8415.23</v>
      </c>
      <c r="G581" s="159">
        <v>0</v>
      </c>
      <c r="H581" s="159">
        <v>92567.83</v>
      </c>
      <c r="I581" s="159">
        <v>84152.57</v>
      </c>
      <c r="J581" s="275">
        <v>75737.31</v>
      </c>
      <c r="K581" s="275">
        <v>67322.05</v>
      </c>
      <c r="L581" s="160">
        <v>58906.79</v>
      </c>
      <c r="M581" s="160">
        <v>50491.53</v>
      </c>
      <c r="N581" s="160">
        <v>42076.27</v>
      </c>
      <c r="O581" s="160">
        <v>33661.01</v>
      </c>
      <c r="P581" s="160">
        <v>25245.75</v>
      </c>
      <c r="Q581" s="160">
        <f t="shared" si="123"/>
        <v>46283.902499999997</v>
      </c>
      <c r="R581" s="222"/>
      <c r="S581" s="209"/>
      <c r="T581" s="209"/>
      <c r="U581" s="517"/>
      <c r="V581" s="16">
        <v>0</v>
      </c>
      <c r="W581" s="11">
        <v>0</v>
      </c>
      <c r="X581" s="17">
        <v>0</v>
      </c>
      <c r="Y581" s="16"/>
      <c r="Z581" s="11"/>
      <c r="AA581" s="17"/>
      <c r="AB581" s="16"/>
      <c r="AC581" s="11"/>
      <c r="AD581" s="17">
        <f t="shared" ref="AD581" si="133">SUM(AB581:AC581)</f>
        <v>0</v>
      </c>
      <c r="AE581" s="16">
        <v>0</v>
      </c>
      <c r="AF581" s="11">
        <v>0</v>
      </c>
      <c r="AG581" s="17">
        <v>0</v>
      </c>
      <c r="AH581" s="164">
        <f t="shared" si="130"/>
        <v>46283.902499999997</v>
      </c>
      <c r="AI581" s="285"/>
      <c r="AJ581" s="16">
        <f t="shared" si="114"/>
        <v>0</v>
      </c>
    </row>
    <row r="582" spans="1:36" ht="11.25" customHeight="1">
      <c r="A582" s="213">
        <v>16502063</v>
      </c>
      <c r="B582" s="157"/>
      <c r="C582" s="197" t="s">
        <v>2733</v>
      </c>
      <c r="D582" s="159">
        <v>43149.29</v>
      </c>
      <c r="E582" s="159">
        <v>28766.17</v>
      </c>
      <c r="F582" s="159">
        <v>14383.05</v>
      </c>
      <c r="G582" s="159">
        <v>0</v>
      </c>
      <c r="H582" s="159">
        <v>158366.66</v>
      </c>
      <c r="I582" s="159">
        <v>143969.69</v>
      </c>
      <c r="J582" s="275">
        <v>129572.72</v>
      </c>
      <c r="K582" s="275">
        <v>115175.75</v>
      </c>
      <c r="L582" s="160">
        <v>100778.78</v>
      </c>
      <c r="M582" s="160">
        <v>86381.81</v>
      </c>
      <c r="N582" s="160">
        <v>71984.84</v>
      </c>
      <c r="O582" s="160">
        <v>57587.87</v>
      </c>
      <c r="P582" s="160">
        <v>43190.9</v>
      </c>
      <c r="Q582" s="160">
        <f t="shared" si="123"/>
        <v>79178.119583333333</v>
      </c>
      <c r="R582" s="222"/>
      <c r="S582" s="209"/>
      <c r="T582" s="209"/>
      <c r="U582" s="517"/>
      <c r="V582" s="16">
        <v>0</v>
      </c>
      <c r="W582" s="11">
        <v>0</v>
      </c>
      <c r="X582" s="17">
        <v>0</v>
      </c>
      <c r="Y582" s="16"/>
      <c r="Z582" s="11"/>
      <c r="AA582" s="17"/>
      <c r="AB582" s="16"/>
      <c r="AC582" s="11"/>
      <c r="AD582" s="17">
        <f t="shared" ref="AD582" si="134">SUM(AB582:AC582)</f>
        <v>0</v>
      </c>
      <c r="AE582" s="16">
        <v>0</v>
      </c>
      <c r="AF582" s="11">
        <v>0</v>
      </c>
      <c r="AG582" s="17">
        <v>0</v>
      </c>
      <c r="AH582" s="164">
        <f t="shared" si="130"/>
        <v>79178.119583333333</v>
      </c>
      <c r="AI582" s="285"/>
      <c r="AJ582" s="16">
        <f t="shared" si="114"/>
        <v>0</v>
      </c>
    </row>
    <row r="583" spans="1:36" ht="11.25" customHeight="1">
      <c r="A583" s="213">
        <v>16502073</v>
      </c>
      <c r="B583" s="157"/>
      <c r="C583" s="197" t="s">
        <v>2749</v>
      </c>
      <c r="D583" s="159">
        <v>0</v>
      </c>
      <c r="E583" s="159">
        <v>0</v>
      </c>
      <c r="F583" s="159">
        <v>0</v>
      </c>
      <c r="G583" s="159">
        <v>0</v>
      </c>
      <c r="H583" s="159">
        <v>0</v>
      </c>
      <c r="I583" s="159">
        <v>0</v>
      </c>
      <c r="J583" s="275">
        <v>0</v>
      </c>
      <c r="K583" s="275">
        <v>0</v>
      </c>
      <c r="L583" s="160">
        <v>0</v>
      </c>
      <c r="M583" s="160">
        <v>0</v>
      </c>
      <c r="N583" s="160">
        <v>0</v>
      </c>
      <c r="O583" s="160">
        <v>0</v>
      </c>
      <c r="P583" s="160">
        <v>0</v>
      </c>
      <c r="Q583" s="160">
        <f t="shared" si="123"/>
        <v>0</v>
      </c>
      <c r="R583" s="222"/>
      <c r="S583" s="209"/>
      <c r="T583" s="209"/>
      <c r="U583" s="517"/>
      <c r="V583" s="16">
        <v>0</v>
      </c>
      <c r="W583" s="11">
        <v>0</v>
      </c>
      <c r="X583" s="17">
        <v>0</v>
      </c>
      <c r="Y583" s="16"/>
      <c r="Z583" s="11"/>
      <c r="AA583" s="17"/>
      <c r="AB583" s="16"/>
      <c r="AC583" s="11"/>
      <c r="AD583" s="17">
        <f t="shared" ref="AD583" si="135">SUM(AB583:AC583)</f>
        <v>0</v>
      </c>
      <c r="AE583" s="16">
        <v>0</v>
      </c>
      <c r="AF583" s="11">
        <v>0</v>
      </c>
      <c r="AG583" s="17">
        <v>0</v>
      </c>
      <c r="AH583" s="164">
        <f t="shared" si="130"/>
        <v>0</v>
      </c>
      <c r="AI583" s="285"/>
      <c r="AJ583" s="16">
        <f t="shared" si="114"/>
        <v>0</v>
      </c>
    </row>
    <row r="584" spans="1:36" ht="11.25" customHeight="1">
      <c r="A584" s="213">
        <v>16502083</v>
      </c>
      <c r="B584" s="157"/>
      <c r="C584" s="197" t="s">
        <v>2757</v>
      </c>
      <c r="D584" s="159">
        <v>73158.16</v>
      </c>
      <c r="E584" s="159">
        <v>58526.52</v>
      </c>
      <c r="F584" s="159">
        <v>43894.879999999997</v>
      </c>
      <c r="G584" s="159">
        <v>29263.24</v>
      </c>
      <c r="H584" s="159">
        <v>14631.6</v>
      </c>
      <c r="I584" s="159">
        <v>0</v>
      </c>
      <c r="J584" s="275">
        <v>0</v>
      </c>
      <c r="K584" s="275">
        <v>0</v>
      </c>
      <c r="L584" s="160">
        <v>0</v>
      </c>
      <c r="M584" s="160">
        <v>0</v>
      </c>
      <c r="N584" s="160">
        <v>0</v>
      </c>
      <c r="O584" s="160">
        <v>0</v>
      </c>
      <c r="P584" s="160">
        <v>0</v>
      </c>
      <c r="Q584" s="160">
        <f t="shared" si="123"/>
        <v>15241.276666666667</v>
      </c>
      <c r="R584" s="222"/>
      <c r="S584" s="209"/>
      <c r="T584" s="209"/>
      <c r="U584" s="517"/>
      <c r="V584" s="16">
        <v>0</v>
      </c>
      <c r="W584" s="11">
        <v>0</v>
      </c>
      <c r="X584" s="17">
        <v>0</v>
      </c>
      <c r="Y584" s="16"/>
      <c r="Z584" s="11"/>
      <c r="AA584" s="17"/>
      <c r="AB584" s="16"/>
      <c r="AC584" s="11"/>
      <c r="AD584" s="17">
        <f t="shared" ref="AD584" si="136">SUM(AB584:AC584)</f>
        <v>0</v>
      </c>
      <c r="AE584" s="16">
        <v>0</v>
      </c>
      <c r="AF584" s="11">
        <v>0</v>
      </c>
      <c r="AG584" s="17">
        <v>0</v>
      </c>
      <c r="AH584" s="164">
        <f t="shared" si="130"/>
        <v>15241.276666666667</v>
      </c>
      <c r="AI584" s="285"/>
      <c r="AJ584" s="16">
        <f t="shared" si="114"/>
        <v>0</v>
      </c>
    </row>
    <row r="585" spans="1:36" ht="11.25" customHeight="1">
      <c r="A585" s="213">
        <v>16502093</v>
      </c>
      <c r="B585" s="157"/>
      <c r="C585" s="197" t="s">
        <v>2791</v>
      </c>
      <c r="D585" s="159">
        <v>0</v>
      </c>
      <c r="E585" s="159">
        <v>0</v>
      </c>
      <c r="F585" s="159">
        <v>0</v>
      </c>
      <c r="G585" s="159">
        <v>0</v>
      </c>
      <c r="H585" s="159">
        <v>0</v>
      </c>
      <c r="I585" s="159">
        <v>0</v>
      </c>
      <c r="J585" s="275">
        <v>0</v>
      </c>
      <c r="K585" s="275">
        <v>0</v>
      </c>
      <c r="L585" s="160">
        <v>0</v>
      </c>
      <c r="M585" s="160">
        <v>0</v>
      </c>
      <c r="N585" s="160">
        <v>0</v>
      </c>
      <c r="O585" s="160">
        <v>0</v>
      </c>
      <c r="P585" s="160">
        <v>0</v>
      </c>
      <c r="Q585" s="160">
        <f t="shared" si="123"/>
        <v>0</v>
      </c>
      <c r="R585" s="222"/>
      <c r="S585" s="209"/>
      <c r="T585" s="209"/>
      <c r="U585" s="517"/>
      <c r="V585" s="16">
        <v>0</v>
      </c>
      <c r="W585" s="11">
        <v>0</v>
      </c>
      <c r="X585" s="17">
        <v>0</v>
      </c>
      <c r="Y585" s="16"/>
      <c r="Z585" s="11"/>
      <c r="AA585" s="17"/>
      <c r="AB585" s="16"/>
      <c r="AC585" s="11"/>
      <c r="AD585" s="17">
        <f t="shared" ref="AD585" si="137">SUM(AB585:AC585)</f>
        <v>0</v>
      </c>
      <c r="AE585" s="16">
        <v>0</v>
      </c>
      <c r="AF585" s="11">
        <v>0</v>
      </c>
      <c r="AG585" s="17">
        <v>0</v>
      </c>
      <c r="AH585" s="164">
        <f t="shared" si="130"/>
        <v>0</v>
      </c>
      <c r="AI585" s="285"/>
      <c r="AJ585" s="16">
        <f t="shared" si="114"/>
        <v>0</v>
      </c>
    </row>
    <row r="586" spans="1:36" ht="11.25" customHeight="1">
      <c r="A586" s="213">
        <v>16502103</v>
      </c>
      <c r="B586" s="247"/>
      <c r="C586" s="197" t="s">
        <v>2800</v>
      </c>
      <c r="D586" s="201">
        <v>110788</v>
      </c>
      <c r="E586" s="201">
        <v>97295</v>
      </c>
      <c r="F586" s="201">
        <v>83644</v>
      </c>
      <c r="G586" s="201">
        <v>69993</v>
      </c>
      <c r="H586" s="201">
        <v>56342</v>
      </c>
      <c r="I586" s="201">
        <v>43176</v>
      </c>
      <c r="J586" s="275">
        <v>29525</v>
      </c>
      <c r="K586" s="275">
        <v>15923.95</v>
      </c>
      <c r="L586" s="202">
        <v>0</v>
      </c>
      <c r="M586" s="202">
        <v>0</v>
      </c>
      <c r="N586" s="202">
        <v>0</v>
      </c>
      <c r="O586" s="202">
        <v>163812</v>
      </c>
      <c r="P586" s="202">
        <v>109208</v>
      </c>
      <c r="Q586" s="160">
        <f t="shared" si="123"/>
        <v>55809.079166666663</v>
      </c>
      <c r="R586" s="222"/>
      <c r="S586" s="209"/>
      <c r="T586" s="209"/>
      <c r="U586" s="517"/>
      <c r="V586" s="16">
        <v>0</v>
      </c>
      <c r="W586" s="11">
        <v>0</v>
      </c>
      <c r="X586" s="17">
        <v>0</v>
      </c>
      <c r="Y586" s="16"/>
      <c r="Z586" s="11"/>
      <c r="AA586" s="17"/>
      <c r="AB586" s="16"/>
      <c r="AC586" s="11"/>
      <c r="AD586" s="17">
        <f t="shared" ref="AD586" si="138">SUM(AB586:AC586)</f>
        <v>0</v>
      </c>
      <c r="AE586" s="16">
        <v>0</v>
      </c>
      <c r="AF586" s="11">
        <v>0</v>
      </c>
      <c r="AG586" s="17">
        <v>0</v>
      </c>
      <c r="AH586" s="164">
        <f t="shared" si="130"/>
        <v>55809.079166666663</v>
      </c>
      <c r="AI586" s="285"/>
      <c r="AJ586" s="16">
        <f t="shared" si="114"/>
        <v>0</v>
      </c>
    </row>
    <row r="587" spans="1:36" ht="11.25" customHeight="1">
      <c r="A587" s="213">
        <v>16502011</v>
      </c>
      <c r="B587" s="247"/>
      <c r="C587" s="197" t="s">
        <v>2820</v>
      </c>
      <c r="D587" s="201">
        <v>0</v>
      </c>
      <c r="E587" s="201">
        <v>19213.86</v>
      </c>
      <c r="F587" s="201">
        <v>9606.93</v>
      </c>
      <c r="G587" s="201">
        <v>0</v>
      </c>
      <c r="H587" s="201">
        <v>0</v>
      </c>
      <c r="I587" s="201">
        <v>0</v>
      </c>
      <c r="J587" s="275">
        <v>0</v>
      </c>
      <c r="K587" s="275">
        <v>0</v>
      </c>
      <c r="L587" s="202">
        <v>0</v>
      </c>
      <c r="M587" s="202">
        <v>0</v>
      </c>
      <c r="N587" s="202">
        <v>0</v>
      </c>
      <c r="O587" s="202">
        <v>0</v>
      </c>
      <c r="P587" s="202">
        <v>0</v>
      </c>
      <c r="Q587" s="160">
        <f t="shared" si="123"/>
        <v>2401.7325000000001</v>
      </c>
      <c r="R587" s="222"/>
      <c r="S587" s="209"/>
      <c r="T587" s="209"/>
      <c r="U587" s="517"/>
      <c r="V587" s="16">
        <v>0</v>
      </c>
      <c r="W587" s="11">
        <v>0</v>
      </c>
      <c r="X587" s="17">
        <v>0</v>
      </c>
      <c r="Y587" s="16"/>
      <c r="Z587" s="11"/>
      <c r="AA587" s="17"/>
      <c r="AB587" s="16"/>
      <c r="AC587" s="11"/>
      <c r="AD587" s="17">
        <f t="shared" ref="AD587" si="139">SUM(AB587:AC587)</f>
        <v>0</v>
      </c>
      <c r="AE587" s="16">
        <v>0</v>
      </c>
      <c r="AF587" s="11">
        <v>0</v>
      </c>
      <c r="AG587" s="17">
        <v>0</v>
      </c>
      <c r="AH587" s="164">
        <f t="shared" si="130"/>
        <v>2401.7325000000001</v>
      </c>
      <c r="AI587" s="285"/>
      <c r="AJ587" s="16">
        <f t="shared" si="114"/>
        <v>0</v>
      </c>
    </row>
    <row r="588" spans="1:36" ht="11.25" customHeight="1">
      <c r="A588" s="213">
        <v>16502113</v>
      </c>
      <c r="B588" s="247"/>
      <c r="C588" s="197" t="s">
        <v>2816</v>
      </c>
      <c r="D588" s="201">
        <v>83835.95</v>
      </c>
      <c r="E588" s="201">
        <v>75452.36</v>
      </c>
      <c r="F588" s="201">
        <v>67068.77</v>
      </c>
      <c r="G588" s="201">
        <v>58685.18</v>
      </c>
      <c r="H588" s="201">
        <v>50301.59</v>
      </c>
      <c r="I588" s="201">
        <v>41918</v>
      </c>
      <c r="J588" s="275">
        <v>33534.410000000003</v>
      </c>
      <c r="K588" s="275">
        <v>25150.82</v>
      </c>
      <c r="L588" s="202">
        <v>16767.23</v>
      </c>
      <c r="M588" s="202">
        <v>8383.64</v>
      </c>
      <c r="N588" s="202">
        <v>0.05</v>
      </c>
      <c r="O588" s="202">
        <v>92219.54</v>
      </c>
      <c r="P588" s="202">
        <v>83835.95</v>
      </c>
      <c r="Q588" s="160">
        <f t="shared" si="123"/>
        <v>46109.795000000006</v>
      </c>
      <c r="R588" s="222"/>
      <c r="S588" s="209"/>
      <c r="T588" s="209"/>
      <c r="U588" s="517"/>
      <c r="V588" s="16">
        <v>0</v>
      </c>
      <c r="W588" s="11">
        <v>0</v>
      </c>
      <c r="X588" s="17">
        <v>0</v>
      </c>
      <c r="Y588" s="16"/>
      <c r="Z588" s="11"/>
      <c r="AA588" s="17"/>
      <c r="AB588" s="16"/>
      <c r="AC588" s="11"/>
      <c r="AD588" s="17">
        <f t="shared" ref="AD588" si="140">SUM(AB588:AC588)</f>
        <v>0</v>
      </c>
      <c r="AE588" s="16">
        <v>0</v>
      </c>
      <c r="AF588" s="11">
        <v>0</v>
      </c>
      <c r="AG588" s="17">
        <v>0</v>
      </c>
      <c r="AH588" s="164">
        <f t="shared" si="130"/>
        <v>46109.795000000006</v>
      </c>
      <c r="AI588" s="285"/>
      <c r="AJ588" s="16">
        <f t="shared" si="114"/>
        <v>0</v>
      </c>
    </row>
    <row r="589" spans="1:36" ht="11.25" customHeight="1">
      <c r="A589" s="213">
        <v>16502123</v>
      </c>
      <c r="B589" s="247"/>
      <c r="C589" s="197" t="s">
        <v>2876</v>
      </c>
      <c r="D589" s="201">
        <v>19711.169999999998</v>
      </c>
      <c r="E589" s="201">
        <v>13140.78</v>
      </c>
      <c r="F589" s="201">
        <v>6570.39</v>
      </c>
      <c r="G589" s="201">
        <v>0</v>
      </c>
      <c r="H589" s="201">
        <v>0</v>
      </c>
      <c r="I589" s="201">
        <v>0</v>
      </c>
      <c r="J589" s="275">
        <v>0</v>
      </c>
      <c r="K589" s="275">
        <v>0</v>
      </c>
      <c r="L589" s="202">
        <v>0</v>
      </c>
      <c r="M589" s="202">
        <v>0</v>
      </c>
      <c r="N589" s="202">
        <v>0</v>
      </c>
      <c r="O589" s="202">
        <v>0</v>
      </c>
      <c r="P589" s="202">
        <v>0</v>
      </c>
      <c r="Q589" s="202">
        <f t="shared" si="123"/>
        <v>2463.8962500000002</v>
      </c>
      <c r="R589" s="222"/>
      <c r="S589" s="209"/>
      <c r="T589" s="209"/>
      <c r="U589" s="517"/>
      <c r="V589" s="16">
        <v>0</v>
      </c>
      <c r="W589" s="11">
        <v>0</v>
      </c>
      <c r="X589" s="17">
        <v>0</v>
      </c>
      <c r="Y589" s="16"/>
      <c r="Z589" s="11"/>
      <c r="AA589" s="17"/>
      <c r="AB589" s="16"/>
      <c r="AC589" s="11"/>
      <c r="AD589" s="17">
        <f t="shared" ref="AD589" si="141">SUM(AB589:AC589)</f>
        <v>0</v>
      </c>
      <c r="AE589" s="16">
        <v>0</v>
      </c>
      <c r="AF589" s="11">
        <v>0</v>
      </c>
      <c r="AG589" s="17">
        <v>0</v>
      </c>
      <c r="AH589" s="164">
        <f t="shared" si="130"/>
        <v>2463.8962500000002</v>
      </c>
      <c r="AI589" s="285"/>
      <c r="AJ589" s="16">
        <f t="shared" si="114"/>
        <v>0</v>
      </c>
    </row>
    <row r="590" spans="1:36" ht="11.25" customHeight="1">
      <c r="A590" s="213">
        <v>16502133</v>
      </c>
      <c r="B590" s="247"/>
      <c r="C590" s="197" t="s">
        <v>2983</v>
      </c>
      <c r="D590" s="201">
        <v>290919.59999999998</v>
      </c>
      <c r="E590" s="201">
        <v>258595.20000000001</v>
      </c>
      <c r="F590" s="201">
        <v>226270.8</v>
      </c>
      <c r="G590" s="201">
        <v>193946.4</v>
      </c>
      <c r="H590" s="201">
        <v>161622</v>
      </c>
      <c r="I590" s="201">
        <v>129297.60000000001</v>
      </c>
      <c r="J590" s="275">
        <v>96973.2</v>
      </c>
      <c r="K590" s="275">
        <v>64648.800000000003</v>
      </c>
      <c r="L590" s="202">
        <v>32324.400000000001</v>
      </c>
      <c r="M590" s="202">
        <v>412530.3</v>
      </c>
      <c r="N590" s="202">
        <v>378152.77</v>
      </c>
      <c r="O590" s="202">
        <v>343775.24</v>
      </c>
      <c r="P590" s="202">
        <v>309397.71000000002</v>
      </c>
      <c r="Q590" s="202">
        <f t="shared" si="123"/>
        <v>216524.61375000002</v>
      </c>
      <c r="R590" s="222"/>
      <c r="S590" s="209"/>
      <c r="T590" s="209"/>
      <c r="U590" s="517"/>
      <c r="V590" s="16"/>
      <c r="W590" s="11"/>
      <c r="X590" s="17"/>
      <c r="Y590" s="16"/>
      <c r="Z590" s="11"/>
      <c r="AA590" s="17"/>
      <c r="AB590" s="16"/>
      <c r="AC590" s="11"/>
      <c r="AD590" s="17"/>
      <c r="AE590" s="16"/>
      <c r="AF590" s="11"/>
      <c r="AG590" s="17"/>
      <c r="AH590" s="164">
        <f t="shared" si="130"/>
        <v>216524.61375000002</v>
      </c>
      <c r="AI590" s="285"/>
      <c r="AJ590" s="16">
        <f t="shared" si="114"/>
        <v>0</v>
      </c>
    </row>
    <row r="591" spans="1:36" ht="24" customHeight="1">
      <c r="A591" s="156">
        <v>16502143</v>
      </c>
      <c r="B591" s="247"/>
      <c r="C591" s="156" t="s">
        <v>2993</v>
      </c>
      <c r="D591" s="201">
        <v>99653.16</v>
      </c>
      <c r="E591" s="201">
        <v>99653.16</v>
      </c>
      <c r="F591" s="201">
        <v>99653.16</v>
      </c>
      <c r="G591" s="201">
        <v>0</v>
      </c>
      <c r="H591" s="201">
        <v>0</v>
      </c>
      <c r="I591" s="201">
        <v>0</v>
      </c>
      <c r="J591" s="275">
        <v>0</v>
      </c>
      <c r="K591" s="275">
        <v>0</v>
      </c>
      <c r="L591" s="202">
        <v>0</v>
      </c>
      <c r="M591" s="202">
        <v>0</v>
      </c>
      <c r="N591" s="202">
        <v>0</v>
      </c>
      <c r="O591" s="202">
        <v>0</v>
      </c>
      <c r="P591" s="202">
        <v>0</v>
      </c>
      <c r="Q591" s="202">
        <f t="shared" si="123"/>
        <v>20761.075000000001</v>
      </c>
      <c r="R591" s="222"/>
      <c r="S591" s="209"/>
      <c r="T591" s="209"/>
      <c r="U591" s="517"/>
      <c r="V591" s="16"/>
      <c r="W591" s="11"/>
      <c r="X591" s="17"/>
      <c r="Y591" s="16"/>
      <c r="Z591" s="11"/>
      <c r="AA591" s="17"/>
      <c r="AB591" s="16"/>
      <c r="AC591" s="11"/>
      <c r="AD591" s="17"/>
      <c r="AE591" s="16"/>
      <c r="AF591" s="11"/>
      <c r="AG591" s="17"/>
      <c r="AH591" s="164">
        <f t="shared" si="130"/>
        <v>20761.075000000001</v>
      </c>
      <c r="AI591" s="285"/>
      <c r="AJ591" s="16">
        <f t="shared" ref="AJ591:AJ654" si="142">Q591-X591-AA591-AD591-AG591-AH591</f>
        <v>0</v>
      </c>
    </row>
    <row r="592" spans="1:36" ht="12" customHeight="1">
      <c r="A592" s="156">
        <v>16502153</v>
      </c>
      <c r="B592" s="247"/>
      <c r="C592" s="156" t="s">
        <v>2997</v>
      </c>
      <c r="D592" s="201">
        <v>208190.26</v>
      </c>
      <c r="E592" s="201">
        <v>189263.87</v>
      </c>
      <c r="F592" s="201">
        <v>170337.48</v>
      </c>
      <c r="G592" s="201">
        <v>151411.09</v>
      </c>
      <c r="H592" s="201">
        <v>132484.70000000001</v>
      </c>
      <c r="I592" s="201">
        <v>113558.31</v>
      </c>
      <c r="J592" s="275">
        <v>94631.92</v>
      </c>
      <c r="K592" s="275">
        <v>75705.53</v>
      </c>
      <c r="L592" s="202">
        <v>56779.14</v>
      </c>
      <c r="M592" s="202">
        <v>37852.75</v>
      </c>
      <c r="N592" s="202">
        <v>18926.36</v>
      </c>
      <c r="O592" s="202">
        <v>0</v>
      </c>
      <c r="P592" s="202">
        <v>214026.07</v>
      </c>
      <c r="Q592" s="202">
        <f t="shared" si="123"/>
        <v>104338.27625</v>
      </c>
      <c r="R592" s="222"/>
      <c r="S592" s="209"/>
      <c r="T592" s="209"/>
      <c r="U592" s="517"/>
      <c r="V592" s="16"/>
      <c r="W592" s="11"/>
      <c r="X592" s="17"/>
      <c r="Y592" s="16"/>
      <c r="Z592" s="11"/>
      <c r="AA592" s="17"/>
      <c r="AB592" s="16"/>
      <c r="AC592" s="11"/>
      <c r="AD592" s="17"/>
      <c r="AE592" s="16"/>
      <c r="AF592" s="11"/>
      <c r="AG592" s="17"/>
      <c r="AH592" s="164">
        <f t="shared" si="130"/>
        <v>104338.27625</v>
      </c>
      <c r="AI592" s="285"/>
      <c r="AJ592" s="16">
        <f t="shared" si="142"/>
        <v>0</v>
      </c>
    </row>
    <row r="593" spans="1:36" ht="11.25" customHeight="1">
      <c r="A593" s="156" t="s">
        <v>3014</v>
      </c>
      <c r="B593" s="247"/>
      <c r="C593" s="156" t="s">
        <v>3011</v>
      </c>
      <c r="D593" s="201"/>
      <c r="E593" s="201">
        <v>72664.2</v>
      </c>
      <c r="F593" s="201">
        <v>67473.899999999994</v>
      </c>
      <c r="G593" s="201">
        <v>62283.6</v>
      </c>
      <c r="H593" s="201">
        <v>57093.3</v>
      </c>
      <c r="I593" s="201">
        <v>51903</v>
      </c>
      <c r="J593" s="275">
        <v>46712.7</v>
      </c>
      <c r="K593" s="275">
        <v>41522.400000000001</v>
      </c>
      <c r="L593" s="202">
        <v>36332.1</v>
      </c>
      <c r="M593" s="202">
        <v>31141.8</v>
      </c>
      <c r="N593" s="202">
        <v>25951.5</v>
      </c>
      <c r="O593" s="202">
        <v>20761.2</v>
      </c>
      <c r="P593" s="202">
        <v>15570.9</v>
      </c>
      <c r="Q593" s="202">
        <f t="shared" si="123"/>
        <v>43468.762500000004</v>
      </c>
      <c r="R593" s="222"/>
      <c r="S593" s="209"/>
      <c r="T593" s="209"/>
      <c r="U593" s="517"/>
      <c r="V593" s="16"/>
      <c r="W593" s="11"/>
      <c r="X593" s="17"/>
      <c r="Y593" s="16"/>
      <c r="Z593" s="11"/>
      <c r="AA593" s="17"/>
      <c r="AB593" s="16"/>
      <c r="AC593" s="11"/>
      <c r="AD593" s="17"/>
      <c r="AE593" s="16"/>
      <c r="AF593" s="11"/>
      <c r="AG593" s="17"/>
      <c r="AH593" s="17">
        <f t="shared" si="130"/>
        <v>43468.762500000004</v>
      </c>
      <c r="AI593" s="285"/>
      <c r="AJ593" s="17">
        <f t="shared" si="142"/>
        <v>0</v>
      </c>
    </row>
    <row r="594" spans="1:36" ht="11.25" customHeight="1">
      <c r="A594" s="156" t="s">
        <v>3102</v>
      </c>
      <c r="B594" s="247"/>
      <c r="C594" s="156" t="s">
        <v>3086</v>
      </c>
      <c r="D594" s="201"/>
      <c r="E594" s="201"/>
      <c r="F594" s="201"/>
      <c r="G594" s="201">
        <v>165144.53</v>
      </c>
      <c r="H594" s="201">
        <v>123858.41</v>
      </c>
      <c r="I594" s="201">
        <v>82572.289999999994</v>
      </c>
      <c r="J594" s="275">
        <v>41286.17</v>
      </c>
      <c r="K594" s="275">
        <v>0</v>
      </c>
      <c r="L594" s="202">
        <v>0</v>
      </c>
      <c r="M594" s="202">
        <v>452425.7</v>
      </c>
      <c r="N594" s="202">
        <v>452425.7</v>
      </c>
      <c r="O594" s="202">
        <v>402156.18</v>
      </c>
      <c r="P594" s="202">
        <v>351886.66</v>
      </c>
      <c r="Q594" s="202">
        <f t="shared" si="123"/>
        <v>157984.35916666666</v>
      </c>
      <c r="R594" s="222"/>
      <c r="S594" s="209"/>
      <c r="T594" s="209"/>
      <c r="U594" s="517"/>
      <c r="V594" s="16"/>
      <c r="W594" s="11"/>
      <c r="X594" s="17"/>
      <c r="Y594" s="16"/>
      <c r="Z594" s="11"/>
      <c r="AA594" s="17"/>
      <c r="AB594" s="16"/>
      <c r="AC594" s="11"/>
      <c r="AD594" s="17"/>
      <c r="AE594" s="16"/>
      <c r="AF594" s="11"/>
      <c r="AG594" s="17"/>
      <c r="AH594" s="17">
        <f t="shared" si="130"/>
        <v>157984.35916666666</v>
      </c>
      <c r="AI594" s="285"/>
      <c r="AJ594" s="17">
        <f t="shared" si="142"/>
        <v>0</v>
      </c>
    </row>
    <row r="595" spans="1:36" ht="11.25" customHeight="1">
      <c r="A595" s="213">
        <v>16502181</v>
      </c>
      <c r="B595" s="247"/>
      <c r="C595" s="213" t="s">
        <v>2338</v>
      </c>
      <c r="D595" s="201"/>
      <c r="E595" s="201"/>
      <c r="F595" s="201"/>
      <c r="G595" s="201">
        <v>9164.11</v>
      </c>
      <c r="H595" s="201">
        <v>9164.11</v>
      </c>
      <c r="I595" s="201">
        <v>9164.11</v>
      </c>
      <c r="J595" s="275">
        <v>9164.11</v>
      </c>
      <c r="K595" s="275">
        <v>9164.11</v>
      </c>
      <c r="L595" s="202">
        <v>9164.11</v>
      </c>
      <c r="M595" s="202">
        <v>9164.11</v>
      </c>
      <c r="N595" s="202">
        <v>9164.11</v>
      </c>
      <c r="O595" s="202">
        <v>9164.11</v>
      </c>
      <c r="P595" s="202">
        <v>9164.11</v>
      </c>
      <c r="Q595" s="202">
        <f t="shared" si="123"/>
        <v>7254.9204166666677</v>
      </c>
      <c r="R595" s="222"/>
      <c r="S595" s="209"/>
      <c r="T595" s="209"/>
      <c r="U595" s="517"/>
      <c r="V595" s="16"/>
      <c r="W595" s="11"/>
      <c r="X595" s="17"/>
      <c r="Y595" s="16"/>
      <c r="Z595" s="11"/>
      <c r="AA595" s="17"/>
      <c r="AB595" s="16"/>
      <c r="AC595" s="11"/>
      <c r="AD595" s="17"/>
      <c r="AE595" s="16"/>
      <c r="AF595" s="11"/>
      <c r="AG595" s="17"/>
      <c r="AH595" s="17">
        <f t="shared" si="130"/>
        <v>7254.9204166666677</v>
      </c>
      <c r="AI595" s="285"/>
      <c r="AJ595" s="17">
        <f t="shared" si="142"/>
        <v>0</v>
      </c>
    </row>
    <row r="596" spans="1:36" ht="11.25" customHeight="1">
      <c r="A596" s="213">
        <v>16502191</v>
      </c>
      <c r="B596" s="247"/>
      <c r="C596" s="213" t="s">
        <v>2242</v>
      </c>
      <c r="D596" s="201"/>
      <c r="E596" s="201"/>
      <c r="F596" s="201"/>
      <c r="G596" s="201">
        <v>185550.72</v>
      </c>
      <c r="H596" s="201">
        <v>482649.55</v>
      </c>
      <c r="I596" s="201">
        <v>530321.75</v>
      </c>
      <c r="J596" s="275">
        <v>816223.16</v>
      </c>
      <c r="K596" s="275">
        <v>559143.41</v>
      </c>
      <c r="L596" s="202">
        <v>345954.58</v>
      </c>
      <c r="M596" s="202">
        <v>291088.71999999997</v>
      </c>
      <c r="N596" s="202">
        <v>163817.44</v>
      </c>
      <c r="O596" s="202">
        <v>77187.55</v>
      </c>
      <c r="P596" s="202">
        <v>130033.5</v>
      </c>
      <c r="Q596" s="202">
        <f t="shared" si="123"/>
        <v>293079.46916666668</v>
      </c>
      <c r="R596" s="222"/>
      <c r="S596" s="209"/>
      <c r="T596" s="209"/>
      <c r="U596" s="517"/>
      <c r="V596" s="16"/>
      <c r="W596" s="11"/>
      <c r="X596" s="17"/>
      <c r="Y596" s="16"/>
      <c r="Z596" s="11"/>
      <c r="AA596" s="17"/>
      <c r="AB596" s="16"/>
      <c r="AC596" s="11"/>
      <c r="AD596" s="17"/>
      <c r="AE596" s="16"/>
      <c r="AF596" s="11"/>
      <c r="AG596" s="17"/>
      <c r="AH596" s="17">
        <f t="shared" si="130"/>
        <v>293079.46916666668</v>
      </c>
      <c r="AI596" s="285"/>
      <c r="AJ596" s="17">
        <f t="shared" si="142"/>
        <v>0</v>
      </c>
    </row>
    <row r="597" spans="1:36" ht="11.25" customHeight="1">
      <c r="A597" s="213">
        <v>16502201</v>
      </c>
      <c r="B597" s="247"/>
      <c r="C597" s="213" t="s">
        <v>3087</v>
      </c>
      <c r="D597" s="201"/>
      <c r="E597" s="201"/>
      <c r="F597" s="201"/>
      <c r="G597" s="201">
        <v>14084</v>
      </c>
      <c r="H597" s="201">
        <v>14084</v>
      </c>
      <c r="I597" s="201">
        <v>14084</v>
      </c>
      <c r="J597" s="275">
        <v>14084</v>
      </c>
      <c r="K597" s="275">
        <v>14084</v>
      </c>
      <c r="L597" s="202">
        <v>14084</v>
      </c>
      <c r="M597" s="202">
        <v>14084</v>
      </c>
      <c r="N597" s="202">
        <v>14084</v>
      </c>
      <c r="O597" s="202">
        <v>14084</v>
      </c>
      <c r="P597" s="202">
        <v>14084</v>
      </c>
      <c r="Q597" s="202">
        <f t="shared" si="123"/>
        <v>11149.833333333334</v>
      </c>
      <c r="R597" s="222"/>
      <c r="S597" s="209"/>
      <c r="T597" s="209"/>
      <c r="U597" s="517"/>
      <c r="V597" s="16"/>
      <c r="W597" s="11"/>
      <c r="X597" s="17"/>
      <c r="Y597" s="16"/>
      <c r="Z597" s="11"/>
      <c r="AA597" s="17"/>
      <c r="AB597" s="16"/>
      <c r="AC597" s="11"/>
      <c r="AD597" s="17"/>
      <c r="AE597" s="16"/>
      <c r="AF597" s="11"/>
      <c r="AG597" s="17"/>
      <c r="AH597" s="17">
        <f t="shared" si="130"/>
        <v>11149.833333333334</v>
      </c>
      <c r="AI597" s="285"/>
      <c r="AJ597" s="17">
        <f t="shared" si="142"/>
        <v>0</v>
      </c>
    </row>
    <row r="598" spans="1:36" ht="11.25" customHeight="1">
      <c r="A598" s="213">
        <v>16502213</v>
      </c>
      <c r="B598" s="247"/>
      <c r="C598" s="213" t="s">
        <v>3088</v>
      </c>
      <c r="D598" s="201"/>
      <c r="E598" s="201"/>
      <c r="F598" s="201"/>
      <c r="G598" s="201">
        <v>49524</v>
      </c>
      <c r="H598" s="201">
        <v>49524</v>
      </c>
      <c r="I598" s="201">
        <v>49524</v>
      </c>
      <c r="J598" s="275">
        <v>49524</v>
      </c>
      <c r="K598" s="275">
        <v>45397</v>
      </c>
      <c r="L598" s="202">
        <v>41270</v>
      </c>
      <c r="M598" s="202">
        <v>37143</v>
      </c>
      <c r="N598" s="202">
        <v>33016</v>
      </c>
      <c r="O598" s="202">
        <v>28889</v>
      </c>
      <c r="P598" s="202">
        <v>24762</v>
      </c>
      <c r="Q598" s="202">
        <f t="shared" si="123"/>
        <v>33016</v>
      </c>
      <c r="R598" s="222"/>
      <c r="S598" s="209"/>
      <c r="T598" s="209"/>
      <c r="U598" s="517"/>
      <c r="V598" s="16"/>
      <c r="W598" s="11"/>
      <c r="X598" s="17"/>
      <c r="Y598" s="16"/>
      <c r="Z598" s="11"/>
      <c r="AA598" s="17"/>
      <c r="AB598" s="16"/>
      <c r="AC598" s="11"/>
      <c r="AD598" s="17"/>
      <c r="AE598" s="16"/>
      <c r="AF598" s="11"/>
      <c r="AG598" s="17"/>
      <c r="AH598" s="17">
        <f t="shared" si="130"/>
        <v>33016</v>
      </c>
      <c r="AI598" s="285"/>
      <c r="AJ598" s="17">
        <f t="shared" si="142"/>
        <v>0</v>
      </c>
    </row>
    <row r="599" spans="1:36" ht="11.25" customHeight="1">
      <c r="A599" s="213">
        <v>16502221</v>
      </c>
      <c r="B599" s="247"/>
      <c r="C599" s="213" t="s">
        <v>3042</v>
      </c>
      <c r="D599" s="201"/>
      <c r="E599" s="201"/>
      <c r="F599" s="201"/>
      <c r="G599" s="201">
        <v>348295.47</v>
      </c>
      <c r="H599" s="201">
        <v>17548295.469999999</v>
      </c>
      <c r="I599" s="201">
        <v>17548295.469999999</v>
      </c>
      <c r="J599" s="275">
        <v>17648271.690000001</v>
      </c>
      <c r="K599" s="275">
        <v>18023674.600000001</v>
      </c>
      <c r="L599" s="202">
        <v>18023674.600000001</v>
      </c>
      <c r="M599" s="202">
        <v>0</v>
      </c>
      <c r="N599" s="202">
        <v>0</v>
      </c>
      <c r="O599" s="202">
        <v>48794.25</v>
      </c>
      <c r="P599" s="202">
        <v>0</v>
      </c>
      <c r="Q599" s="202">
        <f t="shared" si="123"/>
        <v>7432441.7958333315</v>
      </c>
      <c r="R599" s="222"/>
      <c r="S599" s="209"/>
      <c r="T599" s="209"/>
      <c r="U599" s="517"/>
      <c r="V599" s="16"/>
      <c r="W599" s="11"/>
      <c r="X599" s="17"/>
      <c r="Y599" s="16"/>
      <c r="Z599" s="11"/>
      <c r="AA599" s="17"/>
      <c r="AB599" s="16"/>
      <c r="AC599" s="11"/>
      <c r="AD599" s="17"/>
      <c r="AE599" s="16"/>
      <c r="AF599" s="11"/>
      <c r="AG599" s="17"/>
      <c r="AH599" s="17">
        <f t="shared" si="130"/>
        <v>7432441.7958333315</v>
      </c>
      <c r="AI599" s="285"/>
      <c r="AJ599" s="17">
        <f t="shared" si="142"/>
        <v>0</v>
      </c>
    </row>
    <row r="600" spans="1:36" ht="11.25" customHeight="1">
      <c r="A600" s="213">
        <v>16502231</v>
      </c>
      <c r="B600" s="247"/>
      <c r="C600" s="213" t="s">
        <v>3043</v>
      </c>
      <c r="D600" s="201"/>
      <c r="E600" s="201"/>
      <c r="F600" s="201"/>
      <c r="G600" s="201">
        <v>1487363.59</v>
      </c>
      <c r="H600" s="201">
        <v>1487363.59</v>
      </c>
      <c r="I600" s="201">
        <v>1487363.59</v>
      </c>
      <c r="J600" s="275">
        <v>1542240.76</v>
      </c>
      <c r="K600" s="275">
        <v>1748299.98</v>
      </c>
      <c r="L600" s="202">
        <v>1748299.98</v>
      </c>
      <c r="M600" s="202">
        <v>0</v>
      </c>
      <c r="N600" s="202">
        <v>0</v>
      </c>
      <c r="O600" s="202">
        <v>26783.63</v>
      </c>
      <c r="P600" s="202">
        <v>0</v>
      </c>
      <c r="Q600" s="202">
        <f t="shared" si="123"/>
        <v>793976.26000000013</v>
      </c>
      <c r="R600" s="222"/>
      <c r="S600" s="209"/>
      <c r="T600" s="209"/>
      <c r="U600" s="517"/>
      <c r="V600" s="16"/>
      <c r="W600" s="11"/>
      <c r="X600" s="17"/>
      <c r="Y600" s="16"/>
      <c r="Z600" s="11"/>
      <c r="AA600" s="17"/>
      <c r="AB600" s="16"/>
      <c r="AC600" s="11"/>
      <c r="AD600" s="17"/>
      <c r="AE600" s="16"/>
      <c r="AF600" s="11"/>
      <c r="AG600" s="17"/>
      <c r="AH600" s="17">
        <f t="shared" si="130"/>
        <v>793976.26000000013</v>
      </c>
      <c r="AI600" s="285"/>
      <c r="AJ600" s="17">
        <f t="shared" si="142"/>
        <v>0</v>
      </c>
    </row>
    <row r="601" spans="1:36" ht="11.25" customHeight="1">
      <c r="A601" s="213">
        <v>16502241</v>
      </c>
      <c r="B601" s="247"/>
      <c r="C601" s="213" t="s">
        <v>3089</v>
      </c>
      <c r="D601" s="201"/>
      <c r="E601" s="201"/>
      <c r="F601" s="201"/>
      <c r="G601" s="201">
        <v>78391.89</v>
      </c>
      <c r="H601" s="201">
        <v>78391.89</v>
      </c>
      <c r="I601" s="201">
        <v>78391.89</v>
      </c>
      <c r="J601" s="275">
        <v>79988.320000000007</v>
      </c>
      <c r="K601" s="275">
        <v>85982.52</v>
      </c>
      <c r="L601" s="202">
        <v>85982.52</v>
      </c>
      <c r="M601" s="202">
        <v>0</v>
      </c>
      <c r="N601" s="202">
        <v>0</v>
      </c>
      <c r="O601" s="202">
        <v>780.45</v>
      </c>
      <c r="P601" s="202">
        <v>0</v>
      </c>
      <c r="Q601" s="202">
        <f t="shared" si="123"/>
        <v>40659.123333333337</v>
      </c>
      <c r="R601" s="222"/>
      <c r="S601" s="209"/>
      <c r="T601" s="209"/>
      <c r="U601" s="517"/>
      <c r="V601" s="16"/>
      <c r="W601" s="11"/>
      <c r="X601" s="17"/>
      <c r="Y601" s="16"/>
      <c r="Z601" s="11"/>
      <c r="AA601" s="17"/>
      <c r="AB601" s="16"/>
      <c r="AC601" s="11"/>
      <c r="AD601" s="17"/>
      <c r="AE601" s="16"/>
      <c r="AF601" s="11"/>
      <c r="AG601" s="17"/>
      <c r="AH601" s="17">
        <f t="shared" si="130"/>
        <v>40659.123333333337</v>
      </c>
      <c r="AI601" s="285"/>
      <c r="AJ601" s="17">
        <f t="shared" si="142"/>
        <v>0</v>
      </c>
    </row>
    <row r="602" spans="1:36" ht="11.25" customHeight="1">
      <c r="A602" s="213" t="s">
        <v>3274</v>
      </c>
      <c r="B602" s="247"/>
      <c r="C602" s="197" t="s">
        <v>3095</v>
      </c>
      <c r="D602" s="201"/>
      <c r="E602" s="201"/>
      <c r="F602" s="201"/>
      <c r="G602" s="201"/>
      <c r="H602" s="201"/>
      <c r="I602" s="201"/>
      <c r="J602" s="275"/>
      <c r="K602" s="275"/>
      <c r="L602" s="202"/>
      <c r="M602" s="202"/>
      <c r="N602" s="202"/>
      <c r="O602" s="202"/>
      <c r="P602" s="202">
        <v>1355478.73</v>
      </c>
      <c r="Q602" s="202">
        <f t="shared" si="123"/>
        <v>56478.280416666668</v>
      </c>
      <c r="R602" s="222"/>
      <c r="S602" s="209"/>
      <c r="T602" s="209"/>
      <c r="U602" s="517"/>
      <c r="V602" s="16"/>
      <c r="W602" s="11"/>
      <c r="X602" s="17"/>
      <c r="Y602" s="16"/>
      <c r="Z602" s="11"/>
      <c r="AA602" s="17"/>
      <c r="AB602" s="16"/>
      <c r="AC602" s="11"/>
      <c r="AD602" s="17"/>
      <c r="AE602" s="16"/>
      <c r="AF602" s="11"/>
      <c r="AG602" s="17"/>
      <c r="AH602" s="17">
        <f t="shared" si="130"/>
        <v>56478.280416666668</v>
      </c>
      <c r="AI602" s="285"/>
      <c r="AJ602" s="17">
        <f t="shared" si="142"/>
        <v>0</v>
      </c>
    </row>
    <row r="603" spans="1:36" ht="11.25" customHeight="1">
      <c r="A603" s="213" t="s">
        <v>3275</v>
      </c>
      <c r="B603" s="247"/>
      <c r="C603" s="197" t="s">
        <v>3096</v>
      </c>
      <c r="D603" s="201"/>
      <c r="E603" s="201"/>
      <c r="F603" s="201"/>
      <c r="G603" s="201"/>
      <c r="H603" s="201"/>
      <c r="I603" s="201"/>
      <c r="J603" s="275"/>
      <c r="K603" s="275"/>
      <c r="L603" s="202"/>
      <c r="M603" s="202"/>
      <c r="N603" s="202"/>
      <c r="O603" s="202"/>
      <c r="P603" s="202">
        <v>1148988.94</v>
      </c>
      <c r="Q603" s="202">
        <f t="shared" si="123"/>
        <v>47874.539166666662</v>
      </c>
      <c r="R603" s="222"/>
      <c r="S603" s="209"/>
      <c r="T603" s="209"/>
      <c r="U603" s="517"/>
      <c r="V603" s="16"/>
      <c r="W603" s="11"/>
      <c r="X603" s="17"/>
      <c r="Y603" s="16"/>
      <c r="Z603" s="11"/>
      <c r="AA603" s="17"/>
      <c r="AB603" s="16"/>
      <c r="AC603" s="11"/>
      <c r="AD603" s="17"/>
      <c r="AE603" s="16"/>
      <c r="AF603" s="11"/>
      <c r="AG603" s="17"/>
      <c r="AH603" s="17">
        <f t="shared" si="130"/>
        <v>47874.539166666662</v>
      </c>
      <c r="AI603" s="285"/>
      <c r="AJ603" s="17">
        <f t="shared" si="142"/>
        <v>0</v>
      </c>
    </row>
    <row r="604" spans="1:36" ht="11.25" customHeight="1">
      <c r="A604" s="213" t="s">
        <v>3276</v>
      </c>
      <c r="B604" s="247"/>
      <c r="C604" s="197" t="s">
        <v>3092</v>
      </c>
      <c r="D604" s="201"/>
      <c r="E604" s="201"/>
      <c r="F604" s="201"/>
      <c r="G604" s="201"/>
      <c r="H604" s="201"/>
      <c r="I604" s="201"/>
      <c r="J604" s="275"/>
      <c r="K604" s="275"/>
      <c r="L604" s="202"/>
      <c r="M604" s="202"/>
      <c r="N604" s="202"/>
      <c r="O604" s="202"/>
      <c r="P604" s="202">
        <v>1261603.25</v>
      </c>
      <c r="Q604" s="202">
        <f t="shared" si="123"/>
        <v>52566.802083333336</v>
      </c>
      <c r="R604" s="222"/>
      <c r="S604" s="209"/>
      <c r="T604" s="209"/>
      <c r="U604" s="517"/>
      <c r="V604" s="16"/>
      <c r="W604" s="11"/>
      <c r="X604" s="17"/>
      <c r="Y604" s="16"/>
      <c r="Z604" s="11"/>
      <c r="AA604" s="17"/>
      <c r="AB604" s="16"/>
      <c r="AC604" s="11"/>
      <c r="AD604" s="17"/>
      <c r="AE604" s="16"/>
      <c r="AF604" s="11"/>
      <c r="AG604" s="17"/>
      <c r="AH604" s="17">
        <f t="shared" si="130"/>
        <v>52566.802083333336</v>
      </c>
      <c r="AI604" s="285"/>
      <c r="AJ604" s="17">
        <f t="shared" si="142"/>
        <v>0</v>
      </c>
    </row>
    <row r="605" spans="1:36" ht="11.25" customHeight="1">
      <c r="A605" s="213">
        <v>16502382</v>
      </c>
      <c r="B605" s="247"/>
      <c r="C605" s="213" t="s">
        <v>3039</v>
      </c>
      <c r="D605" s="201"/>
      <c r="E605" s="201"/>
      <c r="F605" s="201"/>
      <c r="G605" s="201">
        <v>2279473.75</v>
      </c>
      <c r="H605" s="201">
        <v>1982067.5</v>
      </c>
      <c r="I605" s="201">
        <v>1958661.25</v>
      </c>
      <c r="J605" s="275">
        <v>2272017.5</v>
      </c>
      <c r="K605" s="275">
        <v>2140805</v>
      </c>
      <c r="L605" s="202">
        <v>2005486.25</v>
      </c>
      <c r="M605" s="202">
        <v>2222348.75</v>
      </c>
      <c r="N605" s="202">
        <v>2087030</v>
      </c>
      <c r="O605" s="202">
        <v>1981161.25</v>
      </c>
      <c r="P605" s="202">
        <v>2201848.75</v>
      </c>
      <c r="Q605" s="202">
        <f t="shared" si="123"/>
        <v>1669164.6354166667</v>
      </c>
      <c r="R605" s="222"/>
      <c r="S605" s="209"/>
      <c r="T605" s="209"/>
      <c r="U605" s="517"/>
      <c r="V605" s="16"/>
      <c r="W605" s="11"/>
      <c r="X605" s="17"/>
      <c r="Y605" s="16"/>
      <c r="Z605" s="11"/>
      <c r="AA605" s="17"/>
      <c r="AB605" s="16"/>
      <c r="AC605" s="11"/>
      <c r="AD605" s="17"/>
      <c r="AE605" s="16"/>
      <c r="AF605" s="11"/>
      <c r="AG605" s="17"/>
      <c r="AH605" s="17">
        <f t="shared" si="130"/>
        <v>1669164.6354166667</v>
      </c>
      <c r="AI605" s="285"/>
      <c r="AJ605" s="17">
        <f t="shared" si="142"/>
        <v>0</v>
      </c>
    </row>
    <row r="606" spans="1:36" ht="11.25" customHeight="1">
      <c r="A606" s="213" t="s">
        <v>3277</v>
      </c>
      <c r="B606" s="247"/>
      <c r="C606" s="197" t="s">
        <v>3093</v>
      </c>
      <c r="D606" s="201"/>
      <c r="E606" s="201"/>
      <c r="F606" s="201"/>
      <c r="G606" s="201"/>
      <c r="H606" s="201"/>
      <c r="I606" s="201"/>
      <c r="J606" s="275"/>
      <c r="K606" s="275"/>
      <c r="L606" s="202"/>
      <c r="M606" s="202"/>
      <c r="N606" s="202"/>
      <c r="O606" s="202"/>
      <c r="P606" s="202">
        <v>2729397.3</v>
      </c>
      <c r="Q606" s="202">
        <f t="shared" si="123"/>
        <v>113724.8875</v>
      </c>
      <c r="R606" s="222"/>
      <c r="S606" s="209"/>
      <c r="T606" s="209"/>
      <c r="U606" s="517"/>
      <c r="V606" s="16"/>
      <c r="W606" s="11"/>
      <c r="X606" s="17"/>
      <c r="Y606" s="16"/>
      <c r="Z606" s="11"/>
      <c r="AA606" s="17"/>
      <c r="AB606" s="16"/>
      <c r="AC606" s="11"/>
      <c r="AD606" s="17"/>
      <c r="AE606" s="16"/>
      <c r="AF606" s="11"/>
      <c r="AG606" s="17"/>
      <c r="AH606" s="17">
        <f t="shared" si="130"/>
        <v>113724.8875</v>
      </c>
      <c r="AI606" s="285"/>
      <c r="AJ606" s="17">
        <f t="shared" si="142"/>
        <v>0</v>
      </c>
    </row>
    <row r="607" spans="1:36" ht="11.25" customHeight="1">
      <c r="A607" s="213">
        <v>16502393</v>
      </c>
      <c r="B607" s="247"/>
      <c r="C607" s="213" t="s">
        <v>3049</v>
      </c>
      <c r="D607" s="201"/>
      <c r="E607" s="201"/>
      <c r="F607" s="201"/>
      <c r="G607" s="201">
        <v>15330</v>
      </c>
      <c r="H607" s="201">
        <v>15330</v>
      </c>
      <c r="I607" s="201">
        <v>15330</v>
      </c>
      <c r="J607" s="275">
        <v>15330</v>
      </c>
      <c r="K607" s="275">
        <v>15330</v>
      </c>
      <c r="L607" s="202">
        <v>15330</v>
      </c>
      <c r="M607" s="202">
        <v>15330</v>
      </c>
      <c r="N607" s="202">
        <v>15330</v>
      </c>
      <c r="O607" s="202">
        <v>15330</v>
      </c>
      <c r="P607" s="202">
        <v>15330</v>
      </c>
      <c r="Q607" s="202">
        <f t="shared" si="123"/>
        <v>12136.25</v>
      </c>
      <c r="R607" s="222"/>
      <c r="S607" s="209"/>
      <c r="T607" s="209"/>
      <c r="U607" s="517"/>
      <c r="V607" s="16"/>
      <c r="W607" s="11"/>
      <c r="X607" s="17"/>
      <c r="Y607" s="16"/>
      <c r="Z607" s="11"/>
      <c r="AA607" s="17"/>
      <c r="AB607" s="16"/>
      <c r="AC607" s="11"/>
      <c r="AD607" s="17"/>
      <c r="AE607" s="16"/>
      <c r="AF607" s="11"/>
      <c r="AG607" s="17"/>
      <c r="AH607" s="17">
        <f t="shared" si="130"/>
        <v>12136.25</v>
      </c>
      <c r="AI607" s="285"/>
      <c r="AJ607" s="17">
        <f t="shared" si="142"/>
        <v>0</v>
      </c>
    </row>
    <row r="608" spans="1:36" ht="11.25" customHeight="1">
      <c r="A608" s="213" t="s">
        <v>3278</v>
      </c>
      <c r="B608" s="247"/>
      <c r="C608" s="197" t="s">
        <v>3094</v>
      </c>
      <c r="D608" s="201"/>
      <c r="E608" s="201"/>
      <c r="F608" s="201"/>
      <c r="G608" s="201"/>
      <c r="H608" s="201"/>
      <c r="I608" s="201"/>
      <c r="J608" s="275"/>
      <c r="K608" s="275"/>
      <c r="L608" s="202"/>
      <c r="M608" s="202"/>
      <c r="N608" s="202"/>
      <c r="O608" s="202"/>
      <c r="P608" s="202">
        <v>2387883.85</v>
      </c>
      <c r="Q608" s="202">
        <f t="shared" si="123"/>
        <v>99495.160416666666</v>
      </c>
      <c r="R608" s="222"/>
      <c r="S608" s="209"/>
      <c r="T608" s="209"/>
      <c r="U608" s="517"/>
      <c r="V608" s="16"/>
      <c r="W608" s="11"/>
      <c r="X608" s="17"/>
      <c r="Y608" s="16"/>
      <c r="Z608" s="11"/>
      <c r="AA608" s="17"/>
      <c r="AB608" s="16"/>
      <c r="AC608" s="11"/>
      <c r="AD608" s="17"/>
      <c r="AE608" s="16"/>
      <c r="AF608" s="11"/>
      <c r="AG608" s="17"/>
      <c r="AH608" s="17">
        <f t="shared" si="130"/>
        <v>99495.160416666666</v>
      </c>
      <c r="AI608" s="285"/>
      <c r="AJ608" s="17">
        <f t="shared" si="142"/>
        <v>0</v>
      </c>
    </row>
    <row r="609" spans="1:36" ht="11.25" customHeight="1">
      <c r="A609" s="213">
        <v>16502403</v>
      </c>
      <c r="B609" s="247"/>
      <c r="C609" s="213" t="s">
        <v>2830</v>
      </c>
      <c r="D609" s="201"/>
      <c r="E609" s="201"/>
      <c r="F609" s="201"/>
      <c r="G609" s="201">
        <v>87600</v>
      </c>
      <c r="H609" s="201">
        <v>87600</v>
      </c>
      <c r="I609" s="201">
        <v>87600</v>
      </c>
      <c r="J609" s="275">
        <v>87600</v>
      </c>
      <c r="K609" s="275">
        <v>87600</v>
      </c>
      <c r="L609" s="202">
        <v>87600</v>
      </c>
      <c r="M609" s="202">
        <v>87600</v>
      </c>
      <c r="N609" s="202">
        <v>87600</v>
      </c>
      <c r="O609" s="202">
        <v>87600</v>
      </c>
      <c r="P609" s="202">
        <v>87600</v>
      </c>
      <c r="Q609" s="202">
        <f t="shared" si="123"/>
        <v>69350</v>
      </c>
      <c r="R609" s="222"/>
      <c r="S609" s="209"/>
      <c r="T609" s="209"/>
      <c r="U609" s="517"/>
      <c r="V609" s="16"/>
      <c r="W609" s="11"/>
      <c r="X609" s="17"/>
      <c r="Y609" s="16"/>
      <c r="Z609" s="11"/>
      <c r="AA609" s="17"/>
      <c r="AB609" s="16"/>
      <c r="AC609" s="11"/>
      <c r="AD609" s="17"/>
      <c r="AE609" s="16"/>
      <c r="AF609" s="11"/>
      <c r="AG609" s="17"/>
      <c r="AH609" s="17">
        <f t="shared" si="130"/>
        <v>69350</v>
      </c>
      <c r="AI609" s="285"/>
      <c r="AJ609" s="17">
        <f t="shared" si="142"/>
        <v>0</v>
      </c>
    </row>
    <row r="610" spans="1:36" ht="11.25" customHeight="1">
      <c r="A610" s="213">
        <v>16502413</v>
      </c>
      <c r="B610" s="247"/>
      <c r="C610" s="213" t="s">
        <v>3069</v>
      </c>
      <c r="D610" s="201"/>
      <c r="E610" s="201"/>
      <c r="F610" s="201"/>
      <c r="G610" s="201">
        <v>60000</v>
      </c>
      <c r="H610" s="201">
        <v>60000</v>
      </c>
      <c r="I610" s="201">
        <v>60000</v>
      </c>
      <c r="J610" s="275">
        <v>60000</v>
      </c>
      <c r="K610" s="275">
        <v>60000</v>
      </c>
      <c r="L610" s="202">
        <v>60000</v>
      </c>
      <c r="M610" s="202">
        <v>60000</v>
      </c>
      <c r="N610" s="202">
        <v>60000</v>
      </c>
      <c r="O610" s="202">
        <v>60000</v>
      </c>
      <c r="P610" s="202">
        <v>60000</v>
      </c>
      <c r="Q610" s="202">
        <f t="shared" si="123"/>
        <v>47500</v>
      </c>
      <c r="R610" s="222"/>
      <c r="S610" s="209"/>
      <c r="T610" s="209"/>
      <c r="U610" s="517"/>
      <c r="V610" s="16"/>
      <c r="W610" s="11"/>
      <c r="X610" s="17"/>
      <c r="Y610" s="16"/>
      <c r="Z610" s="11"/>
      <c r="AA610" s="17"/>
      <c r="AB610" s="16"/>
      <c r="AC610" s="11"/>
      <c r="AD610" s="17"/>
      <c r="AE610" s="16"/>
      <c r="AF610" s="11"/>
      <c r="AG610" s="17"/>
      <c r="AH610" s="17">
        <f t="shared" ref="AH610:AH641" si="143">Q610</f>
        <v>47500</v>
      </c>
      <c r="AI610" s="285"/>
      <c r="AJ610" s="17">
        <f t="shared" si="142"/>
        <v>0</v>
      </c>
    </row>
    <row r="611" spans="1:36" ht="11.25" customHeight="1">
      <c r="A611" s="213">
        <v>16502423</v>
      </c>
      <c r="B611" s="247"/>
      <c r="C611" s="213" t="s">
        <v>3075</v>
      </c>
      <c r="D611" s="201"/>
      <c r="E611" s="201"/>
      <c r="F611" s="201"/>
      <c r="G611" s="201">
        <v>99653.16</v>
      </c>
      <c r="H611" s="201">
        <v>99653.16</v>
      </c>
      <c r="I611" s="201">
        <v>99653.16</v>
      </c>
      <c r="J611" s="275">
        <v>99653.16</v>
      </c>
      <c r="K611" s="275">
        <v>99653.16</v>
      </c>
      <c r="L611" s="202">
        <v>99653.16</v>
      </c>
      <c r="M611" s="202">
        <v>99653.16</v>
      </c>
      <c r="N611" s="202">
        <v>99653.16</v>
      </c>
      <c r="O611" s="202">
        <v>99653.16</v>
      </c>
      <c r="P611" s="202">
        <v>99653.16</v>
      </c>
      <c r="Q611" s="202">
        <f t="shared" si="123"/>
        <v>78892.085000000006</v>
      </c>
      <c r="R611" s="222"/>
      <c r="S611" s="209"/>
      <c r="T611" s="209"/>
      <c r="U611" s="517"/>
      <c r="V611" s="16"/>
      <c r="W611" s="11"/>
      <c r="X611" s="17"/>
      <c r="Y611" s="16"/>
      <c r="Z611" s="11"/>
      <c r="AA611" s="17"/>
      <c r="AB611" s="16"/>
      <c r="AC611" s="11"/>
      <c r="AD611" s="17"/>
      <c r="AE611" s="16"/>
      <c r="AF611" s="11"/>
      <c r="AG611" s="17"/>
      <c r="AH611" s="17">
        <f t="shared" si="143"/>
        <v>78892.085000000006</v>
      </c>
      <c r="AI611" s="285"/>
      <c r="AJ611" s="17">
        <f t="shared" si="142"/>
        <v>0</v>
      </c>
    </row>
    <row r="612" spans="1:36" ht="13.2">
      <c r="A612" s="213">
        <v>16502433</v>
      </c>
      <c r="B612" s="13"/>
      <c r="C612" s="247" t="s">
        <v>3120</v>
      </c>
      <c r="D612" s="201"/>
      <c r="E612" s="201"/>
      <c r="F612" s="201"/>
      <c r="G612" s="201"/>
      <c r="H612" s="159">
        <v>0</v>
      </c>
      <c r="I612" s="159">
        <v>40906.92</v>
      </c>
      <c r="J612" s="275">
        <v>40906.92</v>
      </c>
      <c r="K612" s="275">
        <v>40906.92</v>
      </c>
      <c r="L612" s="160">
        <v>40906.92</v>
      </c>
      <c r="M612" s="160">
        <v>40906.92</v>
      </c>
      <c r="N612" s="160">
        <v>40906.92</v>
      </c>
      <c r="O612" s="160">
        <v>40906.92</v>
      </c>
      <c r="P612" s="160">
        <v>40906.92</v>
      </c>
      <c r="Q612" s="202">
        <f t="shared" si="123"/>
        <v>25566.824999999997</v>
      </c>
      <c r="R612" s="222"/>
      <c r="S612" s="209"/>
      <c r="T612" s="209"/>
      <c r="U612" s="517"/>
      <c r="V612" s="16"/>
      <c r="W612" s="11"/>
      <c r="X612" s="17"/>
      <c r="Y612" s="16"/>
      <c r="Z612" s="11"/>
      <c r="AA612" s="17"/>
      <c r="AB612" s="16"/>
      <c r="AC612" s="11"/>
      <c r="AD612" s="17"/>
      <c r="AE612" s="16"/>
      <c r="AF612" s="11"/>
      <c r="AG612" s="17"/>
      <c r="AH612" s="164">
        <f t="shared" si="143"/>
        <v>25566.824999999997</v>
      </c>
      <c r="AI612" s="285"/>
      <c r="AJ612" s="16">
        <f t="shared" si="142"/>
        <v>0</v>
      </c>
    </row>
    <row r="613" spans="1:36" ht="13.2">
      <c r="A613" s="213">
        <v>16502453</v>
      </c>
      <c r="B613" s="13"/>
      <c r="C613" s="247" t="s">
        <v>3238</v>
      </c>
      <c r="D613" s="201"/>
      <c r="E613" s="201"/>
      <c r="F613" s="201"/>
      <c r="G613" s="201"/>
      <c r="H613" s="159"/>
      <c r="I613" s="159"/>
      <c r="J613" s="275"/>
      <c r="K613" s="275">
        <v>148920</v>
      </c>
      <c r="L613" s="160">
        <v>148920</v>
      </c>
      <c r="M613" s="160">
        <v>148920</v>
      </c>
      <c r="N613" s="160">
        <v>148920</v>
      </c>
      <c r="O613" s="160">
        <v>148920</v>
      </c>
      <c r="P613" s="160">
        <v>148920</v>
      </c>
      <c r="Q613" s="202">
        <f t="shared" si="123"/>
        <v>68255</v>
      </c>
      <c r="R613" s="222"/>
      <c r="S613" s="209"/>
      <c r="T613" s="209"/>
      <c r="U613" s="517"/>
      <c r="V613" s="16"/>
      <c r="W613" s="11"/>
      <c r="X613" s="17"/>
      <c r="Y613" s="16"/>
      <c r="Z613" s="11"/>
      <c r="AA613" s="17"/>
      <c r="AB613" s="16"/>
      <c r="AC613" s="11"/>
      <c r="AD613" s="17"/>
      <c r="AE613" s="16"/>
      <c r="AF613" s="11"/>
      <c r="AG613" s="17"/>
      <c r="AH613" s="164">
        <f t="shared" si="143"/>
        <v>68255</v>
      </c>
      <c r="AI613" s="285"/>
      <c r="AJ613" s="16">
        <f t="shared" si="142"/>
        <v>0</v>
      </c>
    </row>
    <row r="614" spans="1:36" ht="13.2">
      <c r="A614" s="213">
        <v>16502443</v>
      </c>
      <c r="B614" s="13"/>
      <c r="C614" s="247" t="s">
        <v>3107</v>
      </c>
      <c r="D614" s="201"/>
      <c r="E614" s="201"/>
      <c r="F614" s="201"/>
      <c r="G614" s="201"/>
      <c r="H614" s="159">
        <v>0</v>
      </c>
      <c r="I614" s="159">
        <v>970217.52</v>
      </c>
      <c r="J614" s="275">
        <v>970217.52</v>
      </c>
      <c r="K614" s="275">
        <v>970217.52</v>
      </c>
      <c r="L614" s="160">
        <v>970217.52</v>
      </c>
      <c r="M614" s="160">
        <v>970217.52</v>
      </c>
      <c r="N614" s="160">
        <v>970217.52</v>
      </c>
      <c r="O614" s="160">
        <v>970217.52</v>
      </c>
      <c r="P614" s="160">
        <v>970217.52</v>
      </c>
      <c r="Q614" s="202">
        <f t="shared" si="123"/>
        <v>606385.94999999984</v>
      </c>
      <c r="R614" s="222"/>
      <c r="S614" s="209"/>
      <c r="T614" s="209"/>
      <c r="U614" s="517"/>
      <c r="V614" s="16"/>
      <c r="W614" s="11"/>
      <c r="X614" s="17"/>
      <c r="Y614" s="16"/>
      <c r="Z614" s="11"/>
      <c r="AA614" s="17"/>
      <c r="AB614" s="16"/>
      <c r="AC614" s="11"/>
      <c r="AD614" s="17"/>
      <c r="AE614" s="16"/>
      <c r="AF614" s="11"/>
      <c r="AG614" s="17"/>
      <c r="AH614" s="164">
        <f t="shared" si="143"/>
        <v>606385.94999999984</v>
      </c>
      <c r="AI614" s="285"/>
      <c r="AJ614" s="16">
        <f t="shared" si="142"/>
        <v>0</v>
      </c>
    </row>
    <row r="615" spans="1:36" ht="13.2">
      <c r="A615" s="213">
        <v>16502473</v>
      </c>
      <c r="B615" s="13"/>
      <c r="C615" s="247" t="s">
        <v>3247</v>
      </c>
      <c r="D615" s="201"/>
      <c r="E615" s="201"/>
      <c r="F615" s="201"/>
      <c r="G615" s="201"/>
      <c r="H615" s="159"/>
      <c r="I615" s="159"/>
      <c r="J615" s="275"/>
      <c r="K615" s="275"/>
      <c r="L615" s="160"/>
      <c r="M615" s="160">
        <v>94608</v>
      </c>
      <c r="N615" s="160">
        <v>86724</v>
      </c>
      <c r="O615" s="160">
        <v>78840</v>
      </c>
      <c r="P615" s="160">
        <v>70956</v>
      </c>
      <c r="Q615" s="160">
        <f t="shared" si="123"/>
        <v>24637.5</v>
      </c>
      <c r="R615" s="222"/>
      <c r="S615" s="209"/>
      <c r="T615" s="209"/>
      <c r="U615" s="517"/>
      <c r="V615" s="16"/>
      <c r="W615" s="11"/>
      <c r="X615" s="17"/>
      <c r="Y615" s="16"/>
      <c r="Z615" s="11"/>
      <c r="AA615" s="17"/>
      <c r="AB615" s="16"/>
      <c r="AC615" s="11"/>
      <c r="AD615" s="17"/>
      <c r="AE615" s="16"/>
      <c r="AF615" s="11"/>
      <c r="AG615" s="17"/>
      <c r="AH615" s="164">
        <f t="shared" si="143"/>
        <v>24637.5</v>
      </c>
      <c r="AI615" s="285"/>
      <c r="AJ615" s="16">
        <f t="shared" si="142"/>
        <v>0</v>
      </c>
    </row>
    <row r="616" spans="1:36" ht="13.2">
      <c r="A616" s="213" t="s">
        <v>3284</v>
      </c>
      <c r="B616" s="13"/>
      <c r="C616" s="197" t="s">
        <v>3266</v>
      </c>
      <c r="D616" s="201"/>
      <c r="E616" s="201"/>
      <c r="F616" s="201"/>
      <c r="G616" s="201"/>
      <c r="H616" s="159"/>
      <c r="I616" s="159"/>
      <c r="J616" s="275"/>
      <c r="K616" s="275"/>
      <c r="L616" s="160"/>
      <c r="M616" s="160"/>
      <c r="N616" s="160"/>
      <c r="O616" s="160"/>
      <c r="P616" s="160">
        <v>74141.350000000006</v>
      </c>
      <c r="Q616" s="160">
        <f t="shared" si="123"/>
        <v>3089.2229166666671</v>
      </c>
      <c r="R616" s="222"/>
      <c r="S616" s="209"/>
      <c r="T616" s="209"/>
      <c r="U616" s="517"/>
      <c r="V616" s="16"/>
      <c r="W616" s="11"/>
      <c r="X616" s="17"/>
      <c r="Y616" s="16"/>
      <c r="Z616" s="11"/>
      <c r="AA616" s="17"/>
      <c r="AB616" s="16"/>
      <c r="AC616" s="11"/>
      <c r="AD616" s="17"/>
      <c r="AE616" s="16"/>
      <c r="AF616" s="11"/>
      <c r="AG616" s="17"/>
      <c r="AH616" s="164">
        <f t="shared" si="143"/>
        <v>3089.2229166666671</v>
      </c>
      <c r="AI616" s="285"/>
      <c r="AJ616" s="16">
        <f t="shared" si="142"/>
        <v>0</v>
      </c>
    </row>
    <row r="617" spans="1:36" ht="11.25" customHeight="1">
      <c r="A617" s="213">
        <v>16504003</v>
      </c>
      <c r="B617" s="157"/>
      <c r="C617" s="197" t="s">
        <v>2638</v>
      </c>
      <c r="D617" s="159">
        <v>30660</v>
      </c>
      <c r="E617" s="159">
        <v>29382.5</v>
      </c>
      <c r="F617" s="159">
        <v>28105</v>
      </c>
      <c r="G617" s="159">
        <v>0</v>
      </c>
      <c r="H617" s="159">
        <v>0</v>
      </c>
      <c r="I617" s="159">
        <v>0</v>
      </c>
      <c r="J617" s="275">
        <v>0</v>
      </c>
      <c r="K617" s="275">
        <v>0</v>
      </c>
      <c r="L617" s="160">
        <v>0</v>
      </c>
      <c r="M617" s="160">
        <v>0</v>
      </c>
      <c r="N617" s="160">
        <v>0</v>
      </c>
      <c r="O617" s="160">
        <v>0</v>
      </c>
      <c r="P617" s="160">
        <v>0</v>
      </c>
      <c r="Q617" s="160">
        <f t="shared" si="123"/>
        <v>6068.125</v>
      </c>
      <c r="R617" s="222"/>
      <c r="S617" s="209"/>
      <c r="T617" s="209"/>
      <c r="U617" s="517"/>
      <c r="V617" s="16">
        <v>0</v>
      </c>
      <c r="W617" s="11">
        <v>0</v>
      </c>
      <c r="X617" s="17">
        <v>0</v>
      </c>
      <c r="Y617" s="16"/>
      <c r="Z617" s="11"/>
      <c r="AA617" s="17"/>
      <c r="AB617" s="16"/>
      <c r="AC617" s="11"/>
      <c r="AD617" s="17">
        <f t="shared" ref="AD617" si="144">SUM(AB617:AC617)</f>
        <v>0</v>
      </c>
      <c r="AE617" s="16">
        <v>0</v>
      </c>
      <c r="AF617" s="11">
        <v>0</v>
      </c>
      <c r="AG617" s="17">
        <v>0</v>
      </c>
      <c r="AH617" s="164">
        <f t="shared" si="143"/>
        <v>6068.125</v>
      </c>
      <c r="AI617" s="285"/>
      <c r="AJ617" s="17">
        <f t="shared" si="142"/>
        <v>0</v>
      </c>
    </row>
    <row r="618" spans="1:36" ht="11.25" customHeight="1">
      <c r="A618" s="213">
        <v>16504013</v>
      </c>
      <c r="B618" s="157"/>
      <c r="C618" s="197" t="s">
        <v>2687</v>
      </c>
      <c r="D618" s="159">
        <v>16311.89</v>
      </c>
      <c r="E618" s="159">
        <v>8156</v>
      </c>
      <c r="F618" s="159">
        <v>0</v>
      </c>
      <c r="G618" s="159">
        <v>0</v>
      </c>
      <c r="H618" s="159">
        <v>0</v>
      </c>
      <c r="I618" s="159">
        <v>0</v>
      </c>
      <c r="J618" s="275">
        <v>0</v>
      </c>
      <c r="K618" s="275">
        <v>0</v>
      </c>
      <c r="L618" s="160">
        <v>0</v>
      </c>
      <c r="M618" s="160">
        <v>0</v>
      </c>
      <c r="N618" s="160">
        <v>0</v>
      </c>
      <c r="O618" s="160">
        <v>0</v>
      </c>
      <c r="P618" s="160">
        <v>0</v>
      </c>
      <c r="Q618" s="160">
        <f t="shared" si="123"/>
        <v>1359.3287499999999</v>
      </c>
      <c r="R618" s="222"/>
      <c r="S618" s="209"/>
      <c r="T618" s="209"/>
      <c r="U618" s="517"/>
      <c r="V618" s="16"/>
      <c r="W618" s="11"/>
      <c r="X618" s="17"/>
      <c r="Y618" s="16"/>
      <c r="Z618" s="11"/>
      <c r="AA618" s="17"/>
      <c r="AB618" s="16"/>
      <c r="AC618" s="11"/>
      <c r="AD618" s="17">
        <f t="shared" ref="AD618" si="145">SUM(AB618:AC618)</f>
        <v>0</v>
      </c>
      <c r="AE618" s="16">
        <v>0</v>
      </c>
      <c r="AF618" s="11">
        <v>0</v>
      </c>
      <c r="AG618" s="17">
        <v>0</v>
      </c>
      <c r="AH618" s="164">
        <f t="shared" si="143"/>
        <v>1359.3287499999999</v>
      </c>
      <c r="AI618" s="285"/>
      <c r="AJ618" s="17">
        <f t="shared" si="142"/>
        <v>0</v>
      </c>
    </row>
    <row r="619" spans="1:36" ht="11.25" customHeight="1">
      <c r="A619" s="213">
        <v>16504023</v>
      </c>
      <c r="B619" s="157"/>
      <c r="C619" s="197" t="s">
        <v>3239</v>
      </c>
      <c r="D619" s="159"/>
      <c r="E619" s="159"/>
      <c r="F619" s="159"/>
      <c r="G619" s="159"/>
      <c r="H619" s="159"/>
      <c r="I619" s="159"/>
      <c r="J619" s="275"/>
      <c r="K619" s="275">
        <v>421940</v>
      </c>
      <c r="L619" s="160">
        <v>409530</v>
      </c>
      <c r="M619" s="160">
        <v>397120</v>
      </c>
      <c r="N619" s="160">
        <v>384710</v>
      </c>
      <c r="O619" s="160">
        <v>372300</v>
      </c>
      <c r="P619" s="160">
        <v>359890</v>
      </c>
      <c r="Q619" s="160">
        <f t="shared" si="123"/>
        <v>180462.08333333334</v>
      </c>
      <c r="R619" s="222"/>
      <c r="S619" s="209"/>
      <c r="T619" s="209"/>
      <c r="U619" s="517"/>
      <c r="V619" s="16"/>
      <c r="W619" s="11"/>
      <c r="X619" s="17"/>
      <c r="Y619" s="16"/>
      <c r="Z619" s="11"/>
      <c r="AA619" s="17"/>
      <c r="AB619" s="16"/>
      <c r="AC619" s="11"/>
      <c r="AD619" s="17"/>
      <c r="AE619" s="16"/>
      <c r="AF619" s="11"/>
      <c r="AG619" s="17"/>
      <c r="AH619" s="164">
        <f t="shared" si="143"/>
        <v>180462.08333333334</v>
      </c>
      <c r="AI619" s="285"/>
      <c r="AJ619" s="17">
        <f t="shared" si="142"/>
        <v>0</v>
      </c>
    </row>
    <row r="620" spans="1:36" ht="22.5" customHeight="1">
      <c r="A620" s="213">
        <v>16504033</v>
      </c>
      <c r="B620" s="157"/>
      <c r="C620" s="197" t="s">
        <v>2664</v>
      </c>
      <c r="D620" s="159">
        <v>110000</v>
      </c>
      <c r="E620" s="159">
        <v>105000</v>
      </c>
      <c r="F620" s="159">
        <v>100000</v>
      </c>
      <c r="G620" s="159">
        <v>0</v>
      </c>
      <c r="H620" s="159">
        <v>0</v>
      </c>
      <c r="I620" s="159">
        <v>0</v>
      </c>
      <c r="J620" s="275">
        <v>0</v>
      </c>
      <c r="K620" s="275">
        <v>0</v>
      </c>
      <c r="L620" s="160">
        <v>0</v>
      </c>
      <c r="M620" s="160">
        <v>0</v>
      </c>
      <c r="N620" s="160">
        <v>0</v>
      </c>
      <c r="O620" s="160">
        <v>0</v>
      </c>
      <c r="P620" s="160">
        <v>0</v>
      </c>
      <c r="Q620" s="160">
        <f t="shared" si="123"/>
        <v>21666.666666666668</v>
      </c>
      <c r="R620" s="222"/>
      <c r="S620" s="209"/>
      <c r="T620" s="209"/>
      <c r="U620" s="517"/>
      <c r="V620" s="16">
        <v>0</v>
      </c>
      <c r="W620" s="11">
        <v>0</v>
      </c>
      <c r="X620" s="17">
        <v>0</v>
      </c>
      <c r="Y620" s="16"/>
      <c r="Z620" s="11"/>
      <c r="AA620" s="17"/>
      <c r="AB620" s="16"/>
      <c r="AC620" s="11"/>
      <c r="AD620" s="17">
        <f t="shared" ref="AD620" si="146">SUM(AB620:AC620)</f>
        <v>0</v>
      </c>
      <c r="AE620" s="16">
        <v>0</v>
      </c>
      <c r="AF620" s="11">
        <v>0</v>
      </c>
      <c r="AG620" s="17">
        <v>0</v>
      </c>
      <c r="AH620" s="164">
        <f t="shared" si="143"/>
        <v>21666.666666666668</v>
      </c>
      <c r="AI620" s="285"/>
      <c r="AJ620" s="17">
        <f t="shared" si="142"/>
        <v>0</v>
      </c>
    </row>
    <row r="621" spans="1:36" ht="11.25" customHeight="1">
      <c r="A621" s="213">
        <v>16504043</v>
      </c>
      <c r="B621" s="157"/>
      <c r="C621" s="197" t="s">
        <v>2831</v>
      </c>
      <c r="D621" s="159">
        <v>87600</v>
      </c>
      <c r="E621" s="159">
        <v>80300</v>
      </c>
      <c r="F621" s="159">
        <v>73000</v>
      </c>
      <c r="G621" s="159">
        <v>0</v>
      </c>
      <c r="H621" s="159">
        <v>0</v>
      </c>
      <c r="I621" s="159">
        <v>0</v>
      </c>
      <c r="J621" s="275">
        <v>0</v>
      </c>
      <c r="K621" s="275">
        <v>0</v>
      </c>
      <c r="L621" s="160">
        <v>0</v>
      </c>
      <c r="M621" s="160">
        <v>0</v>
      </c>
      <c r="N621" s="160">
        <v>0</v>
      </c>
      <c r="O621" s="160">
        <v>0</v>
      </c>
      <c r="P621" s="160">
        <v>0</v>
      </c>
      <c r="Q621" s="160">
        <f t="shared" si="123"/>
        <v>16425</v>
      </c>
      <c r="R621" s="222"/>
      <c r="S621" s="209"/>
      <c r="T621" s="209"/>
      <c r="U621" s="517"/>
      <c r="V621" s="16">
        <v>0</v>
      </c>
      <c r="W621" s="11">
        <v>0</v>
      </c>
      <c r="X621" s="17">
        <v>0</v>
      </c>
      <c r="Y621" s="16"/>
      <c r="Z621" s="11"/>
      <c r="AA621" s="17"/>
      <c r="AB621" s="16"/>
      <c r="AC621" s="11"/>
      <c r="AD621" s="17">
        <f t="shared" ref="AD621" si="147">SUM(AB621:AC621)</f>
        <v>0</v>
      </c>
      <c r="AE621" s="16">
        <v>0</v>
      </c>
      <c r="AF621" s="11">
        <v>0</v>
      </c>
      <c r="AG621" s="17">
        <v>0</v>
      </c>
      <c r="AH621" s="164">
        <f t="shared" si="143"/>
        <v>16425</v>
      </c>
      <c r="AI621" s="285"/>
      <c r="AJ621" s="17">
        <f t="shared" si="142"/>
        <v>0</v>
      </c>
    </row>
    <row r="622" spans="1:36" ht="24" customHeight="1">
      <c r="A622" s="156">
        <v>16504053</v>
      </c>
      <c r="B622" s="157"/>
      <c r="C622" s="156" t="s">
        <v>2991</v>
      </c>
      <c r="D622" s="201">
        <v>398612.62</v>
      </c>
      <c r="E622" s="201">
        <v>348786.04</v>
      </c>
      <c r="F622" s="201">
        <v>340481.61</v>
      </c>
      <c r="G622" s="201">
        <v>0</v>
      </c>
      <c r="H622" s="201">
        <v>0</v>
      </c>
      <c r="I622" s="201">
        <v>0</v>
      </c>
      <c r="J622" s="275">
        <v>0</v>
      </c>
      <c r="K622" s="275">
        <v>0</v>
      </c>
      <c r="L622" s="202">
        <v>0</v>
      </c>
      <c r="M622" s="202">
        <v>0</v>
      </c>
      <c r="N622" s="202">
        <v>0</v>
      </c>
      <c r="O622" s="202">
        <v>0</v>
      </c>
      <c r="P622" s="202">
        <v>0</v>
      </c>
      <c r="Q622" s="160">
        <f t="shared" si="123"/>
        <v>74047.83</v>
      </c>
      <c r="R622" s="222"/>
      <c r="S622" s="209"/>
      <c r="T622" s="209"/>
      <c r="U622" s="517"/>
      <c r="V622" s="16"/>
      <c r="W622" s="11"/>
      <c r="X622" s="17"/>
      <c r="Y622" s="16"/>
      <c r="Z622" s="11"/>
      <c r="AA622" s="17"/>
      <c r="AB622" s="16"/>
      <c r="AC622" s="11"/>
      <c r="AD622" s="17"/>
      <c r="AE622" s="16"/>
      <c r="AF622" s="11"/>
      <c r="AG622" s="17"/>
      <c r="AH622" s="164">
        <f t="shared" si="143"/>
        <v>74047.83</v>
      </c>
      <c r="AI622" s="285"/>
      <c r="AJ622" s="17">
        <f t="shared" si="142"/>
        <v>0</v>
      </c>
    </row>
    <row r="623" spans="1:36" ht="12" customHeight="1">
      <c r="A623" s="213">
        <v>16504063</v>
      </c>
      <c r="B623" s="157"/>
      <c r="C623" s="197" t="s">
        <v>3078</v>
      </c>
      <c r="D623" s="201"/>
      <c r="E623" s="201"/>
      <c r="F623" s="201"/>
      <c r="G623" s="201">
        <v>26827.5</v>
      </c>
      <c r="H623" s="201">
        <v>25550</v>
      </c>
      <c r="I623" s="201">
        <v>24272.5</v>
      </c>
      <c r="J623" s="275">
        <v>22995</v>
      </c>
      <c r="K623" s="275">
        <v>21717.5</v>
      </c>
      <c r="L623" s="202">
        <v>20440</v>
      </c>
      <c r="M623" s="202">
        <v>19162.5</v>
      </c>
      <c r="N623" s="202">
        <v>17885</v>
      </c>
      <c r="O623" s="202">
        <v>16607.5</v>
      </c>
      <c r="P623" s="202">
        <v>15330</v>
      </c>
      <c r="Q623" s="160">
        <f t="shared" si="123"/>
        <v>16926.875</v>
      </c>
      <c r="R623" s="222"/>
      <c r="S623" s="209"/>
      <c r="T623" s="209"/>
      <c r="U623" s="517"/>
      <c r="V623" s="16"/>
      <c r="W623" s="11"/>
      <c r="X623" s="17"/>
      <c r="Y623" s="16"/>
      <c r="Z623" s="11"/>
      <c r="AA623" s="17"/>
      <c r="AB623" s="16"/>
      <c r="AC623" s="11"/>
      <c r="AD623" s="17"/>
      <c r="AE623" s="16"/>
      <c r="AF623" s="11"/>
      <c r="AG623" s="17"/>
      <c r="AH623" s="164">
        <f t="shared" si="143"/>
        <v>16926.875</v>
      </c>
      <c r="AI623" s="285"/>
      <c r="AJ623" s="17">
        <f t="shared" si="142"/>
        <v>0</v>
      </c>
    </row>
    <row r="624" spans="1:36" ht="12" customHeight="1">
      <c r="A624" s="213">
        <v>16504073</v>
      </c>
      <c r="B624" s="157"/>
      <c r="C624" s="197" t="s">
        <v>3069</v>
      </c>
      <c r="D624" s="201"/>
      <c r="E624" s="201"/>
      <c r="F624" s="201"/>
      <c r="G624" s="201">
        <v>95000</v>
      </c>
      <c r="H624" s="201">
        <v>90000</v>
      </c>
      <c r="I624" s="201">
        <v>85000</v>
      </c>
      <c r="J624" s="275">
        <v>80000</v>
      </c>
      <c r="K624" s="275">
        <v>75000</v>
      </c>
      <c r="L624" s="202">
        <v>70000</v>
      </c>
      <c r="M624" s="202">
        <v>65000</v>
      </c>
      <c r="N624" s="202">
        <v>60000</v>
      </c>
      <c r="O624" s="202">
        <v>55000</v>
      </c>
      <c r="P624" s="202">
        <v>50000</v>
      </c>
      <c r="Q624" s="160">
        <f t="shared" si="123"/>
        <v>58333.333333333336</v>
      </c>
      <c r="R624" s="222"/>
      <c r="S624" s="209"/>
      <c r="T624" s="209"/>
      <c r="U624" s="517"/>
      <c r="V624" s="16"/>
      <c r="W624" s="11"/>
      <c r="X624" s="17"/>
      <c r="Y624" s="16"/>
      <c r="Z624" s="11"/>
      <c r="AA624" s="17"/>
      <c r="AB624" s="16"/>
      <c r="AC624" s="11"/>
      <c r="AD624" s="17"/>
      <c r="AE624" s="16"/>
      <c r="AF624" s="11"/>
      <c r="AG624" s="17"/>
      <c r="AH624" s="164">
        <f t="shared" si="143"/>
        <v>58333.333333333336</v>
      </c>
      <c r="AI624" s="285"/>
      <c r="AJ624" s="17">
        <f t="shared" si="142"/>
        <v>0</v>
      </c>
    </row>
    <row r="625" spans="1:36" ht="12" customHeight="1">
      <c r="A625" s="213">
        <v>16504083</v>
      </c>
      <c r="B625" s="157"/>
      <c r="C625" s="197" t="s">
        <v>2830</v>
      </c>
      <c r="D625" s="201"/>
      <c r="E625" s="201"/>
      <c r="F625" s="201"/>
      <c r="G625" s="201">
        <v>65700</v>
      </c>
      <c r="H625" s="201">
        <v>58400</v>
      </c>
      <c r="I625" s="201">
        <v>51100</v>
      </c>
      <c r="J625" s="275">
        <v>43800</v>
      </c>
      <c r="K625" s="275">
        <v>36500</v>
      </c>
      <c r="L625" s="202">
        <v>29200</v>
      </c>
      <c r="M625" s="202">
        <v>21900</v>
      </c>
      <c r="N625" s="202">
        <v>14600</v>
      </c>
      <c r="O625" s="202">
        <v>7300</v>
      </c>
      <c r="P625" s="202">
        <v>0</v>
      </c>
      <c r="Q625" s="202">
        <f t="shared" si="123"/>
        <v>27375</v>
      </c>
      <c r="R625" s="222"/>
      <c r="S625" s="209"/>
      <c r="T625" s="209"/>
      <c r="U625" s="517"/>
      <c r="V625" s="16"/>
      <c r="W625" s="11"/>
      <c r="X625" s="17"/>
      <c r="Y625" s="16"/>
      <c r="Z625" s="11"/>
      <c r="AA625" s="17"/>
      <c r="AB625" s="16"/>
      <c r="AC625" s="11"/>
      <c r="AD625" s="17"/>
      <c r="AE625" s="16"/>
      <c r="AF625" s="11"/>
      <c r="AG625" s="17"/>
      <c r="AH625" s="164">
        <f t="shared" si="143"/>
        <v>27375</v>
      </c>
      <c r="AI625" s="285"/>
      <c r="AJ625" s="17">
        <f t="shared" si="142"/>
        <v>0</v>
      </c>
    </row>
    <row r="626" spans="1:36" ht="12" customHeight="1">
      <c r="A626" s="213">
        <v>16504093</v>
      </c>
      <c r="B626" s="157"/>
      <c r="C626" s="197" t="s">
        <v>3090</v>
      </c>
      <c r="D626" s="201"/>
      <c r="E626" s="201"/>
      <c r="F626" s="201"/>
      <c r="G626" s="201">
        <v>332177.18</v>
      </c>
      <c r="H626" s="201">
        <v>2183456.3199999998</v>
      </c>
      <c r="I626" s="201">
        <v>315568.32</v>
      </c>
      <c r="J626" s="275">
        <v>307263.89</v>
      </c>
      <c r="K626" s="275">
        <v>298959.46000000002</v>
      </c>
      <c r="L626" s="202">
        <v>290655.03000000003</v>
      </c>
      <c r="M626" s="202">
        <v>282350.59999999998</v>
      </c>
      <c r="N626" s="202">
        <v>274046.17</v>
      </c>
      <c r="O626" s="202">
        <v>265741.74</v>
      </c>
      <c r="P626" s="202">
        <v>257437.31</v>
      </c>
      <c r="Q626" s="202">
        <f t="shared" si="123"/>
        <v>389911.44708333345</v>
      </c>
      <c r="R626" s="222"/>
      <c r="S626" s="209"/>
      <c r="T626" s="209"/>
      <c r="U626" s="517"/>
      <c r="V626" s="16"/>
      <c r="W626" s="11"/>
      <c r="X626" s="17"/>
      <c r="Y626" s="16"/>
      <c r="Z626" s="11"/>
      <c r="AA626" s="17"/>
      <c r="AB626" s="16"/>
      <c r="AC626" s="11"/>
      <c r="AD626" s="17"/>
      <c r="AE626" s="16"/>
      <c r="AF626" s="11"/>
      <c r="AG626" s="17"/>
      <c r="AH626" s="164">
        <f t="shared" si="143"/>
        <v>389911.44708333345</v>
      </c>
      <c r="AI626" s="285"/>
      <c r="AJ626" s="17">
        <f t="shared" si="142"/>
        <v>0</v>
      </c>
    </row>
    <row r="627" spans="1:36" ht="12" customHeight="1">
      <c r="A627" s="213">
        <v>16504101</v>
      </c>
      <c r="B627" s="157"/>
      <c r="C627" s="197" t="s">
        <v>2338</v>
      </c>
      <c r="D627" s="201"/>
      <c r="E627" s="201"/>
      <c r="F627" s="201"/>
      <c r="G627" s="201">
        <v>109836</v>
      </c>
      <c r="H627" s="201">
        <v>109022.39999999999</v>
      </c>
      <c r="I627" s="201">
        <v>108208.8</v>
      </c>
      <c r="J627" s="275">
        <v>107395.2</v>
      </c>
      <c r="K627" s="275">
        <v>106581.6</v>
      </c>
      <c r="L627" s="202">
        <v>105768</v>
      </c>
      <c r="M627" s="202">
        <v>104954.4</v>
      </c>
      <c r="N627" s="202">
        <v>104140.8</v>
      </c>
      <c r="O627" s="202">
        <v>103327.2</v>
      </c>
      <c r="P627" s="202">
        <v>102513.60000000001</v>
      </c>
      <c r="Q627" s="202">
        <f t="shared" si="123"/>
        <v>84207.6</v>
      </c>
      <c r="R627" s="222"/>
      <c r="S627" s="209"/>
      <c r="T627" s="209"/>
      <c r="U627" s="517"/>
      <c r="V627" s="16"/>
      <c r="W627" s="11"/>
      <c r="X627" s="17"/>
      <c r="Y627" s="16"/>
      <c r="Z627" s="11"/>
      <c r="AA627" s="17"/>
      <c r="AB627" s="16"/>
      <c r="AC627" s="11"/>
      <c r="AD627" s="17"/>
      <c r="AE627" s="16"/>
      <c r="AF627" s="11"/>
      <c r="AG627" s="17"/>
      <c r="AH627" s="164">
        <f t="shared" si="143"/>
        <v>84207.6</v>
      </c>
      <c r="AI627" s="285"/>
      <c r="AJ627" s="17">
        <f t="shared" si="142"/>
        <v>0</v>
      </c>
    </row>
    <row r="628" spans="1:36" ht="12" customHeight="1">
      <c r="A628" s="213">
        <v>16504112</v>
      </c>
      <c r="B628" s="157"/>
      <c r="C628" s="197" t="s">
        <v>3091</v>
      </c>
      <c r="D628" s="201"/>
      <c r="E628" s="201"/>
      <c r="F628" s="201"/>
      <c r="G628" s="201">
        <v>1611750</v>
      </c>
      <c r="H628" s="201">
        <v>1611750</v>
      </c>
      <c r="I628" s="201">
        <v>1611750</v>
      </c>
      <c r="J628" s="275">
        <v>1218112.5</v>
      </c>
      <c r="K628" s="275">
        <v>1218112.5</v>
      </c>
      <c r="L628" s="202">
        <v>1218112.5</v>
      </c>
      <c r="M628" s="202">
        <v>870037.5</v>
      </c>
      <c r="N628" s="202">
        <v>870037.5</v>
      </c>
      <c r="O628" s="202">
        <v>870037.5</v>
      </c>
      <c r="P628" s="202">
        <v>518137.5</v>
      </c>
      <c r="Q628" s="202">
        <f t="shared" si="123"/>
        <v>946564.0625</v>
      </c>
      <c r="R628" s="222"/>
      <c r="S628" s="209"/>
      <c r="T628" s="209"/>
      <c r="U628" s="517"/>
      <c r="V628" s="16"/>
      <c r="W628" s="11"/>
      <c r="X628" s="17"/>
      <c r="Y628" s="16"/>
      <c r="Z628" s="11"/>
      <c r="AA628" s="17"/>
      <c r="AB628" s="16"/>
      <c r="AC628" s="11"/>
      <c r="AD628" s="17"/>
      <c r="AE628" s="16"/>
      <c r="AF628" s="11"/>
      <c r="AG628" s="17"/>
      <c r="AH628" s="164">
        <f t="shared" si="143"/>
        <v>946564.0625</v>
      </c>
      <c r="AI628" s="285"/>
      <c r="AJ628" s="17">
        <f t="shared" si="142"/>
        <v>0</v>
      </c>
    </row>
    <row r="629" spans="1:36" ht="12" customHeight="1">
      <c r="A629" s="213" t="s">
        <v>3279</v>
      </c>
      <c r="B629" s="157"/>
      <c r="C629" s="197" t="s">
        <v>3042</v>
      </c>
      <c r="D629" s="201"/>
      <c r="E629" s="201"/>
      <c r="F629" s="201"/>
      <c r="G629" s="201"/>
      <c r="H629" s="201"/>
      <c r="I629" s="201"/>
      <c r="J629" s="275"/>
      <c r="K629" s="275"/>
      <c r="L629" s="202"/>
      <c r="M629" s="202"/>
      <c r="N629" s="202"/>
      <c r="O629" s="202"/>
      <c r="P629" s="202">
        <v>48794.25</v>
      </c>
      <c r="Q629" s="202">
        <f t="shared" si="123"/>
        <v>2033.09375</v>
      </c>
      <c r="R629" s="222"/>
      <c r="S629" s="209"/>
      <c r="T629" s="209"/>
      <c r="U629" s="517"/>
      <c r="V629" s="16"/>
      <c r="W629" s="11"/>
      <c r="X629" s="17"/>
      <c r="Y629" s="16"/>
      <c r="Z629" s="11"/>
      <c r="AA629" s="17"/>
      <c r="AB629" s="16"/>
      <c r="AC629" s="11"/>
      <c r="AD629" s="17"/>
      <c r="AE629" s="16"/>
      <c r="AF629" s="11"/>
      <c r="AG629" s="17"/>
      <c r="AH629" s="164">
        <f t="shared" si="143"/>
        <v>2033.09375</v>
      </c>
      <c r="AI629" s="285"/>
      <c r="AJ629" s="17">
        <f t="shared" si="142"/>
        <v>0</v>
      </c>
    </row>
    <row r="630" spans="1:36" ht="12" customHeight="1">
      <c r="A630" s="213" t="s">
        <v>3280</v>
      </c>
      <c r="B630" s="157"/>
      <c r="C630" s="197" t="s">
        <v>3043</v>
      </c>
      <c r="D630" s="201"/>
      <c r="E630" s="201"/>
      <c r="F630" s="201"/>
      <c r="G630" s="201"/>
      <c r="H630" s="201"/>
      <c r="I630" s="201"/>
      <c r="J630" s="275"/>
      <c r="K630" s="275"/>
      <c r="L630" s="202"/>
      <c r="M630" s="202"/>
      <c r="N630" s="202"/>
      <c r="O630" s="202"/>
      <c r="P630" s="202">
        <v>26783.63</v>
      </c>
      <c r="Q630" s="202">
        <f t="shared" si="123"/>
        <v>1115.9845833333334</v>
      </c>
      <c r="R630" s="222"/>
      <c r="S630" s="209"/>
      <c r="T630" s="209"/>
      <c r="U630" s="517"/>
      <c r="V630" s="16"/>
      <c r="W630" s="11"/>
      <c r="X630" s="17"/>
      <c r="Y630" s="16"/>
      <c r="Z630" s="11"/>
      <c r="AA630" s="17"/>
      <c r="AB630" s="16"/>
      <c r="AC630" s="11"/>
      <c r="AD630" s="17"/>
      <c r="AE630" s="16"/>
      <c r="AF630" s="11"/>
      <c r="AG630" s="17"/>
      <c r="AH630" s="164">
        <f t="shared" si="143"/>
        <v>1115.9845833333334</v>
      </c>
      <c r="AI630" s="285"/>
      <c r="AJ630" s="17">
        <f t="shared" si="142"/>
        <v>0</v>
      </c>
    </row>
    <row r="631" spans="1:36" ht="12" customHeight="1">
      <c r="A631" s="213" t="s">
        <v>3281</v>
      </c>
      <c r="B631" s="157"/>
      <c r="C631" s="197" t="s">
        <v>3048</v>
      </c>
      <c r="D631" s="201"/>
      <c r="E631" s="201"/>
      <c r="F631" s="201"/>
      <c r="G631" s="201"/>
      <c r="H631" s="201"/>
      <c r="I631" s="201"/>
      <c r="J631" s="275"/>
      <c r="K631" s="275"/>
      <c r="L631" s="202"/>
      <c r="M631" s="202"/>
      <c r="N631" s="202"/>
      <c r="O631" s="202"/>
      <c r="P631" s="202">
        <v>780.45</v>
      </c>
      <c r="Q631" s="202">
        <f t="shared" si="123"/>
        <v>32.518750000000004</v>
      </c>
      <c r="R631" s="222"/>
      <c r="S631" s="209"/>
      <c r="T631" s="209"/>
      <c r="U631" s="517"/>
      <c r="V631" s="16"/>
      <c r="W631" s="11"/>
      <c r="X631" s="17"/>
      <c r="Y631" s="16"/>
      <c r="Z631" s="11"/>
      <c r="AA631" s="17"/>
      <c r="AB631" s="16"/>
      <c r="AC631" s="11"/>
      <c r="AD631" s="17"/>
      <c r="AE631" s="16"/>
      <c r="AF631" s="11"/>
      <c r="AG631" s="17"/>
      <c r="AH631" s="164">
        <f t="shared" si="143"/>
        <v>32.518750000000004</v>
      </c>
      <c r="AI631" s="285"/>
      <c r="AJ631" s="17">
        <f t="shared" si="142"/>
        <v>0</v>
      </c>
    </row>
    <row r="632" spans="1:36" ht="12.75" customHeight="1">
      <c r="A632" s="213" t="s">
        <v>3259</v>
      </c>
      <c r="B632" s="13"/>
      <c r="C632" s="247" t="s">
        <v>3257</v>
      </c>
      <c r="D632" s="201"/>
      <c r="E632" s="201"/>
      <c r="F632" s="201"/>
      <c r="G632" s="201"/>
      <c r="H632" s="159"/>
      <c r="I632" s="159"/>
      <c r="J632" s="275"/>
      <c r="K632" s="275"/>
      <c r="L632" s="160"/>
      <c r="M632" s="160">
        <v>0</v>
      </c>
      <c r="N632" s="160">
        <v>33006</v>
      </c>
      <c r="O632" s="160">
        <v>33006</v>
      </c>
      <c r="P632" s="160">
        <v>33006</v>
      </c>
      <c r="Q632" s="202">
        <f t="shared" ref="Q632:Q695" si="148">(D632+P632+SUM(E632:O632)*2)/24</f>
        <v>6876.25</v>
      </c>
      <c r="R632" s="222"/>
      <c r="S632" s="209"/>
      <c r="T632" s="209"/>
      <c r="U632" s="517"/>
      <c r="V632" s="16"/>
      <c r="W632" s="11"/>
      <c r="X632" s="17"/>
      <c r="Y632" s="16"/>
      <c r="Z632" s="11"/>
      <c r="AA632" s="17"/>
      <c r="AB632" s="16"/>
      <c r="AC632" s="11"/>
      <c r="AD632" s="17"/>
      <c r="AE632" s="16"/>
      <c r="AF632" s="11"/>
      <c r="AG632" s="17"/>
      <c r="AH632" s="164">
        <f t="shared" si="143"/>
        <v>6876.25</v>
      </c>
      <c r="AI632" s="285"/>
      <c r="AJ632" s="17">
        <f t="shared" si="142"/>
        <v>0</v>
      </c>
    </row>
    <row r="633" spans="1:36" ht="12" customHeight="1">
      <c r="A633" s="213">
        <v>16504221</v>
      </c>
      <c r="B633" s="157"/>
      <c r="C633" s="197" t="s">
        <v>3087</v>
      </c>
      <c r="D633" s="201"/>
      <c r="E633" s="201"/>
      <c r="F633" s="201"/>
      <c r="G633" s="201">
        <v>216290</v>
      </c>
      <c r="H633" s="201">
        <v>215032.5</v>
      </c>
      <c r="I633" s="201">
        <v>213775</v>
      </c>
      <c r="J633" s="275">
        <v>212517.5</v>
      </c>
      <c r="K633" s="275">
        <v>211260</v>
      </c>
      <c r="L633" s="202">
        <v>210002.5</v>
      </c>
      <c r="M633" s="202">
        <v>208745</v>
      </c>
      <c r="N633" s="202">
        <v>207487.5</v>
      </c>
      <c r="O633" s="202">
        <v>206230</v>
      </c>
      <c r="P633" s="202">
        <v>204972.5</v>
      </c>
      <c r="Q633" s="202">
        <f t="shared" si="148"/>
        <v>166985.52083333334</v>
      </c>
      <c r="R633" s="222"/>
      <c r="S633" s="209"/>
      <c r="T633" s="209"/>
      <c r="U633" s="517"/>
      <c r="V633" s="16"/>
      <c r="W633" s="11"/>
      <c r="X633" s="17"/>
      <c r="Y633" s="16"/>
      <c r="Z633" s="11"/>
      <c r="AA633" s="17"/>
      <c r="AB633" s="16"/>
      <c r="AC633" s="11"/>
      <c r="AD633" s="17"/>
      <c r="AE633" s="16"/>
      <c r="AF633" s="11"/>
      <c r="AG633" s="17"/>
      <c r="AH633" s="164">
        <f t="shared" si="143"/>
        <v>166985.52083333334</v>
      </c>
      <c r="AI633" s="285"/>
      <c r="AJ633" s="17">
        <f t="shared" si="142"/>
        <v>0</v>
      </c>
    </row>
    <row r="634" spans="1:36" ht="13.2">
      <c r="A634" s="213">
        <v>16504223</v>
      </c>
      <c r="B634"/>
      <c r="C634" s="247" t="s">
        <v>3121</v>
      </c>
      <c r="D634" s="201"/>
      <c r="E634" s="201"/>
      <c r="F634" s="201"/>
      <c r="G634" s="201"/>
      <c r="H634" s="159">
        <v>0</v>
      </c>
      <c r="I634" s="159">
        <v>115903.28</v>
      </c>
      <c r="J634" s="275">
        <v>112494.36</v>
      </c>
      <c r="K634" s="275">
        <v>109085.44</v>
      </c>
      <c r="L634" s="160">
        <v>105676.52</v>
      </c>
      <c r="M634" s="160">
        <v>102267.6</v>
      </c>
      <c r="N634" s="160">
        <v>98858.68</v>
      </c>
      <c r="O634" s="160">
        <v>95449.76</v>
      </c>
      <c r="P634" s="160">
        <v>92040.84</v>
      </c>
      <c r="Q634" s="202">
        <f t="shared" si="148"/>
        <v>65479.671666666683</v>
      </c>
      <c r="R634" s="222"/>
      <c r="S634" s="209"/>
      <c r="T634" s="209"/>
      <c r="U634" s="517"/>
      <c r="V634" s="16"/>
      <c r="W634" s="11"/>
      <c r="X634" s="17"/>
      <c r="Y634" s="16"/>
      <c r="Z634" s="11"/>
      <c r="AA634" s="17"/>
      <c r="AB634" s="16"/>
      <c r="AC634" s="11"/>
      <c r="AD634" s="17"/>
      <c r="AE634" s="16"/>
      <c r="AF634" s="11"/>
      <c r="AG634" s="17"/>
      <c r="AH634" s="164">
        <f t="shared" si="143"/>
        <v>65479.671666666683</v>
      </c>
      <c r="AI634" s="285"/>
      <c r="AJ634" s="17">
        <f t="shared" si="142"/>
        <v>0</v>
      </c>
    </row>
    <row r="635" spans="1:36" ht="12" customHeight="1">
      <c r="A635" s="213">
        <v>16504231</v>
      </c>
      <c r="B635" s="157"/>
      <c r="C635" s="197" t="s">
        <v>3092</v>
      </c>
      <c r="D635" s="201"/>
      <c r="E635" s="201"/>
      <c r="F635" s="201"/>
      <c r="G635" s="201">
        <v>1104602.42</v>
      </c>
      <c r="H635" s="201">
        <v>1123937.6499999999</v>
      </c>
      <c r="I635" s="201">
        <v>1152940.5</v>
      </c>
      <c r="J635" s="275">
        <v>1164987.0900000001</v>
      </c>
      <c r="K635" s="275">
        <v>1164987.0900000001</v>
      </c>
      <c r="L635" s="202">
        <v>1164997.93</v>
      </c>
      <c r="M635" s="202">
        <v>1165008.77</v>
      </c>
      <c r="N635" s="202">
        <v>1196314.71</v>
      </c>
      <c r="O635" s="202">
        <v>1221285.3899999999</v>
      </c>
      <c r="P635" s="202">
        <v>0</v>
      </c>
      <c r="Q635" s="160">
        <f t="shared" si="148"/>
        <v>871588.46250000002</v>
      </c>
      <c r="R635" s="222"/>
      <c r="S635" s="209"/>
      <c r="T635" s="209"/>
      <c r="U635" s="517"/>
      <c r="V635" s="16"/>
      <c r="W635" s="11"/>
      <c r="X635" s="17"/>
      <c r="Y635" s="16"/>
      <c r="Z635" s="11"/>
      <c r="AA635" s="17"/>
      <c r="AB635" s="16"/>
      <c r="AC635" s="11"/>
      <c r="AD635" s="17"/>
      <c r="AE635" s="16"/>
      <c r="AF635" s="11"/>
      <c r="AG635" s="17"/>
      <c r="AH635" s="164">
        <f t="shared" si="143"/>
        <v>871588.46250000002</v>
      </c>
      <c r="AI635" s="285"/>
      <c r="AJ635" s="17">
        <f t="shared" si="142"/>
        <v>0</v>
      </c>
    </row>
    <row r="636" spans="1:36" ht="13.2">
      <c r="A636" s="213">
        <v>16504233</v>
      </c>
      <c r="B636"/>
      <c r="C636" s="247" t="s">
        <v>3107</v>
      </c>
      <c r="D636" s="201"/>
      <c r="E636" s="201"/>
      <c r="F636" s="201"/>
      <c r="G636" s="201"/>
      <c r="H636" s="159">
        <v>0</v>
      </c>
      <c r="I636" s="159">
        <v>1778732.11</v>
      </c>
      <c r="J636" s="275">
        <v>1697880.65</v>
      </c>
      <c r="K636" s="275">
        <v>1617029.19</v>
      </c>
      <c r="L636" s="160">
        <v>1536177.73</v>
      </c>
      <c r="M636" s="160">
        <v>1455326.27</v>
      </c>
      <c r="N636" s="160">
        <v>1374474.81</v>
      </c>
      <c r="O636" s="160">
        <v>1293623.3500000001</v>
      </c>
      <c r="P636" s="160">
        <v>1212771.8899999999</v>
      </c>
      <c r="Q636" s="202">
        <f t="shared" si="148"/>
        <v>946635.83791666664</v>
      </c>
      <c r="R636" s="222"/>
      <c r="S636" s="209"/>
      <c r="T636" s="209"/>
      <c r="U636" s="517"/>
      <c r="V636" s="16"/>
      <c r="W636" s="11"/>
      <c r="X636" s="17"/>
      <c r="Y636" s="16"/>
      <c r="Z636" s="11"/>
      <c r="AA636" s="17"/>
      <c r="AB636" s="16"/>
      <c r="AC636" s="11"/>
      <c r="AD636" s="17"/>
      <c r="AE636" s="16"/>
      <c r="AF636" s="11"/>
      <c r="AG636" s="17"/>
      <c r="AH636" s="164">
        <f t="shared" si="143"/>
        <v>946635.83791666664</v>
      </c>
      <c r="AI636" s="285"/>
      <c r="AJ636" s="17">
        <f t="shared" si="142"/>
        <v>0</v>
      </c>
    </row>
    <row r="637" spans="1:36" ht="12" customHeight="1">
      <c r="A637" s="213">
        <v>16504241</v>
      </c>
      <c r="B637" s="157"/>
      <c r="C637" s="197" t="s">
        <v>3093</v>
      </c>
      <c r="D637" s="201"/>
      <c r="E637" s="201"/>
      <c r="F637" s="201"/>
      <c r="G637" s="201">
        <v>2389736.15</v>
      </c>
      <c r="H637" s="201">
        <v>2431566.6800000002</v>
      </c>
      <c r="I637" s="201">
        <v>2494312.4700000002</v>
      </c>
      <c r="J637" s="275">
        <v>2520374.48</v>
      </c>
      <c r="K637" s="275">
        <v>2520374.48</v>
      </c>
      <c r="L637" s="202">
        <v>2520397.92</v>
      </c>
      <c r="M637" s="202">
        <v>2520421.36</v>
      </c>
      <c r="N637" s="202">
        <v>2588149.77</v>
      </c>
      <c r="O637" s="202">
        <v>2642172.21</v>
      </c>
      <c r="P637" s="202">
        <v>0</v>
      </c>
      <c r="Q637" s="160">
        <f t="shared" si="148"/>
        <v>1885625.4600000002</v>
      </c>
      <c r="R637" s="222"/>
      <c r="S637" s="209"/>
      <c r="T637" s="209"/>
      <c r="U637" s="517"/>
      <c r="V637" s="16"/>
      <c r="W637" s="11"/>
      <c r="X637" s="17"/>
      <c r="Y637" s="16"/>
      <c r="Z637" s="11"/>
      <c r="AA637" s="17"/>
      <c r="AB637" s="16"/>
      <c r="AC637" s="11"/>
      <c r="AD637" s="17"/>
      <c r="AE637" s="16"/>
      <c r="AF637" s="11"/>
      <c r="AG637" s="17"/>
      <c r="AH637" s="164">
        <f t="shared" si="143"/>
        <v>1885625.4600000002</v>
      </c>
      <c r="AI637" s="285"/>
      <c r="AJ637" s="17">
        <f t="shared" si="142"/>
        <v>0</v>
      </c>
    </row>
    <row r="638" spans="1:36" ht="12" customHeight="1">
      <c r="A638" s="213">
        <v>16504251</v>
      </c>
      <c r="B638" s="157"/>
      <c r="C638" s="197" t="s">
        <v>3094</v>
      </c>
      <c r="D638" s="201"/>
      <c r="E638" s="201"/>
      <c r="F638" s="201"/>
      <c r="G638" s="201">
        <v>2235412.33</v>
      </c>
      <c r="H638" s="201">
        <v>2254189.7599999998</v>
      </c>
      <c r="I638" s="201">
        <v>2282355.91</v>
      </c>
      <c r="J638" s="275">
        <v>2294054.96</v>
      </c>
      <c r="K638" s="275">
        <v>2294054.96</v>
      </c>
      <c r="L638" s="202">
        <v>2294065.4900000002</v>
      </c>
      <c r="M638" s="202">
        <v>2294076.02</v>
      </c>
      <c r="N638" s="202">
        <v>2324478.83</v>
      </c>
      <c r="O638" s="202">
        <v>2348729.12</v>
      </c>
      <c r="P638" s="202">
        <v>0</v>
      </c>
      <c r="Q638" s="202">
        <f t="shared" si="148"/>
        <v>1718451.4483333335</v>
      </c>
      <c r="R638" s="222"/>
      <c r="S638" s="209"/>
      <c r="T638" s="209"/>
      <c r="U638" s="517"/>
      <c r="V638" s="16"/>
      <c r="W638" s="11"/>
      <c r="X638" s="17"/>
      <c r="Y638" s="16"/>
      <c r="Z638" s="11"/>
      <c r="AA638" s="17"/>
      <c r="AB638" s="16"/>
      <c r="AC638" s="11"/>
      <c r="AD638" s="17"/>
      <c r="AE638" s="16"/>
      <c r="AF638" s="11"/>
      <c r="AG638" s="17"/>
      <c r="AH638" s="164">
        <f t="shared" si="143"/>
        <v>1718451.4483333335</v>
      </c>
      <c r="AI638" s="285"/>
      <c r="AJ638" s="17">
        <f t="shared" si="142"/>
        <v>0</v>
      </c>
    </row>
    <row r="639" spans="1:36" ht="12" customHeight="1">
      <c r="A639" s="213">
        <v>16504253</v>
      </c>
      <c r="B639" s="157"/>
      <c r="C639" s="197" t="s">
        <v>3058</v>
      </c>
      <c r="D639" s="201"/>
      <c r="E639" s="201"/>
      <c r="F639" s="201"/>
      <c r="G639" s="201">
        <v>12381.08</v>
      </c>
      <c r="H639" s="201">
        <v>8254.08</v>
      </c>
      <c r="I639" s="201">
        <v>4127.08</v>
      </c>
      <c r="J639" s="275">
        <v>0</v>
      </c>
      <c r="K639" s="275">
        <v>0</v>
      </c>
      <c r="L639" s="202">
        <v>0</v>
      </c>
      <c r="M639" s="202">
        <v>0</v>
      </c>
      <c r="N639" s="202">
        <v>0</v>
      </c>
      <c r="O639" s="202">
        <v>0</v>
      </c>
      <c r="P639" s="202">
        <v>0</v>
      </c>
      <c r="Q639" s="160">
        <f t="shared" si="148"/>
        <v>2063.52</v>
      </c>
      <c r="R639" s="222"/>
      <c r="S639" s="209"/>
      <c r="T639" s="209"/>
      <c r="U639" s="517"/>
      <c r="V639" s="16"/>
      <c r="W639" s="11"/>
      <c r="X639" s="17"/>
      <c r="Y639" s="16"/>
      <c r="Z639" s="11"/>
      <c r="AA639" s="17"/>
      <c r="AB639" s="16"/>
      <c r="AC639" s="11"/>
      <c r="AD639" s="17"/>
      <c r="AE639" s="16"/>
      <c r="AF639" s="11"/>
      <c r="AG639" s="17"/>
      <c r="AH639" s="164">
        <f t="shared" si="143"/>
        <v>2063.52</v>
      </c>
      <c r="AI639" s="285"/>
      <c r="AJ639" s="17">
        <f t="shared" si="142"/>
        <v>0</v>
      </c>
    </row>
    <row r="640" spans="1:36" ht="12" customHeight="1">
      <c r="A640" s="213">
        <v>16504261</v>
      </c>
      <c r="B640" s="157"/>
      <c r="C640" s="197" t="s">
        <v>3095</v>
      </c>
      <c r="D640" s="201"/>
      <c r="E640" s="201"/>
      <c r="F640" s="201"/>
      <c r="G640" s="201">
        <v>707595.04</v>
      </c>
      <c r="H640" s="201">
        <v>707595.04</v>
      </c>
      <c r="I640" s="201">
        <v>707595.04</v>
      </c>
      <c r="J640" s="275">
        <v>807693.68</v>
      </c>
      <c r="K640" s="275">
        <v>1113461.23</v>
      </c>
      <c r="L640" s="202">
        <v>1113461.23</v>
      </c>
      <c r="M640" s="202">
        <v>1113461.23</v>
      </c>
      <c r="N640" s="202">
        <v>1113461.23</v>
      </c>
      <c r="O640" s="202">
        <v>1113461.23</v>
      </c>
      <c r="P640" s="202">
        <v>0</v>
      </c>
      <c r="Q640" s="202">
        <f t="shared" si="148"/>
        <v>708148.74583333347</v>
      </c>
      <c r="R640" s="222"/>
      <c r="S640" s="209"/>
      <c r="T640" s="209"/>
      <c r="U640" s="517"/>
      <c r="V640" s="16"/>
      <c r="W640" s="11"/>
      <c r="X640" s="17"/>
      <c r="Y640" s="16"/>
      <c r="Z640" s="11"/>
      <c r="AA640" s="17"/>
      <c r="AB640" s="16"/>
      <c r="AC640" s="11"/>
      <c r="AD640" s="17"/>
      <c r="AE640" s="16"/>
      <c r="AF640" s="11"/>
      <c r="AG640" s="17"/>
      <c r="AH640" s="164">
        <f t="shared" si="143"/>
        <v>708148.74583333347</v>
      </c>
      <c r="AI640" s="285"/>
      <c r="AJ640" s="17">
        <f t="shared" si="142"/>
        <v>0</v>
      </c>
    </row>
    <row r="641" spans="1:36" ht="12.75" customHeight="1">
      <c r="A641" s="213">
        <v>16504271</v>
      </c>
      <c r="B641" s="157"/>
      <c r="C641" s="197" t="s">
        <v>3096</v>
      </c>
      <c r="D641" s="201"/>
      <c r="E641" s="201"/>
      <c r="F641" s="201"/>
      <c r="G641" s="201">
        <v>793364.16</v>
      </c>
      <c r="H641" s="201">
        <v>793364.16</v>
      </c>
      <c r="I641" s="201">
        <v>793364.16</v>
      </c>
      <c r="J641" s="275">
        <v>848308.52</v>
      </c>
      <c r="K641" s="275">
        <v>1016145</v>
      </c>
      <c r="L641" s="202">
        <v>1016145</v>
      </c>
      <c r="M641" s="202">
        <v>1016145</v>
      </c>
      <c r="N641" s="202">
        <v>1016145</v>
      </c>
      <c r="O641" s="202">
        <v>1016145</v>
      </c>
      <c r="P641" s="202">
        <v>0</v>
      </c>
      <c r="Q641" s="202">
        <f t="shared" si="148"/>
        <v>692427.16666666663</v>
      </c>
      <c r="R641" s="222"/>
      <c r="S641" s="209"/>
      <c r="T641" s="209"/>
      <c r="U641" s="517"/>
      <c r="V641" s="16"/>
      <c r="W641" s="11"/>
      <c r="X641" s="17"/>
      <c r="Y641" s="16"/>
      <c r="Z641" s="11"/>
      <c r="AA641" s="17"/>
      <c r="AB641" s="16"/>
      <c r="AC641" s="11"/>
      <c r="AD641" s="17"/>
      <c r="AE641" s="16"/>
      <c r="AF641" s="11"/>
      <c r="AG641" s="17"/>
      <c r="AH641" s="164">
        <f t="shared" si="143"/>
        <v>692427.16666666663</v>
      </c>
      <c r="AI641" s="285"/>
      <c r="AJ641" s="17">
        <f t="shared" si="142"/>
        <v>0</v>
      </c>
    </row>
    <row r="642" spans="1:36" ht="12.75" customHeight="1">
      <c r="A642" s="213">
        <v>16502463</v>
      </c>
      <c r="B642" s="157"/>
      <c r="C642" s="197" t="s">
        <v>3127</v>
      </c>
      <c r="D642" s="201"/>
      <c r="E642" s="201"/>
      <c r="F642" s="201"/>
      <c r="G642" s="201"/>
      <c r="H642" s="201"/>
      <c r="I642" s="201"/>
      <c r="J642" s="275">
        <v>169907.38</v>
      </c>
      <c r="K642" s="275">
        <v>169907.38</v>
      </c>
      <c r="L642" s="202">
        <v>169907.38</v>
      </c>
      <c r="M642" s="202">
        <v>169907.38</v>
      </c>
      <c r="N642" s="202">
        <v>169907.38</v>
      </c>
      <c r="O642" s="202">
        <v>169907.38</v>
      </c>
      <c r="P642" s="202">
        <v>169907.38</v>
      </c>
      <c r="Q642" s="202">
        <f t="shared" si="148"/>
        <v>92033.164166666669</v>
      </c>
      <c r="R642" s="222"/>
      <c r="S642" s="209"/>
      <c r="T642" s="209"/>
      <c r="U642" s="517"/>
      <c r="V642" s="16"/>
      <c r="W642" s="11"/>
      <c r="X642" s="17"/>
      <c r="Y642" s="16"/>
      <c r="Z642" s="11"/>
      <c r="AA642" s="17"/>
      <c r="AB642" s="16"/>
      <c r="AC642" s="11"/>
      <c r="AD642" s="17"/>
      <c r="AE642" s="16"/>
      <c r="AF642" s="11"/>
      <c r="AG642" s="17"/>
      <c r="AH642" s="164">
        <f t="shared" ref="AH642:AH650" si="149">Q642</f>
        <v>92033.164166666669</v>
      </c>
      <c r="AI642" s="285"/>
      <c r="AJ642" s="17">
        <f t="shared" si="142"/>
        <v>0</v>
      </c>
    </row>
    <row r="643" spans="1:36" ht="12.75" customHeight="1">
      <c r="A643" s="213">
        <v>16504273</v>
      </c>
      <c r="B643" s="157"/>
      <c r="C643" s="197" t="s">
        <v>3128</v>
      </c>
      <c r="D643" s="201"/>
      <c r="E643" s="201"/>
      <c r="F643" s="201"/>
      <c r="G643" s="201"/>
      <c r="H643" s="201"/>
      <c r="I643" s="201"/>
      <c r="J643" s="275">
        <v>325655.81</v>
      </c>
      <c r="K643" s="275">
        <v>311496.86</v>
      </c>
      <c r="L643" s="202">
        <v>297337.90999999997</v>
      </c>
      <c r="M643" s="202">
        <v>283178.96000000002</v>
      </c>
      <c r="N643" s="202">
        <v>269020.01</v>
      </c>
      <c r="O643" s="202">
        <v>254861.06</v>
      </c>
      <c r="P643" s="202">
        <v>240702.11</v>
      </c>
      <c r="Q643" s="202">
        <f t="shared" si="148"/>
        <v>155158.47208333333</v>
      </c>
      <c r="R643" s="222"/>
      <c r="S643" s="209"/>
      <c r="T643" s="209"/>
      <c r="U643" s="517"/>
      <c r="V643" s="16"/>
      <c r="W643" s="11"/>
      <c r="X643" s="17"/>
      <c r="Y643" s="16"/>
      <c r="Z643" s="11"/>
      <c r="AA643" s="17"/>
      <c r="AB643" s="16"/>
      <c r="AC643" s="11"/>
      <c r="AD643" s="17"/>
      <c r="AE643" s="16"/>
      <c r="AF643" s="11"/>
      <c r="AG643" s="17"/>
      <c r="AH643" s="164">
        <f t="shared" si="149"/>
        <v>155158.47208333333</v>
      </c>
      <c r="AI643" s="285"/>
      <c r="AJ643" s="17">
        <f t="shared" si="142"/>
        <v>0</v>
      </c>
    </row>
    <row r="644" spans="1:36" ht="12.75" customHeight="1">
      <c r="A644" s="213" t="s">
        <v>3285</v>
      </c>
      <c r="B644" s="157"/>
      <c r="C644" s="197" t="s">
        <v>3267</v>
      </c>
      <c r="D644" s="201"/>
      <c r="E644" s="201"/>
      <c r="F644" s="201"/>
      <c r="G644" s="201"/>
      <c r="H644" s="201"/>
      <c r="I644" s="201"/>
      <c r="J644" s="275"/>
      <c r="K644" s="275"/>
      <c r="L644" s="202"/>
      <c r="M644" s="202"/>
      <c r="N644" s="202"/>
      <c r="O644" s="202"/>
      <c r="P644" s="202">
        <v>135925.82</v>
      </c>
      <c r="Q644" s="202">
        <f t="shared" si="148"/>
        <v>5663.5758333333333</v>
      </c>
      <c r="R644" s="222"/>
      <c r="S644" s="209"/>
      <c r="T644" s="209"/>
      <c r="U644" s="517"/>
      <c r="V644" s="16"/>
      <c r="W644" s="11"/>
      <c r="X644" s="17"/>
      <c r="Y644" s="16"/>
      <c r="Z644" s="11"/>
      <c r="AA644" s="17"/>
      <c r="AB644" s="16"/>
      <c r="AC644" s="11"/>
      <c r="AD644" s="17"/>
      <c r="AE644" s="16"/>
      <c r="AF644" s="11"/>
      <c r="AG644" s="17"/>
      <c r="AH644" s="164">
        <f t="shared" si="149"/>
        <v>5663.5758333333333</v>
      </c>
      <c r="AI644" s="285"/>
      <c r="AJ644" s="17">
        <f t="shared" si="142"/>
        <v>0</v>
      </c>
    </row>
    <row r="645" spans="1:36" ht="12" customHeight="1">
      <c r="A645" s="213">
        <v>16580001</v>
      </c>
      <c r="B645" s="157"/>
      <c r="C645" s="197" t="s">
        <v>3097</v>
      </c>
      <c r="D645" s="201"/>
      <c r="E645" s="201"/>
      <c r="F645" s="201"/>
      <c r="G645" s="201">
        <v>-7556836.0999999996</v>
      </c>
      <c r="H645" s="201">
        <v>-7556836.0999999996</v>
      </c>
      <c r="I645" s="201">
        <v>-7556836.0999999996</v>
      </c>
      <c r="J645" s="275">
        <v>-7955331.4299999997</v>
      </c>
      <c r="K645" s="275">
        <v>-7955331.4299999997</v>
      </c>
      <c r="L645" s="202">
        <v>-7955331.4299999997</v>
      </c>
      <c r="M645" s="202">
        <v>-8422811.7799999993</v>
      </c>
      <c r="N645" s="202">
        <v>-8422811.7799999993</v>
      </c>
      <c r="O645" s="202">
        <v>-8422811.7799999993</v>
      </c>
      <c r="P645" s="202">
        <v>-416850.43</v>
      </c>
      <c r="Q645" s="202">
        <f t="shared" si="148"/>
        <v>-6001113.595416666</v>
      </c>
      <c r="R645" s="222"/>
      <c r="S645" s="209"/>
      <c r="T645" s="209"/>
      <c r="U645" s="517"/>
      <c r="V645" s="16"/>
      <c r="W645" s="11"/>
      <c r="X645" s="17"/>
      <c r="Y645" s="16"/>
      <c r="Z645" s="11"/>
      <c r="AA645" s="17"/>
      <c r="AB645" s="16"/>
      <c r="AC645" s="11"/>
      <c r="AD645" s="17"/>
      <c r="AE645" s="16"/>
      <c r="AF645" s="11"/>
      <c r="AG645" s="17"/>
      <c r="AH645" s="164">
        <f t="shared" si="149"/>
        <v>-6001113.595416666</v>
      </c>
      <c r="AI645" s="285"/>
      <c r="AJ645" s="17">
        <f t="shared" si="142"/>
        <v>0</v>
      </c>
    </row>
    <row r="646" spans="1:36" ht="12" customHeight="1">
      <c r="A646" s="213">
        <v>16580002</v>
      </c>
      <c r="B646" s="157"/>
      <c r="C646" s="197" t="s">
        <v>3098</v>
      </c>
      <c r="D646" s="201"/>
      <c r="E646" s="201"/>
      <c r="F646" s="201"/>
      <c r="G646" s="201">
        <v>-1611750</v>
      </c>
      <c r="H646" s="201">
        <v>-1611750</v>
      </c>
      <c r="I646" s="201">
        <v>-1611750</v>
      </c>
      <c r="J646" s="275">
        <v>-1218112.5</v>
      </c>
      <c r="K646" s="275">
        <v>-1218112.5</v>
      </c>
      <c r="L646" s="202">
        <v>-1218112.5</v>
      </c>
      <c r="M646" s="202">
        <v>-870037.5</v>
      </c>
      <c r="N646" s="202">
        <v>-870037.5</v>
      </c>
      <c r="O646" s="202">
        <v>-870037.5</v>
      </c>
      <c r="P646" s="202">
        <v>-518137.5</v>
      </c>
      <c r="Q646" s="202">
        <f t="shared" si="148"/>
        <v>-946564.0625</v>
      </c>
      <c r="R646" s="222"/>
      <c r="S646" s="209"/>
      <c r="T646" s="209"/>
      <c r="U646" s="517"/>
      <c r="V646" s="16"/>
      <c r="W646" s="11"/>
      <c r="X646" s="17"/>
      <c r="Y646" s="16"/>
      <c r="Z646" s="11"/>
      <c r="AA646" s="17"/>
      <c r="AB646" s="16"/>
      <c r="AC646" s="11"/>
      <c r="AD646" s="17"/>
      <c r="AE646" s="16"/>
      <c r="AF646" s="11"/>
      <c r="AG646" s="17"/>
      <c r="AH646" s="164">
        <f t="shared" si="149"/>
        <v>-946564.0625</v>
      </c>
      <c r="AI646" s="285"/>
      <c r="AJ646" s="17">
        <f t="shared" si="142"/>
        <v>0</v>
      </c>
    </row>
    <row r="647" spans="1:36" ht="12" customHeight="1">
      <c r="A647" s="213">
        <v>16580003</v>
      </c>
      <c r="B647" s="157"/>
      <c r="C647" s="197" t="s">
        <v>3099</v>
      </c>
      <c r="D647" s="201"/>
      <c r="E647" s="201"/>
      <c r="F647" s="201"/>
      <c r="G647" s="201">
        <v>-532085.76000000001</v>
      </c>
      <c r="H647" s="201">
        <v>-532085.76000000001</v>
      </c>
      <c r="I647" s="201">
        <v>-532085.76000000001</v>
      </c>
      <c r="J647" s="275">
        <v>-2590089.71</v>
      </c>
      <c r="K647" s="275">
        <v>-2590089.71</v>
      </c>
      <c r="L647" s="202">
        <v>-2590089.71</v>
      </c>
      <c r="M647" s="202">
        <v>-2626305.9300000002</v>
      </c>
      <c r="N647" s="202">
        <v>-2626305.9300000002</v>
      </c>
      <c r="O647" s="202">
        <v>-2626305.9300000002</v>
      </c>
      <c r="P647" s="202">
        <v>-2364097.9700000002</v>
      </c>
      <c r="Q647" s="202">
        <f t="shared" si="148"/>
        <v>-1535624.4320833331</v>
      </c>
      <c r="R647" s="222"/>
      <c r="S647" s="209"/>
      <c r="T647" s="209"/>
      <c r="U647" s="517"/>
      <c r="V647" s="16"/>
      <c r="W647" s="11"/>
      <c r="X647" s="17"/>
      <c r="Y647" s="16"/>
      <c r="Z647" s="11"/>
      <c r="AA647" s="17"/>
      <c r="AB647" s="16"/>
      <c r="AC647" s="11"/>
      <c r="AD647" s="17"/>
      <c r="AE647" s="16"/>
      <c r="AF647" s="11"/>
      <c r="AG647" s="17"/>
      <c r="AH647" s="164">
        <f t="shared" si="149"/>
        <v>-1535624.4320833331</v>
      </c>
      <c r="AI647" s="285"/>
      <c r="AJ647" s="17">
        <f t="shared" si="142"/>
        <v>0</v>
      </c>
    </row>
    <row r="648" spans="1:36" ht="12" customHeight="1">
      <c r="A648" s="213">
        <v>16590001</v>
      </c>
      <c r="B648" s="157"/>
      <c r="C648" s="197" t="s">
        <v>3097</v>
      </c>
      <c r="D648" s="201"/>
      <c r="E648" s="201"/>
      <c r="F648" s="201"/>
      <c r="G648" s="201">
        <v>7556836.0999999996</v>
      </c>
      <c r="H648" s="201">
        <v>7556836.0999999996</v>
      </c>
      <c r="I648" s="201">
        <v>7556836.0999999996</v>
      </c>
      <c r="J648" s="275">
        <v>7955331.4299999997</v>
      </c>
      <c r="K648" s="275">
        <v>7955331.4299999997</v>
      </c>
      <c r="L648" s="202">
        <v>7955331.4299999997</v>
      </c>
      <c r="M648" s="202">
        <v>8422811.7799999993</v>
      </c>
      <c r="N648" s="202">
        <v>8422811.7799999993</v>
      </c>
      <c r="O648" s="202">
        <v>8422811.7799999993</v>
      </c>
      <c r="P648" s="202">
        <v>416850.43</v>
      </c>
      <c r="Q648" s="202">
        <f t="shared" si="148"/>
        <v>6001113.595416666</v>
      </c>
      <c r="R648" s="222"/>
      <c r="S648" s="209"/>
      <c r="T648" s="209"/>
      <c r="U648" s="517"/>
      <c r="V648" s="16"/>
      <c r="W648" s="11"/>
      <c r="X648" s="17"/>
      <c r="Y648" s="16"/>
      <c r="Z648" s="11"/>
      <c r="AA648" s="17"/>
      <c r="AB648" s="16"/>
      <c r="AC648" s="11"/>
      <c r="AD648" s="17"/>
      <c r="AE648" s="16"/>
      <c r="AF648" s="11"/>
      <c r="AG648" s="17"/>
      <c r="AH648" s="164">
        <f t="shared" si="149"/>
        <v>6001113.595416666</v>
      </c>
      <c r="AI648" s="285"/>
      <c r="AJ648" s="17">
        <f t="shared" si="142"/>
        <v>0</v>
      </c>
    </row>
    <row r="649" spans="1:36" ht="12" customHeight="1">
      <c r="A649" s="213">
        <v>16590002</v>
      </c>
      <c r="B649" s="157"/>
      <c r="C649" s="197" t="s">
        <v>3100</v>
      </c>
      <c r="D649" s="201"/>
      <c r="E649" s="201"/>
      <c r="F649" s="201"/>
      <c r="G649" s="201">
        <v>1611750</v>
      </c>
      <c r="H649" s="201">
        <v>1611750</v>
      </c>
      <c r="I649" s="201">
        <v>1611750</v>
      </c>
      <c r="J649" s="275">
        <v>1218112.5</v>
      </c>
      <c r="K649" s="275">
        <v>1218112.5</v>
      </c>
      <c r="L649" s="202">
        <v>1218112.5</v>
      </c>
      <c r="M649" s="202">
        <v>870037.5</v>
      </c>
      <c r="N649" s="202">
        <v>870037.5</v>
      </c>
      <c r="O649" s="202">
        <v>870037.5</v>
      </c>
      <c r="P649" s="202">
        <v>518137.5</v>
      </c>
      <c r="Q649" s="202">
        <f t="shared" si="148"/>
        <v>946564.0625</v>
      </c>
      <c r="R649" s="222"/>
      <c r="S649" s="209"/>
      <c r="T649" s="209"/>
      <c r="U649" s="517"/>
      <c r="V649" s="16"/>
      <c r="W649" s="11"/>
      <c r="X649" s="17"/>
      <c r="Y649" s="16"/>
      <c r="Z649" s="11"/>
      <c r="AA649" s="17"/>
      <c r="AB649" s="16"/>
      <c r="AC649" s="11"/>
      <c r="AD649" s="17"/>
      <c r="AE649" s="16"/>
      <c r="AF649" s="11"/>
      <c r="AG649" s="17"/>
      <c r="AH649" s="164">
        <f t="shared" si="149"/>
        <v>946564.0625</v>
      </c>
      <c r="AI649" s="285"/>
      <c r="AJ649" s="17">
        <f t="shared" si="142"/>
        <v>0</v>
      </c>
    </row>
    <row r="650" spans="1:36" ht="12" customHeight="1">
      <c r="A650" s="213">
        <v>16590003</v>
      </c>
      <c r="B650" s="157"/>
      <c r="C650" s="197" t="s">
        <v>3099</v>
      </c>
      <c r="D650" s="201"/>
      <c r="E650" s="201"/>
      <c r="F650" s="201"/>
      <c r="G650" s="201">
        <v>532085.76000000001</v>
      </c>
      <c r="H650" s="201">
        <v>532085.76000000001</v>
      </c>
      <c r="I650" s="201">
        <v>532085.76000000001</v>
      </c>
      <c r="J650" s="275">
        <v>2590089.71</v>
      </c>
      <c r="K650" s="275">
        <v>2590089.71</v>
      </c>
      <c r="L650" s="202">
        <v>2590089.71</v>
      </c>
      <c r="M650" s="202">
        <v>2626305.9300000002</v>
      </c>
      <c r="N650" s="202">
        <v>2626305.9300000002</v>
      </c>
      <c r="O650" s="202">
        <v>2626305.9300000002</v>
      </c>
      <c r="P650" s="202">
        <v>2364097.9700000002</v>
      </c>
      <c r="Q650" s="202">
        <f t="shared" si="148"/>
        <v>1535624.4320833331</v>
      </c>
      <c r="R650" s="222"/>
      <c r="S650" s="209"/>
      <c r="T650" s="209"/>
      <c r="U650" s="517"/>
      <c r="V650" s="16"/>
      <c r="W650" s="11"/>
      <c r="X650" s="17"/>
      <c r="Y650" s="16"/>
      <c r="Z650" s="11"/>
      <c r="AA650" s="17"/>
      <c r="AB650" s="16"/>
      <c r="AC650" s="11"/>
      <c r="AD650" s="17"/>
      <c r="AE650" s="16"/>
      <c r="AF650" s="11"/>
      <c r="AG650" s="17"/>
      <c r="AH650" s="164">
        <f t="shared" si="149"/>
        <v>1535624.4320833331</v>
      </c>
      <c r="AI650" s="285"/>
      <c r="AJ650" s="17">
        <f t="shared" si="142"/>
        <v>0</v>
      </c>
    </row>
    <row r="651" spans="1:36" ht="11.25" customHeight="1">
      <c r="A651" s="156">
        <v>16599011</v>
      </c>
      <c r="B651" s="157"/>
      <c r="C651" s="197" t="s">
        <v>1721</v>
      </c>
      <c r="D651" s="159">
        <v>0</v>
      </c>
      <c r="E651" s="159">
        <v>0</v>
      </c>
      <c r="F651" s="159">
        <v>0</v>
      </c>
      <c r="G651" s="159">
        <v>0</v>
      </c>
      <c r="H651" s="159">
        <v>0</v>
      </c>
      <c r="I651" s="159">
        <v>0</v>
      </c>
      <c r="J651" s="275">
        <v>0</v>
      </c>
      <c r="K651" s="275">
        <v>0</v>
      </c>
      <c r="L651" s="160">
        <v>0</v>
      </c>
      <c r="M651" s="160">
        <v>0</v>
      </c>
      <c r="N651" s="160">
        <v>0</v>
      </c>
      <c r="O651" s="160">
        <v>0</v>
      </c>
      <c r="P651" s="160">
        <v>0</v>
      </c>
      <c r="Q651" s="202">
        <f t="shared" si="148"/>
        <v>0</v>
      </c>
      <c r="R651" s="222" t="s">
        <v>139</v>
      </c>
      <c r="S651" s="209"/>
      <c r="T651" s="209" t="s">
        <v>828</v>
      </c>
      <c r="U651" s="517"/>
      <c r="V651" s="16">
        <v>0</v>
      </c>
      <c r="W651" s="11">
        <v>0</v>
      </c>
      <c r="X651" s="17">
        <v>0</v>
      </c>
      <c r="Y651" s="16">
        <f>Q651</f>
        <v>0</v>
      </c>
      <c r="Z651" s="11"/>
      <c r="AA651" s="17">
        <f>Q651</f>
        <v>0</v>
      </c>
      <c r="AB651" s="16"/>
      <c r="AC651" s="11">
        <v>0</v>
      </c>
      <c r="AD651" s="17">
        <f t="shared" si="117"/>
        <v>0</v>
      </c>
      <c r="AE651" s="16"/>
      <c r="AF651" s="11"/>
      <c r="AG651" s="17"/>
      <c r="AH651" s="161"/>
      <c r="AI651" s="285"/>
      <c r="AJ651" s="16">
        <f t="shared" si="142"/>
        <v>0</v>
      </c>
    </row>
    <row r="652" spans="1:36" ht="11.25" customHeight="1">
      <c r="A652" s="156">
        <v>17100093</v>
      </c>
      <c r="B652" s="157"/>
      <c r="C652" s="197" t="s">
        <v>1814</v>
      </c>
      <c r="D652" s="159">
        <v>0</v>
      </c>
      <c r="E652" s="159">
        <v>0</v>
      </c>
      <c r="F652" s="159">
        <v>0</v>
      </c>
      <c r="G652" s="159">
        <v>0</v>
      </c>
      <c r="H652" s="159">
        <v>0</v>
      </c>
      <c r="I652" s="159">
        <v>0</v>
      </c>
      <c r="J652" s="275">
        <v>0</v>
      </c>
      <c r="K652" s="275">
        <v>0</v>
      </c>
      <c r="L652" s="160">
        <v>0</v>
      </c>
      <c r="M652" s="160">
        <v>0</v>
      </c>
      <c r="N652" s="160">
        <v>0</v>
      </c>
      <c r="O652" s="160">
        <v>0</v>
      </c>
      <c r="P652" s="160">
        <v>0</v>
      </c>
      <c r="Q652" s="202">
        <f t="shared" si="148"/>
        <v>0</v>
      </c>
      <c r="R652" s="222"/>
      <c r="S652" s="209"/>
      <c r="T652" s="209" t="s">
        <v>1056</v>
      </c>
      <c r="U652" s="517"/>
      <c r="V652" s="16">
        <v>0</v>
      </c>
      <c r="W652" s="11">
        <v>0</v>
      </c>
      <c r="X652" s="17">
        <v>0</v>
      </c>
      <c r="Y652" s="16"/>
      <c r="Z652" s="11"/>
      <c r="AA652" s="17"/>
      <c r="AB652" s="16"/>
      <c r="AC652" s="11"/>
      <c r="AD652" s="17">
        <f t="shared" ref="AD652:AD676" si="150">SUM(AB652:AC652)</f>
        <v>0</v>
      </c>
      <c r="AE652" s="16">
        <f t="shared" ref="AE652:AG656" si="151">$Q652</f>
        <v>0</v>
      </c>
      <c r="AF652" s="11">
        <f t="shared" si="151"/>
        <v>0</v>
      </c>
      <c r="AG652" s="17">
        <f t="shared" si="151"/>
        <v>0</v>
      </c>
      <c r="AH652" s="161"/>
      <c r="AI652" s="285"/>
      <c r="AJ652" s="16">
        <f t="shared" si="142"/>
        <v>0</v>
      </c>
    </row>
    <row r="653" spans="1:36" ht="11.25" customHeight="1">
      <c r="A653" s="156">
        <v>17100103</v>
      </c>
      <c r="B653" s="157"/>
      <c r="C653" s="197" t="s">
        <v>596</v>
      </c>
      <c r="D653" s="159">
        <v>0</v>
      </c>
      <c r="E653" s="159">
        <v>0</v>
      </c>
      <c r="F653" s="159">
        <v>0</v>
      </c>
      <c r="G653" s="159">
        <v>0</v>
      </c>
      <c r="H653" s="159">
        <v>0</v>
      </c>
      <c r="I653" s="159">
        <v>0</v>
      </c>
      <c r="J653" s="275">
        <v>0</v>
      </c>
      <c r="K653" s="275">
        <v>0</v>
      </c>
      <c r="L653" s="160">
        <v>0</v>
      </c>
      <c r="M653" s="160">
        <v>0</v>
      </c>
      <c r="N653" s="160">
        <v>0</v>
      </c>
      <c r="O653" s="160">
        <v>0</v>
      </c>
      <c r="P653" s="160">
        <v>0</v>
      </c>
      <c r="Q653" s="202">
        <f t="shared" si="148"/>
        <v>0</v>
      </c>
      <c r="R653" s="222"/>
      <c r="S653" s="209"/>
      <c r="T653" s="209" t="s">
        <v>1056</v>
      </c>
      <c r="U653" s="517"/>
      <c r="V653" s="16">
        <v>0</v>
      </c>
      <c r="W653" s="11">
        <v>0</v>
      </c>
      <c r="X653" s="17">
        <v>0</v>
      </c>
      <c r="Y653" s="16"/>
      <c r="Z653" s="11"/>
      <c r="AA653" s="17"/>
      <c r="AB653" s="16"/>
      <c r="AC653" s="11"/>
      <c r="AD653" s="17">
        <f t="shared" si="150"/>
        <v>0</v>
      </c>
      <c r="AE653" s="16">
        <f t="shared" si="151"/>
        <v>0</v>
      </c>
      <c r="AF653" s="11">
        <f t="shared" si="151"/>
        <v>0</v>
      </c>
      <c r="AG653" s="17">
        <f t="shared" si="151"/>
        <v>0</v>
      </c>
      <c r="AH653" s="161"/>
      <c r="AI653" s="285"/>
      <c r="AJ653" s="16">
        <f t="shared" si="142"/>
        <v>0</v>
      </c>
    </row>
    <row r="654" spans="1:36" ht="11.25" customHeight="1">
      <c r="A654" s="156">
        <v>17100203</v>
      </c>
      <c r="B654" s="157"/>
      <c r="C654" s="197" t="s">
        <v>295</v>
      </c>
      <c r="D654" s="159">
        <v>0</v>
      </c>
      <c r="E654" s="159">
        <v>0</v>
      </c>
      <c r="F654" s="159">
        <v>0</v>
      </c>
      <c r="G654" s="159">
        <v>0</v>
      </c>
      <c r="H654" s="159">
        <v>0</v>
      </c>
      <c r="I654" s="159">
        <v>0</v>
      </c>
      <c r="J654" s="275">
        <v>0</v>
      </c>
      <c r="K654" s="275">
        <v>0</v>
      </c>
      <c r="L654" s="160">
        <v>0</v>
      </c>
      <c r="M654" s="160">
        <v>0</v>
      </c>
      <c r="N654" s="160">
        <v>0</v>
      </c>
      <c r="O654" s="160">
        <v>0</v>
      </c>
      <c r="P654" s="160">
        <v>0</v>
      </c>
      <c r="Q654" s="160">
        <f t="shared" si="148"/>
        <v>0</v>
      </c>
      <c r="R654" s="222"/>
      <c r="S654" s="209"/>
      <c r="T654" s="209" t="s">
        <v>1056</v>
      </c>
      <c r="U654" s="517"/>
      <c r="V654" s="16">
        <v>0</v>
      </c>
      <c r="W654" s="11">
        <v>0</v>
      </c>
      <c r="X654" s="17">
        <v>0</v>
      </c>
      <c r="Y654" s="16"/>
      <c r="Z654" s="11"/>
      <c r="AA654" s="17"/>
      <c r="AB654" s="16"/>
      <c r="AC654" s="11"/>
      <c r="AD654" s="17">
        <f t="shared" si="150"/>
        <v>0</v>
      </c>
      <c r="AE654" s="16">
        <f t="shared" si="151"/>
        <v>0</v>
      </c>
      <c r="AF654" s="11">
        <f t="shared" si="151"/>
        <v>0</v>
      </c>
      <c r="AG654" s="17">
        <f t="shared" si="151"/>
        <v>0</v>
      </c>
      <c r="AH654" s="161"/>
      <c r="AI654" s="285"/>
      <c r="AJ654" s="16">
        <f t="shared" si="142"/>
        <v>0</v>
      </c>
    </row>
    <row r="655" spans="1:36" ht="11.25" customHeight="1">
      <c r="A655" s="156">
        <v>17100303</v>
      </c>
      <c r="B655" s="157"/>
      <c r="C655" s="197" t="s">
        <v>890</v>
      </c>
      <c r="D655" s="159">
        <v>0</v>
      </c>
      <c r="E655" s="159">
        <v>0</v>
      </c>
      <c r="F655" s="159">
        <v>0</v>
      </c>
      <c r="G655" s="159">
        <v>0</v>
      </c>
      <c r="H655" s="159">
        <v>0</v>
      </c>
      <c r="I655" s="159">
        <v>0</v>
      </c>
      <c r="J655" s="275">
        <v>0</v>
      </c>
      <c r="K655" s="275">
        <v>0</v>
      </c>
      <c r="L655" s="160">
        <v>0</v>
      </c>
      <c r="M655" s="160">
        <v>0</v>
      </c>
      <c r="N655" s="160">
        <v>0</v>
      </c>
      <c r="O655" s="160">
        <v>0</v>
      </c>
      <c r="P655" s="160">
        <v>0</v>
      </c>
      <c r="Q655" s="160">
        <f t="shared" si="148"/>
        <v>0</v>
      </c>
      <c r="R655" s="222"/>
      <c r="S655" s="209"/>
      <c r="T655" s="209" t="s">
        <v>1056</v>
      </c>
      <c r="U655" s="517"/>
      <c r="V655" s="16">
        <v>0</v>
      </c>
      <c r="W655" s="11">
        <v>0</v>
      </c>
      <c r="X655" s="17">
        <v>0</v>
      </c>
      <c r="Y655" s="16"/>
      <c r="Z655" s="11"/>
      <c r="AA655" s="17"/>
      <c r="AB655" s="16"/>
      <c r="AC655" s="11"/>
      <c r="AD655" s="17">
        <f t="shared" si="150"/>
        <v>0</v>
      </c>
      <c r="AE655" s="16">
        <f t="shared" si="151"/>
        <v>0</v>
      </c>
      <c r="AF655" s="11">
        <f t="shared" si="151"/>
        <v>0</v>
      </c>
      <c r="AG655" s="17">
        <f t="shared" si="151"/>
        <v>0</v>
      </c>
      <c r="AH655" s="161"/>
      <c r="AI655" s="285"/>
      <c r="AJ655" s="16">
        <f t="shared" ref="AJ655:AJ718" si="152">Q655-X655-AA655-AD655-AG655-AH655</f>
        <v>0</v>
      </c>
    </row>
    <row r="656" spans="1:36" ht="11.25" customHeight="1">
      <c r="A656" s="156">
        <v>17100333</v>
      </c>
      <c r="B656" s="157"/>
      <c r="C656" s="197" t="s">
        <v>1718</v>
      </c>
      <c r="D656" s="159">
        <v>0</v>
      </c>
      <c r="E656" s="159">
        <v>0</v>
      </c>
      <c r="F656" s="159">
        <v>0</v>
      </c>
      <c r="G656" s="159">
        <v>0</v>
      </c>
      <c r="H656" s="159">
        <v>0</v>
      </c>
      <c r="I656" s="159">
        <v>0</v>
      </c>
      <c r="J656" s="275">
        <v>0</v>
      </c>
      <c r="K656" s="275">
        <v>0</v>
      </c>
      <c r="L656" s="160">
        <v>0</v>
      </c>
      <c r="M656" s="160">
        <v>0</v>
      </c>
      <c r="N656" s="160">
        <v>0</v>
      </c>
      <c r="O656" s="160">
        <v>0</v>
      </c>
      <c r="P656" s="160">
        <v>0</v>
      </c>
      <c r="Q656" s="160">
        <f t="shared" si="148"/>
        <v>0</v>
      </c>
      <c r="R656" s="222"/>
      <c r="S656" s="209"/>
      <c r="T656" s="209" t="s">
        <v>1056</v>
      </c>
      <c r="U656" s="517"/>
      <c r="V656" s="16">
        <v>0</v>
      </c>
      <c r="W656" s="11">
        <v>0</v>
      </c>
      <c r="X656" s="17">
        <v>0</v>
      </c>
      <c r="Y656" s="16"/>
      <c r="Z656" s="11"/>
      <c r="AA656" s="17"/>
      <c r="AB656" s="16"/>
      <c r="AC656" s="11"/>
      <c r="AD656" s="17">
        <f t="shared" si="150"/>
        <v>0</v>
      </c>
      <c r="AE656" s="16">
        <f t="shared" si="151"/>
        <v>0</v>
      </c>
      <c r="AF656" s="11">
        <f t="shared" si="151"/>
        <v>0</v>
      </c>
      <c r="AG656" s="17">
        <f t="shared" si="151"/>
        <v>0</v>
      </c>
      <c r="AH656" s="161"/>
      <c r="AI656" s="285"/>
      <c r="AJ656" s="16">
        <f t="shared" si="152"/>
        <v>0</v>
      </c>
    </row>
    <row r="657" spans="1:36" ht="11.25" customHeight="1">
      <c r="A657" s="156">
        <v>17300001</v>
      </c>
      <c r="B657" s="157"/>
      <c r="C657" s="197" t="s">
        <v>2278</v>
      </c>
      <c r="D657" s="159">
        <v>98951352.25</v>
      </c>
      <c r="E657" s="159">
        <v>111756419.16</v>
      </c>
      <c r="F657" s="159">
        <v>142104771.40000001</v>
      </c>
      <c r="G657" s="159">
        <v>148198369.47999999</v>
      </c>
      <c r="H657" s="159">
        <v>141522127.97999999</v>
      </c>
      <c r="I657" s="159">
        <v>121252101.88</v>
      </c>
      <c r="J657" s="275">
        <v>120444090.01000001</v>
      </c>
      <c r="K657" s="275">
        <v>101645307.7</v>
      </c>
      <c r="L657" s="160">
        <v>106834652.39</v>
      </c>
      <c r="M657" s="160">
        <v>102011325.04000001</v>
      </c>
      <c r="N657" s="160">
        <v>110577988.27</v>
      </c>
      <c r="O657" s="160">
        <v>107949955.48999999</v>
      </c>
      <c r="P657" s="160">
        <v>99871943.5</v>
      </c>
      <c r="Q657" s="160">
        <f t="shared" si="148"/>
        <v>117809063.05624999</v>
      </c>
      <c r="R657" s="222"/>
      <c r="S657" s="209"/>
      <c r="T657" s="209"/>
      <c r="U657" s="517"/>
      <c r="V657" s="16">
        <v>0</v>
      </c>
      <c r="W657" s="11">
        <v>0</v>
      </c>
      <c r="X657" s="17">
        <v>0</v>
      </c>
      <c r="Y657" s="16"/>
      <c r="Z657" s="11"/>
      <c r="AA657" s="17"/>
      <c r="AB657" s="16"/>
      <c r="AC657" s="11"/>
      <c r="AD657" s="17">
        <f t="shared" si="150"/>
        <v>0</v>
      </c>
      <c r="AE657" s="16">
        <v>0</v>
      </c>
      <c r="AF657" s="11">
        <v>0</v>
      </c>
      <c r="AG657" s="17">
        <v>0</v>
      </c>
      <c r="AH657" s="164">
        <f>Q657</f>
        <v>117809063.05624999</v>
      </c>
      <c r="AI657" s="285"/>
      <c r="AJ657" s="16">
        <f t="shared" si="152"/>
        <v>0</v>
      </c>
    </row>
    <row r="658" spans="1:36" ht="11.25" customHeight="1">
      <c r="A658" s="156">
        <v>17300002</v>
      </c>
      <c r="B658" s="157"/>
      <c r="C658" s="197" t="s">
        <v>1607</v>
      </c>
      <c r="D658" s="159">
        <v>28668535.77</v>
      </c>
      <c r="E658" s="159">
        <v>37005792.979999997</v>
      </c>
      <c r="F658" s="159">
        <v>61348127.350000001</v>
      </c>
      <c r="G658" s="159">
        <v>69075294.359999999</v>
      </c>
      <c r="H658" s="159">
        <v>57890534.479999997</v>
      </c>
      <c r="I658" s="159">
        <v>46386943.799999997</v>
      </c>
      <c r="J658" s="275">
        <v>44634346.530000001</v>
      </c>
      <c r="K658" s="275">
        <v>30302720.960000001</v>
      </c>
      <c r="L658" s="160">
        <v>28672290.129999999</v>
      </c>
      <c r="M658" s="160">
        <v>24229263.170000002</v>
      </c>
      <c r="N658" s="160">
        <v>23225641.41</v>
      </c>
      <c r="O658" s="160">
        <v>22342283.489999998</v>
      </c>
      <c r="P658" s="160">
        <v>26149228.760000002</v>
      </c>
      <c r="Q658" s="160">
        <f t="shared" si="148"/>
        <v>39376843.41041667</v>
      </c>
      <c r="R658" s="222"/>
      <c r="S658" s="209"/>
      <c r="T658" s="209"/>
      <c r="U658" s="517"/>
      <c r="V658" s="16">
        <v>0</v>
      </c>
      <c r="W658" s="11">
        <v>0</v>
      </c>
      <c r="X658" s="17">
        <v>0</v>
      </c>
      <c r="Y658" s="16"/>
      <c r="Z658" s="11"/>
      <c r="AA658" s="17"/>
      <c r="AB658" s="16"/>
      <c r="AC658" s="11"/>
      <c r="AD658" s="17">
        <f t="shared" si="150"/>
        <v>0</v>
      </c>
      <c r="AE658" s="16">
        <v>0</v>
      </c>
      <c r="AF658" s="11">
        <v>0</v>
      </c>
      <c r="AG658" s="17">
        <v>0</v>
      </c>
      <c r="AH658" s="164">
        <f>Q658</f>
        <v>39376843.41041667</v>
      </c>
      <c r="AI658" s="285"/>
      <c r="AJ658" s="16">
        <f t="shared" si="152"/>
        <v>0</v>
      </c>
    </row>
    <row r="659" spans="1:36" ht="11.25" customHeight="1">
      <c r="A659" s="156">
        <v>17300011</v>
      </c>
      <c r="B659" s="157"/>
      <c r="C659" s="197" t="s">
        <v>3145</v>
      </c>
      <c r="D659" s="159">
        <v>0</v>
      </c>
      <c r="E659" s="159">
        <v>0</v>
      </c>
      <c r="F659" s="159">
        <v>0</v>
      </c>
      <c r="G659" s="159">
        <v>0</v>
      </c>
      <c r="H659" s="159">
        <v>0</v>
      </c>
      <c r="I659" s="159">
        <v>0</v>
      </c>
      <c r="J659" s="275">
        <v>0</v>
      </c>
      <c r="K659" s="275">
        <v>0</v>
      </c>
      <c r="L659" s="160">
        <v>0</v>
      </c>
      <c r="M659" s="160">
        <v>0</v>
      </c>
      <c r="N659" s="160">
        <v>0</v>
      </c>
      <c r="O659" s="160">
        <v>0</v>
      </c>
      <c r="P659" s="160">
        <v>0</v>
      </c>
      <c r="Q659" s="160">
        <f t="shared" si="148"/>
        <v>0</v>
      </c>
      <c r="R659" s="222"/>
      <c r="S659" s="209"/>
      <c r="T659" s="209"/>
      <c r="U659" s="517"/>
      <c r="V659" s="16">
        <v>0</v>
      </c>
      <c r="W659" s="11">
        <v>0</v>
      </c>
      <c r="X659" s="17">
        <v>0</v>
      </c>
      <c r="Y659" s="16"/>
      <c r="Z659" s="11"/>
      <c r="AA659" s="17"/>
      <c r="AB659" s="16"/>
      <c r="AC659" s="11"/>
      <c r="AD659" s="17">
        <f t="shared" si="150"/>
        <v>0</v>
      </c>
      <c r="AE659" s="16">
        <v>0</v>
      </c>
      <c r="AF659" s="11">
        <v>0</v>
      </c>
      <c r="AG659" s="17">
        <v>0</v>
      </c>
      <c r="AH659" s="164">
        <f>Q659</f>
        <v>0</v>
      </c>
      <c r="AI659" s="285"/>
      <c r="AJ659" s="16">
        <f t="shared" si="152"/>
        <v>0</v>
      </c>
    </row>
    <row r="660" spans="1:36" ht="11.25" customHeight="1">
      <c r="A660" s="156">
        <v>17300061</v>
      </c>
      <c r="B660" s="157"/>
      <c r="C660" s="197" t="s">
        <v>785</v>
      </c>
      <c r="D660" s="159">
        <v>0</v>
      </c>
      <c r="E660" s="159">
        <v>0</v>
      </c>
      <c r="F660" s="159">
        <v>0</v>
      </c>
      <c r="G660" s="159">
        <v>0</v>
      </c>
      <c r="H660" s="159">
        <v>0</v>
      </c>
      <c r="I660" s="159">
        <v>0</v>
      </c>
      <c r="J660" s="275">
        <v>0</v>
      </c>
      <c r="K660" s="275">
        <v>0</v>
      </c>
      <c r="L660" s="160">
        <v>0</v>
      </c>
      <c r="M660" s="160">
        <v>0</v>
      </c>
      <c r="N660" s="160">
        <v>0</v>
      </c>
      <c r="O660" s="160">
        <v>0</v>
      </c>
      <c r="P660" s="160">
        <v>0</v>
      </c>
      <c r="Q660" s="160">
        <f t="shared" si="148"/>
        <v>0</v>
      </c>
      <c r="R660" s="222"/>
      <c r="S660" s="209"/>
      <c r="T660" s="209" t="s">
        <v>1056</v>
      </c>
      <c r="U660" s="517"/>
      <c r="V660" s="16">
        <v>0</v>
      </c>
      <c r="W660" s="11">
        <v>0</v>
      </c>
      <c r="X660" s="17">
        <v>0</v>
      </c>
      <c r="Y660" s="16"/>
      <c r="Z660" s="11"/>
      <c r="AA660" s="17"/>
      <c r="AB660" s="16"/>
      <c r="AC660" s="11"/>
      <c r="AD660" s="17">
        <f t="shared" si="150"/>
        <v>0</v>
      </c>
      <c r="AE660" s="16">
        <f t="shared" ref="AE660:AG661" si="153">$Q660</f>
        <v>0</v>
      </c>
      <c r="AF660" s="11">
        <f t="shared" si="153"/>
        <v>0</v>
      </c>
      <c r="AG660" s="17">
        <f t="shared" si="153"/>
        <v>0</v>
      </c>
      <c r="AH660" s="161"/>
      <c r="AI660" s="285"/>
      <c r="AJ660" s="16">
        <f t="shared" si="152"/>
        <v>0</v>
      </c>
    </row>
    <row r="661" spans="1:36" ht="11.25" customHeight="1">
      <c r="A661" s="156">
        <v>17300062</v>
      </c>
      <c r="B661" s="157"/>
      <c r="C661" s="197" t="s">
        <v>786</v>
      </c>
      <c r="D661" s="159">
        <v>0</v>
      </c>
      <c r="E661" s="159">
        <v>0</v>
      </c>
      <c r="F661" s="159">
        <v>0</v>
      </c>
      <c r="G661" s="159">
        <v>0</v>
      </c>
      <c r="H661" s="159">
        <v>0</v>
      </c>
      <c r="I661" s="159">
        <v>0</v>
      </c>
      <c r="J661" s="275">
        <v>0</v>
      </c>
      <c r="K661" s="275">
        <v>0</v>
      </c>
      <c r="L661" s="160">
        <v>0</v>
      </c>
      <c r="M661" s="160">
        <v>0</v>
      </c>
      <c r="N661" s="160">
        <v>0</v>
      </c>
      <c r="O661" s="160">
        <v>0</v>
      </c>
      <c r="P661" s="160">
        <v>0</v>
      </c>
      <c r="Q661" s="160">
        <f t="shared" si="148"/>
        <v>0</v>
      </c>
      <c r="R661" s="222"/>
      <c r="S661" s="209"/>
      <c r="T661" s="209" t="s">
        <v>1056</v>
      </c>
      <c r="U661" s="517"/>
      <c r="V661" s="16">
        <v>0</v>
      </c>
      <c r="W661" s="11">
        <v>0</v>
      </c>
      <c r="X661" s="17">
        <v>0</v>
      </c>
      <c r="Y661" s="16"/>
      <c r="Z661" s="11"/>
      <c r="AA661" s="17"/>
      <c r="AB661" s="16"/>
      <c r="AC661" s="11"/>
      <c r="AD661" s="17">
        <f t="shared" si="150"/>
        <v>0</v>
      </c>
      <c r="AE661" s="16">
        <f t="shared" si="153"/>
        <v>0</v>
      </c>
      <c r="AF661" s="11">
        <f t="shared" si="153"/>
        <v>0</v>
      </c>
      <c r="AG661" s="17">
        <f t="shared" si="153"/>
        <v>0</v>
      </c>
      <c r="AH661" s="161"/>
      <c r="AI661" s="285"/>
      <c r="AJ661" s="16">
        <f t="shared" si="152"/>
        <v>0</v>
      </c>
    </row>
    <row r="662" spans="1:36" ht="11.25" customHeight="1">
      <c r="A662" s="156">
        <v>17400001</v>
      </c>
      <c r="B662" s="157"/>
      <c r="C662" s="197" t="s">
        <v>1608</v>
      </c>
      <c r="D662" s="159">
        <v>22485722.829999998</v>
      </c>
      <c r="E662" s="159">
        <v>22485722.829999998</v>
      </c>
      <c r="F662" s="159">
        <v>12239505.779999999</v>
      </c>
      <c r="G662" s="159">
        <v>0</v>
      </c>
      <c r="H662" s="159">
        <v>0</v>
      </c>
      <c r="I662" s="159">
        <v>0</v>
      </c>
      <c r="J662" s="275">
        <v>0</v>
      </c>
      <c r="K662" s="275">
        <v>0</v>
      </c>
      <c r="L662" s="160">
        <v>0</v>
      </c>
      <c r="M662" s="160">
        <v>1801927.73</v>
      </c>
      <c r="N662" s="160">
        <v>9553632.6600000001</v>
      </c>
      <c r="O662" s="160">
        <v>17638349.969999999</v>
      </c>
      <c r="P662" s="160">
        <v>23302850.359999999</v>
      </c>
      <c r="Q662" s="160">
        <f t="shared" si="148"/>
        <v>7217785.4637500001</v>
      </c>
      <c r="R662" s="222"/>
      <c r="S662" s="209"/>
      <c r="T662" s="209"/>
      <c r="U662" s="517"/>
      <c r="V662" s="16">
        <v>0</v>
      </c>
      <c r="W662" s="11">
        <v>0</v>
      </c>
      <c r="X662" s="17">
        <v>0</v>
      </c>
      <c r="Y662" s="16"/>
      <c r="Z662" s="11"/>
      <c r="AA662" s="17"/>
      <c r="AB662" s="16"/>
      <c r="AC662" s="11"/>
      <c r="AD662" s="17">
        <f t="shared" si="150"/>
        <v>0</v>
      </c>
      <c r="AE662" s="16">
        <v>0</v>
      </c>
      <c r="AF662" s="11">
        <v>0</v>
      </c>
      <c r="AG662" s="17">
        <v>0</v>
      </c>
      <c r="AH662" s="164">
        <f>Q662</f>
        <v>7217785.4637500001</v>
      </c>
      <c r="AI662" s="285"/>
      <c r="AJ662" s="16">
        <f t="shared" si="152"/>
        <v>0</v>
      </c>
    </row>
    <row r="663" spans="1:36" ht="11.25" customHeight="1">
      <c r="A663" s="156">
        <v>17500001</v>
      </c>
      <c r="B663" s="157"/>
      <c r="C663" s="197" t="s">
        <v>2376</v>
      </c>
      <c r="D663" s="159">
        <v>13483248.550000001</v>
      </c>
      <c r="E663" s="159">
        <v>13921509.18</v>
      </c>
      <c r="F663" s="159">
        <v>17560217.710000001</v>
      </c>
      <c r="G663" s="159">
        <v>19050974.32</v>
      </c>
      <c r="H663" s="159">
        <v>23482308.140000001</v>
      </c>
      <c r="I663" s="159">
        <v>40647868.600000001</v>
      </c>
      <c r="J663" s="275">
        <v>33140735.530000001</v>
      </c>
      <c r="K663" s="275">
        <v>24472904.09</v>
      </c>
      <c r="L663" s="160">
        <v>22332930.52</v>
      </c>
      <c r="M663" s="160">
        <v>25480073.510000002</v>
      </c>
      <c r="N663" s="160">
        <v>19016011.780000001</v>
      </c>
      <c r="O663" s="160">
        <v>13948148.18</v>
      </c>
      <c r="P663" s="160">
        <v>9254174.0700000003</v>
      </c>
      <c r="Q663" s="160">
        <f t="shared" si="148"/>
        <v>22035199.405833334</v>
      </c>
      <c r="R663" s="222"/>
      <c r="S663" s="209"/>
      <c r="T663" s="209" t="s">
        <v>1056</v>
      </c>
      <c r="U663" s="517"/>
      <c r="V663" s="16">
        <v>0</v>
      </c>
      <c r="W663" s="11">
        <v>0</v>
      </c>
      <c r="X663" s="17">
        <v>0</v>
      </c>
      <c r="Y663" s="16"/>
      <c r="Z663" s="11"/>
      <c r="AA663" s="17"/>
      <c r="AB663" s="16"/>
      <c r="AC663" s="11"/>
      <c r="AD663" s="17">
        <f t="shared" si="150"/>
        <v>0</v>
      </c>
      <c r="AE663" s="16">
        <f t="shared" ref="AE663:AG689" si="154">$Q663</f>
        <v>22035199.405833334</v>
      </c>
      <c r="AF663" s="11">
        <f t="shared" si="154"/>
        <v>22035199.405833334</v>
      </c>
      <c r="AG663" s="17">
        <f t="shared" si="154"/>
        <v>22035199.405833334</v>
      </c>
      <c r="AH663" s="161"/>
      <c r="AI663" s="285"/>
      <c r="AJ663" s="16">
        <f t="shared" si="152"/>
        <v>0</v>
      </c>
    </row>
    <row r="664" spans="1:36" ht="11.25" customHeight="1">
      <c r="A664" s="156">
        <v>17500002</v>
      </c>
      <c r="B664" s="157"/>
      <c r="C664" s="197" t="s">
        <v>2366</v>
      </c>
      <c r="D664" s="159">
        <v>5288075.4400000004</v>
      </c>
      <c r="E664" s="159">
        <v>6119202.8499999996</v>
      </c>
      <c r="F664" s="159">
        <v>6185169.7300000004</v>
      </c>
      <c r="G664" s="159">
        <v>5367340.8099999996</v>
      </c>
      <c r="H664" s="159">
        <v>6437652.9000000004</v>
      </c>
      <c r="I664" s="159">
        <v>9100483.0800000001</v>
      </c>
      <c r="J664" s="275">
        <v>6433550.04</v>
      </c>
      <c r="K664" s="275">
        <v>5416993.6399999997</v>
      </c>
      <c r="L664" s="160">
        <v>6268899.25</v>
      </c>
      <c r="M664" s="160">
        <v>10775333.99</v>
      </c>
      <c r="N664" s="160">
        <v>9418024.7599999998</v>
      </c>
      <c r="O664" s="160">
        <v>7450892.8799999999</v>
      </c>
      <c r="P664" s="160">
        <v>5753463.5599999996</v>
      </c>
      <c r="Q664" s="160">
        <f t="shared" si="148"/>
        <v>7041192.7858333327</v>
      </c>
      <c r="R664" s="222"/>
      <c r="S664" s="209"/>
      <c r="T664" s="209" t="s">
        <v>1056</v>
      </c>
      <c r="U664" s="517"/>
      <c r="V664" s="16">
        <v>0</v>
      </c>
      <c r="W664" s="11">
        <v>0</v>
      </c>
      <c r="X664" s="17">
        <v>0</v>
      </c>
      <c r="Y664" s="16"/>
      <c r="Z664" s="11"/>
      <c r="AA664" s="17"/>
      <c r="AB664" s="16"/>
      <c r="AC664" s="11"/>
      <c r="AD664" s="17">
        <f t="shared" si="150"/>
        <v>0</v>
      </c>
      <c r="AE664" s="16">
        <f t="shared" si="154"/>
        <v>7041192.7858333327</v>
      </c>
      <c r="AF664" s="11">
        <f t="shared" si="154"/>
        <v>7041192.7858333327</v>
      </c>
      <c r="AG664" s="17">
        <f t="shared" si="154"/>
        <v>7041192.7858333327</v>
      </c>
      <c r="AH664" s="161"/>
      <c r="AI664" s="285"/>
      <c r="AJ664" s="16">
        <f t="shared" si="152"/>
        <v>0</v>
      </c>
    </row>
    <row r="665" spans="1:36" ht="11.25" customHeight="1">
      <c r="A665" s="156">
        <v>17500011</v>
      </c>
      <c r="B665" s="157"/>
      <c r="C665" s="197" t="s">
        <v>2377</v>
      </c>
      <c r="D665" s="159">
        <v>2432740.9900000002</v>
      </c>
      <c r="E665" s="159">
        <v>2348323.31</v>
      </c>
      <c r="F665" s="159">
        <v>3723680.14</v>
      </c>
      <c r="G665" s="159">
        <v>4392032.7</v>
      </c>
      <c r="H665" s="159">
        <v>5411661.6699999999</v>
      </c>
      <c r="I665" s="159">
        <v>9208007.3800000008</v>
      </c>
      <c r="J665" s="275">
        <v>6987729.0300000003</v>
      </c>
      <c r="K665" s="275">
        <v>4966959.3499999996</v>
      </c>
      <c r="L665" s="160">
        <v>5356506.13</v>
      </c>
      <c r="M665" s="160">
        <v>6177008.5199999996</v>
      </c>
      <c r="N665" s="160">
        <v>6867036</v>
      </c>
      <c r="O665" s="160">
        <v>4873860.78</v>
      </c>
      <c r="P665" s="160">
        <v>4214024.91</v>
      </c>
      <c r="Q665" s="160">
        <f t="shared" si="148"/>
        <v>5303015.663333334</v>
      </c>
      <c r="R665" s="222"/>
      <c r="S665" s="209"/>
      <c r="T665" s="209" t="s">
        <v>1056</v>
      </c>
      <c r="U665" s="517"/>
      <c r="V665" s="16">
        <v>0</v>
      </c>
      <c r="W665" s="11">
        <v>0</v>
      </c>
      <c r="X665" s="17">
        <v>0</v>
      </c>
      <c r="Y665" s="16"/>
      <c r="Z665" s="11"/>
      <c r="AA665" s="17"/>
      <c r="AB665" s="16"/>
      <c r="AC665" s="11"/>
      <c r="AD665" s="17">
        <f t="shared" si="150"/>
        <v>0</v>
      </c>
      <c r="AE665" s="16">
        <f t="shared" si="154"/>
        <v>5303015.663333334</v>
      </c>
      <c r="AF665" s="11">
        <f t="shared" si="154"/>
        <v>5303015.663333334</v>
      </c>
      <c r="AG665" s="17">
        <f t="shared" si="154"/>
        <v>5303015.663333334</v>
      </c>
      <c r="AH665" s="161"/>
      <c r="AI665" s="285"/>
      <c r="AJ665" s="16">
        <f t="shared" si="152"/>
        <v>0</v>
      </c>
    </row>
    <row r="666" spans="1:36" ht="11.25" customHeight="1">
      <c r="A666" s="156">
        <v>17500012</v>
      </c>
      <c r="B666" s="157"/>
      <c r="C666" s="197" t="s">
        <v>2368</v>
      </c>
      <c r="D666" s="159">
        <v>876590.69</v>
      </c>
      <c r="E666" s="159">
        <v>803325.47</v>
      </c>
      <c r="F666" s="159">
        <v>780232.38</v>
      </c>
      <c r="G666" s="159">
        <v>833440.85</v>
      </c>
      <c r="H666" s="159">
        <v>809310.61</v>
      </c>
      <c r="I666" s="159">
        <v>723933.54</v>
      </c>
      <c r="J666" s="275">
        <v>963361.94</v>
      </c>
      <c r="K666" s="275">
        <v>1590655.36</v>
      </c>
      <c r="L666" s="160">
        <v>1807145.13</v>
      </c>
      <c r="M666" s="160">
        <v>2605314.38</v>
      </c>
      <c r="N666" s="160">
        <v>2568588.5</v>
      </c>
      <c r="O666" s="160">
        <v>1741319</v>
      </c>
      <c r="P666" s="160">
        <v>1194650.71</v>
      </c>
      <c r="Q666" s="160">
        <f t="shared" si="148"/>
        <v>1355187.3216666665</v>
      </c>
      <c r="R666" s="222"/>
      <c r="S666" s="209"/>
      <c r="T666" s="209" t="s">
        <v>1056</v>
      </c>
      <c r="U666" s="517"/>
      <c r="V666" s="16">
        <v>0</v>
      </c>
      <c r="W666" s="11">
        <v>0</v>
      </c>
      <c r="X666" s="17">
        <v>0</v>
      </c>
      <c r="Y666" s="16"/>
      <c r="Z666" s="11"/>
      <c r="AA666" s="17"/>
      <c r="AB666" s="16"/>
      <c r="AC666" s="11"/>
      <c r="AD666" s="17">
        <f t="shared" si="150"/>
        <v>0</v>
      </c>
      <c r="AE666" s="16">
        <f t="shared" si="154"/>
        <v>1355187.3216666665</v>
      </c>
      <c r="AF666" s="11">
        <f t="shared" si="154"/>
        <v>1355187.3216666665</v>
      </c>
      <c r="AG666" s="17">
        <f t="shared" si="154"/>
        <v>1355187.3216666665</v>
      </c>
      <c r="AH666" s="161"/>
      <c r="AI666" s="285"/>
      <c r="AJ666" s="16">
        <f t="shared" si="152"/>
        <v>0</v>
      </c>
    </row>
    <row r="667" spans="1:36" ht="11.25" customHeight="1">
      <c r="A667" s="156">
        <v>17500021</v>
      </c>
      <c r="B667" s="157"/>
      <c r="C667" s="197" t="s">
        <v>815</v>
      </c>
      <c r="D667" s="159">
        <v>0</v>
      </c>
      <c r="E667" s="159">
        <v>0</v>
      </c>
      <c r="F667" s="159">
        <v>0</v>
      </c>
      <c r="G667" s="159">
        <v>0</v>
      </c>
      <c r="H667" s="159">
        <v>0</v>
      </c>
      <c r="I667" s="159">
        <v>0</v>
      </c>
      <c r="J667" s="275">
        <v>0</v>
      </c>
      <c r="K667" s="275">
        <v>0</v>
      </c>
      <c r="L667" s="160">
        <v>0</v>
      </c>
      <c r="M667" s="160">
        <v>0</v>
      </c>
      <c r="N667" s="160">
        <v>0</v>
      </c>
      <c r="O667" s="160">
        <v>0</v>
      </c>
      <c r="P667" s="160">
        <v>0</v>
      </c>
      <c r="Q667" s="160">
        <f t="shared" si="148"/>
        <v>0</v>
      </c>
      <c r="R667" s="222"/>
      <c r="S667" s="209"/>
      <c r="T667" s="209" t="s">
        <v>1056</v>
      </c>
      <c r="U667" s="517"/>
      <c r="V667" s="16">
        <v>0</v>
      </c>
      <c r="W667" s="11">
        <v>0</v>
      </c>
      <c r="X667" s="17">
        <v>0</v>
      </c>
      <c r="Y667" s="16"/>
      <c r="Z667" s="11"/>
      <c r="AA667" s="17"/>
      <c r="AB667" s="16"/>
      <c r="AC667" s="11"/>
      <c r="AD667" s="17">
        <f t="shared" si="150"/>
        <v>0</v>
      </c>
      <c r="AE667" s="16">
        <f t="shared" si="154"/>
        <v>0</v>
      </c>
      <c r="AF667" s="11">
        <f t="shared" si="154"/>
        <v>0</v>
      </c>
      <c r="AG667" s="17">
        <f t="shared" si="154"/>
        <v>0</v>
      </c>
      <c r="AH667" s="161"/>
      <c r="AI667" s="285"/>
      <c r="AJ667" s="16">
        <f t="shared" si="152"/>
        <v>0</v>
      </c>
    </row>
    <row r="668" spans="1:36" ht="11.25" customHeight="1">
      <c r="A668" s="156">
        <v>17500022</v>
      </c>
      <c r="B668" s="157"/>
      <c r="C668" s="197" t="s">
        <v>905</v>
      </c>
      <c r="D668" s="159">
        <v>0</v>
      </c>
      <c r="E668" s="159">
        <v>0</v>
      </c>
      <c r="F668" s="159">
        <v>0</v>
      </c>
      <c r="G668" s="159">
        <v>0</v>
      </c>
      <c r="H668" s="159">
        <v>0</v>
      </c>
      <c r="I668" s="159">
        <v>0</v>
      </c>
      <c r="J668" s="275">
        <v>0</v>
      </c>
      <c r="K668" s="275">
        <v>0</v>
      </c>
      <c r="L668" s="160">
        <v>0</v>
      </c>
      <c r="M668" s="160">
        <v>0</v>
      </c>
      <c r="N668" s="160">
        <v>0</v>
      </c>
      <c r="O668" s="160">
        <v>0</v>
      </c>
      <c r="P668" s="160">
        <v>0</v>
      </c>
      <c r="Q668" s="160">
        <f t="shared" si="148"/>
        <v>0</v>
      </c>
      <c r="R668" s="222"/>
      <c r="S668" s="209"/>
      <c r="T668" s="209" t="s">
        <v>1056</v>
      </c>
      <c r="U668" s="517"/>
      <c r="V668" s="16">
        <v>0</v>
      </c>
      <c r="W668" s="11">
        <v>0</v>
      </c>
      <c r="X668" s="17">
        <v>0</v>
      </c>
      <c r="Y668" s="16"/>
      <c r="Z668" s="11"/>
      <c r="AA668" s="17"/>
      <c r="AB668" s="16"/>
      <c r="AC668" s="11"/>
      <c r="AD668" s="17">
        <f t="shared" si="150"/>
        <v>0</v>
      </c>
      <c r="AE668" s="16">
        <f t="shared" si="154"/>
        <v>0</v>
      </c>
      <c r="AF668" s="11">
        <f t="shared" si="154"/>
        <v>0</v>
      </c>
      <c r="AG668" s="17">
        <f t="shared" si="154"/>
        <v>0</v>
      </c>
      <c r="AH668" s="161"/>
      <c r="AI668" s="285"/>
      <c r="AJ668" s="16">
        <f t="shared" si="152"/>
        <v>0</v>
      </c>
    </row>
    <row r="669" spans="1:36" ht="11.25" customHeight="1">
      <c r="A669" s="156">
        <v>17500032</v>
      </c>
      <c r="B669" s="157"/>
      <c r="C669" s="197" t="s">
        <v>346</v>
      </c>
      <c r="D669" s="159">
        <v>0</v>
      </c>
      <c r="E669" s="159">
        <v>0</v>
      </c>
      <c r="F669" s="159">
        <v>0</v>
      </c>
      <c r="G669" s="159">
        <v>0</v>
      </c>
      <c r="H669" s="159">
        <v>0</v>
      </c>
      <c r="I669" s="159">
        <v>0</v>
      </c>
      <c r="J669" s="275">
        <v>0</v>
      </c>
      <c r="K669" s="275">
        <v>0</v>
      </c>
      <c r="L669" s="160">
        <v>0</v>
      </c>
      <c r="M669" s="160">
        <v>0</v>
      </c>
      <c r="N669" s="160">
        <v>0</v>
      </c>
      <c r="O669" s="160">
        <v>0</v>
      </c>
      <c r="P669" s="160">
        <v>0</v>
      </c>
      <c r="Q669" s="160">
        <f t="shared" si="148"/>
        <v>0</v>
      </c>
      <c r="R669" s="222"/>
      <c r="S669" s="209"/>
      <c r="T669" s="209" t="s">
        <v>1056</v>
      </c>
      <c r="U669" s="517"/>
      <c r="V669" s="16">
        <v>0</v>
      </c>
      <c r="W669" s="11">
        <v>0</v>
      </c>
      <c r="X669" s="17">
        <v>0</v>
      </c>
      <c r="Y669" s="16"/>
      <c r="Z669" s="11"/>
      <c r="AA669" s="17"/>
      <c r="AB669" s="16"/>
      <c r="AC669" s="11"/>
      <c r="AD669" s="17">
        <f t="shared" si="150"/>
        <v>0</v>
      </c>
      <c r="AE669" s="16">
        <f t="shared" si="154"/>
        <v>0</v>
      </c>
      <c r="AF669" s="11">
        <f t="shared" si="154"/>
        <v>0</v>
      </c>
      <c r="AG669" s="17">
        <f t="shared" si="154"/>
        <v>0</v>
      </c>
      <c r="AH669" s="161"/>
      <c r="AI669" s="285"/>
      <c r="AJ669" s="16">
        <f t="shared" si="152"/>
        <v>0</v>
      </c>
    </row>
    <row r="670" spans="1:36" ht="11.25" customHeight="1">
      <c r="A670" s="169">
        <v>17500041</v>
      </c>
      <c r="B670" s="157"/>
      <c r="C670" s="197" t="s">
        <v>410</v>
      </c>
      <c r="D670" s="159">
        <v>0</v>
      </c>
      <c r="E670" s="159">
        <v>0</v>
      </c>
      <c r="F670" s="159">
        <v>0</v>
      </c>
      <c r="G670" s="159">
        <v>0</v>
      </c>
      <c r="H670" s="159">
        <v>0</v>
      </c>
      <c r="I670" s="159">
        <v>0</v>
      </c>
      <c r="J670" s="275">
        <v>0</v>
      </c>
      <c r="K670" s="275">
        <v>0</v>
      </c>
      <c r="L670" s="160">
        <v>0</v>
      </c>
      <c r="M670" s="160">
        <v>0</v>
      </c>
      <c r="N670" s="160">
        <v>0</v>
      </c>
      <c r="O670" s="160">
        <v>0</v>
      </c>
      <c r="P670" s="160">
        <v>0</v>
      </c>
      <c r="Q670" s="160">
        <f t="shared" si="148"/>
        <v>0</v>
      </c>
      <c r="R670" s="222"/>
      <c r="S670" s="209"/>
      <c r="T670" s="209" t="s">
        <v>1056</v>
      </c>
      <c r="U670" s="517"/>
      <c r="V670" s="16"/>
      <c r="W670" s="11"/>
      <c r="X670" s="17"/>
      <c r="Y670" s="16"/>
      <c r="Z670" s="11"/>
      <c r="AA670" s="17"/>
      <c r="AB670" s="16"/>
      <c r="AC670" s="11"/>
      <c r="AD670" s="17">
        <f t="shared" si="150"/>
        <v>0</v>
      </c>
      <c r="AE670" s="16">
        <f t="shared" si="154"/>
        <v>0</v>
      </c>
      <c r="AF670" s="11">
        <f t="shared" si="154"/>
        <v>0</v>
      </c>
      <c r="AG670" s="17">
        <f t="shared" si="154"/>
        <v>0</v>
      </c>
      <c r="AH670" s="161"/>
      <c r="AI670" s="285"/>
      <c r="AJ670" s="16">
        <f t="shared" si="152"/>
        <v>0</v>
      </c>
    </row>
    <row r="671" spans="1:36" ht="11.25" customHeight="1">
      <c r="A671" s="169">
        <v>17500051</v>
      </c>
      <c r="B671" s="157"/>
      <c r="C671" s="197" t="s">
        <v>410</v>
      </c>
      <c r="D671" s="159">
        <v>0</v>
      </c>
      <c r="E671" s="159">
        <v>0</v>
      </c>
      <c r="F671" s="159">
        <v>0</v>
      </c>
      <c r="G671" s="159">
        <v>0</v>
      </c>
      <c r="H671" s="159">
        <v>0</v>
      </c>
      <c r="I671" s="159">
        <v>0</v>
      </c>
      <c r="J671" s="275">
        <v>0</v>
      </c>
      <c r="K671" s="275">
        <v>0</v>
      </c>
      <c r="L671" s="160">
        <v>0</v>
      </c>
      <c r="M671" s="160">
        <v>0</v>
      </c>
      <c r="N671" s="160">
        <v>0</v>
      </c>
      <c r="O671" s="160">
        <v>0</v>
      </c>
      <c r="P671" s="160">
        <v>0</v>
      </c>
      <c r="Q671" s="160">
        <f t="shared" si="148"/>
        <v>0</v>
      </c>
      <c r="R671" s="222"/>
      <c r="S671" s="209"/>
      <c r="T671" s="209" t="s">
        <v>1056</v>
      </c>
      <c r="U671" s="517"/>
      <c r="V671" s="16"/>
      <c r="W671" s="11"/>
      <c r="X671" s="17"/>
      <c r="Y671" s="16"/>
      <c r="Z671" s="11"/>
      <c r="AA671" s="17"/>
      <c r="AB671" s="16"/>
      <c r="AC671" s="11"/>
      <c r="AD671" s="17">
        <f t="shared" si="150"/>
        <v>0</v>
      </c>
      <c r="AE671" s="16">
        <f t="shared" si="154"/>
        <v>0</v>
      </c>
      <c r="AF671" s="11">
        <f t="shared" si="154"/>
        <v>0</v>
      </c>
      <c r="AG671" s="17">
        <f t="shared" si="154"/>
        <v>0</v>
      </c>
      <c r="AH671" s="161"/>
      <c r="AI671" s="285"/>
      <c r="AJ671" s="16">
        <f t="shared" si="152"/>
        <v>0</v>
      </c>
    </row>
    <row r="672" spans="1:36" ht="11.25" customHeight="1">
      <c r="A672" s="169">
        <v>17500061</v>
      </c>
      <c r="B672" s="157"/>
      <c r="C672" s="197" t="s">
        <v>19</v>
      </c>
      <c r="D672" s="159">
        <v>0</v>
      </c>
      <c r="E672" s="159">
        <v>0</v>
      </c>
      <c r="F672" s="159">
        <v>0</v>
      </c>
      <c r="G672" s="159">
        <v>0</v>
      </c>
      <c r="H672" s="159">
        <v>0</v>
      </c>
      <c r="I672" s="159">
        <v>0</v>
      </c>
      <c r="J672" s="275">
        <v>0</v>
      </c>
      <c r="K672" s="275">
        <v>0</v>
      </c>
      <c r="L672" s="160">
        <v>0</v>
      </c>
      <c r="M672" s="160">
        <v>0</v>
      </c>
      <c r="N672" s="160">
        <v>0</v>
      </c>
      <c r="O672" s="160">
        <v>0</v>
      </c>
      <c r="P672" s="160">
        <v>0</v>
      </c>
      <c r="Q672" s="160">
        <f t="shared" si="148"/>
        <v>0</v>
      </c>
      <c r="R672" s="222"/>
      <c r="S672" s="209"/>
      <c r="T672" s="209" t="s">
        <v>1056</v>
      </c>
      <c r="U672" s="517"/>
      <c r="V672" s="16">
        <v>0</v>
      </c>
      <c r="W672" s="11">
        <v>0</v>
      </c>
      <c r="X672" s="17">
        <v>0</v>
      </c>
      <c r="Y672" s="16"/>
      <c r="Z672" s="11"/>
      <c r="AA672" s="17"/>
      <c r="AB672" s="16"/>
      <c r="AC672" s="11"/>
      <c r="AD672" s="17">
        <f t="shared" si="150"/>
        <v>0</v>
      </c>
      <c r="AE672" s="16">
        <f t="shared" si="154"/>
        <v>0</v>
      </c>
      <c r="AF672" s="11">
        <f t="shared" si="154"/>
        <v>0</v>
      </c>
      <c r="AG672" s="17">
        <f t="shared" si="154"/>
        <v>0</v>
      </c>
      <c r="AH672" s="161"/>
      <c r="AI672" s="285"/>
      <c r="AJ672" s="16">
        <f t="shared" si="152"/>
        <v>0</v>
      </c>
    </row>
    <row r="673" spans="1:36" ht="11.25" customHeight="1">
      <c r="A673" s="156">
        <v>17600001</v>
      </c>
      <c r="B673" s="157"/>
      <c r="C673" s="284" t="s">
        <v>2382</v>
      </c>
      <c r="D673" s="159">
        <v>0</v>
      </c>
      <c r="E673" s="159">
        <v>0</v>
      </c>
      <c r="F673" s="159">
        <v>0</v>
      </c>
      <c r="G673" s="159">
        <v>0</v>
      </c>
      <c r="H673" s="159">
        <v>0</v>
      </c>
      <c r="I673" s="159">
        <v>0</v>
      </c>
      <c r="J673" s="275">
        <v>0</v>
      </c>
      <c r="K673" s="275">
        <v>0</v>
      </c>
      <c r="L673" s="160">
        <v>0</v>
      </c>
      <c r="M673" s="160">
        <v>0</v>
      </c>
      <c r="N673" s="160">
        <v>0</v>
      </c>
      <c r="O673" s="160">
        <v>0</v>
      </c>
      <c r="P673" s="160">
        <v>0</v>
      </c>
      <c r="Q673" s="160">
        <f t="shared" si="148"/>
        <v>0</v>
      </c>
      <c r="R673" s="222"/>
      <c r="S673" s="209"/>
      <c r="T673" s="209" t="s">
        <v>1056</v>
      </c>
      <c r="U673" s="517"/>
      <c r="V673" s="16">
        <v>0</v>
      </c>
      <c r="W673" s="11">
        <v>0</v>
      </c>
      <c r="X673" s="17">
        <v>0</v>
      </c>
      <c r="Y673" s="16"/>
      <c r="Z673" s="11"/>
      <c r="AA673" s="17"/>
      <c r="AB673" s="16"/>
      <c r="AC673" s="11"/>
      <c r="AD673" s="17">
        <f t="shared" si="150"/>
        <v>0</v>
      </c>
      <c r="AE673" s="16">
        <f t="shared" si="154"/>
        <v>0</v>
      </c>
      <c r="AF673" s="11">
        <f t="shared" si="154"/>
        <v>0</v>
      </c>
      <c r="AG673" s="17">
        <f t="shared" si="154"/>
        <v>0</v>
      </c>
      <c r="AH673" s="161"/>
      <c r="AI673" s="285"/>
      <c r="AJ673" s="16">
        <f t="shared" si="152"/>
        <v>0</v>
      </c>
    </row>
    <row r="674" spans="1:36" ht="11.25" customHeight="1">
      <c r="A674" s="156">
        <v>17600002</v>
      </c>
      <c r="B674" s="157"/>
      <c r="C674" s="197" t="s">
        <v>1654</v>
      </c>
      <c r="D674" s="159">
        <v>0</v>
      </c>
      <c r="E674" s="159">
        <v>0</v>
      </c>
      <c r="F674" s="159">
        <v>0</v>
      </c>
      <c r="G674" s="159">
        <v>0</v>
      </c>
      <c r="H674" s="159">
        <v>0</v>
      </c>
      <c r="I674" s="159">
        <v>0</v>
      </c>
      <c r="J674" s="275">
        <v>0</v>
      </c>
      <c r="K674" s="275">
        <v>0</v>
      </c>
      <c r="L674" s="160">
        <v>0</v>
      </c>
      <c r="M674" s="160">
        <v>0</v>
      </c>
      <c r="N674" s="160">
        <v>0</v>
      </c>
      <c r="O674" s="160">
        <v>0</v>
      </c>
      <c r="P674" s="160">
        <v>0</v>
      </c>
      <c r="Q674" s="160">
        <f t="shared" si="148"/>
        <v>0</v>
      </c>
      <c r="R674" s="222"/>
      <c r="S674" s="209"/>
      <c r="T674" s="209" t="s">
        <v>1056</v>
      </c>
      <c r="U674" s="517"/>
      <c r="V674" s="16">
        <v>0</v>
      </c>
      <c r="W674" s="11">
        <v>0</v>
      </c>
      <c r="X674" s="17">
        <v>0</v>
      </c>
      <c r="Y674" s="16"/>
      <c r="Z674" s="11"/>
      <c r="AA674" s="17"/>
      <c r="AB674" s="16"/>
      <c r="AC674" s="11"/>
      <c r="AD674" s="17">
        <f t="shared" si="150"/>
        <v>0</v>
      </c>
      <c r="AE674" s="16">
        <f t="shared" si="154"/>
        <v>0</v>
      </c>
      <c r="AF674" s="11">
        <f t="shared" si="154"/>
        <v>0</v>
      </c>
      <c r="AG674" s="17">
        <f t="shared" si="154"/>
        <v>0</v>
      </c>
      <c r="AH674" s="161"/>
      <c r="AI674" s="285"/>
      <c r="AJ674" s="16">
        <f t="shared" si="152"/>
        <v>0</v>
      </c>
    </row>
    <row r="675" spans="1:36" ht="11.25" customHeight="1">
      <c r="A675" s="156">
        <v>17600011</v>
      </c>
      <c r="B675" s="157"/>
      <c r="C675" s="284" t="s">
        <v>2383</v>
      </c>
      <c r="D675" s="159">
        <v>0</v>
      </c>
      <c r="E675" s="159">
        <v>0</v>
      </c>
      <c r="F675" s="159">
        <v>0</v>
      </c>
      <c r="G675" s="159">
        <v>0</v>
      </c>
      <c r="H675" s="159">
        <v>0</v>
      </c>
      <c r="I675" s="159">
        <v>0</v>
      </c>
      <c r="J675" s="275">
        <v>0</v>
      </c>
      <c r="K675" s="275">
        <v>0</v>
      </c>
      <c r="L675" s="160">
        <v>0</v>
      </c>
      <c r="M675" s="160">
        <v>0</v>
      </c>
      <c r="N675" s="160">
        <v>0</v>
      </c>
      <c r="O675" s="160">
        <v>0</v>
      </c>
      <c r="P675" s="160">
        <v>0</v>
      </c>
      <c r="Q675" s="160">
        <f t="shared" si="148"/>
        <v>0</v>
      </c>
      <c r="R675" s="222"/>
      <c r="S675" s="209"/>
      <c r="T675" s="209" t="s">
        <v>1056</v>
      </c>
      <c r="U675" s="517"/>
      <c r="V675" s="16">
        <v>0</v>
      </c>
      <c r="W675" s="11">
        <v>0</v>
      </c>
      <c r="X675" s="17">
        <v>0</v>
      </c>
      <c r="Y675" s="16"/>
      <c r="Z675" s="11"/>
      <c r="AA675" s="17"/>
      <c r="AB675" s="16"/>
      <c r="AC675" s="11"/>
      <c r="AD675" s="17">
        <f t="shared" si="150"/>
        <v>0</v>
      </c>
      <c r="AE675" s="16">
        <f t="shared" si="154"/>
        <v>0</v>
      </c>
      <c r="AF675" s="11">
        <f t="shared" si="154"/>
        <v>0</v>
      </c>
      <c r="AG675" s="17">
        <f t="shared" si="154"/>
        <v>0</v>
      </c>
      <c r="AH675" s="161"/>
      <c r="AI675" s="285"/>
      <c r="AJ675" s="16">
        <f t="shared" si="152"/>
        <v>0</v>
      </c>
    </row>
    <row r="676" spans="1:36" ht="11.25" customHeight="1">
      <c r="A676" s="156">
        <v>17600012</v>
      </c>
      <c r="B676" s="157"/>
      <c r="C676" s="197" t="s">
        <v>1696</v>
      </c>
      <c r="D676" s="159">
        <v>0</v>
      </c>
      <c r="E676" s="159">
        <v>0</v>
      </c>
      <c r="F676" s="159">
        <v>0</v>
      </c>
      <c r="G676" s="159">
        <v>0</v>
      </c>
      <c r="H676" s="159">
        <v>0</v>
      </c>
      <c r="I676" s="159">
        <v>0</v>
      </c>
      <c r="J676" s="275">
        <v>0</v>
      </c>
      <c r="K676" s="275">
        <v>0</v>
      </c>
      <c r="L676" s="160">
        <v>0</v>
      </c>
      <c r="M676" s="160">
        <v>0</v>
      </c>
      <c r="N676" s="160">
        <v>0</v>
      </c>
      <c r="O676" s="160">
        <v>0</v>
      </c>
      <c r="P676" s="160">
        <v>0</v>
      </c>
      <c r="Q676" s="160">
        <f t="shared" si="148"/>
        <v>0</v>
      </c>
      <c r="R676" s="222"/>
      <c r="S676" s="209"/>
      <c r="T676" s="209" t="s">
        <v>1056</v>
      </c>
      <c r="U676" s="517"/>
      <c r="V676" s="16">
        <v>0</v>
      </c>
      <c r="W676" s="11">
        <v>0</v>
      </c>
      <c r="X676" s="17">
        <v>0</v>
      </c>
      <c r="Y676" s="16"/>
      <c r="Z676" s="11"/>
      <c r="AA676" s="17"/>
      <c r="AB676" s="16"/>
      <c r="AC676" s="11"/>
      <c r="AD676" s="17">
        <f t="shared" si="150"/>
        <v>0</v>
      </c>
      <c r="AE676" s="16">
        <f t="shared" si="154"/>
        <v>0</v>
      </c>
      <c r="AF676" s="11">
        <f t="shared" si="154"/>
        <v>0</v>
      </c>
      <c r="AG676" s="17">
        <f t="shared" si="154"/>
        <v>0</v>
      </c>
      <c r="AH676" s="161"/>
      <c r="AI676" s="285"/>
      <c r="AJ676" s="16">
        <f t="shared" si="152"/>
        <v>0</v>
      </c>
    </row>
    <row r="677" spans="1:36" ht="11.25" customHeight="1">
      <c r="A677" s="169">
        <v>17600021</v>
      </c>
      <c r="B677" s="157"/>
      <c r="C677" s="197" t="s">
        <v>411</v>
      </c>
      <c r="D677" s="159">
        <v>0</v>
      </c>
      <c r="E677" s="159">
        <v>0</v>
      </c>
      <c r="F677" s="159">
        <v>0</v>
      </c>
      <c r="G677" s="159">
        <v>0</v>
      </c>
      <c r="H677" s="159">
        <v>0</v>
      </c>
      <c r="I677" s="159">
        <v>0</v>
      </c>
      <c r="J677" s="275">
        <v>0</v>
      </c>
      <c r="K677" s="275">
        <v>0</v>
      </c>
      <c r="L677" s="160">
        <v>0</v>
      </c>
      <c r="M677" s="160">
        <v>0</v>
      </c>
      <c r="N677" s="160">
        <v>0</v>
      </c>
      <c r="O677" s="160">
        <v>0</v>
      </c>
      <c r="P677" s="160">
        <v>0</v>
      </c>
      <c r="Q677" s="160">
        <f t="shared" si="148"/>
        <v>0</v>
      </c>
      <c r="R677" s="222"/>
      <c r="S677" s="209"/>
      <c r="T677" s="209" t="s">
        <v>1056</v>
      </c>
      <c r="U677" s="517"/>
      <c r="V677" s="16"/>
      <c r="W677" s="11"/>
      <c r="X677" s="17"/>
      <c r="Y677" s="16"/>
      <c r="Z677" s="11"/>
      <c r="AA677" s="17"/>
      <c r="AB677" s="16"/>
      <c r="AC677" s="11"/>
      <c r="AD677" s="17">
        <f t="shared" ref="AD677:AD713" si="155">SUM(AB677:AC677)</f>
        <v>0</v>
      </c>
      <c r="AE677" s="16">
        <f t="shared" si="154"/>
        <v>0</v>
      </c>
      <c r="AF677" s="11">
        <f t="shared" si="154"/>
        <v>0</v>
      </c>
      <c r="AG677" s="17">
        <f t="shared" si="154"/>
        <v>0</v>
      </c>
      <c r="AH677" s="161"/>
      <c r="AI677" s="285"/>
      <c r="AJ677" s="16">
        <f t="shared" si="152"/>
        <v>0</v>
      </c>
    </row>
    <row r="678" spans="1:36" ht="11.25" customHeight="1">
      <c r="A678" s="156">
        <v>17600023</v>
      </c>
      <c r="B678" s="157"/>
      <c r="C678" s="197" t="s">
        <v>1698</v>
      </c>
      <c r="D678" s="159">
        <v>0</v>
      </c>
      <c r="E678" s="159">
        <v>0</v>
      </c>
      <c r="F678" s="159">
        <v>0</v>
      </c>
      <c r="G678" s="159">
        <v>0</v>
      </c>
      <c r="H678" s="159">
        <v>0</v>
      </c>
      <c r="I678" s="159">
        <v>0</v>
      </c>
      <c r="J678" s="275">
        <v>0</v>
      </c>
      <c r="K678" s="275">
        <v>0</v>
      </c>
      <c r="L678" s="160">
        <v>0</v>
      </c>
      <c r="M678" s="160">
        <v>0</v>
      </c>
      <c r="N678" s="160">
        <v>0</v>
      </c>
      <c r="O678" s="160">
        <v>0</v>
      </c>
      <c r="P678" s="160">
        <v>0</v>
      </c>
      <c r="Q678" s="160">
        <f t="shared" si="148"/>
        <v>0</v>
      </c>
      <c r="R678" s="222"/>
      <c r="S678" s="209"/>
      <c r="T678" s="209" t="s">
        <v>1056</v>
      </c>
      <c r="U678" s="517"/>
      <c r="V678" s="16">
        <v>0</v>
      </c>
      <c r="W678" s="11">
        <v>0</v>
      </c>
      <c r="X678" s="17">
        <v>0</v>
      </c>
      <c r="Y678" s="16"/>
      <c r="Z678" s="11"/>
      <c r="AA678" s="17"/>
      <c r="AB678" s="16"/>
      <c r="AC678" s="11"/>
      <c r="AD678" s="17">
        <f t="shared" si="155"/>
        <v>0</v>
      </c>
      <c r="AE678" s="16">
        <f t="shared" si="154"/>
        <v>0</v>
      </c>
      <c r="AF678" s="11">
        <f t="shared" si="154"/>
        <v>0</v>
      </c>
      <c r="AG678" s="17">
        <f t="shared" si="154"/>
        <v>0</v>
      </c>
      <c r="AH678" s="161"/>
      <c r="AI678" s="285"/>
      <c r="AJ678" s="16">
        <f t="shared" si="152"/>
        <v>0</v>
      </c>
    </row>
    <row r="679" spans="1:36" ht="11.25" customHeight="1">
      <c r="A679" s="169">
        <v>17600031</v>
      </c>
      <c r="B679" s="157"/>
      <c r="C679" s="197" t="s">
        <v>412</v>
      </c>
      <c r="D679" s="159">
        <v>0</v>
      </c>
      <c r="E679" s="159">
        <v>0</v>
      </c>
      <c r="F679" s="159">
        <v>0</v>
      </c>
      <c r="G679" s="159">
        <v>0</v>
      </c>
      <c r="H679" s="159">
        <v>0</v>
      </c>
      <c r="I679" s="159">
        <v>0</v>
      </c>
      <c r="J679" s="275">
        <v>0</v>
      </c>
      <c r="K679" s="275">
        <v>0</v>
      </c>
      <c r="L679" s="160">
        <v>0</v>
      </c>
      <c r="M679" s="160">
        <v>0</v>
      </c>
      <c r="N679" s="160">
        <v>0</v>
      </c>
      <c r="O679" s="160">
        <v>0</v>
      </c>
      <c r="P679" s="160">
        <v>0</v>
      </c>
      <c r="Q679" s="160">
        <f t="shared" si="148"/>
        <v>0</v>
      </c>
      <c r="R679" s="222"/>
      <c r="S679" s="209"/>
      <c r="T679" s="209" t="s">
        <v>1056</v>
      </c>
      <c r="U679" s="517"/>
      <c r="V679" s="16"/>
      <c r="W679" s="11"/>
      <c r="X679" s="17"/>
      <c r="Y679" s="16"/>
      <c r="Z679" s="11"/>
      <c r="AA679" s="17"/>
      <c r="AB679" s="16"/>
      <c r="AC679" s="11"/>
      <c r="AD679" s="17">
        <f t="shared" si="155"/>
        <v>0</v>
      </c>
      <c r="AE679" s="16">
        <f t="shared" si="154"/>
        <v>0</v>
      </c>
      <c r="AF679" s="11">
        <f t="shared" si="154"/>
        <v>0</v>
      </c>
      <c r="AG679" s="17">
        <f t="shared" si="154"/>
        <v>0</v>
      </c>
      <c r="AH679" s="161"/>
      <c r="AI679" s="285"/>
      <c r="AJ679" s="16">
        <f t="shared" si="152"/>
        <v>0</v>
      </c>
    </row>
    <row r="680" spans="1:36" ht="11.25" customHeight="1">
      <c r="A680" s="169">
        <v>17600042</v>
      </c>
      <c r="B680" s="157"/>
      <c r="C680" s="197" t="s">
        <v>412</v>
      </c>
      <c r="D680" s="159">
        <v>0</v>
      </c>
      <c r="E680" s="159">
        <v>0</v>
      </c>
      <c r="F680" s="159">
        <v>0</v>
      </c>
      <c r="G680" s="159">
        <v>0</v>
      </c>
      <c r="H680" s="159">
        <v>0</v>
      </c>
      <c r="I680" s="159">
        <v>0</v>
      </c>
      <c r="J680" s="275">
        <v>0</v>
      </c>
      <c r="K680" s="275">
        <v>0</v>
      </c>
      <c r="L680" s="160">
        <v>0</v>
      </c>
      <c r="M680" s="160">
        <v>0</v>
      </c>
      <c r="N680" s="160">
        <v>0</v>
      </c>
      <c r="O680" s="160">
        <v>0</v>
      </c>
      <c r="P680" s="160">
        <v>0</v>
      </c>
      <c r="Q680" s="160">
        <f t="shared" si="148"/>
        <v>0</v>
      </c>
      <c r="R680" s="222"/>
      <c r="S680" s="209"/>
      <c r="T680" s="209" t="s">
        <v>1056</v>
      </c>
      <c r="U680" s="517"/>
      <c r="V680" s="16"/>
      <c r="W680" s="11"/>
      <c r="X680" s="17"/>
      <c r="Y680" s="16"/>
      <c r="Z680" s="11"/>
      <c r="AA680" s="17"/>
      <c r="AB680" s="16"/>
      <c r="AC680" s="11"/>
      <c r="AD680" s="17">
        <f t="shared" si="155"/>
        <v>0</v>
      </c>
      <c r="AE680" s="16">
        <f t="shared" si="154"/>
        <v>0</v>
      </c>
      <c r="AF680" s="11">
        <f t="shared" si="154"/>
        <v>0</v>
      </c>
      <c r="AG680" s="17">
        <f t="shared" si="154"/>
        <v>0</v>
      </c>
      <c r="AH680" s="161"/>
      <c r="AI680" s="285"/>
      <c r="AJ680" s="16">
        <f t="shared" si="152"/>
        <v>0</v>
      </c>
    </row>
    <row r="681" spans="1:36" ht="11.25" customHeight="1">
      <c r="A681" s="156">
        <v>17600051</v>
      </c>
      <c r="B681" s="157"/>
      <c r="C681" s="197" t="s">
        <v>111</v>
      </c>
      <c r="D681" s="159">
        <v>0</v>
      </c>
      <c r="E681" s="159">
        <v>0</v>
      </c>
      <c r="F681" s="159">
        <v>0</v>
      </c>
      <c r="G681" s="159">
        <v>0</v>
      </c>
      <c r="H681" s="159">
        <v>0</v>
      </c>
      <c r="I681" s="159">
        <v>0</v>
      </c>
      <c r="J681" s="275">
        <v>0</v>
      </c>
      <c r="K681" s="275">
        <v>0</v>
      </c>
      <c r="L681" s="160">
        <v>0</v>
      </c>
      <c r="M681" s="160">
        <v>0</v>
      </c>
      <c r="N681" s="160">
        <v>0</v>
      </c>
      <c r="O681" s="160">
        <v>0</v>
      </c>
      <c r="P681" s="160">
        <v>0</v>
      </c>
      <c r="Q681" s="160">
        <f t="shared" si="148"/>
        <v>0</v>
      </c>
      <c r="R681" s="222"/>
      <c r="S681" s="209"/>
      <c r="T681" s="209" t="s">
        <v>1056</v>
      </c>
      <c r="U681" s="517"/>
      <c r="V681" s="16">
        <v>0</v>
      </c>
      <c r="W681" s="11">
        <v>0</v>
      </c>
      <c r="X681" s="17">
        <v>0</v>
      </c>
      <c r="Y681" s="16"/>
      <c r="Z681" s="11"/>
      <c r="AA681" s="17"/>
      <c r="AB681" s="16"/>
      <c r="AC681" s="11"/>
      <c r="AD681" s="17">
        <f t="shared" si="155"/>
        <v>0</v>
      </c>
      <c r="AE681" s="16">
        <f t="shared" si="154"/>
        <v>0</v>
      </c>
      <c r="AF681" s="11">
        <f t="shared" si="154"/>
        <v>0</v>
      </c>
      <c r="AG681" s="17">
        <f t="shared" si="154"/>
        <v>0</v>
      </c>
      <c r="AH681" s="161"/>
      <c r="AI681" s="285"/>
      <c r="AJ681" s="16">
        <f t="shared" si="152"/>
        <v>0</v>
      </c>
    </row>
    <row r="682" spans="1:36" ht="11.25" customHeight="1">
      <c r="A682" s="169">
        <v>17600052</v>
      </c>
      <c r="B682" s="157"/>
      <c r="C682" s="197" t="s">
        <v>413</v>
      </c>
      <c r="D682" s="159">
        <v>0</v>
      </c>
      <c r="E682" s="159">
        <v>0</v>
      </c>
      <c r="F682" s="159">
        <v>0</v>
      </c>
      <c r="G682" s="159">
        <v>0</v>
      </c>
      <c r="H682" s="159">
        <v>0</v>
      </c>
      <c r="I682" s="159">
        <v>0</v>
      </c>
      <c r="J682" s="275">
        <v>0</v>
      </c>
      <c r="K682" s="275">
        <v>0</v>
      </c>
      <c r="L682" s="160">
        <v>0</v>
      </c>
      <c r="M682" s="160">
        <v>0</v>
      </c>
      <c r="N682" s="160">
        <v>0</v>
      </c>
      <c r="O682" s="160">
        <v>0</v>
      </c>
      <c r="P682" s="160">
        <v>0</v>
      </c>
      <c r="Q682" s="160">
        <f t="shared" si="148"/>
        <v>0</v>
      </c>
      <c r="R682" s="222"/>
      <c r="S682" s="209"/>
      <c r="T682" s="209" t="s">
        <v>1687</v>
      </c>
      <c r="U682" s="517"/>
      <c r="V682" s="16"/>
      <c r="W682" s="11"/>
      <c r="X682" s="17"/>
      <c r="Y682" s="16"/>
      <c r="Z682" s="11"/>
      <c r="AA682" s="17"/>
      <c r="AB682" s="16"/>
      <c r="AC682" s="11"/>
      <c r="AD682" s="17">
        <f t="shared" si="155"/>
        <v>0</v>
      </c>
      <c r="AE682" s="16">
        <f t="shared" si="154"/>
        <v>0</v>
      </c>
      <c r="AF682" s="11">
        <f t="shared" si="154"/>
        <v>0</v>
      </c>
      <c r="AG682" s="17">
        <f t="shared" si="154"/>
        <v>0</v>
      </c>
      <c r="AH682" s="161"/>
      <c r="AI682" s="285"/>
      <c r="AJ682" s="16">
        <f t="shared" si="152"/>
        <v>0</v>
      </c>
    </row>
    <row r="683" spans="1:36" ht="11.25" customHeight="1">
      <c r="A683" s="156">
        <v>17600061</v>
      </c>
      <c r="B683" s="157"/>
      <c r="C683" s="197" t="s">
        <v>4</v>
      </c>
      <c r="D683" s="159">
        <v>0</v>
      </c>
      <c r="E683" s="159">
        <v>0</v>
      </c>
      <c r="F683" s="159">
        <v>0</v>
      </c>
      <c r="G683" s="159">
        <v>0</v>
      </c>
      <c r="H683" s="159">
        <v>0</v>
      </c>
      <c r="I683" s="159">
        <v>0</v>
      </c>
      <c r="J683" s="275">
        <v>0</v>
      </c>
      <c r="K683" s="275">
        <v>0</v>
      </c>
      <c r="L683" s="160">
        <v>0</v>
      </c>
      <c r="M683" s="160">
        <v>0</v>
      </c>
      <c r="N683" s="160">
        <v>0</v>
      </c>
      <c r="O683" s="160">
        <v>0</v>
      </c>
      <c r="P683" s="160">
        <v>0</v>
      </c>
      <c r="Q683" s="160">
        <f t="shared" si="148"/>
        <v>0</v>
      </c>
      <c r="R683" s="222"/>
      <c r="S683" s="209"/>
      <c r="T683" s="209" t="s">
        <v>1056</v>
      </c>
      <c r="U683" s="517"/>
      <c r="V683" s="16">
        <v>0</v>
      </c>
      <c r="W683" s="11">
        <v>0</v>
      </c>
      <c r="X683" s="17">
        <v>0</v>
      </c>
      <c r="Y683" s="16"/>
      <c r="Z683" s="11"/>
      <c r="AA683" s="17"/>
      <c r="AB683" s="16"/>
      <c r="AC683" s="11"/>
      <c r="AD683" s="17">
        <f t="shared" si="155"/>
        <v>0</v>
      </c>
      <c r="AE683" s="16">
        <f t="shared" si="154"/>
        <v>0</v>
      </c>
      <c r="AF683" s="11">
        <f t="shared" si="154"/>
        <v>0</v>
      </c>
      <c r="AG683" s="17">
        <f t="shared" si="154"/>
        <v>0</v>
      </c>
      <c r="AH683" s="161"/>
      <c r="AI683" s="285"/>
      <c r="AJ683" s="16">
        <f t="shared" si="152"/>
        <v>0</v>
      </c>
    </row>
    <row r="684" spans="1:36" ht="11.25" customHeight="1">
      <c r="A684" s="156">
        <v>17600071</v>
      </c>
      <c r="B684" s="157"/>
      <c r="C684" s="197" t="s">
        <v>738</v>
      </c>
      <c r="D684" s="159">
        <v>0</v>
      </c>
      <c r="E684" s="159">
        <v>0</v>
      </c>
      <c r="F684" s="159">
        <v>0</v>
      </c>
      <c r="G684" s="159">
        <v>0</v>
      </c>
      <c r="H684" s="159">
        <v>0</v>
      </c>
      <c r="I684" s="159">
        <v>0</v>
      </c>
      <c r="J684" s="275">
        <v>0</v>
      </c>
      <c r="K684" s="275">
        <v>0</v>
      </c>
      <c r="L684" s="160">
        <v>0</v>
      </c>
      <c r="M684" s="160">
        <v>0</v>
      </c>
      <c r="N684" s="160">
        <v>0</v>
      </c>
      <c r="O684" s="160">
        <v>0</v>
      </c>
      <c r="P684" s="160">
        <v>0</v>
      </c>
      <c r="Q684" s="160">
        <f t="shared" si="148"/>
        <v>0</v>
      </c>
      <c r="R684" s="222"/>
      <c r="S684" s="209"/>
      <c r="T684" s="209" t="s">
        <v>1056</v>
      </c>
      <c r="U684" s="517"/>
      <c r="V684" s="16">
        <v>0</v>
      </c>
      <c r="W684" s="11">
        <v>0</v>
      </c>
      <c r="X684" s="17">
        <v>0</v>
      </c>
      <c r="Y684" s="16"/>
      <c r="Z684" s="11"/>
      <c r="AA684" s="17"/>
      <c r="AB684" s="16"/>
      <c r="AC684" s="11"/>
      <c r="AD684" s="17">
        <f t="shared" si="155"/>
        <v>0</v>
      </c>
      <c r="AE684" s="16">
        <f t="shared" si="154"/>
        <v>0</v>
      </c>
      <c r="AF684" s="11">
        <f t="shared" si="154"/>
        <v>0</v>
      </c>
      <c r="AG684" s="17">
        <f t="shared" si="154"/>
        <v>0</v>
      </c>
      <c r="AH684" s="161"/>
      <c r="AI684" s="285"/>
      <c r="AJ684" s="16">
        <f t="shared" si="152"/>
        <v>0</v>
      </c>
    </row>
    <row r="685" spans="1:36" ht="11.25" customHeight="1">
      <c r="A685" s="156">
        <v>17600081</v>
      </c>
      <c r="B685" s="157"/>
      <c r="C685" s="197" t="s">
        <v>739</v>
      </c>
      <c r="D685" s="159">
        <v>0</v>
      </c>
      <c r="E685" s="159">
        <v>0</v>
      </c>
      <c r="F685" s="159">
        <v>0</v>
      </c>
      <c r="G685" s="159">
        <v>0</v>
      </c>
      <c r="H685" s="159">
        <v>0</v>
      </c>
      <c r="I685" s="159">
        <v>0</v>
      </c>
      <c r="J685" s="275">
        <v>0</v>
      </c>
      <c r="K685" s="275">
        <v>0</v>
      </c>
      <c r="L685" s="160">
        <v>0</v>
      </c>
      <c r="M685" s="160">
        <v>0</v>
      </c>
      <c r="N685" s="160">
        <v>0</v>
      </c>
      <c r="O685" s="160">
        <v>0</v>
      </c>
      <c r="P685" s="160">
        <v>0</v>
      </c>
      <c r="Q685" s="160">
        <f t="shared" si="148"/>
        <v>0</v>
      </c>
      <c r="R685" s="222"/>
      <c r="S685" s="209"/>
      <c r="T685" s="209" t="s">
        <v>1056</v>
      </c>
      <c r="U685" s="517"/>
      <c r="V685" s="16">
        <v>0</v>
      </c>
      <c r="W685" s="11">
        <v>0</v>
      </c>
      <c r="X685" s="17">
        <v>0</v>
      </c>
      <c r="Y685" s="16"/>
      <c r="Z685" s="11"/>
      <c r="AA685" s="17"/>
      <c r="AB685" s="16"/>
      <c r="AC685" s="11"/>
      <c r="AD685" s="17">
        <f t="shared" si="155"/>
        <v>0</v>
      </c>
      <c r="AE685" s="16">
        <f t="shared" si="154"/>
        <v>0</v>
      </c>
      <c r="AF685" s="11">
        <f t="shared" si="154"/>
        <v>0</v>
      </c>
      <c r="AG685" s="17">
        <f t="shared" si="154"/>
        <v>0</v>
      </c>
      <c r="AH685" s="161"/>
      <c r="AI685" s="285"/>
      <c r="AJ685" s="16">
        <f t="shared" si="152"/>
        <v>0</v>
      </c>
    </row>
    <row r="686" spans="1:36" ht="11.25" customHeight="1">
      <c r="A686" s="169">
        <v>17600091</v>
      </c>
      <c r="B686" s="157"/>
      <c r="C686" s="197" t="s">
        <v>410</v>
      </c>
      <c r="D686" s="159">
        <v>0</v>
      </c>
      <c r="E686" s="159">
        <v>0</v>
      </c>
      <c r="F686" s="159">
        <v>0</v>
      </c>
      <c r="G686" s="159">
        <v>0</v>
      </c>
      <c r="H686" s="159">
        <v>0</v>
      </c>
      <c r="I686" s="159">
        <v>0</v>
      </c>
      <c r="J686" s="275">
        <v>0</v>
      </c>
      <c r="K686" s="275">
        <v>0</v>
      </c>
      <c r="L686" s="160">
        <v>0</v>
      </c>
      <c r="M686" s="160">
        <v>0</v>
      </c>
      <c r="N686" s="160">
        <v>0</v>
      </c>
      <c r="O686" s="160">
        <v>0</v>
      </c>
      <c r="P686" s="160">
        <v>0</v>
      </c>
      <c r="Q686" s="160">
        <f t="shared" si="148"/>
        <v>0</v>
      </c>
      <c r="R686" s="222"/>
      <c r="S686" s="209"/>
      <c r="T686" s="209" t="s">
        <v>1056</v>
      </c>
      <c r="U686" s="517"/>
      <c r="V686" s="16"/>
      <c r="W686" s="11"/>
      <c r="X686" s="17"/>
      <c r="Y686" s="16"/>
      <c r="Z686" s="11"/>
      <c r="AA686" s="17"/>
      <c r="AB686" s="16"/>
      <c r="AC686" s="11"/>
      <c r="AD686" s="17">
        <f t="shared" si="155"/>
        <v>0</v>
      </c>
      <c r="AE686" s="16">
        <f t="shared" si="154"/>
        <v>0</v>
      </c>
      <c r="AF686" s="11">
        <f t="shared" si="154"/>
        <v>0</v>
      </c>
      <c r="AG686" s="17">
        <f t="shared" si="154"/>
        <v>0</v>
      </c>
      <c r="AH686" s="161"/>
      <c r="AI686" s="285"/>
      <c r="AJ686" s="16">
        <f t="shared" si="152"/>
        <v>0</v>
      </c>
    </row>
    <row r="687" spans="1:36" ht="11.25" customHeight="1">
      <c r="A687" s="169">
        <v>17600101</v>
      </c>
      <c r="B687" s="157"/>
      <c r="C687" s="197" t="s">
        <v>1137</v>
      </c>
      <c r="D687" s="159">
        <v>0</v>
      </c>
      <c r="E687" s="159">
        <v>0</v>
      </c>
      <c r="F687" s="159">
        <v>0</v>
      </c>
      <c r="G687" s="159">
        <v>0</v>
      </c>
      <c r="H687" s="159">
        <v>0</v>
      </c>
      <c r="I687" s="159">
        <v>0</v>
      </c>
      <c r="J687" s="275">
        <v>0</v>
      </c>
      <c r="K687" s="275">
        <v>0</v>
      </c>
      <c r="L687" s="160">
        <v>0</v>
      </c>
      <c r="M687" s="160">
        <v>0</v>
      </c>
      <c r="N687" s="160">
        <v>0</v>
      </c>
      <c r="O687" s="160">
        <v>0</v>
      </c>
      <c r="P687" s="160">
        <v>0</v>
      </c>
      <c r="Q687" s="160">
        <f t="shared" si="148"/>
        <v>0</v>
      </c>
      <c r="R687" s="222"/>
      <c r="S687" s="209"/>
      <c r="T687" s="209" t="s">
        <v>1056</v>
      </c>
      <c r="U687" s="517"/>
      <c r="V687" s="16"/>
      <c r="W687" s="11"/>
      <c r="X687" s="17"/>
      <c r="Y687" s="16"/>
      <c r="Z687" s="11"/>
      <c r="AA687" s="17"/>
      <c r="AB687" s="16"/>
      <c r="AC687" s="11"/>
      <c r="AD687" s="17">
        <f t="shared" si="155"/>
        <v>0</v>
      </c>
      <c r="AE687" s="16">
        <f t="shared" si="154"/>
        <v>0</v>
      </c>
      <c r="AF687" s="11">
        <f t="shared" si="154"/>
        <v>0</v>
      </c>
      <c r="AG687" s="17">
        <f t="shared" si="154"/>
        <v>0</v>
      </c>
      <c r="AH687" s="161"/>
      <c r="AI687" s="285"/>
      <c r="AJ687" s="16">
        <f t="shared" si="152"/>
        <v>0</v>
      </c>
    </row>
    <row r="688" spans="1:36" ht="11.25" customHeight="1">
      <c r="A688" s="169">
        <v>17600111</v>
      </c>
      <c r="B688" s="157"/>
      <c r="C688" s="197" t="s">
        <v>2218</v>
      </c>
      <c r="D688" s="159">
        <v>0</v>
      </c>
      <c r="E688" s="159">
        <v>0</v>
      </c>
      <c r="F688" s="159">
        <v>0</v>
      </c>
      <c r="G688" s="159">
        <v>0</v>
      </c>
      <c r="H688" s="159">
        <v>0</v>
      </c>
      <c r="I688" s="159">
        <v>0</v>
      </c>
      <c r="J688" s="275">
        <v>0</v>
      </c>
      <c r="K688" s="275">
        <v>0</v>
      </c>
      <c r="L688" s="160">
        <v>0</v>
      </c>
      <c r="M688" s="160">
        <v>0</v>
      </c>
      <c r="N688" s="160">
        <v>0</v>
      </c>
      <c r="O688" s="160">
        <v>0</v>
      </c>
      <c r="P688" s="160">
        <v>0</v>
      </c>
      <c r="Q688" s="160">
        <f t="shared" si="148"/>
        <v>0</v>
      </c>
      <c r="R688" s="222"/>
      <c r="S688" s="209"/>
      <c r="T688" s="209" t="s">
        <v>1056</v>
      </c>
      <c r="U688" s="517"/>
      <c r="V688" s="16"/>
      <c r="W688" s="11"/>
      <c r="X688" s="17"/>
      <c r="Y688" s="16"/>
      <c r="Z688" s="11"/>
      <c r="AA688" s="17"/>
      <c r="AB688" s="16"/>
      <c r="AC688" s="11"/>
      <c r="AD688" s="17">
        <f>SUM(AB688:AC688)</f>
        <v>0</v>
      </c>
      <c r="AE688" s="16">
        <f t="shared" si="154"/>
        <v>0</v>
      </c>
      <c r="AF688" s="11">
        <f t="shared" si="154"/>
        <v>0</v>
      </c>
      <c r="AG688" s="17">
        <f t="shared" si="154"/>
        <v>0</v>
      </c>
      <c r="AH688" s="161"/>
      <c r="AI688" s="285"/>
      <c r="AJ688" s="16">
        <f t="shared" si="152"/>
        <v>0</v>
      </c>
    </row>
    <row r="689" spans="1:36" ht="11.25" customHeight="1">
      <c r="A689" s="169">
        <v>17600121</v>
      </c>
      <c r="B689" s="157"/>
      <c r="C689" s="197" t="s">
        <v>2220</v>
      </c>
      <c r="D689" s="159">
        <v>0</v>
      </c>
      <c r="E689" s="159">
        <v>0</v>
      </c>
      <c r="F689" s="159">
        <v>0</v>
      </c>
      <c r="G689" s="159">
        <v>0</v>
      </c>
      <c r="H689" s="159">
        <v>0</v>
      </c>
      <c r="I689" s="159">
        <v>0</v>
      </c>
      <c r="J689" s="275">
        <v>0</v>
      </c>
      <c r="K689" s="275">
        <v>0</v>
      </c>
      <c r="L689" s="160">
        <v>0</v>
      </c>
      <c r="M689" s="160">
        <v>0</v>
      </c>
      <c r="N689" s="160">
        <v>0</v>
      </c>
      <c r="O689" s="160">
        <v>0</v>
      </c>
      <c r="P689" s="160">
        <v>0</v>
      </c>
      <c r="Q689" s="160">
        <f t="shared" si="148"/>
        <v>0</v>
      </c>
      <c r="R689" s="222"/>
      <c r="S689" s="209"/>
      <c r="T689" s="209" t="s">
        <v>1056</v>
      </c>
      <c r="U689" s="517"/>
      <c r="V689" s="16"/>
      <c r="W689" s="11"/>
      <c r="X689" s="17"/>
      <c r="Y689" s="16"/>
      <c r="Z689" s="11"/>
      <c r="AA689" s="17"/>
      <c r="AB689" s="16"/>
      <c r="AC689" s="11"/>
      <c r="AD689" s="17">
        <f>SUM(AB689:AC689)</f>
        <v>0</v>
      </c>
      <c r="AE689" s="16">
        <f t="shared" si="154"/>
        <v>0</v>
      </c>
      <c r="AF689" s="11">
        <f t="shared" si="154"/>
        <v>0</v>
      </c>
      <c r="AG689" s="17">
        <f t="shared" si="154"/>
        <v>0</v>
      </c>
      <c r="AH689" s="161"/>
      <c r="AI689" s="285"/>
      <c r="AJ689" s="16">
        <f t="shared" si="152"/>
        <v>0</v>
      </c>
    </row>
    <row r="690" spans="1:36" ht="11.25" customHeight="1">
      <c r="A690" s="156">
        <v>18100003</v>
      </c>
      <c r="B690" s="157"/>
      <c r="C690" s="197" t="s">
        <v>1437</v>
      </c>
      <c r="D690" s="159">
        <v>273349.24</v>
      </c>
      <c r="E690" s="159">
        <v>264938.48</v>
      </c>
      <c r="F690" s="159">
        <v>256527.72</v>
      </c>
      <c r="G690" s="159">
        <v>248116.96</v>
      </c>
      <c r="H690" s="159">
        <v>239706.2</v>
      </c>
      <c r="I690" s="159">
        <v>231295.44</v>
      </c>
      <c r="J690" s="275">
        <v>222884.68</v>
      </c>
      <c r="K690" s="275">
        <v>214473.92</v>
      </c>
      <c r="L690" s="160">
        <v>206063.16</v>
      </c>
      <c r="M690" s="160">
        <v>197652.4</v>
      </c>
      <c r="N690" s="160">
        <v>189241.64</v>
      </c>
      <c r="O690" s="160">
        <v>180830.88</v>
      </c>
      <c r="P690" s="160">
        <v>172420.12</v>
      </c>
      <c r="Q690" s="160">
        <f t="shared" si="148"/>
        <v>222884.67999999996</v>
      </c>
      <c r="R690" s="222"/>
      <c r="S690" s="209"/>
      <c r="T690" s="209">
        <v>5</v>
      </c>
      <c r="U690" s="517"/>
      <c r="V690" s="16">
        <f t="shared" ref="V690:V721" si="156">Q690</f>
        <v>222884.67999999996</v>
      </c>
      <c r="W690" s="11">
        <f t="shared" ref="W690:W721" si="157">Q690</f>
        <v>222884.67999999996</v>
      </c>
      <c r="X690" s="17">
        <f t="shared" ref="X690:X721" si="158">Q690</f>
        <v>222884.67999999996</v>
      </c>
      <c r="Y690" s="16"/>
      <c r="Z690" s="11"/>
      <c r="AA690" s="17"/>
      <c r="AB690" s="16"/>
      <c r="AC690" s="11"/>
      <c r="AD690" s="17">
        <f t="shared" si="155"/>
        <v>0</v>
      </c>
      <c r="AE690" s="16">
        <v>0</v>
      </c>
      <c r="AF690" s="11">
        <v>0</v>
      </c>
      <c r="AG690" s="17">
        <v>0</v>
      </c>
      <c r="AH690" s="161"/>
      <c r="AI690" s="285"/>
      <c r="AJ690" s="16">
        <f t="shared" si="152"/>
        <v>0</v>
      </c>
    </row>
    <row r="691" spans="1:36" ht="11.25" customHeight="1">
      <c r="A691" s="156">
        <v>18100063</v>
      </c>
      <c r="B691" s="157"/>
      <c r="C691" s="197" t="s">
        <v>315</v>
      </c>
      <c r="D691" s="159">
        <v>0</v>
      </c>
      <c r="E691" s="159">
        <v>0</v>
      </c>
      <c r="F691" s="159">
        <v>0</v>
      </c>
      <c r="G691" s="159">
        <v>0</v>
      </c>
      <c r="H691" s="159">
        <v>0</v>
      </c>
      <c r="I691" s="159">
        <v>0</v>
      </c>
      <c r="J691" s="275">
        <v>0</v>
      </c>
      <c r="K691" s="275">
        <v>0</v>
      </c>
      <c r="L691" s="160">
        <v>0</v>
      </c>
      <c r="M691" s="160">
        <v>0</v>
      </c>
      <c r="N691" s="160">
        <v>0</v>
      </c>
      <c r="O691" s="160">
        <v>0</v>
      </c>
      <c r="P691" s="160">
        <v>0</v>
      </c>
      <c r="Q691" s="160">
        <f t="shared" si="148"/>
        <v>0</v>
      </c>
      <c r="R691" s="222"/>
      <c r="S691" s="209"/>
      <c r="T691" s="209">
        <v>5</v>
      </c>
      <c r="U691" s="517"/>
      <c r="V691" s="16">
        <f t="shared" si="156"/>
        <v>0</v>
      </c>
      <c r="W691" s="11">
        <f t="shared" si="157"/>
        <v>0</v>
      </c>
      <c r="X691" s="17">
        <f t="shared" si="158"/>
        <v>0</v>
      </c>
      <c r="Y691" s="16"/>
      <c r="Z691" s="11"/>
      <c r="AA691" s="17"/>
      <c r="AB691" s="16"/>
      <c r="AC691" s="11"/>
      <c r="AD691" s="17">
        <f t="shared" si="155"/>
        <v>0</v>
      </c>
      <c r="AE691" s="16">
        <v>0</v>
      </c>
      <c r="AF691" s="11">
        <v>0</v>
      </c>
      <c r="AG691" s="17">
        <v>0</v>
      </c>
      <c r="AH691" s="161"/>
      <c r="AI691" s="285"/>
      <c r="AJ691" s="16">
        <f t="shared" si="152"/>
        <v>0</v>
      </c>
    </row>
    <row r="692" spans="1:36" ht="11.25" customHeight="1">
      <c r="A692" s="156">
        <v>18100083</v>
      </c>
      <c r="B692" s="157"/>
      <c r="C692" s="197" t="s">
        <v>795</v>
      </c>
      <c r="D692" s="159">
        <v>0</v>
      </c>
      <c r="E692" s="159">
        <v>0</v>
      </c>
      <c r="F692" s="159">
        <v>0</v>
      </c>
      <c r="G692" s="159">
        <v>0</v>
      </c>
      <c r="H692" s="159">
        <v>0</v>
      </c>
      <c r="I692" s="159">
        <v>0</v>
      </c>
      <c r="J692" s="275">
        <v>0</v>
      </c>
      <c r="K692" s="275">
        <v>0</v>
      </c>
      <c r="L692" s="160">
        <v>0</v>
      </c>
      <c r="M692" s="160">
        <v>0</v>
      </c>
      <c r="N692" s="160">
        <v>0</v>
      </c>
      <c r="O692" s="160">
        <v>0</v>
      </c>
      <c r="P692" s="160">
        <v>0</v>
      </c>
      <c r="Q692" s="160">
        <f t="shared" si="148"/>
        <v>0</v>
      </c>
      <c r="R692" s="222"/>
      <c r="S692" s="209"/>
      <c r="T692" s="209">
        <v>5</v>
      </c>
      <c r="U692" s="517"/>
      <c r="V692" s="16">
        <f t="shared" si="156"/>
        <v>0</v>
      </c>
      <c r="W692" s="11">
        <f t="shared" si="157"/>
        <v>0</v>
      </c>
      <c r="X692" s="17">
        <f t="shared" si="158"/>
        <v>0</v>
      </c>
      <c r="Y692" s="16"/>
      <c r="Z692" s="11"/>
      <c r="AA692" s="17"/>
      <c r="AB692" s="16"/>
      <c r="AC692" s="11"/>
      <c r="AD692" s="17">
        <f t="shared" si="155"/>
        <v>0</v>
      </c>
      <c r="AE692" s="16">
        <v>0</v>
      </c>
      <c r="AF692" s="11">
        <v>0</v>
      </c>
      <c r="AG692" s="17">
        <v>0</v>
      </c>
      <c r="AH692" s="161"/>
      <c r="AI692" s="285"/>
      <c r="AJ692" s="16">
        <f t="shared" si="152"/>
        <v>0</v>
      </c>
    </row>
    <row r="693" spans="1:36" ht="11.25" customHeight="1">
      <c r="A693" s="156">
        <v>18100093</v>
      </c>
      <c r="B693" s="157"/>
      <c r="C693" s="197" t="s">
        <v>796</v>
      </c>
      <c r="D693" s="159">
        <v>45405.35</v>
      </c>
      <c r="E693" s="159">
        <v>45033.18</v>
      </c>
      <c r="F693" s="159">
        <v>44661.01</v>
      </c>
      <c r="G693" s="159">
        <v>44288.84</v>
      </c>
      <c r="H693" s="159">
        <v>43916.67</v>
      </c>
      <c r="I693" s="159">
        <v>43544.5</v>
      </c>
      <c r="J693" s="275">
        <v>43172.33</v>
      </c>
      <c r="K693" s="275">
        <v>42800.160000000003</v>
      </c>
      <c r="L693" s="160">
        <v>42427.99</v>
      </c>
      <c r="M693" s="160">
        <v>42055.82</v>
      </c>
      <c r="N693" s="160">
        <v>41683.65</v>
      </c>
      <c r="O693" s="160">
        <v>41311.480000000003</v>
      </c>
      <c r="P693" s="160">
        <v>40939.31</v>
      </c>
      <c r="Q693" s="160">
        <f t="shared" si="148"/>
        <v>43172.330000000009</v>
      </c>
      <c r="R693" s="222"/>
      <c r="S693" s="209"/>
      <c r="T693" s="209">
        <v>5</v>
      </c>
      <c r="U693" s="517"/>
      <c r="V693" s="16">
        <f t="shared" si="156"/>
        <v>43172.330000000009</v>
      </c>
      <c r="W693" s="11">
        <f t="shared" si="157"/>
        <v>43172.330000000009</v>
      </c>
      <c r="X693" s="17">
        <f t="shared" si="158"/>
        <v>43172.330000000009</v>
      </c>
      <c r="Y693" s="16"/>
      <c r="Z693" s="11"/>
      <c r="AA693" s="17"/>
      <c r="AB693" s="16"/>
      <c r="AC693" s="11"/>
      <c r="AD693" s="17">
        <f t="shared" si="155"/>
        <v>0</v>
      </c>
      <c r="AE693" s="16">
        <v>0</v>
      </c>
      <c r="AF693" s="11">
        <v>0</v>
      </c>
      <c r="AG693" s="17">
        <v>0</v>
      </c>
      <c r="AH693" s="161"/>
      <c r="AI693" s="285"/>
      <c r="AJ693" s="16">
        <f t="shared" si="152"/>
        <v>0</v>
      </c>
    </row>
    <row r="694" spans="1:36" ht="11.25" customHeight="1">
      <c r="A694" s="156">
        <v>18100153</v>
      </c>
      <c r="B694" s="157"/>
      <c r="C694" s="197" t="s">
        <v>1094</v>
      </c>
      <c r="D694" s="159">
        <v>0</v>
      </c>
      <c r="E694" s="159">
        <v>0</v>
      </c>
      <c r="F694" s="159">
        <v>0</v>
      </c>
      <c r="G694" s="159">
        <v>0</v>
      </c>
      <c r="H694" s="159">
        <v>0</v>
      </c>
      <c r="I694" s="159">
        <v>0</v>
      </c>
      <c r="J694" s="275">
        <v>0</v>
      </c>
      <c r="K694" s="275">
        <v>0</v>
      </c>
      <c r="L694" s="160">
        <v>0</v>
      </c>
      <c r="M694" s="160">
        <v>0</v>
      </c>
      <c r="N694" s="160">
        <v>0</v>
      </c>
      <c r="O694" s="160">
        <v>0</v>
      </c>
      <c r="P694" s="160">
        <v>0</v>
      </c>
      <c r="Q694" s="160">
        <f t="shared" si="148"/>
        <v>0</v>
      </c>
      <c r="R694" s="222"/>
      <c r="S694" s="209"/>
      <c r="T694" s="209">
        <v>5</v>
      </c>
      <c r="U694" s="517"/>
      <c r="V694" s="16">
        <f t="shared" si="156"/>
        <v>0</v>
      </c>
      <c r="W694" s="11">
        <f t="shared" si="157"/>
        <v>0</v>
      </c>
      <c r="X694" s="17">
        <f t="shared" si="158"/>
        <v>0</v>
      </c>
      <c r="Y694" s="16"/>
      <c r="Z694" s="11"/>
      <c r="AA694" s="17"/>
      <c r="AB694" s="16"/>
      <c r="AC694" s="11"/>
      <c r="AD694" s="17">
        <f t="shared" si="155"/>
        <v>0</v>
      </c>
      <c r="AE694" s="16">
        <v>0</v>
      </c>
      <c r="AF694" s="11">
        <v>0</v>
      </c>
      <c r="AG694" s="17">
        <v>0</v>
      </c>
      <c r="AH694" s="161"/>
      <c r="AI694" s="285"/>
      <c r="AJ694" s="16">
        <f t="shared" si="152"/>
        <v>0</v>
      </c>
    </row>
    <row r="695" spans="1:36" ht="11.25" customHeight="1">
      <c r="A695" s="156">
        <v>18100163</v>
      </c>
      <c r="B695" s="157"/>
      <c r="C695" s="197" t="s">
        <v>1595</v>
      </c>
      <c r="D695" s="159">
        <v>0</v>
      </c>
      <c r="E695" s="159">
        <v>0</v>
      </c>
      <c r="F695" s="159">
        <v>0</v>
      </c>
      <c r="G695" s="159">
        <v>0</v>
      </c>
      <c r="H695" s="159">
        <v>0</v>
      </c>
      <c r="I695" s="159">
        <v>0</v>
      </c>
      <c r="J695" s="275">
        <v>0</v>
      </c>
      <c r="K695" s="275">
        <v>0</v>
      </c>
      <c r="L695" s="160">
        <v>0</v>
      </c>
      <c r="M695" s="160">
        <v>0</v>
      </c>
      <c r="N695" s="160">
        <v>0</v>
      </c>
      <c r="O695" s="160">
        <v>0</v>
      </c>
      <c r="P695" s="160">
        <v>0</v>
      </c>
      <c r="Q695" s="160">
        <f t="shared" si="148"/>
        <v>0</v>
      </c>
      <c r="R695" s="222"/>
      <c r="S695" s="209"/>
      <c r="T695" s="209">
        <v>5</v>
      </c>
      <c r="U695" s="517"/>
      <c r="V695" s="16">
        <f t="shared" si="156"/>
        <v>0</v>
      </c>
      <c r="W695" s="11">
        <f t="shared" si="157"/>
        <v>0</v>
      </c>
      <c r="X695" s="17">
        <f t="shared" si="158"/>
        <v>0</v>
      </c>
      <c r="Y695" s="16"/>
      <c r="Z695" s="11"/>
      <c r="AA695" s="17"/>
      <c r="AB695" s="16"/>
      <c r="AC695" s="11"/>
      <c r="AD695" s="17">
        <f t="shared" si="155"/>
        <v>0</v>
      </c>
      <c r="AE695" s="16">
        <v>0</v>
      </c>
      <c r="AF695" s="11">
        <v>0</v>
      </c>
      <c r="AG695" s="17">
        <v>0</v>
      </c>
      <c r="AH695" s="161"/>
      <c r="AI695" s="285"/>
      <c r="AJ695" s="16">
        <f t="shared" si="152"/>
        <v>0</v>
      </c>
    </row>
    <row r="696" spans="1:36" ht="11.25" customHeight="1">
      <c r="A696" s="156">
        <v>18100193</v>
      </c>
      <c r="B696" s="157"/>
      <c r="C696" s="197" t="s">
        <v>227</v>
      </c>
      <c r="D696" s="159">
        <v>0</v>
      </c>
      <c r="E696" s="159">
        <v>0</v>
      </c>
      <c r="F696" s="159">
        <v>0</v>
      </c>
      <c r="G696" s="159">
        <v>0</v>
      </c>
      <c r="H696" s="159">
        <v>0</v>
      </c>
      <c r="I696" s="159">
        <v>0</v>
      </c>
      <c r="J696" s="275">
        <v>0</v>
      </c>
      <c r="K696" s="275">
        <v>0</v>
      </c>
      <c r="L696" s="160">
        <v>0</v>
      </c>
      <c r="M696" s="160">
        <v>0</v>
      </c>
      <c r="N696" s="160">
        <v>0</v>
      </c>
      <c r="O696" s="160">
        <v>0</v>
      </c>
      <c r="P696" s="160">
        <v>0</v>
      </c>
      <c r="Q696" s="160">
        <f t="shared" ref="Q696:Q759" si="159">(D696+P696+SUM(E696:O696)*2)/24</f>
        <v>0</v>
      </c>
      <c r="R696" s="222"/>
      <c r="S696" s="209"/>
      <c r="T696" s="209">
        <v>5</v>
      </c>
      <c r="U696" s="517"/>
      <c r="V696" s="16">
        <f t="shared" si="156"/>
        <v>0</v>
      </c>
      <c r="W696" s="11">
        <f t="shared" si="157"/>
        <v>0</v>
      </c>
      <c r="X696" s="17">
        <f t="shared" si="158"/>
        <v>0</v>
      </c>
      <c r="Y696" s="16"/>
      <c r="Z696" s="11"/>
      <c r="AA696" s="17"/>
      <c r="AB696" s="16"/>
      <c r="AC696" s="11"/>
      <c r="AD696" s="17">
        <f t="shared" si="155"/>
        <v>0</v>
      </c>
      <c r="AE696" s="16">
        <v>0</v>
      </c>
      <c r="AF696" s="11">
        <v>0</v>
      </c>
      <c r="AG696" s="17">
        <v>0</v>
      </c>
      <c r="AH696" s="161"/>
      <c r="AI696" s="285"/>
      <c r="AJ696" s="16">
        <f t="shared" si="152"/>
        <v>0</v>
      </c>
    </row>
    <row r="697" spans="1:36" ht="11.25" customHeight="1">
      <c r="A697" s="156">
        <v>18100203</v>
      </c>
      <c r="B697" s="157"/>
      <c r="C697" s="197" t="s">
        <v>757</v>
      </c>
      <c r="D697" s="159">
        <v>1612999.55</v>
      </c>
      <c r="E697" s="159">
        <v>1606164.8</v>
      </c>
      <c r="F697" s="159">
        <v>1599330.05</v>
      </c>
      <c r="G697" s="159">
        <v>1592495.3</v>
      </c>
      <c r="H697" s="159">
        <v>1585660.55</v>
      </c>
      <c r="I697" s="159">
        <v>1578825.8</v>
      </c>
      <c r="J697" s="275">
        <v>1571991.05</v>
      </c>
      <c r="K697" s="275">
        <v>1565156.3</v>
      </c>
      <c r="L697" s="160">
        <v>1558321.55</v>
      </c>
      <c r="M697" s="160">
        <v>1551486.8</v>
      </c>
      <c r="N697" s="160">
        <v>1544652.05</v>
      </c>
      <c r="O697" s="160">
        <v>1537817.3</v>
      </c>
      <c r="P697" s="160">
        <v>1530982.55</v>
      </c>
      <c r="Q697" s="160">
        <f t="shared" si="159"/>
        <v>1571991.0500000005</v>
      </c>
      <c r="R697" s="222"/>
      <c r="S697" s="209"/>
      <c r="T697" s="209">
        <v>5</v>
      </c>
      <c r="U697" s="517"/>
      <c r="V697" s="16">
        <f t="shared" si="156"/>
        <v>1571991.0500000005</v>
      </c>
      <c r="W697" s="11">
        <f t="shared" si="157"/>
        <v>1571991.0500000005</v>
      </c>
      <c r="X697" s="17">
        <f t="shared" si="158"/>
        <v>1571991.0500000005</v>
      </c>
      <c r="Y697" s="16"/>
      <c r="Z697" s="11"/>
      <c r="AA697" s="17"/>
      <c r="AB697" s="16"/>
      <c r="AC697" s="11"/>
      <c r="AD697" s="17">
        <f t="shared" si="155"/>
        <v>0</v>
      </c>
      <c r="AE697" s="16">
        <v>0</v>
      </c>
      <c r="AF697" s="11">
        <v>0</v>
      </c>
      <c r="AG697" s="17">
        <v>0</v>
      </c>
      <c r="AH697" s="161"/>
      <c r="AI697" s="285"/>
      <c r="AJ697" s="16">
        <f t="shared" si="152"/>
        <v>0</v>
      </c>
    </row>
    <row r="698" spans="1:36" ht="11.25" customHeight="1">
      <c r="A698" s="156">
        <v>18100213</v>
      </c>
      <c r="B698" s="157"/>
      <c r="C698" s="197" t="s">
        <v>2920</v>
      </c>
      <c r="D698" s="159">
        <v>4398762.67</v>
      </c>
      <c r="E698" s="159">
        <v>4468472.99</v>
      </c>
      <c r="F698" s="159">
        <v>4455767.3499999996</v>
      </c>
      <c r="G698" s="159">
        <v>4443061.71</v>
      </c>
      <c r="H698" s="159">
        <v>4430439.38</v>
      </c>
      <c r="I698" s="159">
        <v>4417817.05</v>
      </c>
      <c r="J698" s="275">
        <v>4405194.72</v>
      </c>
      <c r="K698" s="275">
        <v>4392572.3899999997</v>
      </c>
      <c r="L698" s="160">
        <v>4379946.12</v>
      </c>
      <c r="M698" s="160">
        <v>4368687.87</v>
      </c>
      <c r="N698" s="160">
        <v>4356061.5999999996</v>
      </c>
      <c r="O698" s="160">
        <v>4343435.33</v>
      </c>
      <c r="P698" s="160">
        <v>4330809.0599999996</v>
      </c>
      <c r="Q698" s="160">
        <f t="shared" si="159"/>
        <v>4402186.864583333</v>
      </c>
      <c r="R698" s="222"/>
      <c r="S698" s="209"/>
      <c r="T698" s="209" t="s">
        <v>1844</v>
      </c>
      <c r="U698" s="517"/>
      <c r="V698" s="16">
        <f t="shared" si="156"/>
        <v>4402186.864583333</v>
      </c>
      <c r="W698" s="11">
        <f t="shared" si="157"/>
        <v>4402186.864583333</v>
      </c>
      <c r="X698" s="17">
        <f t="shared" si="158"/>
        <v>4402186.864583333</v>
      </c>
      <c r="Y698" s="16"/>
      <c r="Z698" s="11"/>
      <c r="AA698" s="17"/>
      <c r="AB698" s="16"/>
      <c r="AC698" s="11"/>
      <c r="AD698" s="17">
        <f t="shared" si="155"/>
        <v>0</v>
      </c>
      <c r="AE698" s="16"/>
      <c r="AF698" s="11"/>
      <c r="AG698" s="17"/>
      <c r="AH698" s="161"/>
      <c r="AI698" s="285"/>
      <c r="AJ698" s="16">
        <f t="shared" si="152"/>
        <v>0</v>
      </c>
    </row>
    <row r="699" spans="1:36" s="197" customFormat="1" ht="11.25" customHeight="1">
      <c r="A699" s="213">
        <v>18100223</v>
      </c>
      <c r="B699" s="247"/>
      <c r="C699" s="197" t="s">
        <v>2545</v>
      </c>
      <c r="D699" s="201">
        <v>1275323.08</v>
      </c>
      <c r="E699" s="201">
        <v>1268429.44</v>
      </c>
      <c r="F699" s="201">
        <v>1261535.8</v>
      </c>
      <c r="G699" s="201">
        <v>1254642.1599999999</v>
      </c>
      <c r="H699" s="201">
        <v>1247748.52</v>
      </c>
      <c r="I699" s="201">
        <v>1240854.8799999999</v>
      </c>
      <c r="J699" s="275">
        <v>1233961.24</v>
      </c>
      <c r="K699" s="275">
        <v>1227067.6000000001</v>
      </c>
      <c r="L699" s="202">
        <v>1220173.96</v>
      </c>
      <c r="M699" s="202">
        <v>1213280.32</v>
      </c>
      <c r="N699" s="202">
        <v>1206386.68</v>
      </c>
      <c r="O699" s="202">
        <v>1199493.04</v>
      </c>
      <c r="P699" s="202">
        <v>1192599.3999999999</v>
      </c>
      <c r="Q699" s="202">
        <f t="shared" si="159"/>
        <v>1233961.24</v>
      </c>
      <c r="R699" s="222"/>
      <c r="S699" s="209"/>
      <c r="T699" s="209" t="s">
        <v>1844</v>
      </c>
      <c r="U699" s="257"/>
      <c r="V699" s="369">
        <f t="shared" si="156"/>
        <v>1233961.24</v>
      </c>
      <c r="W699" s="489">
        <f t="shared" si="157"/>
        <v>1233961.24</v>
      </c>
      <c r="X699" s="490">
        <f t="shared" si="158"/>
        <v>1233961.24</v>
      </c>
      <c r="Y699" s="369"/>
      <c r="Z699" s="489"/>
      <c r="AA699" s="490"/>
      <c r="AB699" s="369"/>
      <c r="AC699" s="489"/>
      <c r="AD699" s="490">
        <f t="shared" ref="AD699" si="160">SUM(AB699:AC699)</f>
        <v>0</v>
      </c>
      <c r="AE699" s="369">
        <v>0</v>
      </c>
      <c r="AF699" s="489">
        <v>0</v>
      </c>
      <c r="AG699" s="490">
        <v>0</v>
      </c>
      <c r="AH699" s="491"/>
      <c r="AI699" s="492"/>
      <c r="AJ699" s="369">
        <f t="shared" si="152"/>
        <v>0</v>
      </c>
    </row>
    <row r="700" spans="1:36" ht="11.25" customHeight="1">
      <c r="A700" s="156">
        <v>18100231</v>
      </c>
      <c r="B700" s="157"/>
      <c r="C700" s="197" t="s">
        <v>945</v>
      </c>
      <c r="D700" s="159">
        <v>0</v>
      </c>
      <c r="E700" s="159">
        <v>0</v>
      </c>
      <c r="F700" s="159">
        <v>0</v>
      </c>
      <c r="G700" s="159">
        <v>0</v>
      </c>
      <c r="H700" s="159">
        <v>0</v>
      </c>
      <c r="I700" s="159">
        <v>0</v>
      </c>
      <c r="J700" s="275">
        <v>0</v>
      </c>
      <c r="K700" s="275">
        <v>0</v>
      </c>
      <c r="L700" s="160">
        <v>0</v>
      </c>
      <c r="M700" s="160">
        <v>0</v>
      </c>
      <c r="N700" s="160">
        <v>0</v>
      </c>
      <c r="O700" s="160">
        <v>0</v>
      </c>
      <c r="P700" s="160">
        <v>0</v>
      </c>
      <c r="Q700" s="160">
        <f t="shared" si="159"/>
        <v>0</v>
      </c>
      <c r="R700" s="222"/>
      <c r="S700" s="209"/>
      <c r="T700" s="209">
        <v>5</v>
      </c>
      <c r="U700" s="517"/>
      <c r="V700" s="16">
        <f t="shared" si="156"/>
        <v>0</v>
      </c>
      <c r="W700" s="11">
        <f t="shared" si="157"/>
        <v>0</v>
      </c>
      <c r="X700" s="17">
        <f t="shared" si="158"/>
        <v>0</v>
      </c>
      <c r="Y700" s="16"/>
      <c r="Z700" s="11"/>
      <c r="AA700" s="17"/>
      <c r="AB700" s="16"/>
      <c r="AC700" s="11"/>
      <c r="AD700" s="17">
        <f t="shared" si="155"/>
        <v>0</v>
      </c>
      <c r="AE700" s="16">
        <v>0</v>
      </c>
      <c r="AF700" s="11">
        <v>0</v>
      </c>
      <c r="AG700" s="17">
        <v>0</v>
      </c>
      <c r="AH700" s="161"/>
      <c r="AI700" s="285"/>
      <c r="AJ700" s="16">
        <f t="shared" si="152"/>
        <v>0</v>
      </c>
    </row>
    <row r="701" spans="1:36" ht="11.25" customHeight="1">
      <c r="A701" s="156">
        <v>18100233</v>
      </c>
      <c r="B701" s="157"/>
      <c r="C701" s="197" t="s">
        <v>2563</v>
      </c>
      <c r="D701" s="159">
        <v>215522.24</v>
      </c>
      <c r="E701" s="159">
        <v>214357.25</v>
      </c>
      <c r="F701" s="159">
        <v>213192.26</v>
      </c>
      <c r="G701" s="159">
        <v>212027.27</v>
      </c>
      <c r="H701" s="159">
        <v>210862.28</v>
      </c>
      <c r="I701" s="159">
        <v>209697.29</v>
      </c>
      <c r="J701" s="275">
        <v>208532.3</v>
      </c>
      <c r="K701" s="275">
        <v>207367.31</v>
      </c>
      <c r="L701" s="160">
        <v>206202.32</v>
      </c>
      <c r="M701" s="160">
        <v>205037.33</v>
      </c>
      <c r="N701" s="160">
        <v>203872.34</v>
      </c>
      <c r="O701" s="160">
        <v>202707.35</v>
      </c>
      <c r="P701" s="160">
        <v>201542.36</v>
      </c>
      <c r="Q701" s="160">
        <f t="shared" si="159"/>
        <v>208532.30000000002</v>
      </c>
      <c r="R701" s="222"/>
      <c r="S701" s="209"/>
      <c r="T701" s="209" t="s">
        <v>1844</v>
      </c>
      <c r="U701" s="517"/>
      <c r="V701" s="16">
        <f t="shared" si="156"/>
        <v>208532.30000000002</v>
      </c>
      <c r="W701" s="11">
        <f t="shared" si="157"/>
        <v>208532.30000000002</v>
      </c>
      <c r="X701" s="17">
        <f t="shared" si="158"/>
        <v>208532.30000000002</v>
      </c>
      <c r="Y701" s="16"/>
      <c r="Z701" s="11"/>
      <c r="AA701" s="17"/>
      <c r="AB701" s="16"/>
      <c r="AC701" s="11"/>
      <c r="AD701" s="17">
        <f t="shared" ref="AD701" si="161">SUM(AB701:AC701)</f>
        <v>0</v>
      </c>
      <c r="AE701" s="16">
        <v>0</v>
      </c>
      <c r="AF701" s="11">
        <v>0</v>
      </c>
      <c r="AG701" s="17">
        <v>0</v>
      </c>
      <c r="AH701" s="161"/>
      <c r="AI701" s="285"/>
      <c r="AJ701" s="16">
        <f t="shared" si="152"/>
        <v>0</v>
      </c>
    </row>
    <row r="702" spans="1:36" ht="11.25" customHeight="1">
      <c r="A702" s="156">
        <v>18100253</v>
      </c>
      <c r="B702" s="157"/>
      <c r="C702" s="197" t="s">
        <v>365</v>
      </c>
      <c r="D702" s="159">
        <v>0</v>
      </c>
      <c r="E702" s="159">
        <v>0</v>
      </c>
      <c r="F702" s="159">
        <v>0</v>
      </c>
      <c r="G702" s="159">
        <v>0</v>
      </c>
      <c r="H702" s="159">
        <v>0</v>
      </c>
      <c r="I702" s="159">
        <v>0</v>
      </c>
      <c r="J702" s="275">
        <v>0</v>
      </c>
      <c r="K702" s="275">
        <v>0</v>
      </c>
      <c r="L702" s="160">
        <v>0</v>
      </c>
      <c r="M702" s="160">
        <v>0</v>
      </c>
      <c r="N702" s="160">
        <v>0</v>
      </c>
      <c r="O702" s="160">
        <v>0</v>
      </c>
      <c r="P702" s="160">
        <v>0</v>
      </c>
      <c r="Q702" s="334">
        <f t="shared" si="159"/>
        <v>0</v>
      </c>
      <c r="R702" s="222"/>
      <c r="S702" s="209"/>
      <c r="T702" s="209">
        <v>5</v>
      </c>
      <c r="U702" s="517"/>
      <c r="V702" s="16">
        <f t="shared" si="156"/>
        <v>0</v>
      </c>
      <c r="W702" s="11">
        <f t="shared" si="157"/>
        <v>0</v>
      </c>
      <c r="X702" s="17">
        <f t="shared" si="158"/>
        <v>0</v>
      </c>
      <c r="Y702" s="16"/>
      <c r="Z702" s="11"/>
      <c r="AA702" s="17"/>
      <c r="AB702" s="16"/>
      <c r="AC702" s="11"/>
      <c r="AD702" s="17">
        <f t="shared" si="155"/>
        <v>0</v>
      </c>
      <c r="AE702" s="16">
        <v>0</v>
      </c>
      <c r="AF702" s="11">
        <v>0</v>
      </c>
      <c r="AG702" s="17">
        <v>0</v>
      </c>
      <c r="AH702" s="161"/>
      <c r="AI702" s="285"/>
      <c r="AJ702" s="16">
        <f t="shared" si="152"/>
        <v>0</v>
      </c>
    </row>
    <row r="703" spans="1:36" ht="11.25" customHeight="1">
      <c r="A703" s="156">
        <v>18100333</v>
      </c>
      <c r="B703" s="157"/>
      <c r="C703" s="197" t="s">
        <v>779</v>
      </c>
      <c r="D703" s="159">
        <v>0</v>
      </c>
      <c r="E703" s="159">
        <v>0</v>
      </c>
      <c r="F703" s="159">
        <v>0</v>
      </c>
      <c r="G703" s="159">
        <v>0</v>
      </c>
      <c r="H703" s="159">
        <v>0</v>
      </c>
      <c r="I703" s="159">
        <v>0</v>
      </c>
      <c r="J703" s="275">
        <v>0</v>
      </c>
      <c r="K703" s="275">
        <v>0</v>
      </c>
      <c r="L703" s="160">
        <v>0</v>
      </c>
      <c r="M703" s="160">
        <v>0</v>
      </c>
      <c r="N703" s="160">
        <v>0</v>
      </c>
      <c r="O703" s="160">
        <v>0</v>
      </c>
      <c r="P703" s="160">
        <v>0</v>
      </c>
      <c r="Q703" s="160">
        <f t="shared" si="159"/>
        <v>0</v>
      </c>
      <c r="R703" s="222"/>
      <c r="S703" s="209"/>
      <c r="T703" s="209">
        <v>5</v>
      </c>
      <c r="U703" s="517"/>
      <c r="V703" s="16">
        <f t="shared" si="156"/>
        <v>0</v>
      </c>
      <c r="W703" s="11">
        <f t="shared" si="157"/>
        <v>0</v>
      </c>
      <c r="X703" s="17">
        <f t="shared" si="158"/>
        <v>0</v>
      </c>
      <c r="Y703" s="16"/>
      <c r="Z703" s="11"/>
      <c r="AA703" s="17"/>
      <c r="AB703" s="16"/>
      <c r="AC703" s="11"/>
      <c r="AD703" s="17">
        <f t="shared" si="155"/>
        <v>0</v>
      </c>
      <c r="AE703" s="16">
        <v>0</v>
      </c>
      <c r="AF703" s="11">
        <v>0</v>
      </c>
      <c r="AG703" s="17">
        <v>0</v>
      </c>
      <c r="AH703" s="161"/>
      <c r="AI703" s="285"/>
      <c r="AJ703" s="16">
        <f t="shared" si="152"/>
        <v>0</v>
      </c>
    </row>
    <row r="704" spans="1:36" ht="11.25" customHeight="1">
      <c r="A704" s="156">
        <v>18100400</v>
      </c>
      <c r="C704" s="197" t="s">
        <v>1265</v>
      </c>
      <c r="D704" s="159">
        <v>0</v>
      </c>
      <c r="E704" s="159">
        <v>0</v>
      </c>
      <c r="F704" s="159">
        <v>0</v>
      </c>
      <c r="G704" s="159">
        <v>0</v>
      </c>
      <c r="H704" s="159">
        <v>0</v>
      </c>
      <c r="I704" s="159">
        <v>0</v>
      </c>
      <c r="J704" s="275">
        <v>0</v>
      </c>
      <c r="K704" s="275">
        <v>0</v>
      </c>
      <c r="L704" s="160">
        <v>0</v>
      </c>
      <c r="M704" s="160">
        <v>0</v>
      </c>
      <c r="N704" s="160">
        <v>0</v>
      </c>
      <c r="O704" s="160">
        <v>0</v>
      </c>
      <c r="P704" s="160">
        <v>0</v>
      </c>
      <c r="Q704" s="160">
        <f t="shared" si="159"/>
        <v>0</v>
      </c>
      <c r="R704" s="222"/>
      <c r="S704" s="209"/>
      <c r="T704" s="209">
        <v>5</v>
      </c>
      <c r="U704" s="517"/>
      <c r="V704" s="16">
        <f t="shared" si="156"/>
        <v>0</v>
      </c>
      <c r="W704" s="11">
        <f t="shared" si="157"/>
        <v>0</v>
      </c>
      <c r="X704" s="17">
        <f t="shared" si="158"/>
        <v>0</v>
      </c>
      <c r="Y704" s="16"/>
      <c r="Z704" s="11"/>
      <c r="AA704" s="17"/>
      <c r="AB704" s="16"/>
      <c r="AC704" s="11"/>
      <c r="AD704" s="17">
        <f t="shared" si="155"/>
        <v>0</v>
      </c>
      <c r="AE704" s="16">
        <v>0</v>
      </c>
      <c r="AF704" s="11">
        <v>0</v>
      </c>
      <c r="AG704" s="17">
        <v>0</v>
      </c>
      <c r="AH704" s="161"/>
      <c r="AI704" s="285"/>
      <c r="AJ704" s="16">
        <f t="shared" si="152"/>
        <v>0</v>
      </c>
    </row>
    <row r="705" spans="1:36" ht="11.25" customHeight="1">
      <c r="A705" s="156">
        <v>18100423</v>
      </c>
      <c r="B705" s="157"/>
      <c r="C705" s="197" t="s">
        <v>667</v>
      </c>
      <c r="D705" s="159">
        <v>0</v>
      </c>
      <c r="E705" s="159">
        <v>0</v>
      </c>
      <c r="F705" s="159">
        <v>0</v>
      </c>
      <c r="G705" s="159">
        <v>0</v>
      </c>
      <c r="H705" s="159">
        <v>0</v>
      </c>
      <c r="I705" s="159">
        <v>0</v>
      </c>
      <c r="J705" s="275">
        <v>0</v>
      </c>
      <c r="K705" s="275">
        <v>0</v>
      </c>
      <c r="L705" s="160">
        <v>0</v>
      </c>
      <c r="M705" s="160">
        <v>0</v>
      </c>
      <c r="N705" s="160">
        <v>0</v>
      </c>
      <c r="O705" s="160">
        <v>0</v>
      </c>
      <c r="P705" s="160">
        <v>0</v>
      </c>
      <c r="Q705" s="160">
        <f t="shared" si="159"/>
        <v>0</v>
      </c>
      <c r="R705" s="222"/>
      <c r="S705" s="209"/>
      <c r="T705" s="209">
        <v>5</v>
      </c>
      <c r="U705" s="517"/>
      <c r="V705" s="16">
        <f t="shared" si="156"/>
        <v>0</v>
      </c>
      <c r="W705" s="11">
        <f t="shared" si="157"/>
        <v>0</v>
      </c>
      <c r="X705" s="17">
        <f t="shared" si="158"/>
        <v>0</v>
      </c>
      <c r="Y705" s="16"/>
      <c r="Z705" s="11"/>
      <c r="AA705" s="17"/>
      <c r="AB705" s="16"/>
      <c r="AC705" s="11"/>
      <c r="AD705" s="17">
        <f t="shared" si="155"/>
        <v>0</v>
      </c>
      <c r="AE705" s="16">
        <v>0</v>
      </c>
      <c r="AF705" s="11">
        <v>0</v>
      </c>
      <c r="AG705" s="17">
        <v>0</v>
      </c>
      <c r="AH705" s="161"/>
      <c r="AI705" s="285"/>
      <c r="AJ705" s="16">
        <f t="shared" si="152"/>
        <v>0</v>
      </c>
    </row>
    <row r="706" spans="1:36" ht="11.25" customHeight="1">
      <c r="A706" s="156">
        <v>18100433</v>
      </c>
      <c r="B706" s="157"/>
      <c r="C706" s="197" t="s">
        <v>332</v>
      </c>
      <c r="D706" s="159">
        <v>0</v>
      </c>
      <c r="E706" s="159">
        <v>0</v>
      </c>
      <c r="F706" s="159">
        <v>0</v>
      </c>
      <c r="G706" s="159">
        <v>0</v>
      </c>
      <c r="H706" s="159">
        <v>0</v>
      </c>
      <c r="I706" s="159">
        <v>0</v>
      </c>
      <c r="J706" s="275">
        <v>0</v>
      </c>
      <c r="K706" s="275">
        <v>0</v>
      </c>
      <c r="L706" s="160">
        <v>0</v>
      </c>
      <c r="M706" s="160">
        <v>0</v>
      </c>
      <c r="N706" s="160">
        <v>0</v>
      </c>
      <c r="O706" s="160">
        <v>0</v>
      </c>
      <c r="P706" s="160">
        <v>0</v>
      </c>
      <c r="Q706" s="160">
        <f t="shared" si="159"/>
        <v>0</v>
      </c>
      <c r="R706" s="222"/>
      <c r="S706" s="209"/>
      <c r="T706" s="209">
        <v>5</v>
      </c>
      <c r="U706" s="517"/>
      <c r="V706" s="16">
        <f t="shared" si="156"/>
        <v>0</v>
      </c>
      <c r="W706" s="11">
        <f t="shared" si="157"/>
        <v>0</v>
      </c>
      <c r="X706" s="17">
        <f t="shared" si="158"/>
        <v>0</v>
      </c>
      <c r="Y706" s="16"/>
      <c r="Z706" s="11"/>
      <c r="AA706" s="17"/>
      <c r="AB706" s="16"/>
      <c r="AC706" s="11"/>
      <c r="AD706" s="17">
        <f t="shared" si="155"/>
        <v>0</v>
      </c>
      <c r="AE706" s="16">
        <v>0</v>
      </c>
      <c r="AF706" s="11">
        <v>0</v>
      </c>
      <c r="AG706" s="17">
        <v>0</v>
      </c>
      <c r="AH706" s="161"/>
      <c r="AI706" s="285"/>
      <c r="AJ706" s="16">
        <f t="shared" si="152"/>
        <v>0</v>
      </c>
    </row>
    <row r="707" spans="1:36" ht="11.25" customHeight="1">
      <c r="A707" s="156">
        <v>18100463</v>
      </c>
      <c r="B707" s="157"/>
      <c r="C707" s="197" t="s">
        <v>794</v>
      </c>
      <c r="D707" s="159">
        <v>0</v>
      </c>
      <c r="E707" s="159">
        <v>0</v>
      </c>
      <c r="F707" s="159">
        <v>0</v>
      </c>
      <c r="G707" s="159">
        <v>0</v>
      </c>
      <c r="H707" s="159">
        <v>0</v>
      </c>
      <c r="I707" s="159">
        <v>0</v>
      </c>
      <c r="J707" s="275">
        <v>0</v>
      </c>
      <c r="K707" s="275">
        <v>0</v>
      </c>
      <c r="L707" s="160">
        <v>0</v>
      </c>
      <c r="M707" s="160">
        <v>0</v>
      </c>
      <c r="N707" s="160">
        <v>0</v>
      </c>
      <c r="O707" s="160">
        <v>0</v>
      </c>
      <c r="P707" s="160">
        <v>0</v>
      </c>
      <c r="Q707" s="160">
        <f t="shared" si="159"/>
        <v>0</v>
      </c>
      <c r="R707" s="222"/>
      <c r="S707" s="209"/>
      <c r="T707" s="209">
        <v>5</v>
      </c>
      <c r="U707" s="517"/>
      <c r="V707" s="16">
        <f t="shared" si="156"/>
        <v>0</v>
      </c>
      <c r="W707" s="11">
        <f t="shared" si="157"/>
        <v>0</v>
      </c>
      <c r="X707" s="17">
        <f t="shared" si="158"/>
        <v>0</v>
      </c>
      <c r="Y707" s="16"/>
      <c r="Z707" s="11"/>
      <c r="AA707" s="17"/>
      <c r="AB707" s="16"/>
      <c r="AC707" s="11"/>
      <c r="AD707" s="17">
        <f t="shared" si="155"/>
        <v>0</v>
      </c>
      <c r="AE707" s="16">
        <v>0</v>
      </c>
      <c r="AF707" s="11">
        <v>0</v>
      </c>
      <c r="AG707" s="17">
        <v>0</v>
      </c>
      <c r="AH707" s="161"/>
      <c r="AI707" s="285"/>
      <c r="AJ707" s="16">
        <f t="shared" si="152"/>
        <v>0</v>
      </c>
    </row>
    <row r="708" spans="1:36" ht="11.25" customHeight="1">
      <c r="A708" s="156">
        <v>18100473</v>
      </c>
      <c r="B708" s="157"/>
      <c r="C708" s="197" t="s">
        <v>755</v>
      </c>
      <c r="D708" s="159">
        <v>1230971.76</v>
      </c>
      <c r="E708" s="159">
        <v>1222540.44</v>
      </c>
      <c r="F708" s="159">
        <v>1214109.1200000001</v>
      </c>
      <c r="G708" s="159">
        <v>1205677.8</v>
      </c>
      <c r="H708" s="159">
        <v>1197246.48</v>
      </c>
      <c r="I708" s="159">
        <v>1188815.1599999999</v>
      </c>
      <c r="J708" s="275">
        <v>1180383.8400000001</v>
      </c>
      <c r="K708" s="275">
        <v>1171952.52</v>
      </c>
      <c r="L708" s="160">
        <v>1163521.2</v>
      </c>
      <c r="M708" s="160">
        <v>1155089.8799999999</v>
      </c>
      <c r="N708" s="160">
        <v>1146658.56</v>
      </c>
      <c r="O708" s="160">
        <v>1138227.24</v>
      </c>
      <c r="P708" s="160">
        <v>1129795.92</v>
      </c>
      <c r="Q708" s="160">
        <f t="shared" si="159"/>
        <v>1180383.8399999999</v>
      </c>
      <c r="R708" s="222"/>
      <c r="S708" s="209"/>
      <c r="T708" s="209">
        <v>5</v>
      </c>
      <c r="U708" s="517"/>
      <c r="V708" s="16">
        <f t="shared" si="156"/>
        <v>1180383.8399999999</v>
      </c>
      <c r="W708" s="11">
        <f t="shared" si="157"/>
        <v>1180383.8399999999</v>
      </c>
      <c r="X708" s="17">
        <f t="shared" si="158"/>
        <v>1180383.8399999999</v>
      </c>
      <c r="Y708" s="16"/>
      <c r="Z708" s="11"/>
      <c r="AA708" s="17"/>
      <c r="AB708" s="16"/>
      <c r="AC708" s="11"/>
      <c r="AD708" s="17">
        <f t="shared" si="155"/>
        <v>0</v>
      </c>
      <c r="AE708" s="16">
        <v>0</v>
      </c>
      <c r="AF708" s="11">
        <v>0</v>
      </c>
      <c r="AG708" s="17">
        <v>0</v>
      </c>
      <c r="AH708" s="161"/>
      <c r="AI708" s="285"/>
      <c r="AJ708" s="16">
        <f t="shared" si="152"/>
        <v>0</v>
      </c>
    </row>
    <row r="709" spans="1:36" ht="11.25" customHeight="1">
      <c r="A709" s="156">
        <v>18100483</v>
      </c>
      <c r="B709" s="157"/>
      <c r="C709" s="197" t="s">
        <v>668</v>
      </c>
      <c r="D709" s="159">
        <v>0</v>
      </c>
      <c r="E709" s="159">
        <v>0</v>
      </c>
      <c r="F709" s="159">
        <v>0</v>
      </c>
      <c r="G709" s="159">
        <v>0</v>
      </c>
      <c r="H709" s="159">
        <v>0</v>
      </c>
      <c r="I709" s="159">
        <v>0</v>
      </c>
      <c r="J709" s="275">
        <v>0</v>
      </c>
      <c r="K709" s="275">
        <v>0</v>
      </c>
      <c r="L709" s="160">
        <v>0</v>
      </c>
      <c r="M709" s="160">
        <v>0</v>
      </c>
      <c r="N709" s="160">
        <v>0</v>
      </c>
      <c r="O709" s="160">
        <v>0</v>
      </c>
      <c r="P709" s="160">
        <v>0</v>
      </c>
      <c r="Q709" s="160">
        <f t="shared" si="159"/>
        <v>0</v>
      </c>
      <c r="R709" s="222"/>
      <c r="S709" s="209"/>
      <c r="T709" s="209">
        <v>5</v>
      </c>
      <c r="U709" s="517"/>
      <c r="V709" s="16">
        <f t="shared" si="156"/>
        <v>0</v>
      </c>
      <c r="W709" s="11">
        <f t="shared" si="157"/>
        <v>0</v>
      </c>
      <c r="X709" s="17">
        <f t="shared" si="158"/>
        <v>0</v>
      </c>
      <c r="Y709" s="16"/>
      <c r="Z709" s="11"/>
      <c r="AA709" s="17"/>
      <c r="AB709" s="16"/>
      <c r="AC709" s="11"/>
      <c r="AD709" s="17">
        <f t="shared" si="155"/>
        <v>0</v>
      </c>
      <c r="AE709" s="16">
        <v>0</v>
      </c>
      <c r="AF709" s="11">
        <v>0</v>
      </c>
      <c r="AG709" s="17">
        <v>0</v>
      </c>
      <c r="AH709" s="161"/>
      <c r="AI709" s="285"/>
      <c r="AJ709" s="16">
        <f t="shared" si="152"/>
        <v>0</v>
      </c>
    </row>
    <row r="710" spans="1:36" ht="11.25" customHeight="1">
      <c r="A710" s="156">
        <v>18100493</v>
      </c>
      <c r="B710" s="157"/>
      <c r="C710" s="197" t="s">
        <v>669</v>
      </c>
      <c r="D710" s="159">
        <v>427908.38</v>
      </c>
      <c r="E710" s="159">
        <v>425255.51</v>
      </c>
      <c r="F710" s="159">
        <v>422602.64</v>
      </c>
      <c r="G710" s="159">
        <v>419949.77</v>
      </c>
      <c r="H710" s="159">
        <v>417296.9</v>
      </c>
      <c r="I710" s="159">
        <v>414644.03</v>
      </c>
      <c r="J710" s="275">
        <v>411991.16</v>
      </c>
      <c r="K710" s="275">
        <v>409338.29</v>
      </c>
      <c r="L710" s="160">
        <v>406685.42</v>
      </c>
      <c r="M710" s="160">
        <v>404032.55</v>
      </c>
      <c r="N710" s="160">
        <v>401379.68</v>
      </c>
      <c r="O710" s="160">
        <v>398726.81</v>
      </c>
      <c r="P710" s="160">
        <v>396073.94</v>
      </c>
      <c r="Q710" s="160">
        <f t="shared" si="159"/>
        <v>411991.16</v>
      </c>
      <c r="R710" s="222"/>
      <c r="S710" s="209"/>
      <c r="T710" s="209">
        <v>5</v>
      </c>
      <c r="U710" s="517"/>
      <c r="V710" s="16">
        <f t="shared" si="156"/>
        <v>411991.16</v>
      </c>
      <c r="W710" s="11">
        <f t="shared" si="157"/>
        <v>411991.16</v>
      </c>
      <c r="X710" s="17">
        <f t="shared" si="158"/>
        <v>411991.16</v>
      </c>
      <c r="Y710" s="16"/>
      <c r="Z710" s="11"/>
      <c r="AA710" s="17"/>
      <c r="AB710" s="16"/>
      <c r="AC710" s="11"/>
      <c r="AD710" s="17">
        <f t="shared" si="155"/>
        <v>0</v>
      </c>
      <c r="AE710" s="16">
        <v>0</v>
      </c>
      <c r="AF710" s="11">
        <v>0</v>
      </c>
      <c r="AG710" s="17">
        <v>0</v>
      </c>
      <c r="AH710" s="161"/>
      <c r="AI710" s="285"/>
      <c r="AJ710" s="16">
        <f t="shared" si="152"/>
        <v>0</v>
      </c>
    </row>
    <row r="711" spans="1:36" ht="11.25" customHeight="1">
      <c r="A711" s="156">
        <v>18100503</v>
      </c>
      <c r="B711" s="157"/>
      <c r="C711" s="197" t="s">
        <v>1811</v>
      </c>
      <c r="D711" s="159">
        <v>0</v>
      </c>
      <c r="E711" s="159">
        <v>0</v>
      </c>
      <c r="F711" s="159">
        <v>0</v>
      </c>
      <c r="G711" s="159">
        <v>0</v>
      </c>
      <c r="H711" s="159">
        <v>0</v>
      </c>
      <c r="I711" s="159">
        <v>0</v>
      </c>
      <c r="J711" s="275">
        <v>0</v>
      </c>
      <c r="K711" s="275">
        <v>0</v>
      </c>
      <c r="L711" s="160">
        <v>0</v>
      </c>
      <c r="M711" s="160">
        <v>0</v>
      </c>
      <c r="N711" s="160">
        <v>0</v>
      </c>
      <c r="O711" s="160">
        <v>0</v>
      </c>
      <c r="P711" s="160">
        <v>0</v>
      </c>
      <c r="Q711" s="160">
        <f t="shared" si="159"/>
        <v>0</v>
      </c>
      <c r="R711" s="222"/>
      <c r="S711" s="209"/>
      <c r="T711" s="209">
        <v>5</v>
      </c>
      <c r="U711" s="517"/>
      <c r="V711" s="16">
        <f t="shared" si="156"/>
        <v>0</v>
      </c>
      <c r="W711" s="11">
        <f t="shared" si="157"/>
        <v>0</v>
      </c>
      <c r="X711" s="17">
        <f t="shared" si="158"/>
        <v>0</v>
      </c>
      <c r="Y711" s="16"/>
      <c r="Z711" s="11"/>
      <c r="AA711" s="17"/>
      <c r="AB711" s="16"/>
      <c r="AC711" s="11"/>
      <c r="AD711" s="17">
        <f t="shared" si="155"/>
        <v>0</v>
      </c>
      <c r="AE711" s="16">
        <v>0</v>
      </c>
      <c r="AF711" s="11">
        <v>0</v>
      </c>
      <c r="AG711" s="17">
        <v>0</v>
      </c>
      <c r="AH711" s="161"/>
      <c r="AI711" s="285"/>
      <c r="AJ711" s="16">
        <f t="shared" si="152"/>
        <v>0</v>
      </c>
    </row>
    <row r="712" spans="1:36" ht="11.25" customHeight="1">
      <c r="A712" s="156">
        <v>18100513</v>
      </c>
      <c r="B712" s="157"/>
      <c r="C712" s="197" t="s">
        <v>147</v>
      </c>
      <c r="D712" s="159">
        <v>0</v>
      </c>
      <c r="E712" s="159">
        <v>0</v>
      </c>
      <c r="F712" s="159">
        <v>0</v>
      </c>
      <c r="G712" s="159">
        <v>0</v>
      </c>
      <c r="H712" s="159">
        <v>0</v>
      </c>
      <c r="I712" s="159">
        <v>0</v>
      </c>
      <c r="J712" s="275">
        <v>0</v>
      </c>
      <c r="K712" s="275">
        <v>0</v>
      </c>
      <c r="L712" s="160">
        <v>0</v>
      </c>
      <c r="M712" s="160">
        <v>0</v>
      </c>
      <c r="N712" s="160">
        <v>0</v>
      </c>
      <c r="O712" s="160">
        <v>0</v>
      </c>
      <c r="P712" s="160">
        <v>0</v>
      </c>
      <c r="Q712" s="160">
        <f t="shared" si="159"/>
        <v>0</v>
      </c>
      <c r="R712" s="222"/>
      <c r="S712" s="209"/>
      <c r="T712" s="209">
        <v>5</v>
      </c>
      <c r="U712" s="517"/>
      <c r="V712" s="16">
        <f t="shared" si="156"/>
        <v>0</v>
      </c>
      <c r="W712" s="11">
        <f t="shared" si="157"/>
        <v>0</v>
      </c>
      <c r="X712" s="17">
        <f t="shared" si="158"/>
        <v>0</v>
      </c>
      <c r="Y712" s="16"/>
      <c r="Z712" s="11"/>
      <c r="AA712" s="17"/>
      <c r="AB712" s="16"/>
      <c r="AC712" s="11"/>
      <c r="AD712" s="17">
        <f t="shared" si="155"/>
        <v>0</v>
      </c>
      <c r="AE712" s="16">
        <v>0</v>
      </c>
      <c r="AF712" s="11">
        <v>0</v>
      </c>
      <c r="AG712" s="17">
        <v>0</v>
      </c>
      <c r="AH712" s="161"/>
      <c r="AI712" s="285"/>
      <c r="AJ712" s="16">
        <f t="shared" si="152"/>
        <v>0</v>
      </c>
    </row>
    <row r="713" spans="1:36" ht="11.25" customHeight="1">
      <c r="A713" s="156">
        <v>18100523</v>
      </c>
      <c r="B713" s="157"/>
      <c r="C713" s="197" t="s">
        <v>196</v>
      </c>
      <c r="D713" s="159">
        <v>0</v>
      </c>
      <c r="E713" s="159">
        <v>0</v>
      </c>
      <c r="F713" s="159">
        <v>0</v>
      </c>
      <c r="G713" s="159">
        <v>0</v>
      </c>
      <c r="H713" s="159">
        <v>0</v>
      </c>
      <c r="I713" s="159">
        <v>0</v>
      </c>
      <c r="J713" s="275">
        <v>0</v>
      </c>
      <c r="K713" s="275">
        <v>0</v>
      </c>
      <c r="L713" s="160">
        <v>0</v>
      </c>
      <c r="M713" s="160">
        <v>0</v>
      </c>
      <c r="N713" s="160">
        <v>0</v>
      </c>
      <c r="O713" s="160">
        <v>0</v>
      </c>
      <c r="P713" s="160">
        <v>0</v>
      </c>
      <c r="Q713" s="160">
        <f t="shared" si="159"/>
        <v>0</v>
      </c>
      <c r="R713" s="222"/>
      <c r="S713" s="209"/>
      <c r="T713" s="209">
        <v>5</v>
      </c>
      <c r="U713" s="517"/>
      <c r="V713" s="16">
        <f t="shared" si="156"/>
        <v>0</v>
      </c>
      <c r="W713" s="11">
        <f t="shared" si="157"/>
        <v>0</v>
      </c>
      <c r="X713" s="17">
        <f t="shared" si="158"/>
        <v>0</v>
      </c>
      <c r="Y713" s="16"/>
      <c r="Z713" s="11"/>
      <c r="AA713" s="17"/>
      <c r="AB713" s="16"/>
      <c r="AC713" s="11"/>
      <c r="AD713" s="17">
        <f t="shared" si="155"/>
        <v>0</v>
      </c>
      <c r="AE713" s="16">
        <v>0</v>
      </c>
      <c r="AF713" s="11">
        <v>0</v>
      </c>
      <c r="AG713" s="17">
        <v>0</v>
      </c>
      <c r="AH713" s="161"/>
      <c r="AI713" s="285"/>
      <c r="AJ713" s="16">
        <f t="shared" si="152"/>
        <v>0</v>
      </c>
    </row>
    <row r="714" spans="1:36" ht="11.25" customHeight="1">
      <c r="A714" s="156">
        <v>18100543</v>
      </c>
      <c r="B714" s="157"/>
      <c r="C714" s="197" t="s">
        <v>1129</v>
      </c>
      <c r="D714" s="159">
        <v>0</v>
      </c>
      <c r="E714" s="159">
        <v>0</v>
      </c>
      <c r="F714" s="159">
        <v>0</v>
      </c>
      <c r="G714" s="159">
        <v>0</v>
      </c>
      <c r="H714" s="159">
        <v>0</v>
      </c>
      <c r="I714" s="159">
        <v>0</v>
      </c>
      <c r="J714" s="275">
        <v>0</v>
      </c>
      <c r="K714" s="275">
        <v>0</v>
      </c>
      <c r="L714" s="160">
        <v>0</v>
      </c>
      <c r="M714" s="160">
        <v>0</v>
      </c>
      <c r="N714" s="160">
        <v>0</v>
      </c>
      <c r="O714" s="160">
        <v>0</v>
      </c>
      <c r="P714" s="160">
        <v>0</v>
      </c>
      <c r="Q714" s="160">
        <f t="shared" si="159"/>
        <v>0</v>
      </c>
      <c r="R714" s="222"/>
      <c r="S714" s="209"/>
      <c r="T714" s="209">
        <v>5</v>
      </c>
      <c r="U714" s="517"/>
      <c r="V714" s="16">
        <f t="shared" si="156"/>
        <v>0</v>
      </c>
      <c r="W714" s="11">
        <f t="shared" si="157"/>
        <v>0</v>
      </c>
      <c r="X714" s="17">
        <f t="shared" si="158"/>
        <v>0</v>
      </c>
      <c r="Y714" s="16"/>
      <c r="Z714" s="11"/>
      <c r="AA714" s="17"/>
      <c r="AB714" s="16"/>
      <c r="AC714" s="11"/>
      <c r="AD714" s="17">
        <f t="shared" ref="AD714:AD735" si="162">SUM(AB714:AC714)</f>
        <v>0</v>
      </c>
      <c r="AE714" s="16">
        <v>0</v>
      </c>
      <c r="AF714" s="11">
        <v>0</v>
      </c>
      <c r="AG714" s="17">
        <v>0</v>
      </c>
      <c r="AH714" s="161"/>
      <c r="AI714" s="285"/>
      <c r="AJ714" s="16">
        <f t="shared" si="152"/>
        <v>0</v>
      </c>
    </row>
    <row r="715" spans="1:36" ht="11.25" customHeight="1">
      <c r="A715" s="156">
        <v>18100563</v>
      </c>
      <c r="B715" s="157"/>
      <c r="C715" s="197" t="s">
        <v>1560</v>
      </c>
      <c r="D715" s="159">
        <v>0</v>
      </c>
      <c r="E715" s="159">
        <v>0</v>
      </c>
      <c r="F715" s="159">
        <v>0</v>
      </c>
      <c r="G715" s="159">
        <v>0</v>
      </c>
      <c r="H715" s="159">
        <v>0</v>
      </c>
      <c r="I715" s="159">
        <v>0</v>
      </c>
      <c r="J715" s="275">
        <v>0</v>
      </c>
      <c r="K715" s="275">
        <v>0</v>
      </c>
      <c r="L715" s="160">
        <v>0</v>
      </c>
      <c r="M715" s="160">
        <v>0</v>
      </c>
      <c r="N715" s="160">
        <v>0</v>
      </c>
      <c r="O715" s="160">
        <v>0</v>
      </c>
      <c r="P715" s="160">
        <v>0</v>
      </c>
      <c r="Q715" s="160">
        <f t="shared" si="159"/>
        <v>0</v>
      </c>
      <c r="R715" s="222"/>
      <c r="S715" s="209"/>
      <c r="T715" s="209">
        <v>5</v>
      </c>
      <c r="U715" s="517"/>
      <c r="V715" s="16">
        <f t="shared" si="156"/>
        <v>0</v>
      </c>
      <c r="W715" s="11">
        <f t="shared" si="157"/>
        <v>0</v>
      </c>
      <c r="X715" s="17">
        <f t="shared" si="158"/>
        <v>0</v>
      </c>
      <c r="Y715" s="16"/>
      <c r="Z715" s="11"/>
      <c r="AA715" s="17"/>
      <c r="AB715" s="16"/>
      <c r="AC715" s="11"/>
      <c r="AD715" s="17">
        <f t="shared" si="162"/>
        <v>0</v>
      </c>
      <c r="AE715" s="16">
        <v>0</v>
      </c>
      <c r="AF715" s="11">
        <v>0</v>
      </c>
      <c r="AG715" s="17">
        <v>0</v>
      </c>
      <c r="AH715" s="161"/>
      <c r="AI715" s="285"/>
      <c r="AJ715" s="16">
        <f t="shared" si="152"/>
        <v>0</v>
      </c>
    </row>
    <row r="716" spans="1:36" ht="11.25" customHeight="1">
      <c r="A716" s="156">
        <v>18100573</v>
      </c>
      <c r="B716" s="157"/>
      <c r="C716" s="197" t="s">
        <v>1543</v>
      </c>
      <c r="D716" s="159">
        <v>0</v>
      </c>
      <c r="E716" s="159">
        <v>0</v>
      </c>
      <c r="F716" s="159">
        <v>0</v>
      </c>
      <c r="G716" s="159">
        <v>0</v>
      </c>
      <c r="H716" s="159">
        <v>0</v>
      </c>
      <c r="I716" s="159">
        <v>0</v>
      </c>
      <c r="J716" s="275">
        <v>0</v>
      </c>
      <c r="K716" s="275">
        <v>0</v>
      </c>
      <c r="L716" s="160">
        <v>0</v>
      </c>
      <c r="M716" s="160">
        <v>0</v>
      </c>
      <c r="N716" s="160">
        <v>0</v>
      </c>
      <c r="O716" s="160">
        <v>0</v>
      </c>
      <c r="P716" s="160">
        <v>0</v>
      </c>
      <c r="Q716" s="160">
        <f t="shared" si="159"/>
        <v>0</v>
      </c>
      <c r="R716" s="222"/>
      <c r="S716" s="209"/>
      <c r="T716" s="209">
        <v>5</v>
      </c>
      <c r="U716" s="517"/>
      <c r="V716" s="16">
        <f t="shared" si="156"/>
        <v>0</v>
      </c>
      <c r="W716" s="11">
        <f t="shared" si="157"/>
        <v>0</v>
      </c>
      <c r="X716" s="17">
        <f t="shared" si="158"/>
        <v>0</v>
      </c>
      <c r="Y716" s="16"/>
      <c r="Z716" s="11"/>
      <c r="AA716" s="17"/>
      <c r="AB716" s="16"/>
      <c r="AC716" s="11"/>
      <c r="AD716" s="17">
        <f t="shared" si="162"/>
        <v>0</v>
      </c>
      <c r="AE716" s="16">
        <v>0</v>
      </c>
      <c r="AF716" s="11">
        <v>0</v>
      </c>
      <c r="AG716" s="17">
        <v>0</v>
      </c>
      <c r="AH716" s="161"/>
      <c r="AI716" s="285"/>
      <c r="AJ716" s="16">
        <f t="shared" si="152"/>
        <v>0</v>
      </c>
    </row>
    <row r="717" spans="1:36" ht="11.25" customHeight="1">
      <c r="A717" s="156">
        <v>18100583</v>
      </c>
      <c r="B717" s="157"/>
      <c r="C717" s="197" t="s">
        <v>740</v>
      </c>
      <c r="D717" s="159">
        <v>0</v>
      </c>
      <c r="E717" s="159">
        <v>0</v>
      </c>
      <c r="F717" s="159">
        <v>0</v>
      </c>
      <c r="G717" s="159">
        <v>0</v>
      </c>
      <c r="H717" s="159">
        <v>0</v>
      </c>
      <c r="I717" s="159">
        <v>0</v>
      </c>
      <c r="J717" s="275">
        <v>0</v>
      </c>
      <c r="K717" s="275">
        <v>0</v>
      </c>
      <c r="L717" s="160">
        <v>0</v>
      </c>
      <c r="M717" s="160">
        <v>0</v>
      </c>
      <c r="N717" s="160">
        <v>0</v>
      </c>
      <c r="O717" s="160">
        <v>0</v>
      </c>
      <c r="P717" s="160">
        <v>0</v>
      </c>
      <c r="Q717" s="160">
        <f t="shared" si="159"/>
        <v>0</v>
      </c>
      <c r="R717" s="222"/>
      <c r="S717" s="209"/>
      <c r="T717" s="209">
        <v>5</v>
      </c>
      <c r="U717" s="517"/>
      <c r="V717" s="16">
        <f t="shared" si="156"/>
        <v>0</v>
      </c>
      <c r="W717" s="11">
        <f t="shared" si="157"/>
        <v>0</v>
      </c>
      <c r="X717" s="17">
        <f t="shared" si="158"/>
        <v>0</v>
      </c>
      <c r="Y717" s="16"/>
      <c r="Z717" s="11"/>
      <c r="AA717" s="17"/>
      <c r="AB717" s="16"/>
      <c r="AC717" s="11"/>
      <c r="AD717" s="17">
        <f t="shared" si="162"/>
        <v>0</v>
      </c>
      <c r="AE717" s="16">
        <v>0</v>
      </c>
      <c r="AF717" s="11">
        <v>0</v>
      </c>
      <c r="AG717" s="17">
        <v>0</v>
      </c>
      <c r="AH717" s="161"/>
      <c r="AI717" s="285"/>
      <c r="AJ717" s="16">
        <f t="shared" si="152"/>
        <v>0</v>
      </c>
    </row>
    <row r="718" spans="1:36" ht="11.25" customHeight="1">
      <c r="A718" s="156">
        <v>18100593</v>
      </c>
      <c r="B718" s="157"/>
      <c r="C718" s="197" t="s">
        <v>1834</v>
      </c>
      <c r="D718" s="159">
        <v>0</v>
      </c>
      <c r="E718" s="159">
        <v>0</v>
      </c>
      <c r="F718" s="159">
        <v>0</v>
      </c>
      <c r="G718" s="159">
        <v>0</v>
      </c>
      <c r="H718" s="159">
        <v>0</v>
      </c>
      <c r="I718" s="159">
        <v>0</v>
      </c>
      <c r="J718" s="275">
        <v>0</v>
      </c>
      <c r="K718" s="275">
        <v>0</v>
      </c>
      <c r="L718" s="160">
        <v>0</v>
      </c>
      <c r="M718" s="160">
        <v>0</v>
      </c>
      <c r="N718" s="160">
        <v>0</v>
      </c>
      <c r="O718" s="160">
        <v>0</v>
      </c>
      <c r="P718" s="160">
        <v>0</v>
      </c>
      <c r="Q718" s="160">
        <f t="shared" si="159"/>
        <v>0</v>
      </c>
      <c r="R718" s="222"/>
      <c r="S718" s="209"/>
      <c r="T718" s="209">
        <v>5</v>
      </c>
      <c r="U718" s="517"/>
      <c r="V718" s="16">
        <f t="shared" si="156"/>
        <v>0</v>
      </c>
      <c r="W718" s="11">
        <f t="shared" si="157"/>
        <v>0</v>
      </c>
      <c r="X718" s="17">
        <f t="shared" si="158"/>
        <v>0</v>
      </c>
      <c r="Y718" s="16"/>
      <c r="Z718" s="11"/>
      <c r="AA718" s="17"/>
      <c r="AB718" s="16"/>
      <c r="AC718" s="11"/>
      <c r="AD718" s="17">
        <f t="shared" si="162"/>
        <v>0</v>
      </c>
      <c r="AE718" s="16">
        <v>0</v>
      </c>
      <c r="AF718" s="11">
        <v>0</v>
      </c>
      <c r="AG718" s="17">
        <v>0</v>
      </c>
      <c r="AH718" s="161"/>
      <c r="AI718" s="285"/>
      <c r="AJ718" s="16">
        <f t="shared" si="152"/>
        <v>0</v>
      </c>
    </row>
    <row r="719" spans="1:36" ht="11.25" customHeight="1">
      <c r="A719" s="156">
        <v>18100603</v>
      </c>
      <c r="B719" s="157"/>
      <c r="C719" s="197" t="s">
        <v>1289</v>
      </c>
      <c r="D719" s="159">
        <v>0</v>
      </c>
      <c r="E719" s="159">
        <v>0</v>
      </c>
      <c r="F719" s="159">
        <v>0</v>
      </c>
      <c r="G719" s="159">
        <v>0</v>
      </c>
      <c r="H719" s="159">
        <v>0</v>
      </c>
      <c r="I719" s="159">
        <v>0</v>
      </c>
      <c r="J719" s="275">
        <v>0</v>
      </c>
      <c r="K719" s="275">
        <v>0</v>
      </c>
      <c r="L719" s="160">
        <v>0</v>
      </c>
      <c r="M719" s="160">
        <v>0</v>
      </c>
      <c r="N719" s="160">
        <v>0</v>
      </c>
      <c r="O719" s="160">
        <v>0</v>
      </c>
      <c r="P719" s="160">
        <v>0</v>
      </c>
      <c r="Q719" s="160">
        <f t="shared" si="159"/>
        <v>0</v>
      </c>
      <c r="R719" s="222"/>
      <c r="S719" s="209"/>
      <c r="T719" s="209">
        <v>5</v>
      </c>
      <c r="U719" s="517"/>
      <c r="V719" s="16">
        <f t="shared" si="156"/>
        <v>0</v>
      </c>
      <c r="W719" s="11">
        <f t="shared" si="157"/>
        <v>0</v>
      </c>
      <c r="X719" s="17">
        <f t="shared" si="158"/>
        <v>0</v>
      </c>
      <c r="Y719" s="16"/>
      <c r="Z719" s="11"/>
      <c r="AA719" s="17"/>
      <c r="AB719" s="16"/>
      <c r="AC719" s="11"/>
      <c r="AD719" s="17">
        <f t="shared" si="162"/>
        <v>0</v>
      </c>
      <c r="AE719" s="16">
        <v>0</v>
      </c>
      <c r="AF719" s="11">
        <v>0</v>
      </c>
      <c r="AG719" s="17">
        <v>0</v>
      </c>
      <c r="AH719" s="161"/>
      <c r="AI719" s="285"/>
      <c r="AJ719" s="16">
        <f t="shared" ref="AJ719:AJ782" si="163">Q719-X719-AA719-AD719-AG719-AH719</f>
        <v>0</v>
      </c>
    </row>
    <row r="720" spans="1:36" ht="11.25" customHeight="1">
      <c r="A720" s="156">
        <v>18100623</v>
      </c>
      <c r="B720" s="157"/>
      <c r="C720" s="197" t="s">
        <v>1046</v>
      </c>
      <c r="D720" s="159">
        <v>0</v>
      </c>
      <c r="E720" s="159">
        <v>0</v>
      </c>
      <c r="F720" s="159">
        <v>0</v>
      </c>
      <c r="G720" s="159">
        <v>0</v>
      </c>
      <c r="H720" s="159">
        <v>0</v>
      </c>
      <c r="I720" s="159">
        <v>0</v>
      </c>
      <c r="J720" s="275">
        <v>0</v>
      </c>
      <c r="K720" s="275">
        <v>0</v>
      </c>
      <c r="L720" s="160">
        <v>0</v>
      </c>
      <c r="M720" s="160">
        <v>0</v>
      </c>
      <c r="N720" s="160">
        <v>0</v>
      </c>
      <c r="O720" s="160">
        <v>0</v>
      </c>
      <c r="P720" s="160">
        <v>0</v>
      </c>
      <c r="Q720" s="160">
        <f t="shared" si="159"/>
        <v>0</v>
      </c>
      <c r="R720" s="222"/>
      <c r="S720" s="209"/>
      <c r="T720" s="209" t="s">
        <v>1844</v>
      </c>
      <c r="U720" s="517"/>
      <c r="V720" s="16">
        <f t="shared" si="156"/>
        <v>0</v>
      </c>
      <c r="W720" s="11">
        <f t="shared" si="157"/>
        <v>0</v>
      </c>
      <c r="X720" s="17">
        <f t="shared" si="158"/>
        <v>0</v>
      </c>
      <c r="Y720" s="16"/>
      <c r="Z720" s="11"/>
      <c r="AA720" s="17"/>
      <c r="AB720" s="16"/>
      <c r="AC720" s="11"/>
      <c r="AD720" s="17">
        <f t="shared" si="162"/>
        <v>0</v>
      </c>
      <c r="AE720" s="16">
        <v>0</v>
      </c>
      <c r="AF720" s="11">
        <v>0</v>
      </c>
      <c r="AG720" s="17">
        <v>0</v>
      </c>
      <c r="AH720" s="161"/>
      <c r="AI720" s="285"/>
      <c r="AJ720" s="16">
        <f t="shared" si="163"/>
        <v>0</v>
      </c>
    </row>
    <row r="721" spans="1:36" ht="11.25" customHeight="1">
      <c r="A721" s="156">
        <v>18100653</v>
      </c>
      <c r="B721" s="157"/>
      <c r="C721" s="197" t="s">
        <v>253</v>
      </c>
      <c r="D721" s="159">
        <v>0</v>
      </c>
      <c r="E721" s="159">
        <v>0</v>
      </c>
      <c r="F721" s="159">
        <v>0</v>
      </c>
      <c r="G721" s="159">
        <v>0</v>
      </c>
      <c r="H721" s="159">
        <v>0</v>
      </c>
      <c r="I721" s="159">
        <v>0</v>
      </c>
      <c r="J721" s="275">
        <v>0</v>
      </c>
      <c r="K721" s="275">
        <v>0</v>
      </c>
      <c r="L721" s="160">
        <v>0</v>
      </c>
      <c r="M721" s="160">
        <v>0</v>
      </c>
      <c r="N721" s="160">
        <v>0</v>
      </c>
      <c r="O721" s="160">
        <v>0</v>
      </c>
      <c r="P721" s="160">
        <v>0</v>
      </c>
      <c r="Q721" s="160">
        <f t="shared" si="159"/>
        <v>0</v>
      </c>
      <c r="R721" s="222"/>
      <c r="S721" s="209"/>
      <c r="T721" s="209" t="s">
        <v>1844</v>
      </c>
      <c r="U721" s="517"/>
      <c r="V721" s="16">
        <f t="shared" si="156"/>
        <v>0</v>
      </c>
      <c r="W721" s="11">
        <f t="shared" si="157"/>
        <v>0</v>
      </c>
      <c r="X721" s="17">
        <f t="shared" si="158"/>
        <v>0</v>
      </c>
      <c r="Y721" s="16"/>
      <c r="Z721" s="11"/>
      <c r="AA721" s="17"/>
      <c r="AB721" s="16"/>
      <c r="AC721" s="11"/>
      <c r="AD721" s="17">
        <f t="shared" si="162"/>
        <v>0</v>
      </c>
      <c r="AE721" s="16">
        <v>0</v>
      </c>
      <c r="AF721" s="11">
        <v>0</v>
      </c>
      <c r="AG721" s="17">
        <v>0</v>
      </c>
      <c r="AH721" s="161"/>
      <c r="AI721" s="285"/>
      <c r="AJ721" s="16">
        <f t="shared" si="163"/>
        <v>0</v>
      </c>
    </row>
    <row r="722" spans="1:36" ht="11.25" customHeight="1">
      <c r="A722" s="156">
        <v>18100663</v>
      </c>
      <c r="B722" s="157"/>
      <c r="C722" s="197" t="s">
        <v>2456</v>
      </c>
      <c r="D722" s="159">
        <v>890653.33</v>
      </c>
      <c r="E722" s="159">
        <v>869392.59</v>
      </c>
      <c r="F722" s="159">
        <v>848131.85</v>
      </c>
      <c r="G722" s="159">
        <v>826871.11</v>
      </c>
      <c r="H722" s="159">
        <v>805610.37</v>
      </c>
      <c r="I722" s="159">
        <v>784349.63</v>
      </c>
      <c r="J722" s="275">
        <v>763088.89</v>
      </c>
      <c r="K722" s="275">
        <v>741828.15</v>
      </c>
      <c r="L722" s="160">
        <v>720567.41</v>
      </c>
      <c r="M722" s="160">
        <v>699306.67</v>
      </c>
      <c r="N722" s="160">
        <v>678045.93</v>
      </c>
      <c r="O722" s="160">
        <v>656785.18999999994</v>
      </c>
      <c r="P722" s="160">
        <v>635524.44999999995</v>
      </c>
      <c r="Q722" s="160">
        <f t="shared" si="159"/>
        <v>763088.89</v>
      </c>
      <c r="R722" s="222"/>
      <c r="S722" s="209"/>
      <c r="T722" s="209" t="s">
        <v>1844</v>
      </c>
      <c r="U722" s="517"/>
      <c r="V722" s="16">
        <f t="shared" ref="V722:V743" si="164">Q722</f>
        <v>763088.89</v>
      </c>
      <c r="W722" s="11">
        <f t="shared" ref="W722:W743" si="165">Q722</f>
        <v>763088.89</v>
      </c>
      <c r="X722" s="17">
        <f t="shared" ref="X722:X743" si="166">Q722</f>
        <v>763088.89</v>
      </c>
      <c r="Y722" s="16"/>
      <c r="Z722" s="11"/>
      <c r="AA722" s="17"/>
      <c r="AB722" s="16"/>
      <c r="AC722" s="11"/>
      <c r="AD722" s="17">
        <f t="shared" ref="AD722" si="167">SUM(AB722:AC722)</f>
        <v>0</v>
      </c>
      <c r="AE722" s="16">
        <v>0</v>
      </c>
      <c r="AF722" s="11">
        <v>0</v>
      </c>
      <c r="AG722" s="17">
        <v>0</v>
      </c>
      <c r="AH722" s="161"/>
      <c r="AI722" s="285"/>
      <c r="AJ722" s="16">
        <f t="shared" si="163"/>
        <v>0</v>
      </c>
    </row>
    <row r="723" spans="1:36" ht="11.25" customHeight="1">
      <c r="A723" s="156">
        <v>18100673</v>
      </c>
      <c r="B723" s="157"/>
      <c r="C723" s="197" t="s">
        <v>2482</v>
      </c>
      <c r="D723" s="159">
        <v>1590532.82</v>
      </c>
      <c r="E723" s="159">
        <v>1553543.68</v>
      </c>
      <c r="F723" s="159">
        <v>1516554.54</v>
      </c>
      <c r="G723" s="159">
        <v>1479565.4</v>
      </c>
      <c r="H723" s="159">
        <v>1442576.26</v>
      </c>
      <c r="I723" s="159">
        <v>1405587.12</v>
      </c>
      <c r="J723" s="275">
        <v>1368597.98</v>
      </c>
      <c r="K723" s="275">
        <v>1331608.8400000001</v>
      </c>
      <c r="L723" s="160">
        <v>1298377.71</v>
      </c>
      <c r="M723" s="160">
        <v>1261388.57</v>
      </c>
      <c r="N723" s="160">
        <v>1227266.43</v>
      </c>
      <c r="O723" s="160">
        <v>1191436.29</v>
      </c>
      <c r="P723" s="160">
        <v>1157863.1499999999</v>
      </c>
      <c r="Q723" s="160">
        <f t="shared" si="159"/>
        <v>1370891.7337499997</v>
      </c>
      <c r="R723" s="222"/>
      <c r="S723" s="209"/>
      <c r="T723" s="209" t="s">
        <v>1844</v>
      </c>
      <c r="U723" s="517"/>
      <c r="V723" s="16">
        <f t="shared" si="164"/>
        <v>1370891.7337499997</v>
      </c>
      <c r="W723" s="11">
        <f t="shared" si="165"/>
        <v>1370891.7337499997</v>
      </c>
      <c r="X723" s="17">
        <f t="shared" si="166"/>
        <v>1370891.7337499997</v>
      </c>
      <c r="Y723" s="16"/>
      <c r="Z723" s="11"/>
      <c r="AA723" s="17"/>
      <c r="AB723" s="16"/>
      <c r="AC723" s="11"/>
      <c r="AD723" s="17">
        <f t="shared" ref="AD723" si="168">SUM(AB723:AC723)</f>
        <v>0</v>
      </c>
      <c r="AE723" s="16">
        <v>0</v>
      </c>
      <c r="AF723" s="11">
        <v>0</v>
      </c>
      <c r="AG723" s="17">
        <v>0</v>
      </c>
      <c r="AH723" s="161"/>
      <c r="AI723" s="285"/>
      <c r="AJ723" s="16">
        <f t="shared" si="163"/>
        <v>0</v>
      </c>
    </row>
    <row r="724" spans="1:36" ht="11.25" customHeight="1">
      <c r="A724" s="156">
        <v>18100813</v>
      </c>
      <c r="B724" s="157"/>
      <c r="C724" s="197" t="s">
        <v>1446</v>
      </c>
      <c r="D724" s="159">
        <v>0</v>
      </c>
      <c r="E724" s="159">
        <v>0</v>
      </c>
      <c r="F724" s="159">
        <v>0</v>
      </c>
      <c r="G724" s="159">
        <v>0</v>
      </c>
      <c r="H724" s="159">
        <v>0</v>
      </c>
      <c r="I724" s="159">
        <v>0</v>
      </c>
      <c r="J724" s="275">
        <v>0</v>
      </c>
      <c r="K724" s="275">
        <v>0</v>
      </c>
      <c r="L724" s="160">
        <v>0</v>
      </c>
      <c r="M724" s="160">
        <v>0</v>
      </c>
      <c r="N724" s="160">
        <v>0</v>
      </c>
      <c r="O724" s="160">
        <v>0</v>
      </c>
      <c r="P724" s="160">
        <v>0</v>
      </c>
      <c r="Q724" s="160">
        <f t="shared" si="159"/>
        <v>0</v>
      </c>
      <c r="R724" s="222"/>
      <c r="S724" s="209"/>
      <c r="T724" s="209">
        <v>5</v>
      </c>
      <c r="U724" s="517"/>
      <c r="V724" s="16">
        <f t="shared" si="164"/>
        <v>0</v>
      </c>
      <c r="W724" s="11">
        <f t="shared" si="165"/>
        <v>0</v>
      </c>
      <c r="X724" s="17">
        <f t="shared" si="166"/>
        <v>0</v>
      </c>
      <c r="Y724" s="16"/>
      <c r="Z724" s="11"/>
      <c r="AA724" s="17"/>
      <c r="AB724" s="16"/>
      <c r="AC724" s="11"/>
      <c r="AD724" s="17">
        <f t="shared" si="162"/>
        <v>0</v>
      </c>
      <c r="AE724" s="16">
        <v>0</v>
      </c>
      <c r="AF724" s="11">
        <v>0</v>
      </c>
      <c r="AG724" s="17">
        <v>0</v>
      </c>
      <c r="AH724" s="161"/>
      <c r="AI724" s="285"/>
      <c r="AJ724" s="16">
        <f t="shared" si="163"/>
        <v>0</v>
      </c>
    </row>
    <row r="725" spans="1:36" ht="11.25" customHeight="1">
      <c r="A725" s="156">
        <v>18100823</v>
      </c>
      <c r="B725" s="157"/>
      <c r="C725" s="197" t="s">
        <v>1447</v>
      </c>
      <c r="D725" s="159">
        <v>0</v>
      </c>
      <c r="E725" s="159">
        <v>0</v>
      </c>
      <c r="F725" s="159">
        <v>0</v>
      </c>
      <c r="G725" s="159">
        <v>0</v>
      </c>
      <c r="H725" s="159">
        <v>0</v>
      </c>
      <c r="I725" s="159">
        <v>0</v>
      </c>
      <c r="J725" s="275">
        <v>0</v>
      </c>
      <c r="K725" s="275">
        <v>0</v>
      </c>
      <c r="L725" s="160">
        <v>0</v>
      </c>
      <c r="M725" s="160">
        <v>0</v>
      </c>
      <c r="N725" s="160">
        <v>0</v>
      </c>
      <c r="O725" s="160">
        <v>0</v>
      </c>
      <c r="P725" s="160">
        <v>0</v>
      </c>
      <c r="Q725" s="160">
        <f t="shared" si="159"/>
        <v>0</v>
      </c>
      <c r="R725" s="222"/>
      <c r="S725" s="209"/>
      <c r="T725" s="209">
        <v>5</v>
      </c>
      <c r="U725" s="517"/>
      <c r="V725" s="16">
        <f t="shared" si="164"/>
        <v>0</v>
      </c>
      <c r="W725" s="11">
        <f t="shared" si="165"/>
        <v>0</v>
      </c>
      <c r="X725" s="17">
        <f t="shared" si="166"/>
        <v>0</v>
      </c>
      <c r="Y725" s="16"/>
      <c r="Z725" s="11"/>
      <c r="AA725" s="17"/>
      <c r="AB725" s="16"/>
      <c r="AC725" s="11"/>
      <c r="AD725" s="17">
        <f t="shared" si="162"/>
        <v>0</v>
      </c>
      <c r="AE725" s="16">
        <v>0</v>
      </c>
      <c r="AF725" s="11">
        <v>0</v>
      </c>
      <c r="AG725" s="17">
        <v>0</v>
      </c>
      <c r="AH725" s="161"/>
      <c r="AI725" s="285"/>
      <c r="AJ725" s="16">
        <f t="shared" si="163"/>
        <v>0</v>
      </c>
    </row>
    <row r="726" spans="1:36" ht="11.25" customHeight="1">
      <c r="A726" s="156">
        <v>18100833</v>
      </c>
      <c r="B726" s="157"/>
      <c r="C726" s="197" t="s">
        <v>632</v>
      </c>
      <c r="D726" s="159">
        <v>0</v>
      </c>
      <c r="E726" s="159">
        <v>0</v>
      </c>
      <c r="F726" s="159">
        <v>0</v>
      </c>
      <c r="G726" s="159">
        <v>0</v>
      </c>
      <c r="H726" s="159">
        <v>0</v>
      </c>
      <c r="I726" s="159">
        <v>0</v>
      </c>
      <c r="J726" s="275">
        <v>0</v>
      </c>
      <c r="K726" s="275">
        <v>0</v>
      </c>
      <c r="L726" s="160">
        <v>0</v>
      </c>
      <c r="M726" s="160">
        <v>0</v>
      </c>
      <c r="N726" s="160">
        <v>0</v>
      </c>
      <c r="O726" s="160">
        <v>0</v>
      </c>
      <c r="P726" s="160">
        <v>0</v>
      </c>
      <c r="Q726" s="160">
        <f t="shared" si="159"/>
        <v>0</v>
      </c>
      <c r="R726" s="222"/>
      <c r="S726" s="209"/>
      <c r="T726" s="209">
        <v>5</v>
      </c>
      <c r="U726" s="517"/>
      <c r="V726" s="16">
        <f t="shared" si="164"/>
        <v>0</v>
      </c>
      <c r="W726" s="11">
        <f t="shared" si="165"/>
        <v>0</v>
      </c>
      <c r="X726" s="17">
        <f t="shared" si="166"/>
        <v>0</v>
      </c>
      <c r="Y726" s="16"/>
      <c r="Z726" s="11"/>
      <c r="AA726" s="17"/>
      <c r="AB726" s="16"/>
      <c r="AC726" s="11"/>
      <c r="AD726" s="17">
        <f t="shared" si="162"/>
        <v>0</v>
      </c>
      <c r="AE726" s="16">
        <v>0</v>
      </c>
      <c r="AF726" s="11">
        <v>0</v>
      </c>
      <c r="AG726" s="17">
        <v>0</v>
      </c>
      <c r="AH726" s="161"/>
      <c r="AI726" s="285"/>
      <c r="AJ726" s="16">
        <f t="shared" si="163"/>
        <v>0</v>
      </c>
    </row>
    <row r="727" spans="1:36" ht="11.25" customHeight="1">
      <c r="A727" s="156">
        <v>18100901</v>
      </c>
      <c r="B727" s="157"/>
      <c r="C727" s="197" t="s">
        <v>1333</v>
      </c>
      <c r="D727" s="159">
        <v>0</v>
      </c>
      <c r="E727" s="159">
        <v>0</v>
      </c>
      <c r="F727" s="159">
        <v>0</v>
      </c>
      <c r="G727" s="159">
        <v>0</v>
      </c>
      <c r="H727" s="159">
        <v>0</v>
      </c>
      <c r="I727" s="159">
        <v>0</v>
      </c>
      <c r="J727" s="275">
        <v>0</v>
      </c>
      <c r="K727" s="275">
        <v>0</v>
      </c>
      <c r="L727" s="160">
        <v>0</v>
      </c>
      <c r="M727" s="160">
        <v>0</v>
      </c>
      <c r="N727" s="160">
        <v>0</v>
      </c>
      <c r="O727" s="160">
        <v>0</v>
      </c>
      <c r="P727" s="160">
        <v>0</v>
      </c>
      <c r="Q727" s="160">
        <f t="shared" si="159"/>
        <v>0</v>
      </c>
      <c r="R727" s="222"/>
      <c r="S727" s="209"/>
      <c r="T727" s="209">
        <v>5</v>
      </c>
      <c r="U727" s="517"/>
      <c r="V727" s="16">
        <f t="shared" si="164"/>
        <v>0</v>
      </c>
      <c r="W727" s="11">
        <f t="shared" si="165"/>
        <v>0</v>
      </c>
      <c r="X727" s="17">
        <f t="shared" si="166"/>
        <v>0</v>
      </c>
      <c r="Y727" s="16"/>
      <c r="Z727" s="11"/>
      <c r="AA727" s="17"/>
      <c r="AB727" s="16"/>
      <c r="AC727" s="11"/>
      <c r="AD727" s="17">
        <f t="shared" si="162"/>
        <v>0</v>
      </c>
      <c r="AE727" s="16">
        <v>0</v>
      </c>
      <c r="AF727" s="11">
        <v>0</v>
      </c>
      <c r="AG727" s="17">
        <v>0</v>
      </c>
      <c r="AH727" s="161"/>
      <c r="AI727" s="285"/>
      <c r="AJ727" s="16">
        <f t="shared" si="163"/>
        <v>0</v>
      </c>
    </row>
    <row r="728" spans="1:36" ht="11.25" customHeight="1">
      <c r="A728" s="156">
        <v>18100923</v>
      </c>
      <c r="B728" s="157"/>
      <c r="C728" s="197" t="s">
        <v>2201</v>
      </c>
      <c r="D728" s="159">
        <v>2262330.23</v>
      </c>
      <c r="E728" s="159">
        <v>2255102.34</v>
      </c>
      <c r="F728" s="159">
        <v>2247874.4500000002</v>
      </c>
      <c r="G728" s="159">
        <v>2240646.56</v>
      </c>
      <c r="H728" s="159">
        <v>2233418.67</v>
      </c>
      <c r="I728" s="159">
        <v>2226190.7799999998</v>
      </c>
      <c r="J728" s="275">
        <v>2218962.89</v>
      </c>
      <c r="K728" s="275">
        <v>2211735</v>
      </c>
      <c r="L728" s="160">
        <v>2204507.11</v>
      </c>
      <c r="M728" s="160">
        <v>2197279.2200000002</v>
      </c>
      <c r="N728" s="160">
        <v>2190051.33</v>
      </c>
      <c r="O728" s="160">
        <v>2182823.44</v>
      </c>
      <c r="P728" s="160">
        <v>2175595.5499999998</v>
      </c>
      <c r="Q728" s="160">
        <f t="shared" si="159"/>
        <v>2218962.89</v>
      </c>
      <c r="R728" s="222"/>
      <c r="S728" s="209"/>
      <c r="T728" s="209" t="s">
        <v>1844</v>
      </c>
      <c r="U728" s="517"/>
      <c r="V728" s="16">
        <f t="shared" si="164"/>
        <v>2218962.89</v>
      </c>
      <c r="W728" s="11">
        <f t="shared" si="165"/>
        <v>2218962.89</v>
      </c>
      <c r="X728" s="17">
        <f t="shared" si="166"/>
        <v>2218962.89</v>
      </c>
      <c r="Y728" s="16"/>
      <c r="Z728" s="11"/>
      <c r="AA728" s="17"/>
      <c r="AB728" s="16"/>
      <c r="AC728" s="11"/>
      <c r="AD728" s="17">
        <f>SUM(AB728:AC728)</f>
        <v>0</v>
      </c>
      <c r="AE728" s="16">
        <v>0</v>
      </c>
      <c r="AF728" s="11">
        <v>0</v>
      </c>
      <c r="AG728" s="17">
        <v>0</v>
      </c>
      <c r="AH728" s="161"/>
      <c r="AI728" s="285"/>
      <c r="AJ728" s="16">
        <f t="shared" si="163"/>
        <v>0</v>
      </c>
    </row>
    <row r="729" spans="1:36" ht="11.25" customHeight="1">
      <c r="A729" s="156">
        <v>18100933</v>
      </c>
      <c r="B729" s="157"/>
      <c r="C729" s="197" t="s">
        <v>2202</v>
      </c>
      <c r="D729" s="159">
        <v>461992.34</v>
      </c>
      <c r="E729" s="159">
        <v>460925.38</v>
      </c>
      <c r="F729" s="159">
        <v>459858.42</v>
      </c>
      <c r="G729" s="159">
        <v>458791.46</v>
      </c>
      <c r="H729" s="159">
        <v>457724.5</v>
      </c>
      <c r="I729" s="159">
        <v>456657.54</v>
      </c>
      <c r="J729" s="275">
        <v>455590.58</v>
      </c>
      <c r="K729" s="275">
        <v>454523.62</v>
      </c>
      <c r="L729" s="160">
        <v>453456.66</v>
      </c>
      <c r="M729" s="160">
        <v>452389.7</v>
      </c>
      <c r="N729" s="160">
        <v>451322.74</v>
      </c>
      <c r="O729" s="160">
        <v>450255.78</v>
      </c>
      <c r="P729" s="160">
        <v>449188.82</v>
      </c>
      <c r="Q729" s="160">
        <f t="shared" si="159"/>
        <v>455590.58000000007</v>
      </c>
      <c r="R729" s="222"/>
      <c r="S729" s="209"/>
      <c r="T729" s="209" t="s">
        <v>1844</v>
      </c>
      <c r="U729" s="517"/>
      <c r="V729" s="16">
        <f t="shared" si="164"/>
        <v>455590.58000000007</v>
      </c>
      <c r="W729" s="11">
        <f t="shared" si="165"/>
        <v>455590.58000000007</v>
      </c>
      <c r="X729" s="17">
        <f t="shared" si="166"/>
        <v>455590.58000000007</v>
      </c>
      <c r="Y729" s="16"/>
      <c r="Z729" s="11"/>
      <c r="AA729" s="17"/>
      <c r="AB729" s="16"/>
      <c r="AC729" s="11"/>
      <c r="AD729" s="17">
        <f>SUM(AB729:AC729)</f>
        <v>0</v>
      </c>
      <c r="AE729" s="16">
        <v>0</v>
      </c>
      <c r="AF729" s="11">
        <v>0</v>
      </c>
      <c r="AG729" s="17">
        <v>0</v>
      </c>
      <c r="AH729" s="161"/>
      <c r="AI729" s="285"/>
      <c r="AJ729" s="16">
        <f t="shared" si="163"/>
        <v>0</v>
      </c>
    </row>
    <row r="730" spans="1:36" ht="11.25" customHeight="1">
      <c r="A730" s="156">
        <v>18100973</v>
      </c>
      <c r="B730" s="157"/>
      <c r="C730" s="197" t="s">
        <v>179</v>
      </c>
      <c r="D730" s="159">
        <v>0</v>
      </c>
      <c r="E730" s="159">
        <v>0</v>
      </c>
      <c r="F730" s="159">
        <v>0</v>
      </c>
      <c r="G730" s="159">
        <v>0</v>
      </c>
      <c r="H730" s="159">
        <v>0</v>
      </c>
      <c r="I730" s="159">
        <v>0</v>
      </c>
      <c r="J730" s="275">
        <v>0</v>
      </c>
      <c r="K730" s="275">
        <v>0</v>
      </c>
      <c r="L730" s="160">
        <v>0</v>
      </c>
      <c r="M730" s="160">
        <v>0</v>
      </c>
      <c r="N730" s="160">
        <v>0</v>
      </c>
      <c r="O730" s="160">
        <v>0</v>
      </c>
      <c r="P730" s="160">
        <v>0</v>
      </c>
      <c r="Q730" s="160">
        <f t="shared" si="159"/>
        <v>0</v>
      </c>
      <c r="R730" s="222"/>
      <c r="S730" s="209"/>
      <c r="T730" s="209">
        <v>5</v>
      </c>
      <c r="U730" s="517"/>
      <c r="V730" s="16">
        <f t="shared" si="164"/>
        <v>0</v>
      </c>
      <c r="W730" s="11">
        <f t="shared" si="165"/>
        <v>0</v>
      </c>
      <c r="X730" s="17">
        <f t="shared" si="166"/>
        <v>0</v>
      </c>
      <c r="Y730" s="16"/>
      <c r="Z730" s="11"/>
      <c r="AA730" s="17"/>
      <c r="AB730" s="16"/>
      <c r="AC730" s="11"/>
      <c r="AD730" s="17">
        <f t="shared" si="162"/>
        <v>0</v>
      </c>
      <c r="AE730" s="16">
        <v>0</v>
      </c>
      <c r="AF730" s="11">
        <v>0</v>
      </c>
      <c r="AG730" s="17">
        <v>0</v>
      </c>
      <c r="AH730" s="161"/>
      <c r="AI730" s="285"/>
      <c r="AJ730" s="16">
        <f t="shared" si="163"/>
        <v>0</v>
      </c>
    </row>
    <row r="731" spans="1:36" ht="11.25" customHeight="1">
      <c r="A731" s="156">
        <v>18100993</v>
      </c>
      <c r="B731" s="157"/>
      <c r="C731" s="197" t="s">
        <v>1759</v>
      </c>
      <c r="D731" s="159">
        <v>0</v>
      </c>
      <c r="E731" s="159">
        <v>0</v>
      </c>
      <c r="F731" s="159">
        <v>0</v>
      </c>
      <c r="G731" s="159">
        <v>0</v>
      </c>
      <c r="H731" s="159">
        <v>0</v>
      </c>
      <c r="I731" s="159">
        <v>0</v>
      </c>
      <c r="J731" s="275">
        <v>0</v>
      </c>
      <c r="K731" s="275">
        <v>0</v>
      </c>
      <c r="L731" s="160">
        <v>0</v>
      </c>
      <c r="M731" s="160">
        <v>0</v>
      </c>
      <c r="N731" s="160">
        <v>0</v>
      </c>
      <c r="O731" s="160">
        <v>0</v>
      </c>
      <c r="P731" s="160">
        <v>0</v>
      </c>
      <c r="Q731" s="160">
        <f t="shared" si="159"/>
        <v>0</v>
      </c>
      <c r="R731" s="222"/>
      <c r="S731" s="209"/>
      <c r="T731" s="209">
        <v>5</v>
      </c>
      <c r="U731" s="517"/>
      <c r="V731" s="16">
        <f t="shared" si="164"/>
        <v>0</v>
      </c>
      <c r="W731" s="11">
        <f t="shared" si="165"/>
        <v>0</v>
      </c>
      <c r="X731" s="17">
        <f t="shared" si="166"/>
        <v>0</v>
      </c>
      <c r="Y731" s="16"/>
      <c r="Z731" s="11"/>
      <c r="AA731" s="17"/>
      <c r="AB731" s="16"/>
      <c r="AC731" s="11"/>
      <c r="AD731" s="17">
        <f t="shared" si="162"/>
        <v>0</v>
      </c>
      <c r="AE731" s="16">
        <v>0</v>
      </c>
      <c r="AF731" s="11">
        <v>0</v>
      </c>
      <c r="AG731" s="17">
        <v>0</v>
      </c>
      <c r="AH731" s="161"/>
      <c r="AI731" s="285"/>
      <c r="AJ731" s="16">
        <f t="shared" si="163"/>
        <v>0</v>
      </c>
    </row>
    <row r="732" spans="1:36" ht="11.25" customHeight="1">
      <c r="A732" s="156">
        <v>18101023</v>
      </c>
      <c r="B732" s="157"/>
      <c r="C732" s="197" t="s">
        <v>864</v>
      </c>
      <c r="D732" s="159">
        <v>1753453.24</v>
      </c>
      <c r="E732" s="159">
        <v>1746402.36</v>
      </c>
      <c r="F732" s="159">
        <v>1739351.48</v>
      </c>
      <c r="G732" s="159">
        <v>1732300.6</v>
      </c>
      <c r="H732" s="159">
        <v>1725249.72</v>
      </c>
      <c r="I732" s="159">
        <v>1718198.84</v>
      </c>
      <c r="J732" s="275">
        <v>1711147.96</v>
      </c>
      <c r="K732" s="275">
        <v>1704097.08</v>
      </c>
      <c r="L732" s="160">
        <v>1697046.2</v>
      </c>
      <c r="M732" s="160">
        <v>1689995.32</v>
      </c>
      <c r="N732" s="160">
        <v>1682944.44</v>
      </c>
      <c r="O732" s="160">
        <v>1675893.56</v>
      </c>
      <c r="P732" s="160">
        <v>1668842.68</v>
      </c>
      <c r="Q732" s="160">
        <f t="shared" si="159"/>
        <v>1711147.96</v>
      </c>
      <c r="R732" s="222"/>
      <c r="S732" s="209"/>
      <c r="T732" s="209" t="s">
        <v>1844</v>
      </c>
      <c r="U732" s="517"/>
      <c r="V732" s="16">
        <f t="shared" si="164"/>
        <v>1711147.96</v>
      </c>
      <c r="W732" s="11">
        <f t="shared" si="165"/>
        <v>1711147.96</v>
      </c>
      <c r="X732" s="17">
        <f t="shared" si="166"/>
        <v>1711147.96</v>
      </c>
      <c r="Y732" s="16"/>
      <c r="Z732" s="11"/>
      <c r="AA732" s="17"/>
      <c r="AB732" s="16"/>
      <c r="AC732" s="11"/>
      <c r="AD732" s="17">
        <f t="shared" si="162"/>
        <v>0</v>
      </c>
      <c r="AE732" s="16">
        <v>0</v>
      </c>
      <c r="AF732" s="11">
        <v>0</v>
      </c>
      <c r="AG732" s="17">
        <v>0</v>
      </c>
      <c r="AH732" s="161"/>
      <c r="AI732" s="285"/>
      <c r="AJ732" s="16">
        <f t="shared" si="163"/>
        <v>0</v>
      </c>
    </row>
    <row r="733" spans="1:36" ht="11.25" customHeight="1">
      <c r="A733" s="156">
        <v>18101033</v>
      </c>
      <c r="B733" s="157"/>
      <c r="C733" s="197" t="s">
        <v>485</v>
      </c>
      <c r="D733" s="159">
        <v>2054735.95</v>
      </c>
      <c r="E733" s="159">
        <v>2046740.87</v>
      </c>
      <c r="F733" s="159">
        <v>2038745.79</v>
      </c>
      <c r="G733" s="159">
        <v>2030750.71</v>
      </c>
      <c r="H733" s="159">
        <v>2022755.63</v>
      </c>
      <c r="I733" s="159">
        <v>2014760.55</v>
      </c>
      <c r="J733" s="275">
        <v>2006765.47</v>
      </c>
      <c r="K733" s="275">
        <v>1998770.39</v>
      </c>
      <c r="L733" s="160">
        <v>1990775.31</v>
      </c>
      <c r="M733" s="160">
        <v>1982780.23</v>
      </c>
      <c r="N733" s="160">
        <v>1974785.15</v>
      </c>
      <c r="O733" s="160">
        <v>1966790.07</v>
      </c>
      <c r="P733" s="160">
        <v>1958794.99</v>
      </c>
      <c r="Q733" s="160">
        <f t="shared" si="159"/>
        <v>2006765.47</v>
      </c>
      <c r="R733" s="222"/>
      <c r="S733" s="209"/>
      <c r="T733" s="209" t="s">
        <v>1844</v>
      </c>
      <c r="U733" s="517"/>
      <c r="V733" s="16">
        <f t="shared" si="164"/>
        <v>2006765.47</v>
      </c>
      <c r="W733" s="11">
        <f t="shared" si="165"/>
        <v>2006765.47</v>
      </c>
      <c r="X733" s="17">
        <f t="shared" si="166"/>
        <v>2006765.47</v>
      </c>
      <c r="Y733" s="16"/>
      <c r="Z733" s="11"/>
      <c r="AA733" s="17"/>
      <c r="AB733" s="16"/>
      <c r="AC733" s="11"/>
      <c r="AD733" s="17">
        <f t="shared" si="162"/>
        <v>0</v>
      </c>
      <c r="AE733" s="16">
        <v>0</v>
      </c>
      <c r="AF733" s="11">
        <v>0</v>
      </c>
      <c r="AG733" s="17">
        <v>0</v>
      </c>
      <c r="AH733" s="161"/>
      <c r="AI733" s="285"/>
      <c r="AJ733" s="16">
        <f t="shared" si="163"/>
        <v>0</v>
      </c>
    </row>
    <row r="734" spans="1:36" ht="11.25" customHeight="1">
      <c r="A734" s="156">
        <v>18101043</v>
      </c>
      <c r="B734" s="157"/>
      <c r="C734" s="197" t="s">
        <v>219</v>
      </c>
      <c r="D734" s="159">
        <v>0</v>
      </c>
      <c r="E734" s="159">
        <v>0</v>
      </c>
      <c r="F734" s="159">
        <v>0</v>
      </c>
      <c r="G734" s="159">
        <v>0</v>
      </c>
      <c r="H734" s="159">
        <v>0</v>
      </c>
      <c r="I734" s="159">
        <v>0</v>
      </c>
      <c r="J734" s="275">
        <v>0</v>
      </c>
      <c r="K734" s="275">
        <v>0</v>
      </c>
      <c r="L734" s="160">
        <v>0</v>
      </c>
      <c r="M734" s="160">
        <v>0</v>
      </c>
      <c r="N734" s="160">
        <v>0</v>
      </c>
      <c r="O734" s="160">
        <v>0</v>
      </c>
      <c r="P734" s="160">
        <v>0</v>
      </c>
      <c r="Q734" s="160">
        <f t="shared" si="159"/>
        <v>0</v>
      </c>
      <c r="R734" s="222"/>
      <c r="S734" s="209"/>
      <c r="T734" s="209" t="s">
        <v>1844</v>
      </c>
      <c r="U734" s="517"/>
      <c r="V734" s="16">
        <f t="shared" si="164"/>
        <v>0</v>
      </c>
      <c r="W734" s="11">
        <f t="shared" si="165"/>
        <v>0</v>
      </c>
      <c r="X734" s="17">
        <f t="shared" si="166"/>
        <v>0</v>
      </c>
      <c r="Y734" s="16"/>
      <c r="Z734" s="11"/>
      <c r="AA734" s="17"/>
      <c r="AB734" s="16"/>
      <c r="AC734" s="11"/>
      <c r="AD734" s="17">
        <f t="shared" si="162"/>
        <v>0</v>
      </c>
      <c r="AE734" s="16">
        <v>0</v>
      </c>
      <c r="AF734" s="11">
        <v>0</v>
      </c>
      <c r="AG734" s="17">
        <v>0</v>
      </c>
      <c r="AH734" s="161"/>
      <c r="AI734" s="285"/>
      <c r="AJ734" s="16">
        <f t="shared" si="163"/>
        <v>0</v>
      </c>
    </row>
    <row r="735" spans="1:36" ht="11.25" customHeight="1">
      <c r="A735" s="167">
        <v>18101053</v>
      </c>
      <c r="B735" s="157"/>
      <c r="C735" s="166" t="s">
        <v>1818</v>
      </c>
      <c r="D735" s="159">
        <v>714638.35</v>
      </c>
      <c r="E735" s="159">
        <v>677221.86</v>
      </c>
      <c r="F735" s="159">
        <v>639805.37</v>
      </c>
      <c r="G735" s="159">
        <v>602388.88</v>
      </c>
      <c r="H735" s="159">
        <v>564972.39</v>
      </c>
      <c r="I735" s="159">
        <v>527555.9</v>
      </c>
      <c r="J735" s="275">
        <v>490139.41</v>
      </c>
      <c r="K735" s="275">
        <v>452722.92</v>
      </c>
      <c r="L735" s="160">
        <v>415306.43</v>
      </c>
      <c r="M735" s="160">
        <v>377889.94</v>
      </c>
      <c r="N735" s="160">
        <v>340473.45</v>
      </c>
      <c r="O735" s="160">
        <v>303056.96000000002</v>
      </c>
      <c r="P735" s="160">
        <v>265640.46999999997</v>
      </c>
      <c r="Q735" s="160">
        <f t="shared" si="159"/>
        <v>490139.41000000009</v>
      </c>
      <c r="R735" s="222"/>
      <c r="S735" s="209"/>
      <c r="T735" s="209" t="s">
        <v>1844</v>
      </c>
      <c r="U735" s="517"/>
      <c r="V735" s="16">
        <f t="shared" si="164"/>
        <v>490139.41000000009</v>
      </c>
      <c r="W735" s="11">
        <f t="shared" si="165"/>
        <v>490139.41000000009</v>
      </c>
      <c r="X735" s="17">
        <f t="shared" si="166"/>
        <v>490139.41000000009</v>
      </c>
      <c r="Y735" s="16"/>
      <c r="Z735" s="11"/>
      <c r="AA735" s="17"/>
      <c r="AB735" s="16"/>
      <c r="AC735" s="11"/>
      <c r="AD735" s="17">
        <f t="shared" si="162"/>
        <v>0</v>
      </c>
      <c r="AE735" s="16">
        <v>0</v>
      </c>
      <c r="AF735" s="11">
        <v>0</v>
      </c>
      <c r="AG735" s="17">
        <v>0</v>
      </c>
      <c r="AH735" s="161"/>
      <c r="AI735" s="285"/>
      <c r="AJ735" s="16">
        <f t="shared" si="163"/>
        <v>0</v>
      </c>
    </row>
    <row r="736" spans="1:36" ht="11.25" customHeight="1">
      <c r="A736" s="173">
        <v>18101073</v>
      </c>
      <c r="B736" s="168"/>
      <c r="C736" s="242" t="s">
        <v>948</v>
      </c>
      <c r="D736" s="159">
        <v>0</v>
      </c>
      <c r="E736" s="159">
        <v>0</v>
      </c>
      <c r="F736" s="159">
        <v>0</v>
      </c>
      <c r="G736" s="159">
        <v>0</v>
      </c>
      <c r="H736" s="159">
        <v>0</v>
      </c>
      <c r="I736" s="159">
        <v>0</v>
      </c>
      <c r="J736" s="275">
        <v>0</v>
      </c>
      <c r="K736" s="275">
        <v>0</v>
      </c>
      <c r="L736" s="160">
        <v>0</v>
      </c>
      <c r="M736" s="160">
        <v>0</v>
      </c>
      <c r="N736" s="160">
        <v>0</v>
      </c>
      <c r="O736" s="160">
        <v>0</v>
      </c>
      <c r="P736" s="160">
        <v>0</v>
      </c>
      <c r="Q736" s="160">
        <f t="shared" si="159"/>
        <v>0</v>
      </c>
      <c r="R736" s="222"/>
      <c r="S736" s="209"/>
      <c r="T736" s="209" t="s">
        <v>1844</v>
      </c>
      <c r="U736" s="517"/>
      <c r="V736" s="16">
        <f t="shared" si="164"/>
        <v>0</v>
      </c>
      <c r="W736" s="11">
        <f t="shared" si="165"/>
        <v>0</v>
      </c>
      <c r="X736" s="17">
        <f t="shared" si="166"/>
        <v>0</v>
      </c>
      <c r="Y736" s="16"/>
      <c r="Z736" s="11"/>
      <c r="AA736" s="17"/>
      <c r="AB736" s="16"/>
      <c r="AC736" s="11"/>
      <c r="AD736" s="17">
        <f t="shared" ref="AD736:AD744" si="169">SUM(AB736:AC736)</f>
        <v>0</v>
      </c>
      <c r="AE736" s="16">
        <v>0</v>
      </c>
      <c r="AF736" s="11">
        <v>0</v>
      </c>
      <c r="AG736" s="17">
        <v>0</v>
      </c>
      <c r="AH736" s="161"/>
      <c r="AI736" s="285"/>
      <c r="AJ736" s="16">
        <f t="shared" si="163"/>
        <v>0</v>
      </c>
    </row>
    <row r="737" spans="1:36" ht="11.25" customHeight="1">
      <c r="A737" s="173">
        <v>18101083</v>
      </c>
      <c r="B737" s="168"/>
      <c r="C737" s="242" t="s">
        <v>949</v>
      </c>
      <c r="D737" s="159">
        <v>625617.77</v>
      </c>
      <c r="E737" s="159">
        <v>603274.27</v>
      </c>
      <c r="F737" s="159">
        <v>580930.77</v>
      </c>
      <c r="G737" s="159">
        <v>558587.27</v>
      </c>
      <c r="H737" s="159">
        <v>536243.77</v>
      </c>
      <c r="I737" s="159">
        <v>513900.27</v>
      </c>
      <c r="J737" s="275">
        <v>491556.77</v>
      </c>
      <c r="K737" s="275">
        <v>469213.27</v>
      </c>
      <c r="L737" s="160">
        <v>446869.77</v>
      </c>
      <c r="M737" s="160">
        <v>424526.27</v>
      </c>
      <c r="N737" s="160">
        <v>402182.77</v>
      </c>
      <c r="O737" s="160">
        <v>379839.27</v>
      </c>
      <c r="P737" s="160">
        <v>357495.77</v>
      </c>
      <c r="Q737" s="160">
        <f t="shared" si="159"/>
        <v>491556.76999999984</v>
      </c>
      <c r="R737" s="222"/>
      <c r="S737" s="209"/>
      <c r="T737" s="209" t="s">
        <v>1844</v>
      </c>
      <c r="U737" s="517"/>
      <c r="V737" s="16">
        <f t="shared" si="164"/>
        <v>491556.76999999984</v>
      </c>
      <c r="W737" s="11">
        <f t="shared" si="165"/>
        <v>491556.76999999984</v>
      </c>
      <c r="X737" s="17">
        <f t="shared" si="166"/>
        <v>491556.76999999984</v>
      </c>
      <c r="Y737" s="16"/>
      <c r="Z737" s="11"/>
      <c r="AA737" s="17"/>
      <c r="AB737" s="16"/>
      <c r="AC737" s="11"/>
      <c r="AD737" s="17">
        <f t="shared" si="169"/>
        <v>0</v>
      </c>
      <c r="AE737" s="16">
        <v>0</v>
      </c>
      <c r="AF737" s="11">
        <v>0</v>
      </c>
      <c r="AG737" s="17">
        <v>0</v>
      </c>
      <c r="AH737" s="161"/>
      <c r="AI737" s="285"/>
      <c r="AJ737" s="16">
        <f t="shared" si="163"/>
        <v>0</v>
      </c>
    </row>
    <row r="738" spans="1:36" ht="11.25" customHeight="1">
      <c r="A738" s="173">
        <v>18101093</v>
      </c>
      <c r="B738" s="168"/>
      <c r="C738" s="242" t="s">
        <v>950</v>
      </c>
      <c r="D738" s="159">
        <v>481997.68</v>
      </c>
      <c r="E738" s="159">
        <v>464783.48</v>
      </c>
      <c r="F738" s="159">
        <v>447569.28</v>
      </c>
      <c r="G738" s="159">
        <v>430355.08</v>
      </c>
      <c r="H738" s="159">
        <v>413140.88</v>
      </c>
      <c r="I738" s="159">
        <v>395926.68</v>
      </c>
      <c r="J738" s="275">
        <v>378712.48</v>
      </c>
      <c r="K738" s="275">
        <v>361498.28</v>
      </c>
      <c r="L738" s="160">
        <v>344284.08</v>
      </c>
      <c r="M738" s="160">
        <v>327069.88</v>
      </c>
      <c r="N738" s="160">
        <v>309855.68</v>
      </c>
      <c r="O738" s="160">
        <v>292641.48</v>
      </c>
      <c r="P738" s="160">
        <v>275427.28000000003</v>
      </c>
      <c r="Q738" s="160">
        <f t="shared" si="159"/>
        <v>378712.48</v>
      </c>
      <c r="R738" s="222"/>
      <c r="S738" s="209"/>
      <c r="T738" s="209" t="s">
        <v>1844</v>
      </c>
      <c r="U738" s="517"/>
      <c r="V738" s="16">
        <f t="shared" si="164"/>
        <v>378712.48</v>
      </c>
      <c r="W738" s="11">
        <f t="shared" si="165"/>
        <v>378712.48</v>
      </c>
      <c r="X738" s="17">
        <f t="shared" si="166"/>
        <v>378712.48</v>
      </c>
      <c r="Y738" s="16"/>
      <c r="Z738" s="11"/>
      <c r="AA738" s="17"/>
      <c r="AB738" s="16"/>
      <c r="AC738" s="11"/>
      <c r="AD738" s="17">
        <f t="shared" si="169"/>
        <v>0</v>
      </c>
      <c r="AE738" s="16">
        <v>0</v>
      </c>
      <c r="AF738" s="11">
        <v>0</v>
      </c>
      <c r="AG738" s="17">
        <v>0</v>
      </c>
      <c r="AH738" s="161"/>
      <c r="AI738" s="285"/>
      <c r="AJ738" s="16">
        <f t="shared" si="163"/>
        <v>0</v>
      </c>
    </row>
    <row r="739" spans="1:36" ht="11.25" customHeight="1">
      <c r="A739" s="171">
        <v>18101103</v>
      </c>
      <c r="B739" s="157"/>
      <c r="C739" s="172" t="s">
        <v>878</v>
      </c>
      <c r="D739" s="159">
        <v>0</v>
      </c>
      <c r="E739" s="159">
        <v>0</v>
      </c>
      <c r="F739" s="159">
        <v>0</v>
      </c>
      <c r="G739" s="159">
        <v>0</v>
      </c>
      <c r="H739" s="159">
        <v>0</v>
      </c>
      <c r="I739" s="159">
        <v>0</v>
      </c>
      <c r="J739" s="275">
        <v>0</v>
      </c>
      <c r="K739" s="275">
        <v>0</v>
      </c>
      <c r="L739" s="160">
        <v>0</v>
      </c>
      <c r="M739" s="160">
        <v>0</v>
      </c>
      <c r="N739" s="160">
        <v>0</v>
      </c>
      <c r="O739" s="160">
        <v>0</v>
      </c>
      <c r="P739" s="160">
        <v>0</v>
      </c>
      <c r="Q739" s="160">
        <f t="shared" si="159"/>
        <v>0</v>
      </c>
      <c r="R739" s="222"/>
      <c r="S739" s="209"/>
      <c r="T739" s="209" t="s">
        <v>1844</v>
      </c>
      <c r="U739" s="517"/>
      <c r="V739" s="16">
        <f t="shared" si="164"/>
        <v>0</v>
      </c>
      <c r="W739" s="11">
        <f t="shared" si="165"/>
        <v>0</v>
      </c>
      <c r="X739" s="17">
        <f t="shared" si="166"/>
        <v>0</v>
      </c>
      <c r="Y739" s="16"/>
      <c r="Z739" s="11"/>
      <c r="AA739" s="17"/>
      <c r="AB739" s="16"/>
      <c r="AC739" s="11"/>
      <c r="AD739" s="17">
        <f t="shared" si="169"/>
        <v>0</v>
      </c>
      <c r="AE739" s="16">
        <v>0</v>
      </c>
      <c r="AF739" s="11">
        <v>0</v>
      </c>
      <c r="AG739" s="17">
        <v>0</v>
      </c>
      <c r="AH739" s="161"/>
      <c r="AI739" s="285"/>
      <c r="AJ739" s="16">
        <f t="shared" si="163"/>
        <v>0</v>
      </c>
    </row>
    <row r="740" spans="1:36" ht="11.25" customHeight="1">
      <c r="A740" s="156">
        <v>18101113</v>
      </c>
      <c r="B740" s="157"/>
      <c r="C740" s="197" t="s">
        <v>1482</v>
      </c>
      <c r="D740" s="159">
        <v>2839436.01</v>
      </c>
      <c r="E740" s="159">
        <v>2829542.51</v>
      </c>
      <c r="F740" s="159">
        <v>2819649.01</v>
      </c>
      <c r="G740" s="159">
        <v>2809755.51</v>
      </c>
      <c r="H740" s="159">
        <v>2799862.01</v>
      </c>
      <c r="I740" s="159">
        <v>2789968.51</v>
      </c>
      <c r="J740" s="275">
        <v>2780075.01</v>
      </c>
      <c r="K740" s="275">
        <v>2770181.51</v>
      </c>
      <c r="L740" s="160">
        <v>2760288.01</v>
      </c>
      <c r="M740" s="160">
        <v>2750394.51</v>
      </c>
      <c r="N740" s="160">
        <v>2740501.01</v>
      </c>
      <c r="O740" s="160">
        <v>2730607.51</v>
      </c>
      <c r="P740" s="160">
        <v>2720714.01</v>
      </c>
      <c r="Q740" s="160">
        <f t="shared" si="159"/>
        <v>2780075.0099999993</v>
      </c>
      <c r="R740" s="222"/>
      <c r="S740" s="209"/>
      <c r="T740" s="209">
        <v>5</v>
      </c>
      <c r="U740" s="517"/>
      <c r="V740" s="16">
        <f t="shared" si="164"/>
        <v>2780075.0099999993</v>
      </c>
      <c r="W740" s="11">
        <f t="shared" si="165"/>
        <v>2780075.0099999993</v>
      </c>
      <c r="X740" s="17">
        <f t="shared" si="166"/>
        <v>2780075.0099999993</v>
      </c>
      <c r="Y740" s="16"/>
      <c r="Z740" s="11"/>
      <c r="AA740" s="17"/>
      <c r="AB740" s="16"/>
      <c r="AC740" s="11"/>
      <c r="AD740" s="17">
        <f t="shared" si="169"/>
        <v>0</v>
      </c>
      <c r="AE740" s="16">
        <v>0</v>
      </c>
      <c r="AF740" s="11">
        <v>0</v>
      </c>
      <c r="AG740" s="17">
        <v>0</v>
      </c>
      <c r="AH740" s="161"/>
      <c r="AI740" s="285"/>
      <c r="AJ740" s="16">
        <f t="shared" si="163"/>
        <v>0</v>
      </c>
    </row>
    <row r="741" spans="1:36" ht="11.25" customHeight="1">
      <c r="A741" s="156">
        <v>18101123</v>
      </c>
      <c r="B741" s="144"/>
      <c r="C741" s="247" t="s">
        <v>923</v>
      </c>
      <c r="D741" s="159">
        <v>2755167.71</v>
      </c>
      <c r="E741" s="159">
        <v>2745764.41</v>
      </c>
      <c r="F741" s="159">
        <v>2736361.11</v>
      </c>
      <c r="G741" s="159">
        <v>2726957.81</v>
      </c>
      <c r="H741" s="159">
        <v>2717554.51</v>
      </c>
      <c r="I741" s="159">
        <v>2708151.21</v>
      </c>
      <c r="J741" s="275">
        <v>2698747.91</v>
      </c>
      <c r="K741" s="275">
        <v>2689344.61</v>
      </c>
      <c r="L741" s="160">
        <v>2679941.31</v>
      </c>
      <c r="M741" s="160">
        <v>2670538.0099999998</v>
      </c>
      <c r="N741" s="160">
        <v>2661134.71</v>
      </c>
      <c r="O741" s="160">
        <v>2651731.41</v>
      </c>
      <c r="P741" s="160">
        <v>2642328.11</v>
      </c>
      <c r="Q741" s="160">
        <f t="shared" si="159"/>
        <v>2698747.91</v>
      </c>
      <c r="R741" s="222"/>
      <c r="S741" s="209"/>
      <c r="T741" s="209">
        <v>5</v>
      </c>
      <c r="U741" s="517"/>
      <c r="V741" s="16">
        <f t="shared" si="164"/>
        <v>2698747.91</v>
      </c>
      <c r="W741" s="11">
        <f t="shared" si="165"/>
        <v>2698747.91</v>
      </c>
      <c r="X741" s="17">
        <f t="shared" si="166"/>
        <v>2698747.91</v>
      </c>
      <c r="Y741" s="16"/>
      <c r="Z741" s="11"/>
      <c r="AA741" s="17"/>
      <c r="AB741" s="16"/>
      <c r="AC741" s="11"/>
      <c r="AD741" s="17">
        <f t="shared" si="169"/>
        <v>0</v>
      </c>
      <c r="AE741" s="16">
        <v>0</v>
      </c>
      <c r="AF741" s="11">
        <v>0</v>
      </c>
      <c r="AG741" s="17">
        <v>0</v>
      </c>
      <c r="AH741" s="161"/>
      <c r="AI741" s="285"/>
      <c r="AJ741" s="16">
        <f t="shared" si="163"/>
        <v>0</v>
      </c>
    </row>
    <row r="742" spans="1:36" ht="11.25" customHeight="1">
      <c r="A742" s="156">
        <v>18101133</v>
      </c>
      <c r="B742" s="144"/>
      <c r="C742" s="247" t="s">
        <v>1952</v>
      </c>
      <c r="D742" s="159">
        <v>2134729</v>
      </c>
      <c r="E742" s="159">
        <v>2127565.48</v>
      </c>
      <c r="F742" s="159">
        <v>2120401.96</v>
      </c>
      <c r="G742" s="159">
        <v>2113238.44</v>
      </c>
      <c r="H742" s="159">
        <v>2106074.92</v>
      </c>
      <c r="I742" s="159">
        <v>2098911.4</v>
      </c>
      <c r="J742" s="275">
        <v>2091747.88</v>
      </c>
      <c r="K742" s="275">
        <v>2084584.36</v>
      </c>
      <c r="L742" s="160">
        <v>2077420.84</v>
      </c>
      <c r="M742" s="160">
        <v>2070257.32</v>
      </c>
      <c r="N742" s="160">
        <v>2063093.8</v>
      </c>
      <c r="O742" s="160">
        <v>2055930.28</v>
      </c>
      <c r="P742" s="160">
        <v>2048766.76</v>
      </c>
      <c r="Q742" s="160">
        <f t="shared" si="159"/>
        <v>2091747.88</v>
      </c>
      <c r="R742" s="222"/>
      <c r="S742" s="209"/>
      <c r="T742" s="209" t="s">
        <v>1844</v>
      </c>
      <c r="U742" s="517"/>
      <c r="V742" s="16">
        <f t="shared" si="164"/>
        <v>2091747.88</v>
      </c>
      <c r="W742" s="11">
        <f t="shared" si="165"/>
        <v>2091747.88</v>
      </c>
      <c r="X742" s="17">
        <f t="shared" si="166"/>
        <v>2091747.88</v>
      </c>
      <c r="Y742" s="16"/>
      <c r="Z742" s="11"/>
      <c r="AA742" s="17"/>
      <c r="AB742" s="16"/>
      <c r="AC742" s="11"/>
      <c r="AD742" s="17">
        <f>SUM(AB742:AC742)</f>
        <v>0</v>
      </c>
      <c r="AE742" s="16">
        <v>0</v>
      </c>
      <c r="AF742" s="11">
        <v>0</v>
      </c>
      <c r="AG742" s="17">
        <v>0</v>
      </c>
      <c r="AH742" s="161"/>
      <c r="AI742" s="285"/>
      <c r="AJ742" s="16">
        <f t="shared" si="163"/>
        <v>0</v>
      </c>
    </row>
    <row r="743" spans="1:36" ht="11.25" customHeight="1">
      <c r="A743" s="156">
        <v>18101143</v>
      </c>
      <c r="B743" s="144"/>
      <c r="C743" s="247" t="s">
        <v>2053</v>
      </c>
      <c r="D743" s="159">
        <v>2617106.4</v>
      </c>
      <c r="E743" s="159">
        <v>2608601.27</v>
      </c>
      <c r="F743" s="159">
        <v>2600096.14</v>
      </c>
      <c r="G743" s="159">
        <v>2591591.0099999998</v>
      </c>
      <c r="H743" s="159">
        <v>2583085.88</v>
      </c>
      <c r="I743" s="159">
        <v>2574580.75</v>
      </c>
      <c r="J743" s="275">
        <v>2566075.62</v>
      </c>
      <c r="K743" s="275">
        <v>2557570.4900000002</v>
      </c>
      <c r="L743" s="160">
        <v>2549065.36</v>
      </c>
      <c r="M743" s="160">
        <v>2540560.23</v>
      </c>
      <c r="N743" s="160">
        <v>2532055.1</v>
      </c>
      <c r="O743" s="160">
        <v>2523549.9700000002</v>
      </c>
      <c r="P743" s="160">
        <v>2515044.84</v>
      </c>
      <c r="Q743" s="160">
        <f t="shared" si="159"/>
        <v>2566075.6200000006</v>
      </c>
      <c r="R743" s="222"/>
      <c r="S743" s="209"/>
      <c r="T743" s="209" t="s">
        <v>1844</v>
      </c>
      <c r="U743" s="517"/>
      <c r="V743" s="16">
        <f t="shared" si="164"/>
        <v>2566075.6200000006</v>
      </c>
      <c r="W743" s="11">
        <f t="shared" si="165"/>
        <v>2566075.6200000006</v>
      </c>
      <c r="X743" s="17">
        <f t="shared" si="166"/>
        <v>2566075.6200000006</v>
      </c>
      <c r="Y743" s="16"/>
      <c r="Z743" s="11"/>
      <c r="AA743" s="17"/>
      <c r="AB743" s="16"/>
      <c r="AC743" s="11"/>
      <c r="AD743" s="17">
        <f>SUM(AB743:AC743)</f>
        <v>0</v>
      </c>
      <c r="AE743" s="16">
        <v>0</v>
      </c>
      <c r="AF743" s="11">
        <v>0</v>
      </c>
      <c r="AG743" s="17">
        <v>0</v>
      </c>
      <c r="AH743" s="161"/>
      <c r="AI743" s="285"/>
      <c r="AJ743" s="16">
        <f t="shared" si="163"/>
        <v>0</v>
      </c>
    </row>
    <row r="744" spans="1:36" ht="11.25" customHeight="1">
      <c r="A744" s="156">
        <v>18210051</v>
      </c>
      <c r="B744" s="157"/>
      <c r="C744" s="197" t="s">
        <v>1061</v>
      </c>
      <c r="D744" s="159">
        <v>0</v>
      </c>
      <c r="E744" s="159">
        <v>0</v>
      </c>
      <c r="F744" s="159">
        <v>0</v>
      </c>
      <c r="G744" s="159">
        <v>0</v>
      </c>
      <c r="H744" s="159">
        <v>0</v>
      </c>
      <c r="I744" s="159">
        <v>0</v>
      </c>
      <c r="J744" s="275">
        <v>0</v>
      </c>
      <c r="K744" s="275">
        <v>0</v>
      </c>
      <c r="L744" s="160">
        <v>0</v>
      </c>
      <c r="M744" s="160">
        <v>0</v>
      </c>
      <c r="N744" s="160">
        <v>0</v>
      </c>
      <c r="O744" s="160">
        <v>0</v>
      </c>
      <c r="P744" s="160">
        <v>0</v>
      </c>
      <c r="Q744" s="160">
        <f t="shared" si="159"/>
        <v>0</v>
      </c>
      <c r="R744" s="222"/>
      <c r="S744" s="209"/>
      <c r="T744" s="209"/>
      <c r="U744" s="517"/>
      <c r="V744" s="16">
        <v>0</v>
      </c>
      <c r="W744" s="11">
        <v>0</v>
      </c>
      <c r="X744" s="17">
        <v>0</v>
      </c>
      <c r="Y744" s="16"/>
      <c r="Z744" s="11"/>
      <c r="AA744" s="17"/>
      <c r="AB744" s="16"/>
      <c r="AC744" s="11">
        <v>0</v>
      </c>
      <c r="AD744" s="17">
        <f t="shared" si="169"/>
        <v>0</v>
      </c>
      <c r="AE744" s="16">
        <v>0</v>
      </c>
      <c r="AF744" s="11">
        <v>0</v>
      </c>
      <c r="AG744" s="17">
        <v>0</v>
      </c>
      <c r="AH744" s="161">
        <f t="shared" ref="AH744:AH760" si="170">Q744</f>
        <v>0</v>
      </c>
      <c r="AI744" s="285"/>
      <c r="AJ744" s="16">
        <f t="shared" si="163"/>
        <v>0</v>
      </c>
    </row>
    <row r="745" spans="1:36" ht="11.25" customHeight="1">
      <c r="A745" s="156">
        <v>18210171</v>
      </c>
      <c r="B745" s="157"/>
      <c r="C745" s="197" t="s">
        <v>1271</v>
      </c>
      <c r="D745" s="159">
        <v>0</v>
      </c>
      <c r="E745" s="159">
        <v>0</v>
      </c>
      <c r="F745" s="159">
        <v>0</v>
      </c>
      <c r="G745" s="159">
        <v>0</v>
      </c>
      <c r="H745" s="159">
        <v>0</v>
      </c>
      <c r="I745" s="159">
        <v>0</v>
      </c>
      <c r="J745" s="275">
        <v>0</v>
      </c>
      <c r="K745" s="275">
        <v>0</v>
      </c>
      <c r="L745" s="160">
        <v>0</v>
      </c>
      <c r="M745" s="160">
        <v>0</v>
      </c>
      <c r="N745" s="160">
        <v>0</v>
      </c>
      <c r="O745" s="160">
        <v>0</v>
      </c>
      <c r="P745" s="160">
        <v>0</v>
      </c>
      <c r="Q745" s="160">
        <f t="shared" si="159"/>
        <v>0</v>
      </c>
      <c r="R745" s="222"/>
      <c r="S745" s="209"/>
      <c r="T745" s="209"/>
      <c r="U745" s="517"/>
      <c r="V745" s="16">
        <v>0</v>
      </c>
      <c r="W745" s="11">
        <v>0</v>
      </c>
      <c r="X745" s="17">
        <v>0</v>
      </c>
      <c r="Y745" s="16"/>
      <c r="Z745" s="11"/>
      <c r="AA745" s="17"/>
      <c r="AB745" s="16"/>
      <c r="AC745" s="11"/>
      <c r="AD745" s="17"/>
      <c r="AE745" s="16">
        <v>0</v>
      </c>
      <c r="AF745" s="11">
        <v>0</v>
      </c>
      <c r="AG745" s="17">
        <v>0</v>
      </c>
      <c r="AH745" s="161">
        <f t="shared" si="170"/>
        <v>0</v>
      </c>
      <c r="AI745" s="285"/>
      <c r="AJ745" s="16">
        <f t="shared" si="163"/>
        <v>0</v>
      </c>
    </row>
    <row r="746" spans="1:36" ht="11.25" customHeight="1">
      <c r="A746" s="156">
        <v>18210181</v>
      </c>
      <c r="B746" s="157"/>
      <c r="C746" s="197" t="s">
        <v>1101</v>
      </c>
      <c r="D746" s="159">
        <v>0</v>
      </c>
      <c r="E746" s="159">
        <v>0</v>
      </c>
      <c r="F746" s="159">
        <v>0</v>
      </c>
      <c r="G746" s="159">
        <v>0</v>
      </c>
      <c r="H746" s="159">
        <v>0</v>
      </c>
      <c r="I746" s="159">
        <v>0</v>
      </c>
      <c r="J746" s="275">
        <v>0</v>
      </c>
      <c r="K746" s="275">
        <v>0</v>
      </c>
      <c r="L746" s="160">
        <v>0</v>
      </c>
      <c r="M746" s="160">
        <v>0</v>
      </c>
      <c r="N746" s="160">
        <v>0</v>
      </c>
      <c r="O746" s="160">
        <v>0</v>
      </c>
      <c r="P746" s="160">
        <v>0</v>
      </c>
      <c r="Q746" s="160">
        <f t="shared" si="159"/>
        <v>0</v>
      </c>
      <c r="R746" s="222"/>
      <c r="S746" s="209"/>
      <c r="T746" s="209"/>
      <c r="U746" s="517"/>
      <c r="V746" s="16">
        <v>0</v>
      </c>
      <c r="W746" s="11">
        <v>0</v>
      </c>
      <c r="X746" s="17">
        <v>0</v>
      </c>
      <c r="Y746" s="16"/>
      <c r="Z746" s="11"/>
      <c r="AA746" s="17"/>
      <c r="AB746" s="16"/>
      <c r="AC746" s="11"/>
      <c r="AD746" s="17"/>
      <c r="AE746" s="16">
        <v>0</v>
      </c>
      <c r="AF746" s="11">
        <v>0</v>
      </c>
      <c r="AG746" s="17">
        <v>0</v>
      </c>
      <c r="AH746" s="161">
        <f t="shared" si="170"/>
        <v>0</v>
      </c>
      <c r="AI746" s="285"/>
      <c r="AJ746" s="16">
        <f t="shared" si="163"/>
        <v>0</v>
      </c>
    </row>
    <row r="747" spans="1:36" ht="11.25" customHeight="1">
      <c r="A747" s="156">
        <v>18210191</v>
      </c>
      <c r="B747" s="157"/>
      <c r="C747" s="197" t="s">
        <v>870</v>
      </c>
      <c r="D747" s="159">
        <v>0</v>
      </c>
      <c r="E747" s="159">
        <v>0</v>
      </c>
      <c r="F747" s="159">
        <v>0</v>
      </c>
      <c r="G747" s="159">
        <v>0</v>
      </c>
      <c r="H747" s="159">
        <v>0</v>
      </c>
      <c r="I747" s="159">
        <v>0</v>
      </c>
      <c r="J747" s="275">
        <v>0</v>
      </c>
      <c r="K747" s="275">
        <v>0</v>
      </c>
      <c r="L747" s="160">
        <v>0</v>
      </c>
      <c r="M747" s="160">
        <v>0</v>
      </c>
      <c r="N747" s="160">
        <v>0</v>
      </c>
      <c r="O747" s="160">
        <v>0</v>
      </c>
      <c r="P747" s="160">
        <v>0</v>
      </c>
      <c r="Q747" s="160">
        <f t="shared" si="159"/>
        <v>0</v>
      </c>
      <c r="R747" s="222"/>
      <c r="S747" s="209"/>
      <c r="T747" s="209"/>
      <c r="U747" s="517"/>
      <c r="V747" s="16">
        <v>0</v>
      </c>
      <c r="W747" s="11">
        <v>0</v>
      </c>
      <c r="X747" s="17">
        <v>0</v>
      </c>
      <c r="Y747" s="16"/>
      <c r="Z747" s="11"/>
      <c r="AA747" s="17"/>
      <c r="AB747" s="16"/>
      <c r="AC747" s="11"/>
      <c r="AD747" s="17"/>
      <c r="AE747" s="16">
        <v>0</v>
      </c>
      <c r="AF747" s="11">
        <v>0</v>
      </c>
      <c r="AG747" s="17">
        <v>0</v>
      </c>
      <c r="AH747" s="161">
        <f t="shared" si="170"/>
        <v>0</v>
      </c>
      <c r="AI747" s="285"/>
      <c r="AJ747" s="16">
        <f t="shared" si="163"/>
        <v>0</v>
      </c>
    </row>
    <row r="748" spans="1:36" ht="11.25" customHeight="1">
      <c r="A748" s="156">
        <v>18210201</v>
      </c>
      <c r="B748" s="157"/>
      <c r="C748" s="197" t="s">
        <v>636</v>
      </c>
      <c r="D748" s="159">
        <v>0</v>
      </c>
      <c r="E748" s="159">
        <v>0</v>
      </c>
      <c r="F748" s="159">
        <v>0</v>
      </c>
      <c r="G748" s="159">
        <v>0</v>
      </c>
      <c r="H748" s="159">
        <v>0</v>
      </c>
      <c r="I748" s="159">
        <v>0</v>
      </c>
      <c r="J748" s="275">
        <v>0</v>
      </c>
      <c r="K748" s="275">
        <v>0</v>
      </c>
      <c r="L748" s="160">
        <v>0</v>
      </c>
      <c r="M748" s="160">
        <v>0</v>
      </c>
      <c r="N748" s="160">
        <v>0</v>
      </c>
      <c r="O748" s="160">
        <v>0</v>
      </c>
      <c r="P748" s="160">
        <v>0</v>
      </c>
      <c r="Q748" s="160">
        <f t="shared" si="159"/>
        <v>0</v>
      </c>
      <c r="R748" s="222"/>
      <c r="S748" s="209"/>
      <c r="T748" s="209"/>
      <c r="U748" s="517"/>
      <c r="V748" s="16">
        <v>0</v>
      </c>
      <c r="W748" s="11">
        <v>0</v>
      </c>
      <c r="X748" s="17">
        <v>0</v>
      </c>
      <c r="Y748" s="16"/>
      <c r="Z748" s="11"/>
      <c r="AA748" s="17"/>
      <c r="AB748" s="16"/>
      <c r="AC748" s="11"/>
      <c r="AD748" s="17"/>
      <c r="AE748" s="16">
        <v>0</v>
      </c>
      <c r="AF748" s="11">
        <v>0</v>
      </c>
      <c r="AG748" s="17">
        <v>0</v>
      </c>
      <c r="AH748" s="161">
        <f t="shared" si="170"/>
        <v>0</v>
      </c>
      <c r="AI748" s="285"/>
      <c r="AJ748" s="16">
        <f t="shared" si="163"/>
        <v>0</v>
      </c>
    </row>
    <row r="749" spans="1:36" ht="11.25" customHeight="1">
      <c r="A749" s="156">
        <v>18210211</v>
      </c>
      <c r="B749" s="157"/>
      <c r="C749" s="197" t="s">
        <v>1658</v>
      </c>
      <c r="D749" s="159">
        <v>0</v>
      </c>
      <c r="E749" s="159">
        <v>0</v>
      </c>
      <c r="F749" s="159">
        <v>0</v>
      </c>
      <c r="G749" s="159">
        <v>0</v>
      </c>
      <c r="H749" s="159">
        <v>0</v>
      </c>
      <c r="I749" s="159">
        <v>0</v>
      </c>
      <c r="J749" s="275">
        <v>0</v>
      </c>
      <c r="K749" s="275">
        <v>0</v>
      </c>
      <c r="L749" s="160">
        <v>0</v>
      </c>
      <c r="M749" s="160">
        <v>0</v>
      </c>
      <c r="N749" s="160">
        <v>0</v>
      </c>
      <c r="O749" s="160">
        <v>0</v>
      </c>
      <c r="P749" s="160">
        <v>0</v>
      </c>
      <c r="Q749" s="160">
        <f t="shared" si="159"/>
        <v>0</v>
      </c>
      <c r="R749" s="222"/>
      <c r="S749" s="209"/>
      <c r="T749" s="209"/>
      <c r="U749" s="517"/>
      <c r="V749" s="16">
        <v>0</v>
      </c>
      <c r="W749" s="11">
        <v>0</v>
      </c>
      <c r="X749" s="17">
        <v>0</v>
      </c>
      <c r="Y749" s="16"/>
      <c r="Z749" s="11"/>
      <c r="AA749" s="17"/>
      <c r="AB749" s="16"/>
      <c r="AC749" s="11"/>
      <c r="AD749" s="17"/>
      <c r="AE749" s="16">
        <v>0</v>
      </c>
      <c r="AF749" s="11">
        <v>0</v>
      </c>
      <c r="AG749" s="17">
        <v>0</v>
      </c>
      <c r="AH749" s="161">
        <f t="shared" si="170"/>
        <v>0</v>
      </c>
      <c r="AI749" s="285"/>
      <c r="AJ749" s="16">
        <f t="shared" si="163"/>
        <v>0</v>
      </c>
    </row>
    <row r="750" spans="1:36" ht="11.25" customHeight="1">
      <c r="A750" s="156">
        <v>18210221</v>
      </c>
      <c r="B750" s="157"/>
      <c r="C750" s="197" t="s">
        <v>841</v>
      </c>
      <c r="D750" s="159">
        <v>0</v>
      </c>
      <c r="E750" s="159">
        <v>0</v>
      </c>
      <c r="F750" s="159">
        <v>0</v>
      </c>
      <c r="G750" s="159">
        <v>0</v>
      </c>
      <c r="H750" s="159">
        <v>0</v>
      </c>
      <c r="I750" s="159">
        <v>0</v>
      </c>
      <c r="J750" s="275">
        <v>0</v>
      </c>
      <c r="K750" s="275">
        <v>0</v>
      </c>
      <c r="L750" s="160">
        <v>0</v>
      </c>
      <c r="M750" s="160">
        <v>0</v>
      </c>
      <c r="N750" s="160">
        <v>0</v>
      </c>
      <c r="O750" s="160">
        <v>0</v>
      </c>
      <c r="P750" s="160">
        <v>0</v>
      </c>
      <c r="Q750" s="160">
        <f t="shared" si="159"/>
        <v>0</v>
      </c>
      <c r="R750" s="222"/>
      <c r="S750" s="209"/>
      <c r="T750" s="209"/>
      <c r="U750" s="517"/>
      <c r="V750" s="16">
        <v>0</v>
      </c>
      <c r="W750" s="11">
        <v>0</v>
      </c>
      <c r="X750" s="17">
        <v>0</v>
      </c>
      <c r="Y750" s="16"/>
      <c r="Z750" s="11"/>
      <c r="AA750" s="17"/>
      <c r="AB750" s="16"/>
      <c r="AC750" s="11"/>
      <c r="AD750" s="17"/>
      <c r="AE750" s="16">
        <v>0</v>
      </c>
      <c r="AF750" s="11">
        <v>0</v>
      </c>
      <c r="AG750" s="17">
        <v>0</v>
      </c>
      <c r="AH750" s="161">
        <f t="shared" si="170"/>
        <v>0</v>
      </c>
      <c r="AI750" s="285"/>
      <c r="AJ750" s="16">
        <f t="shared" si="163"/>
        <v>0</v>
      </c>
    </row>
    <row r="751" spans="1:36" s="183" customFormat="1" ht="11.25" customHeight="1">
      <c r="A751" s="210">
        <v>18210231</v>
      </c>
      <c r="B751" s="211"/>
      <c r="C751" s="212" t="s">
        <v>1670</v>
      </c>
      <c r="D751" s="159">
        <v>24541327</v>
      </c>
      <c r="E751" s="159">
        <v>23878049</v>
      </c>
      <c r="F751" s="159">
        <v>23214771</v>
      </c>
      <c r="G751" s="159">
        <v>22551493</v>
      </c>
      <c r="H751" s="159">
        <v>21888215</v>
      </c>
      <c r="I751" s="159">
        <v>21224937</v>
      </c>
      <c r="J751" s="275">
        <v>20561659</v>
      </c>
      <c r="K751" s="275">
        <v>19898381</v>
      </c>
      <c r="L751" s="160">
        <v>19235103</v>
      </c>
      <c r="M751" s="160">
        <v>18571825</v>
      </c>
      <c r="N751" s="160">
        <v>17908547</v>
      </c>
      <c r="O751" s="160">
        <v>17245269</v>
      </c>
      <c r="P751" s="160">
        <v>16581991</v>
      </c>
      <c r="Q751" s="160">
        <f t="shared" si="159"/>
        <v>20561659</v>
      </c>
      <c r="R751" s="222"/>
      <c r="S751" s="209"/>
      <c r="T751" s="209"/>
      <c r="U751" s="517"/>
      <c r="V751" s="16">
        <v>0</v>
      </c>
      <c r="W751" s="11">
        <v>0</v>
      </c>
      <c r="X751" s="17">
        <v>0</v>
      </c>
      <c r="Y751" s="16"/>
      <c r="Z751" s="11"/>
      <c r="AA751" s="17"/>
      <c r="AB751" s="16"/>
      <c r="AC751" s="11"/>
      <c r="AD751" s="17"/>
      <c r="AE751" s="16">
        <v>0</v>
      </c>
      <c r="AF751" s="11">
        <v>0</v>
      </c>
      <c r="AG751" s="17">
        <v>0</v>
      </c>
      <c r="AH751" s="161">
        <f t="shared" si="170"/>
        <v>20561659</v>
      </c>
      <c r="AI751" s="285"/>
      <c r="AJ751" s="16">
        <f t="shared" si="163"/>
        <v>0</v>
      </c>
    </row>
    <row r="752" spans="1:36" s="183" customFormat="1" ht="11.25" customHeight="1">
      <c r="A752" s="210">
        <v>18210241</v>
      </c>
      <c r="B752" s="211"/>
      <c r="C752" s="212" t="s">
        <v>1671</v>
      </c>
      <c r="D752" s="159">
        <v>0</v>
      </c>
      <c r="E752" s="159">
        <v>0</v>
      </c>
      <c r="F752" s="159">
        <v>0</v>
      </c>
      <c r="G752" s="159">
        <v>0</v>
      </c>
      <c r="H752" s="159">
        <v>0</v>
      </c>
      <c r="I752" s="159">
        <v>0</v>
      </c>
      <c r="J752" s="275">
        <v>0</v>
      </c>
      <c r="K752" s="275">
        <v>0</v>
      </c>
      <c r="L752" s="160">
        <v>0</v>
      </c>
      <c r="M752" s="160">
        <v>0</v>
      </c>
      <c r="N752" s="160">
        <v>0</v>
      </c>
      <c r="O752" s="160">
        <v>0</v>
      </c>
      <c r="P752" s="160">
        <v>0</v>
      </c>
      <c r="Q752" s="160">
        <f t="shared" si="159"/>
        <v>0</v>
      </c>
      <c r="R752" s="222"/>
      <c r="S752" s="209"/>
      <c r="T752" s="209"/>
      <c r="U752" s="517"/>
      <c r="V752" s="16">
        <v>0</v>
      </c>
      <c r="W752" s="11">
        <v>0</v>
      </c>
      <c r="X752" s="17">
        <v>0</v>
      </c>
      <c r="Y752" s="16"/>
      <c r="Z752" s="11"/>
      <c r="AA752" s="17"/>
      <c r="AB752" s="16"/>
      <c r="AC752" s="11"/>
      <c r="AD752" s="17"/>
      <c r="AE752" s="16">
        <v>0</v>
      </c>
      <c r="AF752" s="11">
        <v>0</v>
      </c>
      <c r="AG752" s="17">
        <v>0</v>
      </c>
      <c r="AH752" s="161">
        <f t="shared" si="170"/>
        <v>0</v>
      </c>
      <c r="AI752" s="285"/>
      <c r="AJ752" s="16">
        <f t="shared" si="163"/>
        <v>0</v>
      </c>
    </row>
    <row r="753" spans="1:36" s="183" customFormat="1" ht="11.25" customHeight="1">
      <c r="A753" s="210">
        <v>18210251</v>
      </c>
      <c r="B753" s="211"/>
      <c r="C753" s="212" t="s">
        <v>1672</v>
      </c>
      <c r="D753" s="159">
        <v>0</v>
      </c>
      <c r="E753" s="159">
        <v>0</v>
      </c>
      <c r="F753" s="159">
        <v>0</v>
      </c>
      <c r="G753" s="159">
        <v>0</v>
      </c>
      <c r="H753" s="159">
        <v>0</v>
      </c>
      <c r="I753" s="159">
        <v>0</v>
      </c>
      <c r="J753" s="275">
        <v>0</v>
      </c>
      <c r="K753" s="275">
        <v>0</v>
      </c>
      <c r="L753" s="160">
        <v>0</v>
      </c>
      <c r="M753" s="160">
        <v>0</v>
      </c>
      <c r="N753" s="160">
        <v>0</v>
      </c>
      <c r="O753" s="160">
        <v>0</v>
      </c>
      <c r="P753" s="160">
        <v>0</v>
      </c>
      <c r="Q753" s="160">
        <f t="shared" si="159"/>
        <v>0</v>
      </c>
      <c r="R753" s="222"/>
      <c r="S753" s="209"/>
      <c r="T753" s="209"/>
      <c r="U753" s="517"/>
      <c r="V753" s="16">
        <v>0</v>
      </c>
      <c r="W753" s="11">
        <v>0</v>
      </c>
      <c r="X753" s="17">
        <v>0</v>
      </c>
      <c r="Y753" s="16"/>
      <c r="Z753" s="11"/>
      <c r="AA753" s="17"/>
      <c r="AB753" s="16"/>
      <c r="AC753" s="11"/>
      <c r="AD753" s="17"/>
      <c r="AE753" s="16">
        <v>0</v>
      </c>
      <c r="AF753" s="11">
        <v>0</v>
      </c>
      <c r="AG753" s="17">
        <v>0</v>
      </c>
      <c r="AH753" s="161">
        <f t="shared" si="170"/>
        <v>0</v>
      </c>
      <c r="AI753" s="285"/>
      <c r="AJ753" s="16">
        <f t="shared" si="163"/>
        <v>0</v>
      </c>
    </row>
    <row r="754" spans="1:36" s="183" customFormat="1" ht="11.25" customHeight="1">
      <c r="A754" s="210">
        <v>18210261</v>
      </c>
      <c r="B754" s="211"/>
      <c r="C754" s="212" t="s">
        <v>2024</v>
      </c>
      <c r="D754" s="159">
        <v>50185.88</v>
      </c>
      <c r="E754" s="159">
        <v>50185.88</v>
      </c>
      <c r="F754" s="159">
        <v>50185.88</v>
      </c>
      <c r="G754" s="159">
        <v>50185.88</v>
      </c>
      <c r="H754" s="159">
        <v>50185.88</v>
      </c>
      <c r="I754" s="159">
        <v>50185.88</v>
      </c>
      <c r="J754" s="275">
        <v>50185.88</v>
      </c>
      <c r="K754" s="275">
        <v>50185.88</v>
      </c>
      <c r="L754" s="202">
        <v>50185.88</v>
      </c>
      <c r="M754" s="202">
        <v>50185.88</v>
      </c>
      <c r="N754" s="202">
        <v>50185.88</v>
      </c>
      <c r="O754" s="202">
        <v>50185.88</v>
      </c>
      <c r="P754" s="202">
        <v>50185.88</v>
      </c>
      <c r="Q754" s="160">
        <f t="shared" si="159"/>
        <v>50185.88</v>
      </c>
      <c r="R754" s="222"/>
      <c r="S754" s="209"/>
      <c r="T754" s="209"/>
      <c r="U754" s="517"/>
      <c r="V754" s="16">
        <v>0</v>
      </c>
      <c r="W754" s="11">
        <v>0</v>
      </c>
      <c r="X754" s="17">
        <v>0</v>
      </c>
      <c r="Y754" s="16"/>
      <c r="Z754" s="11"/>
      <c r="AA754" s="17"/>
      <c r="AB754" s="16"/>
      <c r="AC754" s="11"/>
      <c r="AD754" s="17"/>
      <c r="AE754" s="16">
        <v>0</v>
      </c>
      <c r="AF754" s="11">
        <v>0</v>
      </c>
      <c r="AG754" s="17">
        <v>0</v>
      </c>
      <c r="AH754" s="161">
        <f t="shared" si="170"/>
        <v>50185.88</v>
      </c>
      <c r="AI754" s="285"/>
      <c r="AJ754" s="16">
        <f t="shared" si="163"/>
        <v>0</v>
      </c>
    </row>
    <row r="755" spans="1:36" s="183" customFormat="1" ht="11.25" customHeight="1">
      <c r="A755" s="210">
        <v>18210271</v>
      </c>
      <c r="B755" s="211"/>
      <c r="C755" s="212" t="s">
        <v>1919</v>
      </c>
      <c r="D755" s="159">
        <v>0</v>
      </c>
      <c r="E755" s="159">
        <v>0</v>
      </c>
      <c r="F755" s="159">
        <v>0</v>
      </c>
      <c r="G755" s="159">
        <v>0</v>
      </c>
      <c r="H755" s="159">
        <v>0</v>
      </c>
      <c r="I755" s="159">
        <v>0</v>
      </c>
      <c r="J755" s="275">
        <v>0</v>
      </c>
      <c r="K755" s="275">
        <v>0</v>
      </c>
      <c r="L755" s="160">
        <v>0</v>
      </c>
      <c r="M755" s="160">
        <v>0</v>
      </c>
      <c r="N755" s="160">
        <v>0</v>
      </c>
      <c r="O755" s="160">
        <v>0</v>
      </c>
      <c r="P755" s="160">
        <v>0</v>
      </c>
      <c r="Q755" s="160">
        <f t="shared" si="159"/>
        <v>0</v>
      </c>
      <c r="R755" s="222"/>
      <c r="S755" s="209"/>
      <c r="T755" s="209"/>
      <c r="U755" s="517"/>
      <c r="V755" s="16">
        <v>0</v>
      </c>
      <c r="W755" s="11">
        <v>0</v>
      </c>
      <c r="X755" s="17">
        <v>0</v>
      </c>
      <c r="Y755" s="16"/>
      <c r="Z755" s="11"/>
      <c r="AA755" s="17"/>
      <c r="AB755" s="16"/>
      <c r="AC755" s="11"/>
      <c r="AD755" s="17"/>
      <c r="AE755" s="16">
        <v>0</v>
      </c>
      <c r="AF755" s="11">
        <v>0</v>
      </c>
      <c r="AG755" s="17">
        <v>0</v>
      </c>
      <c r="AH755" s="161">
        <f t="shared" si="170"/>
        <v>0</v>
      </c>
      <c r="AI755" s="285"/>
      <c r="AJ755" s="16">
        <f t="shared" si="163"/>
        <v>0</v>
      </c>
    </row>
    <row r="756" spans="1:36" s="183" customFormat="1" ht="11.25" customHeight="1">
      <c r="A756" s="210">
        <v>18210281</v>
      </c>
      <c r="B756" s="211"/>
      <c r="C756" s="212" t="s">
        <v>2239</v>
      </c>
      <c r="D756" s="159">
        <v>60295490.299999997</v>
      </c>
      <c r="E756" s="159">
        <v>60295490.299999997</v>
      </c>
      <c r="F756" s="159">
        <v>60295490.299999997</v>
      </c>
      <c r="G756" s="159">
        <v>60295490.299999997</v>
      </c>
      <c r="H756" s="159">
        <v>60295490.299999997</v>
      </c>
      <c r="I756" s="159">
        <v>60295490.299999997</v>
      </c>
      <c r="J756" s="275">
        <v>60295490.299999997</v>
      </c>
      <c r="K756" s="275">
        <v>60295490.299999997</v>
      </c>
      <c r="L756" s="160">
        <v>60295490.299999997</v>
      </c>
      <c r="M756" s="160">
        <v>60295490.299999997</v>
      </c>
      <c r="N756" s="160">
        <v>60295490.299999997</v>
      </c>
      <c r="O756" s="160">
        <v>60295490.299999997</v>
      </c>
      <c r="P756" s="160">
        <v>60295490.299999997</v>
      </c>
      <c r="Q756" s="160">
        <f t="shared" si="159"/>
        <v>60295490.29999999</v>
      </c>
      <c r="R756" s="222"/>
      <c r="S756" s="209"/>
      <c r="T756" s="209"/>
      <c r="U756" s="517"/>
      <c r="V756" s="16">
        <v>0</v>
      </c>
      <c r="W756" s="11">
        <v>0</v>
      </c>
      <c r="X756" s="17">
        <v>0</v>
      </c>
      <c r="Y756" s="16"/>
      <c r="Z756" s="11"/>
      <c r="AA756" s="17"/>
      <c r="AB756" s="16"/>
      <c r="AC756" s="11"/>
      <c r="AD756" s="17"/>
      <c r="AE756" s="16">
        <v>0</v>
      </c>
      <c r="AF756" s="11">
        <v>0</v>
      </c>
      <c r="AG756" s="17">
        <v>0</v>
      </c>
      <c r="AH756" s="161">
        <f t="shared" si="170"/>
        <v>60295490.29999999</v>
      </c>
      <c r="AI756" s="285"/>
      <c r="AJ756" s="16">
        <f t="shared" si="163"/>
        <v>0</v>
      </c>
    </row>
    <row r="757" spans="1:36" s="183" customFormat="1" ht="11.25" customHeight="1">
      <c r="A757" s="210">
        <v>18210291</v>
      </c>
      <c r="B757" s="211"/>
      <c r="C757" s="212" t="s">
        <v>2315</v>
      </c>
      <c r="D757" s="159">
        <v>4355596.7699999996</v>
      </c>
      <c r="E757" s="159">
        <v>3729091.77</v>
      </c>
      <c r="F757" s="159">
        <v>3102586.77</v>
      </c>
      <c r="G757" s="159">
        <v>2476081.77</v>
      </c>
      <c r="H757" s="159">
        <v>1849576.77</v>
      </c>
      <c r="I757" s="159">
        <v>1223071.77</v>
      </c>
      <c r="J757" s="275">
        <v>596566.77</v>
      </c>
      <c r="K757" s="275">
        <v>-29938.23</v>
      </c>
      <c r="L757" s="160">
        <v>-656443.23</v>
      </c>
      <c r="M757" s="160">
        <v>-1282948.23</v>
      </c>
      <c r="N757" s="160">
        <v>-1909453.23</v>
      </c>
      <c r="O757" s="160">
        <v>-2535958.23</v>
      </c>
      <c r="P757" s="160">
        <v>-3162463.23</v>
      </c>
      <c r="Q757" s="202">
        <f t="shared" si="159"/>
        <v>596566.76999999967</v>
      </c>
      <c r="R757" s="222"/>
      <c r="S757" s="209"/>
      <c r="T757" s="209"/>
      <c r="U757" s="517"/>
      <c r="V757" s="16">
        <v>0</v>
      </c>
      <c r="W757" s="11">
        <v>0</v>
      </c>
      <c r="X757" s="17">
        <v>0</v>
      </c>
      <c r="Y757" s="16"/>
      <c r="Z757" s="11"/>
      <c r="AA757" s="17"/>
      <c r="AB757" s="16"/>
      <c r="AC757" s="11"/>
      <c r="AD757" s="17"/>
      <c r="AE757" s="16">
        <v>0</v>
      </c>
      <c r="AF757" s="11">
        <v>0</v>
      </c>
      <c r="AG757" s="17">
        <v>0</v>
      </c>
      <c r="AH757" s="161">
        <f t="shared" si="170"/>
        <v>596566.76999999967</v>
      </c>
      <c r="AI757" s="285"/>
      <c r="AJ757" s="16">
        <f t="shared" si="163"/>
        <v>0</v>
      </c>
    </row>
    <row r="758" spans="1:36" s="183" customFormat="1" ht="11.25" customHeight="1">
      <c r="A758" s="210">
        <v>18210301</v>
      </c>
      <c r="B758" s="211"/>
      <c r="C758" s="212" t="s">
        <v>2832</v>
      </c>
      <c r="D758" s="159">
        <v>18185120.510000002</v>
      </c>
      <c r="E758" s="159">
        <v>18185120.510000002</v>
      </c>
      <c r="F758" s="159">
        <v>18185120.510000002</v>
      </c>
      <c r="G758" s="159">
        <v>18185672.66</v>
      </c>
      <c r="H758" s="159">
        <v>18185772.66</v>
      </c>
      <c r="I758" s="159">
        <v>18185772.66</v>
      </c>
      <c r="J758" s="275">
        <v>18185772.66</v>
      </c>
      <c r="K758" s="275">
        <v>18185772.66</v>
      </c>
      <c r="L758" s="160">
        <v>18185772.66</v>
      </c>
      <c r="M758" s="160">
        <v>18185672.66</v>
      </c>
      <c r="N758" s="160">
        <v>18185672.66</v>
      </c>
      <c r="O758" s="160">
        <v>18185672.66</v>
      </c>
      <c r="P758" s="160">
        <v>18185672.66</v>
      </c>
      <c r="Q758" s="160">
        <f t="shared" si="159"/>
        <v>18185599.295416664</v>
      </c>
      <c r="R758" s="222"/>
      <c r="S758" s="209"/>
      <c r="T758" s="209"/>
      <c r="U758" s="517"/>
      <c r="V758" s="16">
        <v>0</v>
      </c>
      <c r="W758" s="11">
        <v>0</v>
      </c>
      <c r="X758" s="17">
        <v>0</v>
      </c>
      <c r="Y758" s="16"/>
      <c r="Z758" s="11"/>
      <c r="AA758" s="17"/>
      <c r="AB758" s="16"/>
      <c r="AC758" s="11"/>
      <c r="AD758" s="17"/>
      <c r="AE758" s="16">
        <v>0</v>
      </c>
      <c r="AF758" s="11">
        <v>0</v>
      </c>
      <c r="AG758" s="17">
        <v>0</v>
      </c>
      <c r="AH758" s="161">
        <f t="shared" si="170"/>
        <v>18185599.295416664</v>
      </c>
      <c r="AI758" s="285"/>
      <c r="AJ758" s="16">
        <f t="shared" si="163"/>
        <v>0</v>
      </c>
    </row>
    <row r="759" spans="1:36" s="183" customFormat="1" ht="11.25" customHeight="1">
      <c r="A759" s="156">
        <v>18210311</v>
      </c>
      <c r="B759" s="211"/>
      <c r="C759" s="156" t="s">
        <v>2992</v>
      </c>
      <c r="D759" s="159">
        <v>4934336.2699999996</v>
      </c>
      <c r="E759" s="159">
        <v>6129238.4699999997</v>
      </c>
      <c r="F759" s="159">
        <v>16414332.439999999</v>
      </c>
      <c r="G759" s="159">
        <v>22217697.260000002</v>
      </c>
      <c r="H759" s="159">
        <v>22925637.57</v>
      </c>
      <c r="I759" s="159">
        <v>24149892.850000001</v>
      </c>
      <c r="J759" s="275">
        <v>24252126.800000001</v>
      </c>
      <c r="K759" s="275">
        <v>24117599.18</v>
      </c>
      <c r="L759" s="160">
        <v>24124865.93</v>
      </c>
      <c r="M759" s="160">
        <v>24156737.989999998</v>
      </c>
      <c r="N759" s="160">
        <v>24158611.940000001</v>
      </c>
      <c r="O759" s="160">
        <v>24157683.210000001</v>
      </c>
      <c r="P759" s="160">
        <v>24157767.120000001</v>
      </c>
      <c r="Q759" s="160">
        <f t="shared" si="159"/>
        <v>20945872.944583334</v>
      </c>
      <c r="R759" s="222"/>
      <c r="S759" s="209"/>
      <c r="T759" s="209"/>
      <c r="U759" s="517"/>
      <c r="V759" s="16"/>
      <c r="W759" s="11"/>
      <c r="X759" s="17"/>
      <c r="Y759" s="16"/>
      <c r="Z759" s="11"/>
      <c r="AA759" s="17"/>
      <c r="AB759" s="16"/>
      <c r="AC759" s="11"/>
      <c r="AD759" s="17"/>
      <c r="AE759" s="16"/>
      <c r="AF759" s="11"/>
      <c r="AG759" s="17"/>
      <c r="AH759" s="161">
        <f t="shared" si="170"/>
        <v>20945872.944583334</v>
      </c>
      <c r="AI759" s="285"/>
      <c r="AJ759" s="16">
        <f t="shared" si="163"/>
        <v>0</v>
      </c>
    </row>
    <row r="760" spans="1:36" s="183" customFormat="1" ht="11.25" customHeight="1">
      <c r="A760" s="213">
        <v>18210321</v>
      </c>
      <c r="B760" s="211"/>
      <c r="C760" s="197" t="s">
        <v>3129</v>
      </c>
      <c r="D760" s="159"/>
      <c r="E760" s="159"/>
      <c r="F760" s="159"/>
      <c r="G760" s="159"/>
      <c r="H760" s="159"/>
      <c r="I760" s="159"/>
      <c r="J760" s="275">
        <v>5592953.0800000001</v>
      </c>
      <c r="K760" s="275">
        <v>4462991.2</v>
      </c>
      <c r="L760" s="160">
        <v>4606263.4400000004</v>
      </c>
      <c r="M760" s="160">
        <v>4550834.93</v>
      </c>
      <c r="N760" s="160">
        <v>4556493.84</v>
      </c>
      <c r="O760" s="160">
        <v>4565453.78</v>
      </c>
      <c r="P760" s="160">
        <v>4574348.42</v>
      </c>
      <c r="Q760" s="160">
        <f t="shared" ref="Q760:Q823" si="171">(D760+P760+SUM(E760:O760)*2)/24</f>
        <v>2551847.0400000005</v>
      </c>
      <c r="R760" s="222"/>
      <c r="S760" s="209"/>
      <c r="T760" s="209"/>
      <c r="U760" s="517"/>
      <c r="V760" s="16"/>
      <c r="W760" s="11"/>
      <c r="X760" s="17"/>
      <c r="Y760" s="16"/>
      <c r="Z760" s="11"/>
      <c r="AA760" s="17"/>
      <c r="AB760" s="16"/>
      <c r="AC760" s="11"/>
      <c r="AD760" s="17"/>
      <c r="AE760" s="16"/>
      <c r="AF760" s="11"/>
      <c r="AG760" s="17"/>
      <c r="AH760" s="161">
        <f t="shared" si="170"/>
        <v>2551847.0400000005</v>
      </c>
      <c r="AI760" s="285"/>
      <c r="AJ760" s="16">
        <f t="shared" si="163"/>
        <v>0</v>
      </c>
    </row>
    <row r="761" spans="1:36" ht="11.25" customHeight="1">
      <c r="A761" s="156">
        <v>18220001</v>
      </c>
      <c r="B761" s="157"/>
      <c r="C761" s="197" t="s">
        <v>871</v>
      </c>
      <c r="D761" s="159">
        <v>0</v>
      </c>
      <c r="E761" s="159">
        <v>0</v>
      </c>
      <c r="F761" s="159">
        <v>0</v>
      </c>
      <c r="G761" s="159">
        <v>0</v>
      </c>
      <c r="H761" s="159">
        <v>0</v>
      </c>
      <c r="I761" s="159">
        <v>0</v>
      </c>
      <c r="J761" s="275">
        <v>0</v>
      </c>
      <c r="K761" s="275">
        <v>0</v>
      </c>
      <c r="L761" s="160">
        <v>0</v>
      </c>
      <c r="M761" s="160">
        <v>0</v>
      </c>
      <c r="N761" s="160">
        <v>0</v>
      </c>
      <c r="O761" s="160">
        <v>0</v>
      </c>
      <c r="P761" s="160">
        <v>0</v>
      </c>
      <c r="Q761" s="160">
        <f t="shared" si="171"/>
        <v>0</v>
      </c>
      <c r="R761" s="222" t="s">
        <v>709</v>
      </c>
      <c r="S761" s="209"/>
      <c r="T761" s="209">
        <v>23</v>
      </c>
      <c r="U761" s="517"/>
      <c r="V761" s="16">
        <v>0</v>
      </c>
      <c r="W761" s="11">
        <v>0</v>
      </c>
      <c r="X761" s="17">
        <v>0</v>
      </c>
      <c r="Y761" s="16">
        <f t="shared" ref="Y761:Y769" si="172">Q761</f>
        <v>0</v>
      </c>
      <c r="Z761" s="11"/>
      <c r="AA761" s="17">
        <f t="shared" ref="AA761:AA769" si="173">Q761</f>
        <v>0</v>
      </c>
      <c r="AB761" s="16"/>
      <c r="AC761" s="11">
        <v>0</v>
      </c>
      <c r="AD761" s="17">
        <f t="shared" ref="AD761:AD797" si="174">SUM(AB761:AC761)</f>
        <v>0</v>
      </c>
      <c r="AE761" s="16">
        <v>0</v>
      </c>
      <c r="AF761" s="11">
        <v>0</v>
      </c>
      <c r="AG761" s="17">
        <v>0</v>
      </c>
      <c r="AH761" s="161"/>
      <c r="AI761" s="285"/>
      <c r="AJ761" s="16">
        <f t="shared" si="163"/>
        <v>0</v>
      </c>
    </row>
    <row r="762" spans="1:36" ht="11.25" customHeight="1">
      <c r="A762" s="156">
        <v>18220011</v>
      </c>
      <c r="B762" s="157"/>
      <c r="C762" s="197" t="s">
        <v>457</v>
      </c>
      <c r="D762" s="159">
        <v>65708856.939999998</v>
      </c>
      <c r="E762" s="159">
        <v>65708856.939999998</v>
      </c>
      <c r="F762" s="159">
        <v>65708856.939999998</v>
      </c>
      <c r="G762" s="159">
        <v>65708856.939999998</v>
      </c>
      <c r="H762" s="159">
        <v>65708856.939999998</v>
      </c>
      <c r="I762" s="159">
        <v>65708856.939999998</v>
      </c>
      <c r="J762" s="275">
        <v>65708856.939999998</v>
      </c>
      <c r="K762" s="275">
        <v>65708856.939999998</v>
      </c>
      <c r="L762" s="160">
        <v>65708856.939999998</v>
      </c>
      <c r="M762" s="160">
        <v>65708856.939999998</v>
      </c>
      <c r="N762" s="160">
        <v>65708856.939999998</v>
      </c>
      <c r="O762" s="160">
        <v>65708856.939999998</v>
      </c>
      <c r="P762" s="160">
        <v>65708856.939999998</v>
      </c>
      <c r="Q762" s="160">
        <f t="shared" si="171"/>
        <v>65708856.94000002</v>
      </c>
      <c r="R762" s="222" t="s">
        <v>709</v>
      </c>
      <c r="S762" s="209"/>
      <c r="T762" s="209">
        <v>23</v>
      </c>
      <c r="U762" s="517"/>
      <c r="V762" s="16">
        <v>0</v>
      </c>
      <c r="W762" s="11">
        <v>0</v>
      </c>
      <c r="X762" s="17">
        <v>0</v>
      </c>
      <c r="Y762" s="16">
        <f t="shared" si="172"/>
        <v>65708856.94000002</v>
      </c>
      <c r="Z762" s="11"/>
      <c r="AA762" s="17">
        <f t="shared" si="173"/>
        <v>65708856.94000002</v>
      </c>
      <c r="AB762" s="16"/>
      <c r="AC762" s="11">
        <v>0</v>
      </c>
      <c r="AD762" s="17">
        <f t="shared" si="174"/>
        <v>0</v>
      </c>
      <c r="AE762" s="16">
        <v>0</v>
      </c>
      <c r="AF762" s="11">
        <v>0</v>
      </c>
      <c r="AG762" s="17">
        <v>0</v>
      </c>
      <c r="AH762" s="161"/>
      <c r="AI762" s="285"/>
      <c r="AJ762" s="16">
        <f t="shared" si="163"/>
        <v>0</v>
      </c>
    </row>
    <row r="763" spans="1:36" ht="11.25" customHeight="1">
      <c r="A763" s="156">
        <v>18220021</v>
      </c>
      <c r="B763" s="157"/>
      <c r="C763" s="197" t="s">
        <v>1085</v>
      </c>
      <c r="D763" s="159">
        <v>743111.53</v>
      </c>
      <c r="E763" s="159">
        <v>743111.53</v>
      </c>
      <c r="F763" s="159">
        <v>743111.53</v>
      </c>
      <c r="G763" s="159">
        <v>743111.53</v>
      </c>
      <c r="H763" s="159">
        <v>743111.53</v>
      </c>
      <c r="I763" s="159">
        <v>743111.53</v>
      </c>
      <c r="J763" s="275">
        <v>743111.53</v>
      </c>
      <c r="K763" s="275">
        <v>743111.53</v>
      </c>
      <c r="L763" s="160">
        <v>743111.53</v>
      </c>
      <c r="M763" s="160">
        <v>743111.53</v>
      </c>
      <c r="N763" s="160">
        <v>743111.53</v>
      </c>
      <c r="O763" s="160">
        <v>743111.53</v>
      </c>
      <c r="P763" s="160">
        <v>743111.53</v>
      </c>
      <c r="Q763" s="160">
        <f t="shared" si="171"/>
        <v>743111.53000000014</v>
      </c>
      <c r="R763" s="222" t="s">
        <v>709</v>
      </c>
      <c r="S763" s="209"/>
      <c r="T763" s="209">
        <v>23</v>
      </c>
      <c r="U763" s="517"/>
      <c r="V763" s="16">
        <v>0</v>
      </c>
      <c r="W763" s="11">
        <v>0</v>
      </c>
      <c r="X763" s="17">
        <v>0</v>
      </c>
      <c r="Y763" s="16">
        <f t="shared" si="172"/>
        <v>743111.53000000014</v>
      </c>
      <c r="Z763" s="11"/>
      <c r="AA763" s="17">
        <f t="shared" si="173"/>
        <v>743111.53000000014</v>
      </c>
      <c r="AB763" s="16"/>
      <c r="AC763" s="11">
        <v>0</v>
      </c>
      <c r="AD763" s="17">
        <f t="shared" si="174"/>
        <v>0</v>
      </c>
      <c r="AE763" s="16">
        <v>0</v>
      </c>
      <c r="AF763" s="11">
        <v>0</v>
      </c>
      <c r="AG763" s="17">
        <v>0</v>
      </c>
      <c r="AH763" s="161"/>
      <c r="AI763" s="285"/>
      <c r="AJ763" s="16">
        <f t="shared" si="163"/>
        <v>0</v>
      </c>
    </row>
    <row r="764" spans="1:36" ht="11.25" customHeight="1">
      <c r="A764" s="156">
        <v>18220031</v>
      </c>
      <c r="B764" s="157"/>
      <c r="C764" s="197" t="s">
        <v>2934</v>
      </c>
      <c r="D764" s="159">
        <v>-18818583.699999999</v>
      </c>
      <c r="E764" s="159">
        <v>-18818583.699999999</v>
      </c>
      <c r="F764" s="159">
        <v>-18818583.699999999</v>
      </c>
      <c r="G764" s="159">
        <v>-18818583.699999999</v>
      </c>
      <c r="H764" s="159">
        <v>-18818583.699999999</v>
      </c>
      <c r="I764" s="159">
        <v>-18818583.699999999</v>
      </c>
      <c r="J764" s="275">
        <v>-18818583.699999999</v>
      </c>
      <c r="K764" s="275">
        <v>-18818583.699999999</v>
      </c>
      <c r="L764" s="160">
        <v>-18818583.699999999</v>
      </c>
      <c r="M764" s="160">
        <v>-18818583.699999999</v>
      </c>
      <c r="N764" s="160">
        <v>-18818583.699999999</v>
      </c>
      <c r="O764" s="160">
        <v>-18818583.699999999</v>
      </c>
      <c r="P764" s="160">
        <v>-18818583.699999999</v>
      </c>
      <c r="Q764" s="160">
        <f t="shared" si="171"/>
        <v>-18818583.699999996</v>
      </c>
      <c r="R764" s="222" t="s">
        <v>709</v>
      </c>
      <c r="S764" s="209"/>
      <c r="T764" s="209">
        <v>23</v>
      </c>
      <c r="U764" s="517"/>
      <c r="V764" s="16">
        <v>0</v>
      </c>
      <c r="W764" s="11">
        <v>0</v>
      </c>
      <c r="X764" s="17">
        <v>0</v>
      </c>
      <c r="Y764" s="16">
        <f t="shared" si="172"/>
        <v>-18818583.699999996</v>
      </c>
      <c r="Z764" s="11"/>
      <c r="AA764" s="17">
        <f t="shared" si="173"/>
        <v>-18818583.699999996</v>
      </c>
      <c r="AB764" s="16"/>
      <c r="AC764" s="11">
        <v>0</v>
      </c>
      <c r="AD764" s="17">
        <f t="shared" si="174"/>
        <v>0</v>
      </c>
      <c r="AE764" s="16">
        <v>0</v>
      </c>
      <c r="AF764" s="11">
        <v>0</v>
      </c>
      <c r="AG764" s="17">
        <v>0</v>
      </c>
      <c r="AH764" s="161"/>
      <c r="AI764" s="285"/>
      <c r="AJ764" s="16">
        <f t="shared" si="163"/>
        <v>0</v>
      </c>
    </row>
    <row r="765" spans="1:36" ht="11.25" customHeight="1">
      <c r="A765" s="156">
        <v>18220041</v>
      </c>
      <c r="B765" s="157"/>
      <c r="C765" s="197" t="s">
        <v>2935</v>
      </c>
      <c r="D765" s="159">
        <v>-17500469.239999998</v>
      </c>
      <c r="E765" s="159">
        <v>-17625027.739999998</v>
      </c>
      <c r="F765" s="159">
        <v>-17749586.239999998</v>
      </c>
      <c r="G765" s="159">
        <v>-17874144.739999998</v>
      </c>
      <c r="H765" s="159">
        <v>-17998703.239999998</v>
      </c>
      <c r="I765" s="159">
        <v>-18123261.739999998</v>
      </c>
      <c r="J765" s="275">
        <v>-18247820.239999998</v>
      </c>
      <c r="K765" s="275">
        <v>-18372378.739999998</v>
      </c>
      <c r="L765" s="160">
        <v>-18496937.239999998</v>
      </c>
      <c r="M765" s="160">
        <v>-18621495.739999998</v>
      </c>
      <c r="N765" s="160">
        <v>-18746054.239999998</v>
      </c>
      <c r="O765" s="160">
        <v>-18870612.739999998</v>
      </c>
      <c r="P765" s="160">
        <v>-18995171.239999998</v>
      </c>
      <c r="Q765" s="160">
        <f t="shared" si="171"/>
        <v>-18247820.240000002</v>
      </c>
      <c r="R765" s="222" t="s">
        <v>709</v>
      </c>
      <c r="S765" s="209"/>
      <c r="T765" s="209">
        <v>23</v>
      </c>
      <c r="U765" s="517"/>
      <c r="V765" s="16">
        <v>0</v>
      </c>
      <c r="W765" s="11">
        <v>0</v>
      </c>
      <c r="X765" s="17">
        <v>0</v>
      </c>
      <c r="Y765" s="16">
        <f t="shared" si="172"/>
        <v>-18247820.240000002</v>
      </c>
      <c r="Z765" s="11"/>
      <c r="AA765" s="17">
        <f t="shared" si="173"/>
        <v>-18247820.240000002</v>
      </c>
      <c r="AB765" s="16"/>
      <c r="AC765" s="11">
        <v>0</v>
      </c>
      <c r="AD765" s="17">
        <f t="shared" si="174"/>
        <v>0</v>
      </c>
      <c r="AE765" s="16">
        <v>0</v>
      </c>
      <c r="AF765" s="11">
        <v>0</v>
      </c>
      <c r="AG765" s="17">
        <v>0</v>
      </c>
      <c r="AH765" s="161"/>
      <c r="AI765" s="285"/>
      <c r="AJ765" s="16">
        <f t="shared" si="163"/>
        <v>0</v>
      </c>
    </row>
    <row r="766" spans="1:36" ht="11.25" customHeight="1">
      <c r="A766" s="156">
        <v>18220061</v>
      </c>
      <c r="B766" s="157"/>
      <c r="C766" s="197" t="s">
        <v>926</v>
      </c>
      <c r="D766" s="159">
        <v>-30211680.609999999</v>
      </c>
      <c r="E766" s="159">
        <v>-30211680.609999999</v>
      </c>
      <c r="F766" s="159">
        <v>-30211680.609999999</v>
      </c>
      <c r="G766" s="159">
        <v>-30211680.609999999</v>
      </c>
      <c r="H766" s="159">
        <v>-30211680.609999999</v>
      </c>
      <c r="I766" s="159">
        <v>-30211680.609999999</v>
      </c>
      <c r="J766" s="275">
        <v>-30211680.609999999</v>
      </c>
      <c r="K766" s="275">
        <v>-30211680.609999999</v>
      </c>
      <c r="L766" s="160">
        <v>-30211680.609999999</v>
      </c>
      <c r="M766" s="160">
        <v>-30211680.609999999</v>
      </c>
      <c r="N766" s="160">
        <v>-30211680.609999999</v>
      </c>
      <c r="O766" s="160">
        <v>-30211680.609999999</v>
      </c>
      <c r="P766" s="160">
        <v>-30211680.609999999</v>
      </c>
      <c r="Q766" s="160">
        <f t="shared" si="171"/>
        <v>-30211680.610000011</v>
      </c>
      <c r="R766" s="222" t="s">
        <v>1133</v>
      </c>
      <c r="S766" s="209"/>
      <c r="T766" s="209">
        <v>23</v>
      </c>
      <c r="U766" s="517"/>
      <c r="V766" s="16">
        <v>0</v>
      </c>
      <c r="W766" s="11">
        <v>0</v>
      </c>
      <c r="X766" s="17">
        <v>0</v>
      </c>
      <c r="Y766" s="16">
        <f t="shared" si="172"/>
        <v>-30211680.610000011</v>
      </c>
      <c r="Z766" s="11"/>
      <c r="AA766" s="17">
        <f t="shared" si="173"/>
        <v>-30211680.610000011</v>
      </c>
      <c r="AB766" s="16"/>
      <c r="AC766" s="11">
        <v>0</v>
      </c>
      <c r="AD766" s="17">
        <f>SUM(AB766:AC766)</f>
        <v>0</v>
      </c>
      <c r="AE766" s="16"/>
      <c r="AF766" s="11"/>
      <c r="AG766" s="17"/>
      <c r="AH766" s="161"/>
      <c r="AI766" s="285"/>
      <c r="AJ766" s="16">
        <f t="shared" si="163"/>
        <v>0</v>
      </c>
    </row>
    <row r="767" spans="1:36" ht="11.25" customHeight="1">
      <c r="A767" s="156">
        <v>18220091</v>
      </c>
      <c r="B767" s="157"/>
      <c r="C767" s="197" t="s">
        <v>2232</v>
      </c>
      <c r="D767" s="159">
        <v>301584.90999999997</v>
      </c>
      <c r="E767" s="159">
        <v>281479.23</v>
      </c>
      <c r="F767" s="159">
        <v>261373.55</v>
      </c>
      <c r="G767" s="159">
        <v>241267.87</v>
      </c>
      <c r="H767" s="159">
        <v>221162.19</v>
      </c>
      <c r="I767" s="159">
        <v>201056.51</v>
      </c>
      <c r="J767" s="275">
        <v>180950.83</v>
      </c>
      <c r="K767" s="275">
        <v>160845.15</v>
      </c>
      <c r="L767" s="160">
        <v>140739.47</v>
      </c>
      <c r="M767" s="160">
        <v>120633.79</v>
      </c>
      <c r="N767" s="160">
        <v>100528.11</v>
      </c>
      <c r="O767" s="160">
        <v>80422.429999999993</v>
      </c>
      <c r="P767" s="160">
        <v>60316.75</v>
      </c>
      <c r="Q767" s="160">
        <f t="shared" si="171"/>
        <v>180950.83</v>
      </c>
      <c r="R767" s="222" t="s">
        <v>2234</v>
      </c>
      <c r="S767" s="209"/>
      <c r="T767" s="209" t="s">
        <v>828</v>
      </c>
      <c r="U767" s="517"/>
      <c r="V767" s="16">
        <v>0</v>
      </c>
      <c r="W767" s="11">
        <v>0</v>
      </c>
      <c r="X767" s="17">
        <v>0</v>
      </c>
      <c r="Y767" s="10">
        <f t="shared" si="172"/>
        <v>180950.83</v>
      </c>
      <c r="Z767" s="11"/>
      <c r="AA767" s="17">
        <f t="shared" si="173"/>
        <v>180950.83</v>
      </c>
      <c r="AB767" s="16"/>
      <c r="AC767" s="11">
        <v>0</v>
      </c>
      <c r="AD767" s="17">
        <f>SUM(AB767:AC767)</f>
        <v>0</v>
      </c>
      <c r="AE767" s="16"/>
      <c r="AF767" s="11"/>
      <c r="AG767" s="17"/>
      <c r="AH767" s="161"/>
      <c r="AI767" s="285"/>
      <c r="AJ767" s="16">
        <f t="shared" si="163"/>
        <v>0</v>
      </c>
    </row>
    <row r="768" spans="1:36" ht="11.25" customHeight="1">
      <c r="A768" s="156">
        <v>18220101</v>
      </c>
      <c r="B768" s="157"/>
      <c r="C768" s="197" t="s">
        <v>2845</v>
      </c>
      <c r="D768" s="159">
        <v>11420503.27</v>
      </c>
      <c r="E768" s="159">
        <v>11137878.27</v>
      </c>
      <c r="F768" s="159">
        <v>10851932.84</v>
      </c>
      <c r="G768" s="159">
        <v>10569307.84</v>
      </c>
      <c r="H768" s="159">
        <v>10286682.84</v>
      </c>
      <c r="I768" s="159">
        <v>10004057.84</v>
      </c>
      <c r="J768" s="275">
        <v>9721432.8399999999</v>
      </c>
      <c r="K768" s="275">
        <v>9438807.8399999999</v>
      </c>
      <c r="L768" s="160">
        <v>9156182.8399999999</v>
      </c>
      <c r="M768" s="160">
        <v>8873557.8399999999</v>
      </c>
      <c r="N768" s="160">
        <v>8590932.8399999999</v>
      </c>
      <c r="O768" s="160">
        <v>8308307.8399999999</v>
      </c>
      <c r="P768" s="160">
        <v>8025682.8399999999</v>
      </c>
      <c r="Q768" s="160">
        <f t="shared" si="171"/>
        <v>9721847.8937500026</v>
      </c>
      <c r="R768" s="222" t="s">
        <v>2410</v>
      </c>
      <c r="S768" s="209"/>
      <c r="T768" s="209" t="s">
        <v>828</v>
      </c>
      <c r="U768" s="517"/>
      <c r="V768" s="16">
        <v>0</v>
      </c>
      <c r="W768" s="11">
        <v>0</v>
      </c>
      <c r="X768" s="17">
        <v>0</v>
      </c>
      <c r="Y768" s="10">
        <f t="shared" si="172"/>
        <v>9721847.8937500026</v>
      </c>
      <c r="Z768" s="11"/>
      <c r="AA768" s="17">
        <f t="shared" si="173"/>
        <v>9721847.8937500026</v>
      </c>
      <c r="AB768" s="16"/>
      <c r="AC768" s="11">
        <v>0</v>
      </c>
      <c r="AD768" s="17">
        <f>SUM(AB768:AC768)</f>
        <v>0</v>
      </c>
      <c r="AE768" s="16"/>
      <c r="AF768" s="11"/>
      <c r="AG768" s="17"/>
      <c r="AH768" s="161"/>
      <c r="AI768" s="285"/>
      <c r="AJ768" s="16">
        <f t="shared" si="163"/>
        <v>0</v>
      </c>
    </row>
    <row r="769" spans="1:36" ht="11.25" customHeight="1">
      <c r="A769" s="156">
        <v>18230001</v>
      </c>
      <c r="B769" s="157"/>
      <c r="C769" s="197" t="s">
        <v>1216</v>
      </c>
      <c r="D769" s="159">
        <v>0</v>
      </c>
      <c r="E769" s="159">
        <v>0</v>
      </c>
      <c r="F769" s="159">
        <v>0</v>
      </c>
      <c r="G769" s="159">
        <v>0</v>
      </c>
      <c r="H769" s="159">
        <v>0</v>
      </c>
      <c r="I769" s="159">
        <v>0</v>
      </c>
      <c r="J769" s="275">
        <v>0</v>
      </c>
      <c r="K769" s="275">
        <v>0</v>
      </c>
      <c r="L769" s="160">
        <v>0</v>
      </c>
      <c r="M769" s="160">
        <v>0</v>
      </c>
      <c r="N769" s="160">
        <v>0</v>
      </c>
      <c r="O769" s="160">
        <v>0</v>
      </c>
      <c r="P769" s="160">
        <v>0</v>
      </c>
      <c r="Q769" s="160">
        <f t="shared" si="171"/>
        <v>0</v>
      </c>
      <c r="R769" s="222" t="s">
        <v>232</v>
      </c>
      <c r="S769" s="209"/>
      <c r="T769" s="209">
        <v>23</v>
      </c>
      <c r="U769" s="517"/>
      <c r="V769" s="16">
        <v>0</v>
      </c>
      <c r="W769" s="11">
        <v>0</v>
      </c>
      <c r="X769" s="17">
        <v>0</v>
      </c>
      <c r="Y769" s="16">
        <f t="shared" si="172"/>
        <v>0</v>
      </c>
      <c r="Z769" s="11"/>
      <c r="AA769" s="17">
        <f t="shared" si="173"/>
        <v>0</v>
      </c>
      <c r="AB769" s="16"/>
      <c r="AC769" s="11">
        <v>0</v>
      </c>
      <c r="AD769" s="17">
        <f t="shared" si="174"/>
        <v>0</v>
      </c>
      <c r="AE769" s="16">
        <v>0</v>
      </c>
      <c r="AF769" s="11">
        <v>0</v>
      </c>
      <c r="AG769" s="17">
        <v>0</v>
      </c>
      <c r="AH769" s="161"/>
      <c r="AI769" s="285"/>
      <c r="AJ769" s="16">
        <f t="shared" si="163"/>
        <v>0</v>
      </c>
    </row>
    <row r="770" spans="1:36" ht="11.25" customHeight="1">
      <c r="A770" s="156">
        <v>18230002</v>
      </c>
      <c r="B770" s="157"/>
      <c r="C770" s="197" t="s">
        <v>2632</v>
      </c>
      <c r="D770" s="159">
        <v>993655.74</v>
      </c>
      <c r="E770" s="159">
        <v>1034878.94</v>
      </c>
      <c r="F770" s="159">
        <v>505607.05</v>
      </c>
      <c r="G770" s="159">
        <v>1208409.3600000001</v>
      </c>
      <c r="H770" s="159">
        <v>1235715.06</v>
      </c>
      <c r="I770" s="159">
        <v>1276642.43</v>
      </c>
      <c r="J770" s="275">
        <v>1443935.76</v>
      </c>
      <c r="K770" s="275">
        <v>1536724.83</v>
      </c>
      <c r="L770" s="160">
        <v>1659064.15</v>
      </c>
      <c r="M770" s="160">
        <v>1775698.55</v>
      </c>
      <c r="N770" s="160">
        <v>1863053.43</v>
      </c>
      <c r="O770" s="160">
        <v>1557700.43</v>
      </c>
      <c r="P770" s="160">
        <v>1649183.07</v>
      </c>
      <c r="Q770" s="160">
        <f t="shared" si="171"/>
        <v>1368237.4495833332</v>
      </c>
      <c r="R770" s="222"/>
      <c r="S770" s="209"/>
      <c r="T770" s="209" t="s">
        <v>1771</v>
      </c>
      <c r="U770" s="517"/>
      <c r="V770" s="16">
        <v>0</v>
      </c>
      <c r="W770" s="11">
        <v>0</v>
      </c>
      <c r="X770" s="17">
        <v>0</v>
      </c>
      <c r="Y770" s="16"/>
      <c r="Z770" s="11"/>
      <c r="AA770" s="17"/>
      <c r="AB770" s="16"/>
      <c r="AC770" s="11"/>
      <c r="AD770" s="17">
        <f t="shared" si="174"/>
        <v>0</v>
      </c>
      <c r="AE770" s="16">
        <f t="shared" ref="AE770:AG772" si="175">$Q770</f>
        <v>1368237.4495833332</v>
      </c>
      <c r="AF770" s="11">
        <f t="shared" si="175"/>
        <v>1368237.4495833332</v>
      </c>
      <c r="AG770" s="17">
        <f t="shared" si="175"/>
        <v>1368237.4495833332</v>
      </c>
      <c r="AH770" s="161"/>
      <c r="AI770" s="285"/>
      <c r="AJ770" s="16">
        <f t="shared" si="163"/>
        <v>0</v>
      </c>
    </row>
    <row r="771" spans="1:36" ht="11.25" customHeight="1">
      <c r="A771" s="156">
        <v>18230011</v>
      </c>
      <c r="B771" s="157"/>
      <c r="C771" s="197" t="s">
        <v>992</v>
      </c>
      <c r="D771" s="159">
        <v>0</v>
      </c>
      <c r="E771" s="159">
        <v>0</v>
      </c>
      <c r="F771" s="159">
        <v>0</v>
      </c>
      <c r="G771" s="159">
        <v>0</v>
      </c>
      <c r="H771" s="159">
        <v>0</v>
      </c>
      <c r="I771" s="159">
        <v>0</v>
      </c>
      <c r="J771" s="275">
        <v>0</v>
      </c>
      <c r="K771" s="275">
        <v>0</v>
      </c>
      <c r="L771" s="160">
        <v>0</v>
      </c>
      <c r="M771" s="160">
        <v>0</v>
      </c>
      <c r="N771" s="160">
        <v>0</v>
      </c>
      <c r="O771" s="160">
        <v>0</v>
      </c>
      <c r="P771" s="160">
        <v>0</v>
      </c>
      <c r="Q771" s="160">
        <f t="shared" si="171"/>
        <v>0</v>
      </c>
      <c r="R771" s="222"/>
      <c r="S771" s="209"/>
      <c r="T771" s="209" t="s">
        <v>1182</v>
      </c>
      <c r="U771" s="517"/>
      <c r="V771" s="16">
        <v>0</v>
      </c>
      <c r="W771" s="11">
        <v>0</v>
      </c>
      <c r="X771" s="17">
        <v>0</v>
      </c>
      <c r="Y771" s="16"/>
      <c r="Z771" s="11"/>
      <c r="AA771" s="17"/>
      <c r="AB771" s="16"/>
      <c r="AC771" s="11"/>
      <c r="AD771" s="17">
        <f t="shared" si="174"/>
        <v>0</v>
      </c>
      <c r="AE771" s="16">
        <f t="shared" si="175"/>
        <v>0</v>
      </c>
      <c r="AF771" s="11">
        <f t="shared" si="175"/>
        <v>0</v>
      </c>
      <c r="AG771" s="17">
        <f t="shared" si="175"/>
        <v>0</v>
      </c>
      <c r="AH771" s="161"/>
      <c r="AI771" s="285"/>
      <c r="AJ771" s="16">
        <f t="shared" si="163"/>
        <v>0</v>
      </c>
    </row>
    <row r="772" spans="1:36" ht="11.25" customHeight="1">
      <c r="A772" s="156">
        <v>18230021</v>
      </c>
      <c r="B772" s="157"/>
      <c r="C772" s="197" t="s">
        <v>575</v>
      </c>
      <c r="D772" s="159">
        <v>64813214.200000003</v>
      </c>
      <c r="E772" s="159">
        <v>72531723.670000002</v>
      </c>
      <c r="F772" s="159">
        <v>81823834.959999993</v>
      </c>
      <c r="G772" s="159">
        <v>93198239.299999997</v>
      </c>
      <c r="H772" s="159">
        <v>100503119.01000001</v>
      </c>
      <c r="I772" s="159">
        <v>108505004.12</v>
      </c>
      <c r="J772" s="275">
        <v>116314549.15000001</v>
      </c>
      <c r="K772" s="275">
        <v>124257486.53</v>
      </c>
      <c r="L772" s="160">
        <v>38058394.75</v>
      </c>
      <c r="M772" s="160">
        <v>47785361.57</v>
      </c>
      <c r="N772" s="160">
        <v>55920120.219999999</v>
      </c>
      <c r="O772" s="160">
        <v>64031529.689999998</v>
      </c>
      <c r="P772" s="160">
        <v>70823650.810000002</v>
      </c>
      <c r="Q772" s="160">
        <f t="shared" si="171"/>
        <v>80895649.622916669</v>
      </c>
      <c r="R772" s="222"/>
      <c r="S772" s="209"/>
      <c r="T772" s="209" t="s">
        <v>1182</v>
      </c>
      <c r="U772" s="517"/>
      <c r="V772" s="16">
        <v>0</v>
      </c>
      <c r="W772" s="11">
        <v>0</v>
      </c>
      <c r="X772" s="17">
        <v>0</v>
      </c>
      <c r="Y772" s="16"/>
      <c r="Z772" s="11"/>
      <c r="AA772" s="17"/>
      <c r="AB772" s="16"/>
      <c r="AC772" s="11"/>
      <c r="AD772" s="17">
        <f t="shared" si="174"/>
        <v>0</v>
      </c>
      <c r="AE772" s="16">
        <f t="shared" si="175"/>
        <v>80895649.622916669</v>
      </c>
      <c r="AF772" s="11">
        <f t="shared" si="175"/>
        <v>80895649.622916669</v>
      </c>
      <c r="AG772" s="17">
        <f t="shared" si="175"/>
        <v>80895649.622916669</v>
      </c>
      <c r="AH772" s="161"/>
      <c r="AI772" s="285"/>
      <c r="AJ772" s="16">
        <f t="shared" si="163"/>
        <v>0</v>
      </c>
    </row>
    <row r="773" spans="1:36" ht="11.25" customHeight="1">
      <c r="A773" s="156">
        <v>18230031</v>
      </c>
      <c r="B773" s="157"/>
      <c r="C773" s="197" t="s">
        <v>1260</v>
      </c>
      <c r="D773" s="159">
        <v>51880625.939999998</v>
      </c>
      <c r="E773" s="159">
        <v>51677496.140000001</v>
      </c>
      <c r="F773" s="159">
        <v>51474366.340000004</v>
      </c>
      <c r="G773" s="159">
        <v>52197238.469999999</v>
      </c>
      <c r="H773" s="159">
        <v>51991739.649999999</v>
      </c>
      <c r="I773" s="159">
        <v>51786240.829999998</v>
      </c>
      <c r="J773" s="275">
        <v>51580742.289999999</v>
      </c>
      <c r="K773" s="275">
        <v>51375243.469999999</v>
      </c>
      <c r="L773" s="160">
        <v>51169744.649999999</v>
      </c>
      <c r="M773" s="160">
        <v>50964245.829999998</v>
      </c>
      <c r="N773" s="160">
        <v>50758747.009999998</v>
      </c>
      <c r="O773" s="160">
        <v>50553248.189999998</v>
      </c>
      <c r="P773" s="160">
        <v>50347749.369999997</v>
      </c>
      <c r="Q773" s="160">
        <f t="shared" si="171"/>
        <v>51386936.710416667</v>
      </c>
      <c r="R773" s="222" t="s">
        <v>426</v>
      </c>
      <c r="S773" s="209"/>
      <c r="T773" s="209">
        <v>23</v>
      </c>
      <c r="U773" s="517"/>
      <c r="V773" s="16">
        <v>0</v>
      </c>
      <c r="W773" s="11">
        <v>0</v>
      </c>
      <c r="X773" s="17">
        <v>0</v>
      </c>
      <c r="Y773" s="16">
        <f>Q773</f>
        <v>51386936.710416667</v>
      </c>
      <c r="Z773" s="11"/>
      <c r="AA773" s="17">
        <f>Y773+Z773</f>
        <v>51386936.710416667</v>
      </c>
      <c r="AB773" s="16"/>
      <c r="AC773" s="11"/>
      <c r="AD773" s="17"/>
      <c r="AE773" s="16"/>
      <c r="AF773" s="11"/>
      <c r="AG773" s="17"/>
      <c r="AH773" s="161"/>
      <c r="AI773" s="285"/>
      <c r="AJ773" s="16">
        <f t="shared" si="163"/>
        <v>0</v>
      </c>
    </row>
    <row r="774" spans="1:36" ht="11.25" customHeight="1">
      <c r="A774" s="156">
        <v>18230032</v>
      </c>
      <c r="B774" s="157"/>
      <c r="C774" s="197" t="s">
        <v>829</v>
      </c>
      <c r="D774" s="159">
        <v>8516631.8900000006</v>
      </c>
      <c r="E774" s="159">
        <v>10071209.16</v>
      </c>
      <c r="F774" s="159">
        <v>10849367.41</v>
      </c>
      <c r="G774" s="159">
        <v>13094077.869999999</v>
      </c>
      <c r="H774" s="159">
        <v>14464095</v>
      </c>
      <c r="I774" s="159">
        <v>15450190.75</v>
      </c>
      <c r="J774" s="275">
        <v>16549980.66</v>
      </c>
      <c r="K774" s="275">
        <v>17447502.739999998</v>
      </c>
      <c r="L774" s="160">
        <v>5118002.0199999996</v>
      </c>
      <c r="M774" s="160">
        <v>6253370.5899999999</v>
      </c>
      <c r="N774" s="160">
        <v>7001703.5899999999</v>
      </c>
      <c r="O774" s="160">
        <v>7929707.54</v>
      </c>
      <c r="P774" s="160">
        <v>8890646.4700000007</v>
      </c>
      <c r="Q774" s="160">
        <f t="shared" si="171"/>
        <v>11077737.209166666</v>
      </c>
      <c r="R774" s="222"/>
      <c r="S774" s="209"/>
      <c r="T774" s="209" t="s">
        <v>1182</v>
      </c>
      <c r="U774" s="517"/>
      <c r="V774" s="16">
        <v>0</v>
      </c>
      <c r="W774" s="11">
        <v>0</v>
      </c>
      <c r="X774" s="17">
        <v>0</v>
      </c>
      <c r="Y774" s="16"/>
      <c r="Z774" s="11"/>
      <c r="AA774" s="17"/>
      <c r="AB774" s="16"/>
      <c r="AC774" s="11"/>
      <c r="AD774" s="17">
        <f t="shared" si="174"/>
        <v>0</v>
      </c>
      <c r="AE774" s="16">
        <f>$Q774</f>
        <v>11077737.209166666</v>
      </c>
      <c r="AF774" s="11">
        <f>$Q774</f>
        <v>11077737.209166666</v>
      </c>
      <c r="AG774" s="17">
        <f>$Q774</f>
        <v>11077737.209166666</v>
      </c>
      <c r="AH774" s="161"/>
      <c r="AI774" s="285"/>
      <c r="AJ774" s="16">
        <f t="shared" si="163"/>
        <v>0</v>
      </c>
    </row>
    <row r="775" spans="1:36" ht="11.25" customHeight="1">
      <c r="A775" s="156">
        <v>18230041</v>
      </c>
      <c r="B775" s="157"/>
      <c r="C775" s="197" t="s">
        <v>1565</v>
      </c>
      <c r="D775" s="159">
        <v>21589277</v>
      </c>
      <c r="E775" s="159">
        <v>21589277</v>
      </c>
      <c r="F775" s="159">
        <v>21589277</v>
      </c>
      <c r="G775" s="159">
        <v>21589277</v>
      </c>
      <c r="H775" s="159">
        <v>21589277</v>
      </c>
      <c r="I775" s="159">
        <v>21589277</v>
      </c>
      <c r="J775" s="275">
        <v>21589277</v>
      </c>
      <c r="K775" s="275">
        <v>21589277</v>
      </c>
      <c r="L775" s="160">
        <v>21589277</v>
      </c>
      <c r="M775" s="160">
        <v>21589277</v>
      </c>
      <c r="N775" s="160">
        <v>21589277</v>
      </c>
      <c r="O775" s="160">
        <v>21589277</v>
      </c>
      <c r="P775" s="160">
        <v>21589277</v>
      </c>
      <c r="Q775" s="160">
        <f t="shared" si="171"/>
        <v>21589277</v>
      </c>
      <c r="R775" s="222">
        <v>7</v>
      </c>
      <c r="S775" s="209"/>
      <c r="T775" s="209">
        <v>23</v>
      </c>
      <c r="U775" s="517"/>
      <c r="V775" s="16">
        <v>0</v>
      </c>
      <c r="W775" s="11">
        <v>0</v>
      </c>
      <c r="X775" s="17">
        <v>0</v>
      </c>
      <c r="Y775" s="10">
        <f>Q775</f>
        <v>21589277</v>
      </c>
      <c r="Z775" s="11"/>
      <c r="AA775" s="17">
        <f>Q775</f>
        <v>21589277</v>
      </c>
      <c r="AB775" s="16"/>
      <c r="AC775" s="11">
        <v>0</v>
      </c>
      <c r="AD775" s="17">
        <f t="shared" si="174"/>
        <v>0</v>
      </c>
      <c r="AE775" s="16"/>
      <c r="AF775" s="11"/>
      <c r="AG775" s="17"/>
      <c r="AH775" s="161"/>
      <c r="AI775" s="285"/>
      <c r="AJ775" s="16">
        <f t="shared" si="163"/>
        <v>0</v>
      </c>
    </row>
    <row r="776" spans="1:36" ht="11.25" customHeight="1">
      <c r="A776" s="156">
        <v>18230042</v>
      </c>
      <c r="B776" s="157"/>
      <c r="C776" s="197" t="s">
        <v>1566</v>
      </c>
      <c r="D776" s="159">
        <v>-758655.04</v>
      </c>
      <c r="E776" s="159">
        <v>-1447301.95</v>
      </c>
      <c r="F776" s="159">
        <v>-2964287.11</v>
      </c>
      <c r="G776" s="159">
        <v>-5050218.58</v>
      </c>
      <c r="H776" s="159">
        <v>-6883086.0199999996</v>
      </c>
      <c r="I776" s="159">
        <v>-8108964.46</v>
      </c>
      <c r="J776" s="275">
        <v>-9684753.6099999994</v>
      </c>
      <c r="K776" s="275">
        <v>-10447554.810000001</v>
      </c>
      <c r="L776" s="160">
        <v>1947952.78</v>
      </c>
      <c r="M776" s="160">
        <v>1394924.45</v>
      </c>
      <c r="N776" s="160">
        <v>881594.53</v>
      </c>
      <c r="O776" s="160">
        <v>447007.72</v>
      </c>
      <c r="P776" s="160">
        <v>-125384.6</v>
      </c>
      <c r="Q776" s="160">
        <f t="shared" si="171"/>
        <v>-3363058.9066666667</v>
      </c>
      <c r="R776" s="222"/>
      <c r="S776" s="209"/>
      <c r="T776" s="209" t="s">
        <v>1182</v>
      </c>
      <c r="U776" s="517"/>
      <c r="V776" s="16">
        <v>0</v>
      </c>
      <c r="W776" s="11">
        <v>0</v>
      </c>
      <c r="X776" s="17">
        <v>0</v>
      </c>
      <c r="Y776" s="16"/>
      <c r="Z776" s="11"/>
      <c r="AA776" s="17"/>
      <c r="AB776" s="16"/>
      <c r="AC776" s="11"/>
      <c r="AD776" s="17">
        <f t="shared" si="174"/>
        <v>0</v>
      </c>
      <c r="AE776" s="16">
        <f>$Q776</f>
        <v>-3363058.9066666667</v>
      </c>
      <c r="AF776" s="11">
        <f>$Q776</f>
        <v>-3363058.9066666667</v>
      </c>
      <c r="AG776" s="17">
        <f>$Q776</f>
        <v>-3363058.9066666667</v>
      </c>
      <c r="AH776" s="161"/>
      <c r="AI776" s="285"/>
      <c r="AJ776" s="16">
        <f t="shared" si="163"/>
        <v>0</v>
      </c>
    </row>
    <row r="777" spans="1:36" ht="11.25" customHeight="1">
      <c r="A777" s="156">
        <v>18230051</v>
      </c>
      <c r="B777" s="157"/>
      <c r="C777" s="197" t="s">
        <v>2936</v>
      </c>
      <c r="D777" s="159">
        <v>-16573911.359999999</v>
      </c>
      <c r="E777" s="159">
        <v>-16621951.25</v>
      </c>
      <c r="F777" s="159">
        <v>-16669991.140000001</v>
      </c>
      <c r="G777" s="159">
        <v>-16718031.029999999</v>
      </c>
      <c r="H777" s="159">
        <v>-16766070.92</v>
      </c>
      <c r="I777" s="159">
        <v>-16814110.809999999</v>
      </c>
      <c r="J777" s="275">
        <v>-16862150.699999999</v>
      </c>
      <c r="K777" s="275">
        <v>-16910190.59</v>
      </c>
      <c r="L777" s="160">
        <v>-16958230.48</v>
      </c>
      <c r="M777" s="160">
        <v>-17006270.370000001</v>
      </c>
      <c r="N777" s="160">
        <v>-17054310.260000002</v>
      </c>
      <c r="O777" s="160">
        <v>-17102350.149999999</v>
      </c>
      <c r="P777" s="160">
        <v>-17150390.039999999</v>
      </c>
      <c r="Q777" s="160">
        <f t="shared" si="171"/>
        <v>-16862150.699999999</v>
      </c>
      <c r="R777" s="222">
        <v>8</v>
      </c>
      <c r="S777" s="209"/>
      <c r="T777" s="209">
        <v>23</v>
      </c>
      <c r="U777" s="517"/>
      <c r="V777" s="16">
        <v>0</v>
      </c>
      <c r="W777" s="11">
        <v>0</v>
      </c>
      <c r="X777" s="17">
        <v>0</v>
      </c>
      <c r="Y777" s="10">
        <f>Q777</f>
        <v>-16862150.699999999</v>
      </c>
      <c r="Z777" s="11"/>
      <c r="AA777" s="17">
        <f>Q777</f>
        <v>-16862150.699999999</v>
      </c>
      <c r="AB777" s="16"/>
      <c r="AC777" s="11">
        <v>0</v>
      </c>
      <c r="AD777" s="17">
        <f t="shared" si="174"/>
        <v>0</v>
      </c>
      <c r="AE777" s="16"/>
      <c r="AF777" s="11"/>
      <c r="AG777" s="17"/>
      <c r="AH777" s="161"/>
      <c r="AI777" s="285"/>
      <c r="AJ777" s="16">
        <f t="shared" si="163"/>
        <v>0</v>
      </c>
    </row>
    <row r="778" spans="1:36" ht="11.25" customHeight="1">
      <c r="A778" s="156">
        <v>18230061</v>
      </c>
      <c r="B778" s="157"/>
      <c r="C778" s="197" t="s">
        <v>423</v>
      </c>
      <c r="D778" s="159">
        <v>1212346</v>
      </c>
      <c r="E778" s="159">
        <v>1200779</v>
      </c>
      <c r="F778" s="159">
        <v>1189212</v>
      </c>
      <c r="G778" s="159">
        <v>1177645</v>
      </c>
      <c r="H778" s="159">
        <v>1166078</v>
      </c>
      <c r="I778" s="159">
        <v>1154511</v>
      </c>
      <c r="J778" s="275">
        <v>1142944</v>
      </c>
      <c r="K778" s="275">
        <v>1131377</v>
      </c>
      <c r="L778" s="160">
        <v>1119810</v>
      </c>
      <c r="M778" s="160">
        <v>1108243</v>
      </c>
      <c r="N778" s="160">
        <v>1096676</v>
      </c>
      <c r="O778" s="160">
        <v>1085109</v>
      </c>
      <c r="P778" s="160">
        <v>1073542</v>
      </c>
      <c r="Q778" s="160">
        <f t="shared" si="171"/>
        <v>1142944</v>
      </c>
      <c r="R778" s="222">
        <v>9</v>
      </c>
      <c r="S778" s="209"/>
      <c r="T778" s="209" t="s">
        <v>828</v>
      </c>
      <c r="U778" s="517"/>
      <c r="V778" s="16">
        <v>0</v>
      </c>
      <c r="W778" s="11">
        <v>0</v>
      </c>
      <c r="X778" s="17">
        <v>0</v>
      </c>
      <c r="Y778" s="10">
        <f>Q778</f>
        <v>1142944</v>
      </c>
      <c r="Z778" s="11"/>
      <c r="AA778" s="17">
        <f>Q778</f>
        <v>1142944</v>
      </c>
      <c r="AB778" s="16"/>
      <c r="AC778" s="11">
        <v>0</v>
      </c>
      <c r="AD778" s="17">
        <f t="shared" si="174"/>
        <v>0</v>
      </c>
      <c r="AE778" s="16"/>
      <c r="AF778" s="11"/>
      <c r="AG778" s="17"/>
      <c r="AH778" s="161"/>
      <c r="AI778" s="285"/>
      <c r="AJ778" s="16">
        <f t="shared" si="163"/>
        <v>0</v>
      </c>
    </row>
    <row r="779" spans="1:36" ht="11.25" customHeight="1">
      <c r="A779" s="156">
        <v>18230071</v>
      </c>
      <c r="B779" s="157"/>
      <c r="C779" s="197" t="s">
        <v>424</v>
      </c>
      <c r="D779" s="159">
        <v>113632921</v>
      </c>
      <c r="E779" s="159">
        <v>113632921</v>
      </c>
      <c r="F779" s="159">
        <v>113632921</v>
      </c>
      <c r="G779" s="159">
        <v>113632921</v>
      </c>
      <c r="H779" s="159">
        <v>113632921</v>
      </c>
      <c r="I779" s="159">
        <v>113632921</v>
      </c>
      <c r="J779" s="275">
        <v>113632921</v>
      </c>
      <c r="K779" s="275">
        <v>113632921</v>
      </c>
      <c r="L779" s="160">
        <v>113632921</v>
      </c>
      <c r="M779" s="160">
        <v>113632921</v>
      </c>
      <c r="N779" s="160">
        <v>113632921</v>
      </c>
      <c r="O779" s="160">
        <v>113632921</v>
      </c>
      <c r="P779" s="160">
        <v>113632921</v>
      </c>
      <c r="Q779" s="160">
        <f t="shared" si="171"/>
        <v>113632921</v>
      </c>
      <c r="R779" s="222">
        <v>10</v>
      </c>
      <c r="S779" s="209"/>
      <c r="T779" s="209">
        <v>23</v>
      </c>
      <c r="U779" s="517"/>
      <c r="V779" s="16">
        <v>0</v>
      </c>
      <c r="W779" s="11">
        <v>0</v>
      </c>
      <c r="X779" s="17">
        <v>0</v>
      </c>
      <c r="Y779" s="10">
        <f>Q779</f>
        <v>113632921</v>
      </c>
      <c r="Z779" s="11"/>
      <c r="AA779" s="17">
        <f>Q779</f>
        <v>113632921</v>
      </c>
      <c r="AB779" s="16"/>
      <c r="AC779" s="11">
        <v>0</v>
      </c>
      <c r="AD779" s="17">
        <f t="shared" si="174"/>
        <v>0</v>
      </c>
      <c r="AE779" s="16"/>
      <c r="AF779" s="11"/>
      <c r="AG779" s="17"/>
      <c r="AH779" s="161"/>
      <c r="AI779" s="285"/>
      <c r="AJ779" s="16">
        <f t="shared" si="163"/>
        <v>0</v>
      </c>
    </row>
    <row r="780" spans="1:36" ht="11.25" customHeight="1">
      <c r="A780" s="156">
        <v>18230081</v>
      </c>
      <c r="B780" s="157"/>
      <c r="C780" s="197" t="s">
        <v>425</v>
      </c>
      <c r="D780" s="159">
        <v>-107461427.98999999</v>
      </c>
      <c r="E780" s="159">
        <v>-107755312.98999999</v>
      </c>
      <c r="F780" s="159">
        <v>-108049197.98999999</v>
      </c>
      <c r="G780" s="159">
        <v>-108343082.98999999</v>
      </c>
      <c r="H780" s="159">
        <v>-108636967.98999999</v>
      </c>
      <c r="I780" s="159">
        <v>-108930852.98999999</v>
      </c>
      <c r="J780" s="275">
        <v>-109224737.98999999</v>
      </c>
      <c r="K780" s="275">
        <v>-109518622.98999999</v>
      </c>
      <c r="L780" s="160">
        <v>-109812507.98999999</v>
      </c>
      <c r="M780" s="160">
        <v>-110106392.98999999</v>
      </c>
      <c r="N780" s="160">
        <v>-110400277.98999999</v>
      </c>
      <c r="O780" s="160">
        <v>-110694162.98999999</v>
      </c>
      <c r="P780" s="160">
        <v>-110988047.98999999</v>
      </c>
      <c r="Q780" s="160">
        <f t="shared" si="171"/>
        <v>-109224737.98999999</v>
      </c>
      <c r="R780" s="222">
        <v>11</v>
      </c>
      <c r="S780" s="209"/>
      <c r="T780" s="209">
        <v>23</v>
      </c>
      <c r="U780" s="517"/>
      <c r="V780" s="16">
        <v>0</v>
      </c>
      <c r="W780" s="11">
        <v>0</v>
      </c>
      <c r="X780" s="17">
        <v>0</v>
      </c>
      <c r="Y780" s="10">
        <f>Q780</f>
        <v>-109224737.98999999</v>
      </c>
      <c r="Z780" s="11"/>
      <c r="AA780" s="17">
        <f>Q780</f>
        <v>-109224737.98999999</v>
      </c>
      <c r="AB780" s="16"/>
      <c r="AC780" s="11">
        <v>0</v>
      </c>
      <c r="AD780" s="17">
        <f t="shared" si="174"/>
        <v>0</v>
      </c>
      <c r="AE780" s="16"/>
      <c r="AF780" s="11"/>
      <c r="AG780" s="17"/>
      <c r="AH780" s="161"/>
      <c r="AI780" s="285"/>
      <c r="AJ780" s="16">
        <f t="shared" si="163"/>
        <v>0</v>
      </c>
    </row>
    <row r="781" spans="1:36" ht="11.25" customHeight="1">
      <c r="A781" s="156">
        <v>18230131</v>
      </c>
      <c r="B781" s="157"/>
      <c r="C781" s="197" t="s">
        <v>1288</v>
      </c>
      <c r="D781" s="159">
        <v>0</v>
      </c>
      <c r="E781" s="159">
        <v>0</v>
      </c>
      <c r="F781" s="159">
        <v>0</v>
      </c>
      <c r="G781" s="159">
        <v>0</v>
      </c>
      <c r="H781" s="159">
        <v>0</v>
      </c>
      <c r="I781" s="159">
        <v>0</v>
      </c>
      <c r="J781" s="275">
        <v>0</v>
      </c>
      <c r="K781" s="275">
        <v>0</v>
      </c>
      <c r="L781" s="160">
        <v>0</v>
      </c>
      <c r="M781" s="160">
        <v>0</v>
      </c>
      <c r="N781" s="160">
        <v>0</v>
      </c>
      <c r="O781" s="160">
        <v>0</v>
      </c>
      <c r="P781" s="160">
        <v>0</v>
      </c>
      <c r="Q781" s="160">
        <f t="shared" si="171"/>
        <v>0</v>
      </c>
      <c r="R781" s="222"/>
      <c r="S781" s="209"/>
      <c r="T781" s="209"/>
      <c r="U781" s="517"/>
      <c r="V781" s="16">
        <v>0</v>
      </c>
      <c r="W781" s="11">
        <v>0</v>
      </c>
      <c r="X781" s="17">
        <v>0</v>
      </c>
      <c r="Y781" s="16"/>
      <c r="Z781" s="11"/>
      <c r="AA781" s="17"/>
      <c r="AB781" s="16"/>
      <c r="AC781" s="11"/>
      <c r="AD781" s="17">
        <f t="shared" si="174"/>
        <v>0</v>
      </c>
      <c r="AE781" s="16"/>
      <c r="AF781" s="11"/>
      <c r="AG781" s="17"/>
      <c r="AH781" s="164">
        <f>Q781</f>
        <v>0</v>
      </c>
      <c r="AI781" s="285"/>
      <c r="AJ781" s="16">
        <f t="shared" si="163"/>
        <v>0</v>
      </c>
    </row>
    <row r="782" spans="1:36" ht="11.25" customHeight="1">
      <c r="A782" s="156">
        <v>18230171</v>
      </c>
      <c r="B782" s="157"/>
      <c r="C782" s="197" t="s">
        <v>120</v>
      </c>
      <c r="D782" s="159">
        <v>0</v>
      </c>
      <c r="E782" s="159">
        <v>0</v>
      </c>
      <c r="F782" s="159">
        <v>0</v>
      </c>
      <c r="G782" s="159">
        <v>0</v>
      </c>
      <c r="H782" s="159">
        <v>0</v>
      </c>
      <c r="I782" s="159">
        <v>0</v>
      </c>
      <c r="J782" s="275">
        <v>0</v>
      </c>
      <c r="K782" s="275">
        <v>0</v>
      </c>
      <c r="L782" s="160">
        <v>0</v>
      </c>
      <c r="M782" s="160">
        <v>0</v>
      </c>
      <c r="N782" s="160">
        <v>0</v>
      </c>
      <c r="O782" s="160">
        <v>0</v>
      </c>
      <c r="P782" s="160">
        <v>0</v>
      </c>
      <c r="Q782" s="160">
        <f t="shared" si="171"/>
        <v>0</v>
      </c>
      <c r="R782" s="222" t="s">
        <v>435</v>
      </c>
      <c r="S782" s="209"/>
      <c r="T782" s="209">
        <v>23</v>
      </c>
      <c r="U782" s="517"/>
      <c r="V782" s="16">
        <v>0</v>
      </c>
      <c r="W782" s="11">
        <v>0</v>
      </c>
      <c r="X782" s="17">
        <v>0</v>
      </c>
      <c r="Y782" s="16">
        <f>Q782</f>
        <v>0</v>
      </c>
      <c r="Z782" s="11"/>
      <c r="AA782" s="17">
        <f>Q782</f>
        <v>0</v>
      </c>
      <c r="AB782" s="16"/>
      <c r="AC782" s="11">
        <v>0</v>
      </c>
      <c r="AD782" s="17">
        <f t="shared" si="174"/>
        <v>0</v>
      </c>
      <c r="AE782" s="16"/>
      <c r="AF782" s="11"/>
      <c r="AG782" s="17"/>
      <c r="AH782" s="161"/>
      <c r="AI782" s="285"/>
      <c r="AJ782" s="16">
        <f t="shared" si="163"/>
        <v>0</v>
      </c>
    </row>
    <row r="783" spans="1:36" ht="11.25" customHeight="1">
      <c r="A783" s="156">
        <v>18230181</v>
      </c>
      <c r="B783" s="157"/>
      <c r="C783" s="197" t="s">
        <v>191</v>
      </c>
      <c r="D783" s="159">
        <v>0</v>
      </c>
      <c r="E783" s="159">
        <v>0</v>
      </c>
      <c r="F783" s="159">
        <v>0</v>
      </c>
      <c r="G783" s="159">
        <v>0</v>
      </c>
      <c r="H783" s="159">
        <v>0</v>
      </c>
      <c r="I783" s="159">
        <v>0</v>
      </c>
      <c r="J783" s="275">
        <v>0</v>
      </c>
      <c r="K783" s="275">
        <v>0</v>
      </c>
      <c r="L783" s="160">
        <v>0</v>
      </c>
      <c r="M783" s="160">
        <v>0</v>
      </c>
      <c r="N783" s="160">
        <v>0</v>
      </c>
      <c r="O783" s="160">
        <v>0</v>
      </c>
      <c r="P783" s="160">
        <v>0</v>
      </c>
      <c r="Q783" s="160">
        <f t="shared" si="171"/>
        <v>0</v>
      </c>
      <c r="R783" s="222">
        <v>39</v>
      </c>
      <c r="S783" s="209"/>
      <c r="T783" s="209" t="s">
        <v>327</v>
      </c>
      <c r="U783" s="517"/>
      <c r="V783" s="16">
        <v>0</v>
      </c>
      <c r="W783" s="11">
        <v>0</v>
      </c>
      <c r="X783" s="17">
        <v>0</v>
      </c>
      <c r="Y783" s="16">
        <f>Q783</f>
        <v>0</v>
      </c>
      <c r="Z783" s="11"/>
      <c r="AA783" s="17">
        <f>Q783</f>
        <v>0</v>
      </c>
      <c r="AB783" s="16">
        <f>$Q783</f>
        <v>0</v>
      </c>
      <c r="AC783" s="11">
        <v>0</v>
      </c>
      <c r="AD783" s="17">
        <f t="shared" si="174"/>
        <v>0</v>
      </c>
      <c r="AE783" s="16"/>
      <c r="AF783" s="11"/>
      <c r="AG783" s="17"/>
      <c r="AH783" s="164">
        <f>Q783</f>
        <v>0</v>
      </c>
      <c r="AI783" s="285"/>
      <c r="AJ783" s="16">
        <f t="shared" ref="AJ783:AJ846" si="176">Q783-X783-AA783-AD783-AG783-AH783</f>
        <v>0</v>
      </c>
    </row>
    <row r="784" spans="1:36" ht="11.25" customHeight="1">
      <c r="A784" s="156">
        <v>18230191</v>
      </c>
      <c r="B784" s="157"/>
      <c r="C784" s="197" t="s">
        <v>12</v>
      </c>
      <c r="D784" s="159">
        <v>0</v>
      </c>
      <c r="E784" s="159">
        <v>0</v>
      </c>
      <c r="F784" s="159">
        <v>0</v>
      </c>
      <c r="G784" s="159">
        <v>0</v>
      </c>
      <c r="H784" s="159">
        <v>0</v>
      </c>
      <c r="I784" s="159">
        <v>0</v>
      </c>
      <c r="J784" s="275">
        <v>0</v>
      </c>
      <c r="K784" s="275">
        <v>0</v>
      </c>
      <c r="L784" s="160">
        <v>0</v>
      </c>
      <c r="M784" s="160">
        <v>0</v>
      </c>
      <c r="N784" s="160">
        <v>0</v>
      </c>
      <c r="O784" s="160">
        <v>0</v>
      </c>
      <c r="P784" s="160">
        <v>0</v>
      </c>
      <c r="Q784" s="160">
        <f t="shared" si="171"/>
        <v>0</v>
      </c>
      <c r="R784" s="222"/>
      <c r="S784" s="209"/>
      <c r="T784" s="209">
        <v>23</v>
      </c>
      <c r="U784" s="517"/>
      <c r="V784" s="16">
        <v>0</v>
      </c>
      <c r="W784" s="11">
        <v>0</v>
      </c>
      <c r="X784" s="17">
        <v>0</v>
      </c>
      <c r="Y784" s="16"/>
      <c r="Z784" s="11"/>
      <c r="AA784" s="17"/>
      <c r="AB784" s="16">
        <f>$Q784</f>
        <v>0</v>
      </c>
      <c r="AC784" s="11">
        <v>0</v>
      </c>
      <c r="AD784" s="17">
        <f t="shared" si="174"/>
        <v>0</v>
      </c>
      <c r="AE784" s="16"/>
      <c r="AF784" s="11"/>
      <c r="AG784" s="17"/>
      <c r="AH784" s="161"/>
      <c r="AI784" s="285"/>
      <c r="AJ784" s="16">
        <f t="shared" si="176"/>
        <v>0</v>
      </c>
    </row>
    <row r="785" spans="1:36" ht="11.25" customHeight="1">
      <c r="A785" s="156">
        <v>18230192</v>
      </c>
      <c r="B785" s="157"/>
      <c r="C785" s="197" t="s">
        <v>12</v>
      </c>
      <c r="D785" s="159">
        <v>0</v>
      </c>
      <c r="E785" s="159">
        <v>0</v>
      </c>
      <c r="F785" s="159">
        <v>0</v>
      </c>
      <c r="G785" s="159">
        <v>0</v>
      </c>
      <c r="H785" s="159">
        <v>0</v>
      </c>
      <c r="I785" s="159">
        <v>0</v>
      </c>
      <c r="J785" s="275">
        <v>0</v>
      </c>
      <c r="K785" s="275">
        <v>0</v>
      </c>
      <c r="L785" s="160">
        <v>0</v>
      </c>
      <c r="M785" s="160">
        <v>0</v>
      </c>
      <c r="N785" s="160">
        <v>0</v>
      </c>
      <c r="O785" s="160">
        <v>0</v>
      </c>
      <c r="P785" s="160">
        <v>0</v>
      </c>
      <c r="Q785" s="160">
        <f t="shared" si="171"/>
        <v>0</v>
      </c>
      <c r="R785" s="222"/>
      <c r="S785" s="209"/>
      <c r="T785" s="209" t="s">
        <v>1680</v>
      </c>
      <c r="U785" s="517"/>
      <c r="V785" s="16">
        <v>0</v>
      </c>
      <c r="W785" s="11">
        <v>0</v>
      </c>
      <c r="X785" s="17">
        <v>0</v>
      </c>
      <c r="Y785" s="16"/>
      <c r="Z785" s="11"/>
      <c r="AA785" s="17"/>
      <c r="AB785" s="16"/>
      <c r="AC785" s="11">
        <f>$Q785</f>
        <v>0</v>
      </c>
      <c r="AD785" s="17">
        <f t="shared" si="174"/>
        <v>0</v>
      </c>
      <c r="AE785" s="16"/>
      <c r="AF785" s="11"/>
      <c r="AG785" s="17"/>
      <c r="AH785" s="161"/>
      <c r="AI785" s="285"/>
      <c r="AJ785" s="16">
        <f t="shared" si="176"/>
        <v>0</v>
      </c>
    </row>
    <row r="786" spans="1:36" ht="11.25" customHeight="1">
      <c r="A786" s="156">
        <v>18230221</v>
      </c>
      <c r="B786" s="157"/>
      <c r="C786" s="197" t="s">
        <v>2937</v>
      </c>
      <c r="D786" s="159">
        <v>0</v>
      </c>
      <c r="E786" s="159">
        <v>0</v>
      </c>
      <c r="F786" s="159">
        <v>0</v>
      </c>
      <c r="G786" s="159">
        <v>0</v>
      </c>
      <c r="H786" s="159">
        <v>0</v>
      </c>
      <c r="I786" s="159">
        <v>0</v>
      </c>
      <c r="J786" s="275">
        <v>0</v>
      </c>
      <c r="K786" s="275">
        <v>0</v>
      </c>
      <c r="L786" s="160">
        <v>0</v>
      </c>
      <c r="M786" s="160">
        <v>0</v>
      </c>
      <c r="N786" s="160">
        <v>0</v>
      </c>
      <c r="O786" s="160">
        <v>0</v>
      </c>
      <c r="P786" s="160">
        <v>0</v>
      </c>
      <c r="Q786" s="160">
        <f t="shared" si="171"/>
        <v>0</v>
      </c>
      <c r="R786" s="222">
        <v>22</v>
      </c>
      <c r="S786" s="209"/>
      <c r="T786" s="209" t="s">
        <v>1684</v>
      </c>
      <c r="U786" s="517"/>
      <c r="V786" s="16">
        <v>0</v>
      </c>
      <c r="W786" s="11">
        <v>0</v>
      </c>
      <c r="X786" s="17">
        <v>0</v>
      </c>
      <c r="Y786" s="16">
        <f>Q786</f>
        <v>0</v>
      </c>
      <c r="Z786" s="11"/>
      <c r="AA786" s="17">
        <f>Q786</f>
        <v>0</v>
      </c>
      <c r="AB786" s="16">
        <f>$Q786</f>
        <v>0</v>
      </c>
      <c r="AC786" s="11">
        <v>0</v>
      </c>
      <c r="AD786" s="17">
        <f t="shared" si="174"/>
        <v>0</v>
      </c>
      <c r="AE786" s="16"/>
      <c r="AF786" s="11"/>
      <c r="AG786" s="17"/>
      <c r="AH786" s="161"/>
      <c r="AI786" s="285"/>
      <c r="AJ786" s="16">
        <f t="shared" si="176"/>
        <v>0</v>
      </c>
    </row>
    <row r="787" spans="1:36" ht="11.25" customHeight="1">
      <c r="A787" s="156">
        <v>18230231</v>
      </c>
      <c r="B787" s="157"/>
      <c r="C787" s="197" t="s">
        <v>341</v>
      </c>
      <c r="D787" s="159">
        <v>0</v>
      </c>
      <c r="E787" s="159">
        <v>0</v>
      </c>
      <c r="F787" s="159">
        <v>0</v>
      </c>
      <c r="G787" s="159">
        <v>0</v>
      </c>
      <c r="H787" s="159">
        <v>0</v>
      </c>
      <c r="I787" s="159">
        <v>0</v>
      </c>
      <c r="J787" s="275">
        <v>0</v>
      </c>
      <c r="K787" s="275">
        <v>0</v>
      </c>
      <c r="L787" s="160">
        <v>0</v>
      </c>
      <c r="M787" s="160">
        <v>0</v>
      </c>
      <c r="N787" s="160">
        <v>0</v>
      </c>
      <c r="O787" s="160">
        <v>0</v>
      </c>
      <c r="P787" s="160">
        <v>0</v>
      </c>
      <c r="Q787" s="160">
        <f t="shared" si="171"/>
        <v>0</v>
      </c>
      <c r="R787" s="222" t="s">
        <v>1077</v>
      </c>
      <c r="S787" s="209"/>
      <c r="T787" s="209">
        <v>23</v>
      </c>
      <c r="U787" s="517"/>
      <c r="V787" s="16">
        <v>0</v>
      </c>
      <c r="W787" s="11">
        <v>0</v>
      </c>
      <c r="X787" s="17">
        <v>0</v>
      </c>
      <c r="Y787" s="10">
        <f>Q787</f>
        <v>0</v>
      </c>
      <c r="Z787" s="11"/>
      <c r="AA787" s="17">
        <f>Q787</f>
        <v>0</v>
      </c>
      <c r="AB787" s="16"/>
      <c r="AC787" s="11">
        <v>0</v>
      </c>
      <c r="AD787" s="17">
        <f t="shared" si="174"/>
        <v>0</v>
      </c>
      <c r="AE787" s="16"/>
      <c r="AF787" s="11"/>
      <c r="AG787" s="17"/>
      <c r="AH787" s="161"/>
      <c r="AI787" s="285"/>
      <c r="AJ787" s="16">
        <f t="shared" si="176"/>
        <v>0</v>
      </c>
    </row>
    <row r="788" spans="1:36" ht="11.25" customHeight="1">
      <c r="A788" s="156">
        <v>18230241</v>
      </c>
      <c r="B788" s="157"/>
      <c r="C788" s="197" t="s">
        <v>286</v>
      </c>
      <c r="D788" s="159">
        <v>0</v>
      </c>
      <c r="E788" s="159">
        <v>0</v>
      </c>
      <c r="F788" s="159">
        <v>0</v>
      </c>
      <c r="G788" s="159">
        <v>0</v>
      </c>
      <c r="H788" s="159">
        <v>0</v>
      </c>
      <c r="I788" s="159">
        <v>0</v>
      </c>
      <c r="J788" s="275">
        <v>0</v>
      </c>
      <c r="K788" s="275">
        <v>0</v>
      </c>
      <c r="L788" s="160">
        <v>0</v>
      </c>
      <c r="M788" s="160">
        <v>0</v>
      </c>
      <c r="N788" s="160">
        <v>0</v>
      </c>
      <c r="O788" s="160">
        <v>0</v>
      </c>
      <c r="P788" s="160">
        <v>0</v>
      </c>
      <c r="Q788" s="160">
        <f t="shared" si="171"/>
        <v>0</v>
      </c>
      <c r="R788" s="222"/>
      <c r="S788" s="209"/>
      <c r="T788" s="209"/>
      <c r="U788" s="517"/>
      <c r="V788" s="16">
        <v>0</v>
      </c>
      <c r="W788" s="11">
        <v>0</v>
      </c>
      <c r="X788" s="17">
        <v>0</v>
      </c>
      <c r="Z788" s="11"/>
      <c r="AA788" s="17"/>
      <c r="AB788" s="16"/>
      <c r="AC788" s="11"/>
      <c r="AD788" s="17">
        <f t="shared" si="174"/>
        <v>0</v>
      </c>
      <c r="AE788" s="16"/>
      <c r="AF788" s="11"/>
      <c r="AG788" s="17"/>
      <c r="AH788" s="164">
        <f>Q788</f>
        <v>0</v>
      </c>
      <c r="AI788" s="285"/>
      <c r="AJ788" s="16">
        <f t="shared" si="176"/>
        <v>0</v>
      </c>
    </row>
    <row r="789" spans="1:36" ht="11.25" customHeight="1">
      <c r="A789" s="156">
        <v>18230281</v>
      </c>
      <c r="B789" s="157"/>
      <c r="C789" s="197" t="s">
        <v>149</v>
      </c>
      <c r="D789" s="159">
        <v>1828298</v>
      </c>
      <c r="E789" s="159">
        <v>1828298</v>
      </c>
      <c r="F789" s="159">
        <v>0</v>
      </c>
      <c r="G789" s="159">
        <v>0</v>
      </c>
      <c r="H789" s="159">
        <v>0</v>
      </c>
      <c r="I789" s="159">
        <v>0</v>
      </c>
      <c r="J789" s="275">
        <v>0</v>
      </c>
      <c r="K789" s="275">
        <v>0</v>
      </c>
      <c r="L789" s="160">
        <v>0</v>
      </c>
      <c r="M789" s="160">
        <v>0</v>
      </c>
      <c r="N789" s="160">
        <v>0</v>
      </c>
      <c r="O789" s="160">
        <v>0</v>
      </c>
      <c r="P789" s="160">
        <v>0</v>
      </c>
      <c r="Q789" s="160">
        <f t="shared" si="171"/>
        <v>228537.25</v>
      </c>
      <c r="R789" s="222"/>
      <c r="S789" s="209"/>
      <c r="T789" s="209" t="s">
        <v>1182</v>
      </c>
      <c r="U789" s="517"/>
      <c r="V789" s="16">
        <v>0</v>
      </c>
      <c r="W789" s="11">
        <v>0</v>
      </c>
      <c r="X789" s="17">
        <v>0</v>
      </c>
      <c r="Z789" s="11"/>
      <c r="AA789" s="17"/>
      <c r="AB789" s="16"/>
      <c r="AC789" s="11"/>
      <c r="AD789" s="17">
        <f t="shared" si="174"/>
        <v>0</v>
      </c>
      <c r="AE789" s="16">
        <f t="shared" ref="AE789:AG790" si="177">$Q789</f>
        <v>228537.25</v>
      </c>
      <c r="AF789" s="11">
        <f t="shared" si="177"/>
        <v>228537.25</v>
      </c>
      <c r="AG789" s="17">
        <f t="shared" si="177"/>
        <v>228537.25</v>
      </c>
      <c r="AH789" s="161"/>
      <c r="AI789" s="285"/>
      <c r="AJ789" s="16">
        <f t="shared" si="176"/>
        <v>0</v>
      </c>
    </row>
    <row r="790" spans="1:36" ht="11.25" customHeight="1">
      <c r="A790" s="156">
        <v>18230291</v>
      </c>
      <c r="B790" s="157"/>
      <c r="C790" s="197" t="s">
        <v>1458</v>
      </c>
      <c r="D790" s="159">
        <v>-1828298</v>
      </c>
      <c r="E790" s="159">
        <v>-1828298</v>
      </c>
      <c r="F790" s="159">
        <v>0</v>
      </c>
      <c r="G790" s="159">
        <v>0</v>
      </c>
      <c r="H790" s="159">
        <v>0</v>
      </c>
      <c r="I790" s="159">
        <v>0</v>
      </c>
      <c r="J790" s="275">
        <v>0</v>
      </c>
      <c r="K790" s="275">
        <v>0</v>
      </c>
      <c r="L790" s="160">
        <v>0</v>
      </c>
      <c r="M790" s="160">
        <v>0</v>
      </c>
      <c r="N790" s="160">
        <v>0</v>
      </c>
      <c r="O790" s="160">
        <v>0</v>
      </c>
      <c r="P790" s="160">
        <v>0</v>
      </c>
      <c r="Q790" s="160">
        <f t="shared" si="171"/>
        <v>-228537.25</v>
      </c>
      <c r="R790" s="222"/>
      <c r="S790" s="209"/>
      <c r="T790" s="209" t="s">
        <v>1182</v>
      </c>
      <c r="U790" s="517"/>
      <c r="V790" s="16">
        <v>0</v>
      </c>
      <c r="W790" s="11">
        <v>0</v>
      </c>
      <c r="X790" s="17">
        <v>0</v>
      </c>
      <c r="Z790" s="11"/>
      <c r="AA790" s="17"/>
      <c r="AB790" s="16"/>
      <c r="AC790" s="11"/>
      <c r="AD790" s="17">
        <f t="shared" si="174"/>
        <v>0</v>
      </c>
      <c r="AE790" s="16">
        <f t="shared" si="177"/>
        <v>-228537.25</v>
      </c>
      <c r="AF790" s="11">
        <f t="shared" si="177"/>
        <v>-228537.25</v>
      </c>
      <c r="AG790" s="17">
        <f t="shared" si="177"/>
        <v>-228537.25</v>
      </c>
      <c r="AH790" s="161"/>
      <c r="AI790" s="285"/>
      <c r="AJ790" s="16">
        <f t="shared" si="176"/>
        <v>0</v>
      </c>
    </row>
    <row r="791" spans="1:36" ht="11.25" customHeight="1">
      <c r="A791" s="156">
        <v>18230301</v>
      </c>
      <c r="B791" s="157"/>
      <c r="C791" s="197" t="s">
        <v>510</v>
      </c>
      <c r="D791" s="159">
        <v>0</v>
      </c>
      <c r="E791" s="159">
        <v>0</v>
      </c>
      <c r="F791" s="159">
        <v>0</v>
      </c>
      <c r="G791" s="159">
        <v>0</v>
      </c>
      <c r="H791" s="159">
        <v>0</v>
      </c>
      <c r="I791" s="159">
        <v>0</v>
      </c>
      <c r="J791" s="275">
        <v>0</v>
      </c>
      <c r="K791" s="275">
        <v>0</v>
      </c>
      <c r="L791" s="160">
        <v>0</v>
      </c>
      <c r="M791" s="160">
        <v>0</v>
      </c>
      <c r="N791" s="160">
        <v>0</v>
      </c>
      <c r="O791" s="160">
        <v>0</v>
      </c>
      <c r="P791" s="160">
        <v>0</v>
      </c>
      <c r="Q791" s="160">
        <f t="shared" si="171"/>
        <v>0</v>
      </c>
      <c r="R791" s="222"/>
      <c r="S791" s="209"/>
      <c r="T791" s="209">
        <v>23</v>
      </c>
      <c r="U791" s="517"/>
      <c r="V791" s="16">
        <v>0</v>
      </c>
      <c r="W791" s="11">
        <v>0</v>
      </c>
      <c r="X791" s="17">
        <v>0</v>
      </c>
      <c r="Z791" s="11"/>
      <c r="AA791" s="17"/>
      <c r="AB791" s="16">
        <f>$Q791</f>
        <v>0</v>
      </c>
      <c r="AC791" s="11">
        <v>0</v>
      </c>
      <c r="AD791" s="17">
        <f t="shared" si="174"/>
        <v>0</v>
      </c>
      <c r="AE791" s="16"/>
      <c r="AF791" s="11"/>
      <c r="AG791" s="17"/>
      <c r="AH791" s="161"/>
      <c r="AI791" s="285"/>
      <c r="AJ791" s="16">
        <f t="shared" si="176"/>
        <v>0</v>
      </c>
    </row>
    <row r="792" spans="1:36" ht="11.25" customHeight="1">
      <c r="A792" s="156">
        <v>18230311</v>
      </c>
      <c r="B792" s="157"/>
      <c r="C792" s="197" t="s">
        <v>235</v>
      </c>
      <c r="D792" s="159">
        <v>30000</v>
      </c>
      <c r="E792" s="159">
        <v>30000</v>
      </c>
      <c r="F792" s="159">
        <v>30000</v>
      </c>
      <c r="G792" s="159">
        <v>30000</v>
      </c>
      <c r="H792" s="159">
        <v>30000</v>
      </c>
      <c r="I792" s="159">
        <v>30000</v>
      </c>
      <c r="J792" s="275">
        <v>30000</v>
      </c>
      <c r="K792" s="275">
        <v>30000</v>
      </c>
      <c r="L792" s="160">
        <v>30000</v>
      </c>
      <c r="M792" s="160">
        <v>30000</v>
      </c>
      <c r="N792" s="160">
        <v>30000</v>
      </c>
      <c r="O792" s="160">
        <v>30000</v>
      </c>
      <c r="P792" s="160">
        <v>30000</v>
      </c>
      <c r="Q792" s="160">
        <f t="shared" si="171"/>
        <v>30000</v>
      </c>
      <c r="R792" s="222"/>
      <c r="S792" s="209"/>
      <c r="T792" s="209" t="s">
        <v>1182</v>
      </c>
      <c r="U792" s="517"/>
      <c r="V792" s="16">
        <v>0</v>
      </c>
      <c r="W792" s="11">
        <v>0</v>
      </c>
      <c r="X792" s="17">
        <v>0</v>
      </c>
      <c r="Z792" s="11"/>
      <c r="AA792" s="17"/>
      <c r="AB792" s="16"/>
      <c r="AC792" s="11"/>
      <c r="AD792" s="17">
        <f>SUM(AB792:AC792)</f>
        <v>0</v>
      </c>
      <c r="AE792" s="16">
        <f t="shared" ref="AE792:AG793" si="178">$Q792</f>
        <v>30000</v>
      </c>
      <c r="AF792" s="11">
        <f t="shared" si="178"/>
        <v>30000</v>
      </c>
      <c r="AG792" s="17">
        <f t="shared" si="178"/>
        <v>30000</v>
      </c>
      <c r="AH792" s="161"/>
      <c r="AI792" s="285"/>
      <c r="AJ792" s="16">
        <f t="shared" si="176"/>
        <v>0</v>
      </c>
    </row>
    <row r="793" spans="1:36" ht="11.25" customHeight="1">
      <c r="A793" s="156">
        <v>18230321</v>
      </c>
      <c r="B793" s="157"/>
      <c r="C793" s="197" t="s">
        <v>121</v>
      </c>
      <c r="D793" s="159">
        <v>0</v>
      </c>
      <c r="E793" s="159">
        <v>0</v>
      </c>
      <c r="F793" s="159">
        <v>0</v>
      </c>
      <c r="G793" s="159">
        <v>0</v>
      </c>
      <c r="H793" s="159">
        <v>0</v>
      </c>
      <c r="I793" s="159">
        <v>0</v>
      </c>
      <c r="J793" s="275">
        <v>0</v>
      </c>
      <c r="K793" s="275">
        <v>0</v>
      </c>
      <c r="L793" s="160">
        <v>0</v>
      </c>
      <c r="M793" s="160">
        <v>0</v>
      </c>
      <c r="N793" s="160">
        <v>0</v>
      </c>
      <c r="O793" s="160">
        <v>0</v>
      </c>
      <c r="P793" s="160">
        <v>0</v>
      </c>
      <c r="Q793" s="160">
        <f t="shared" si="171"/>
        <v>0</v>
      </c>
      <c r="R793" s="222"/>
      <c r="S793" s="209"/>
      <c r="T793" s="209" t="s">
        <v>1182</v>
      </c>
      <c r="U793" s="517"/>
      <c r="V793" s="16">
        <v>0</v>
      </c>
      <c r="W793" s="11">
        <v>0</v>
      </c>
      <c r="X793" s="17">
        <v>0</v>
      </c>
      <c r="Z793" s="11"/>
      <c r="AA793" s="17"/>
      <c r="AB793" s="16"/>
      <c r="AC793" s="11"/>
      <c r="AD793" s="17">
        <f>SUM(AB793:AC793)</f>
        <v>0</v>
      </c>
      <c r="AE793" s="16">
        <f t="shared" si="178"/>
        <v>0</v>
      </c>
      <c r="AF793" s="11">
        <f t="shared" si="178"/>
        <v>0</v>
      </c>
      <c r="AG793" s="17">
        <f t="shared" si="178"/>
        <v>0</v>
      </c>
      <c r="AH793" s="161"/>
      <c r="AI793" s="285"/>
      <c r="AJ793" s="16">
        <f t="shared" si="176"/>
        <v>0</v>
      </c>
    </row>
    <row r="794" spans="1:36" ht="12" customHeight="1" thickBot="1">
      <c r="A794" s="156">
        <v>18230331</v>
      </c>
      <c r="B794" s="157"/>
      <c r="C794" s="197" t="s">
        <v>146</v>
      </c>
      <c r="D794" s="159">
        <v>0</v>
      </c>
      <c r="E794" s="159">
        <v>0</v>
      </c>
      <c r="F794" s="159">
        <v>0</v>
      </c>
      <c r="G794" s="159">
        <v>0</v>
      </c>
      <c r="H794" s="159">
        <v>0</v>
      </c>
      <c r="I794" s="159">
        <v>0</v>
      </c>
      <c r="J794" s="275">
        <v>0</v>
      </c>
      <c r="K794" s="275">
        <v>0</v>
      </c>
      <c r="L794" s="160">
        <v>0</v>
      </c>
      <c r="M794" s="160">
        <v>0</v>
      </c>
      <c r="N794" s="160">
        <v>0</v>
      </c>
      <c r="O794" s="160">
        <v>0</v>
      </c>
      <c r="P794" s="160">
        <v>0</v>
      </c>
      <c r="Q794" s="160">
        <f t="shared" si="171"/>
        <v>0</v>
      </c>
      <c r="R794" s="222"/>
      <c r="S794" s="209"/>
      <c r="T794" s="238"/>
      <c r="U794" s="517"/>
      <c r="V794" s="16">
        <v>0</v>
      </c>
      <c r="W794" s="11">
        <v>0</v>
      </c>
      <c r="X794" s="17">
        <v>0</v>
      </c>
      <c r="Z794" s="11"/>
      <c r="AA794" s="17"/>
      <c r="AB794" s="16"/>
      <c r="AC794" s="11"/>
      <c r="AD794" s="17">
        <f t="shared" si="174"/>
        <v>0</v>
      </c>
      <c r="AE794" s="16"/>
      <c r="AF794" s="11"/>
      <c r="AG794" s="17"/>
      <c r="AH794" s="164">
        <f>Q794</f>
        <v>0</v>
      </c>
      <c r="AI794" s="285"/>
      <c r="AJ794" s="16">
        <f t="shared" si="176"/>
        <v>0</v>
      </c>
    </row>
    <row r="795" spans="1:36" ht="12" customHeight="1" thickBot="1">
      <c r="A795" s="213">
        <v>18230351</v>
      </c>
      <c r="B795" s="237"/>
      <c r="C795" s="197" t="s">
        <v>221</v>
      </c>
      <c r="D795" s="159">
        <v>113999722.23999999</v>
      </c>
      <c r="E795" s="159">
        <v>113409050.11</v>
      </c>
      <c r="F795" s="159">
        <v>112818377.98</v>
      </c>
      <c r="G795" s="159">
        <v>112227705.84999999</v>
      </c>
      <c r="H795" s="159">
        <v>111637033.72</v>
      </c>
      <c r="I795" s="159">
        <v>111046361.59</v>
      </c>
      <c r="J795" s="275">
        <v>110455689.45999999</v>
      </c>
      <c r="K795" s="275">
        <v>109865017.33</v>
      </c>
      <c r="L795" s="202">
        <v>109274345.2</v>
      </c>
      <c r="M795" s="202">
        <v>108683673.06999999</v>
      </c>
      <c r="N795" s="202">
        <v>108093000.94</v>
      </c>
      <c r="O795" s="202">
        <v>107502328.81</v>
      </c>
      <c r="P795" s="202">
        <v>106911656.68000001</v>
      </c>
      <c r="Q795" s="160">
        <f t="shared" si="171"/>
        <v>110455689.46000002</v>
      </c>
      <c r="R795" s="222" t="s">
        <v>2197</v>
      </c>
      <c r="S795" s="500"/>
      <c r="T795" s="501" t="s">
        <v>828</v>
      </c>
      <c r="U795" s="517"/>
      <c r="V795" s="16">
        <v>0</v>
      </c>
      <c r="W795" s="11">
        <v>0</v>
      </c>
      <c r="X795" s="17">
        <v>0</v>
      </c>
      <c r="Y795" s="10">
        <f>Q795</f>
        <v>110455689.46000002</v>
      </c>
      <c r="Z795" s="11"/>
      <c r="AA795" s="17">
        <f>Q795</f>
        <v>110455689.46000002</v>
      </c>
      <c r="AB795" s="16"/>
      <c r="AC795" s="11">
        <v>0</v>
      </c>
      <c r="AD795" s="17">
        <f>SUM(AB795:AC795)</f>
        <v>0</v>
      </c>
      <c r="AE795" s="16"/>
      <c r="AF795" s="11"/>
      <c r="AG795" s="17"/>
      <c r="AH795" s="161"/>
      <c r="AI795" s="285"/>
      <c r="AJ795" s="16">
        <f t="shared" si="176"/>
        <v>0</v>
      </c>
    </row>
    <row r="796" spans="1:36" ht="11.25" customHeight="1">
      <c r="A796" s="156">
        <v>18230361</v>
      </c>
      <c r="B796" s="157"/>
      <c r="C796" s="197" t="s">
        <v>638</v>
      </c>
      <c r="D796" s="159">
        <v>0</v>
      </c>
      <c r="E796" s="159">
        <v>0</v>
      </c>
      <c r="F796" s="159">
        <v>0</v>
      </c>
      <c r="G796" s="159">
        <v>0</v>
      </c>
      <c r="H796" s="159">
        <v>0</v>
      </c>
      <c r="I796" s="159">
        <v>0</v>
      </c>
      <c r="J796" s="275">
        <v>0</v>
      </c>
      <c r="K796" s="275">
        <v>0</v>
      </c>
      <c r="L796" s="160">
        <v>0</v>
      </c>
      <c r="M796" s="160">
        <v>0</v>
      </c>
      <c r="N796" s="160">
        <v>0</v>
      </c>
      <c r="O796" s="160">
        <v>0</v>
      </c>
      <c r="P796" s="160">
        <v>0</v>
      </c>
      <c r="Q796" s="160">
        <f t="shared" si="171"/>
        <v>0</v>
      </c>
      <c r="R796" s="222"/>
      <c r="S796" s="209"/>
      <c r="T796" s="239" t="s">
        <v>828</v>
      </c>
      <c r="U796" s="517"/>
      <c r="V796" s="16">
        <v>0</v>
      </c>
      <c r="W796" s="11">
        <v>0</v>
      </c>
      <c r="X796" s="17">
        <v>0</v>
      </c>
      <c r="Z796" s="11"/>
      <c r="AA796" s="17"/>
      <c r="AB796" s="16">
        <f>$Q796</f>
        <v>0</v>
      </c>
      <c r="AC796" s="11">
        <v>0</v>
      </c>
      <c r="AD796" s="17">
        <f>SUM(AB796:AC796)</f>
        <v>0</v>
      </c>
      <c r="AE796" s="16"/>
      <c r="AF796" s="11"/>
      <c r="AG796" s="17"/>
      <c r="AH796" s="161"/>
      <c r="AI796" s="285"/>
      <c r="AJ796" s="16">
        <f t="shared" si="176"/>
        <v>0</v>
      </c>
    </row>
    <row r="797" spans="1:36" ht="11.25" customHeight="1">
      <c r="A797" s="156">
        <v>18230371</v>
      </c>
      <c r="B797" s="157"/>
      <c r="C797" s="197" t="s">
        <v>342</v>
      </c>
      <c r="D797" s="159">
        <v>0</v>
      </c>
      <c r="E797" s="159">
        <v>0</v>
      </c>
      <c r="F797" s="159">
        <v>0</v>
      </c>
      <c r="G797" s="159">
        <v>0</v>
      </c>
      <c r="H797" s="159">
        <v>0</v>
      </c>
      <c r="I797" s="159">
        <v>0</v>
      </c>
      <c r="J797" s="275">
        <v>0</v>
      </c>
      <c r="K797" s="275">
        <v>0</v>
      </c>
      <c r="L797" s="160">
        <v>0</v>
      </c>
      <c r="M797" s="160">
        <v>0</v>
      </c>
      <c r="N797" s="160">
        <v>0</v>
      </c>
      <c r="O797" s="160">
        <v>0</v>
      </c>
      <c r="P797" s="160">
        <v>0</v>
      </c>
      <c r="Q797" s="160">
        <f t="shared" si="171"/>
        <v>0</v>
      </c>
      <c r="R797" s="222" t="s">
        <v>1077</v>
      </c>
      <c r="S797" s="209"/>
      <c r="T797" s="209">
        <v>23</v>
      </c>
      <c r="U797" s="517"/>
      <c r="V797" s="16">
        <v>0</v>
      </c>
      <c r="W797" s="11">
        <v>0</v>
      </c>
      <c r="X797" s="17">
        <v>0</v>
      </c>
      <c r="Y797" s="10">
        <f>Q797</f>
        <v>0</v>
      </c>
      <c r="Z797" s="11"/>
      <c r="AA797" s="17">
        <f>Q797</f>
        <v>0</v>
      </c>
      <c r="AB797" s="16"/>
      <c r="AC797" s="11">
        <v>0</v>
      </c>
      <c r="AD797" s="17">
        <f t="shared" si="174"/>
        <v>0</v>
      </c>
      <c r="AE797" s="16"/>
      <c r="AF797" s="11"/>
      <c r="AG797" s="17"/>
      <c r="AH797" s="161"/>
      <c r="AI797" s="285"/>
      <c r="AJ797" s="16">
        <f t="shared" si="176"/>
        <v>0</v>
      </c>
    </row>
    <row r="798" spans="1:36" ht="11.25" customHeight="1">
      <c r="A798" s="156">
        <v>18230381</v>
      </c>
      <c r="B798" s="157"/>
      <c r="C798" s="197" t="s">
        <v>381</v>
      </c>
      <c r="D798" s="159">
        <v>0</v>
      </c>
      <c r="E798" s="159">
        <v>0</v>
      </c>
      <c r="F798" s="159">
        <v>0</v>
      </c>
      <c r="G798" s="159">
        <v>0</v>
      </c>
      <c r="H798" s="159">
        <v>0</v>
      </c>
      <c r="I798" s="159">
        <v>0</v>
      </c>
      <c r="J798" s="275">
        <v>0</v>
      </c>
      <c r="K798" s="275">
        <v>0</v>
      </c>
      <c r="L798" s="160">
        <v>0</v>
      </c>
      <c r="M798" s="160">
        <v>0</v>
      </c>
      <c r="N798" s="160">
        <v>0</v>
      </c>
      <c r="O798" s="160">
        <v>0</v>
      </c>
      <c r="P798" s="160">
        <v>0</v>
      </c>
      <c r="Q798" s="202">
        <f t="shared" si="171"/>
        <v>0</v>
      </c>
      <c r="R798" s="222" t="s">
        <v>593</v>
      </c>
      <c r="S798" s="209"/>
      <c r="T798" s="209" t="s">
        <v>828</v>
      </c>
      <c r="U798" s="517"/>
      <c r="V798" s="16">
        <v>0</v>
      </c>
      <c r="W798" s="11">
        <v>0</v>
      </c>
      <c r="X798" s="17">
        <v>0</v>
      </c>
      <c r="Y798" s="10">
        <f>Q798</f>
        <v>0</v>
      </c>
      <c r="Z798" s="11"/>
      <c r="AA798" s="17">
        <f>Q798</f>
        <v>0</v>
      </c>
      <c r="AB798" s="16"/>
      <c r="AC798" s="11">
        <v>0</v>
      </c>
      <c r="AD798" s="17"/>
      <c r="AE798" s="16"/>
      <c r="AF798" s="11"/>
      <c r="AG798" s="17"/>
      <c r="AH798" s="161"/>
      <c r="AI798" s="285"/>
      <c r="AJ798" s="16">
        <f t="shared" si="176"/>
        <v>0</v>
      </c>
    </row>
    <row r="799" spans="1:36" ht="11.25" customHeight="1">
      <c r="A799" s="156">
        <v>18230391</v>
      </c>
      <c r="B799" s="157"/>
      <c r="C799" s="197" t="s">
        <v>382</v>
      </c>
      <c r="D799" s="159">
        <v>0</v>
      </c>
      <c r="E799" s="159">
        <v>0</v>
      </c>
      <c r="F799" s="159">
        <v>0</v>
      </c>
      <c r="G799" s="159">
        <v>0</v>
      </c>
      <c r="H799" s="159">
        <v>0</v>
      </c>
      <c r="I799" s="159">
        <v>0</v>
      </c>
      <c r="J799" s="275">
        <v>0</v>
      </c>
      <c r="K799" s="275">
        <v>0</v>
      </c>
      <c r="L799" s="160">
        <v>0</v>
      </c>
      <c r="M799" s="160">
        <v>0</v>
      </c>
      <c r="N799" s="160">
        <v>0</v>
      </c>
      <c r="O799" s="160">
        <v>0</v>
      </c>
      <c r="P799" s="160">
        <v>0</v>
      </c>
      <c r="Q799" s="160">
        <f t="shared" si="171"/>
        <v>0</v>
      </c>
      <c r="R799" s="222" t="s">
        <v>593</v>
      </c>
      <c r="S799" s="209"/>
      <c r="T799" s="209" t="s">
        <v>828</v>
      </c>
      <c r="U799" s="517"/>
      <c r="V799" s="16">
        <v>0</v>
      </c>
      <c r="W799" s="11">
        <v>0</v>
      </c>
      <c r="X799" s="17">
        <v>0</v>
      </c>
      <c r="Y799" s="10">
        <f>Q799</f>
        <v>0</v>
      </c>
      <c r="Z799" s="11"/>
      <c r="AA799" s="17">
        <f>Q799</f>
        <v>0</v>
      </c>
      <c r="AB799" s="16"/>
      <c r="AC799" s="11">
        <v>0</v>
      </c>
      <c r="AD799" s="17"/>
      <c r="AE799" s="16"/>
      <c r="AF799" s="11"/>
      <c r="AG799" s="17"/>
      <c r="AH799" s="161"/>
      <c r="AI799" s="285"/>
      <c r="AJ799" s="16">
        <f t="shared" si="176"/>
        <v>0</v>
      </c>
    </row>
    <row r="800" spans="1:36" ht="11.25" customHeight="1">
      <c r="A800" s="156">
        <v>18230401</v>
      </c>
      <c r="B800" s="157"/>
      <c r="C800" s="197" t="s">
        <v>2249</v>
      </c>
      <c r="D800" s="159">
        <v>13262.01</v>
      </c>
      <c r="E800" s="159">
        <v>13262.01</v>
      </c>
      <c r="F800" s="159">
        <v>13262.01</v>
      </c>
      <c r="G800" s="159">
        <v>13262.01</v>
      </c>
      <c r="H800" s="159">
        <v>13262.01</v>
      </c>
      <c r="I800" s="159">
        <v>13262.01</v>
      </c>
      <c r="J800" s="275">
        <v>13262.01</v>
      </c>
      <c r="K800" s="275">
        <v>13262.01</v>
      </c>
      <c r="L800" s="160">
        <v>13262.01</v>
      </c>
      <c r="M800" s="160">
        <v>13262.01</v>
      </c>
      <c r="N800" s="160">
        <v>13262.01</v>
      </c>
      <c r="O800" s="160">
        <v>13262.01</v>
      </c>
      <c r="P800" s="160">
        <v>13262.01</v>
      </c>
      <c r="Q800" s="160">
        <f t="shared" si="171"/>
        <v>13262.01</v>
      </c>
      <c r="R800" s="222" t="s">
        <v>1133</v>
      </c>
      <c r="S800" s="209"/>
      <c r="T800" s="209" t="s">
        <v>828</v>
      </c>
      <c r="U800" s="517"/>
      <c r="V800" s="16">
        <v>0</v>
      </c>
      <c r="W800" s="11">
        <v>0</v>
      </c>
      <c r="X800" s="17">
        <v>0</v>
      </c>
      <c r="Y800" s="16">
        <f>Q800</f>
        <v>13262.01</v>
      </c>
      <c r="Z800" s="11"/>
      <c r="AA800" s="17">
        <f>Q800</f>
        <v>13262.01</v>
      </c>
      <c r="AB800" s="16"/>
      <c r="AC800" s="11">
        <v>0</v>
      </c>
      <c r="AD800" s="17">
        <f>SUM(AB800:AC800)</f>
        <v>0</v>
      </c>
      <c r="AE800" s="16"/>
      <c r="AF800" s="11"/>
      <c r="AG800" s="17"/>
      <c r="AH800" s="161"/>
      <c r="AI800" s="285"/>
      <c r="AJ800" s="16">
        <f t="shared" si="176"/>
        <v>0</v>
      </c>
    </row>
    <row r="801" spans="1:36" ht="11.25" customHeight="1">
      <c r="A801" s="156">
        <v>18230402</v>
      </c>
      <c r="B801" s="157"/>
      <c r="C801" s="197" t="s">
        <v>1168</v>
      </c>
      <c r="D801" s="159">
        <v>0</v>
      </c>
      <c r="E801" s="159">
        <v>0</v>
      </c>
      <c r="F801" s="159">
        <v>0</v>
      </c>
      <c r="G801" s="159">
        <v>0</v>
      </c>
      <c r="H801" s="159">
        <v>0</v>
      </c>
      <c r="I801" s="159">
        <v>0</v>
      </c>
      <c r="J801" s="275">
        <v>0</v>
      </c>
      <c r="K801" s="275">
        <v>0</v>
      </c>
      <c r="L801" s="160">
        <v>0</v>
      </c>
      <c r="M801" s="160">
        <v>0</v>
      </c>
      <c r="N801" s="160">
        <v>0</v>
      </c>
      <c r="O801" s="160">
        <v>0</v>
      </c>
      <c r="P801" s="160">
        <v>0</v>
      </c>
      <c r="Q801" s="160">
        <f t="shared" si="171"/>
        <v>0</v>
      </c>
      <c r="R801" s="222"/>
      <c r="S801" s="209"/>
      <c r="T801" s="209" t="s">
        <v>1182</v>
      </c>
      <c r="U801" s="517"/>
      <c r="V801" s="16">
        <v>0</v>
      </c>
      <c r="W801" s="11">
        <v>0</v>
      </c>
      <c r="X801" s="17">
        <v>0</v>
      </c>
      <c r="Y801" s="16"/>
      <c r="Z801" s="11"/>
      <c r="AA801" s="17"/>
      <c r="AB801" s="16"/>
      <c r="AC801" s="11"/>
      <c r="AD801" s="17">
        <f t="shared" ref="AD801:AD833" si="179">SUM(AB801:AC801)</f>
        <v>0</v>
      </c>
      <c r="AE801" s="16">
        <f t="shared" ref="AE801:AG802" si="180">$Q801</f>
        <v>0</v>
      </c>
      <c r="AF801" s="11">
        <f t="shared" si="180"/>
        <v>0</v>
      </c>
      <c r="AG801" s="17">
        <f t="shared" si="180"/>
        <v>0</v>
      </c>
      <c r="AH801" s="161"/>
      <c r="AI801" s="285"/>
      <c r="AJ801" s="16">
        <f t="shared" si="176"/>
        <v>0</v>
      </c>
    </row>
    <row r="802" spans="1:36" ht="11.25" customHeight="1">
      <c r="A802" s="156">
        <v>18230422</v>
      </c>
      <c r="B802" s="157"/>
      <c r="C802" s="197" t="s">
        <v>1051</v>
      </c>
      <c r="D802" s="159">
        <v>0</v>
      </c>
      <c r="E802" s="159">
        <v>0</v>
      </c>
      <c r="F802" s="159">
        <v>0</v>
      </c>
      <c r="G802" s="159">
        <v>0</v>
      </c>
      <c r="H802" s="159">
        <v>0</v>
      </c>
      <c r="I802" s="159">
        <v>0</v>
      </c>
      <c r="J802" s="275">
        <v>0</v>
      </c>
      <c r="K802" s="275">
        <v>0</v>
      </c>
      <c r="L802" s="160">
        <v>0</v>
      </c>
      <c r="M802" s="160">
        <v>0</v>
      </c>
      <c r="N802" s="160">
        <v>0</v>
      </c>
      <c r="O802" s="160">
        <v>0</v>
      </c>
      <c r="P802" s="160">
        <v>0</v>
      </c>
      <c r="Q802" s="160">
        <f t="shared" si="171"/>
        <v>0</v>
      </c>
      <c r="R802" s="222"/>
      <c r="S802" s="209"/>
      <c r="T802" s="209" t="s">
        <v>1182</v>
      </c>
      <c r="U802" s="517"/>
      <c r="V802" s="16">
        <v>0</v>
      </c>
      <c r="W802" s="11">
        <v>0</v>
      </c>
      <c r="X802" s="17">
        <v>0</v>
      </c>
      <c r="Y802" s="16"/>
      <c r="Z802" s="11"/>
      <c r="AA802" s="17"/>
      <c r="AB802" s="16"/>
      <c r="AC802" s="11"/>
      <c r="AD802" s="17">
        <f t="shared" si="179"/>
        <v>0</v>
      </c>
      <c r="AE802" s="16">
        <f t="shared" si="180"/>
        <v>0</v>
      </c>
      <c r="AF802" s="11">
        <f t="shared" si="180"/>
        <v>0</v>
      </c>
      <c r="AG802" s="17">
        <f t="shared" si="180"/>
        <v>0</v>
      </c>
      <c r="AH802" s="161"/>
      <c r="AI802" s="285"/>
      <c r="AJ802" s="16">
        <f t="shared" si="176"/>
        <v>0</v>
      </c>
    </row>
    <row r="803" spans="1:36" ht="11.25" customHeight="1">
      <c r="A803" s="156">
        <v>18230432</v>
      </c>
      <c r="B803" s="157"/>
      <c r="C803" s="197" t="s">
        <v>197</v>
      </c>
      <c r="D803" s="159">
        <v>0</v>
      </c>
      <c r="E803" s="159">
        <v>0</v>
      </c>
      <c r="F803" s="159">
        <v>0</v>
      </c>
      <c r="G803" s="159">
        <v>0</v>
      </c>
      <c r="H803" s="159">
        <v>0</v>
      </c>
      <c r="I803" s="159">
        <v>0</v>
      </c>
      <c r="J803" s="275">
        <v>0</v>
      </c>
      <c r="K803" s="275">
        <v>0</v>
      </c>
      <c r="L803" s="160">
        <v>0</v>
      </c>
      <c r="M803" s="160">
        <v>0</v>
      </c>
      <c r="N803" s="160">
        <v>0</v>
      </c>
      <c r="O803" s="160">
        <v>0</v>
      </c>
      <c r="P803" s="160">
        <v>0</v>
      </c>
      <c r="Q803" s="160">
        <f t="shared" si="171"/>
        <v>0</v>
      </c>
      <c r="R803" s="222"/>
      <c r="S803" s="209" t="s">
        <v>568</v>
      </c>
      <c r="T803" s="209" t="s">
        <v>1677</v>
      </c>
      <c r="U803" s="517"/>
      <c r="V803" s="16">
        <v>0</v>
      </c>
      <c r="W803" s="11">
        <v>0</v>
      </c>
      <c r="X803" s="17">
        <v>0</v>
      </c>
      <c r="Y803" s="16"/>
      <c r="Z803" s="11">
        <f>Q803</f>
        <v>0</v>
      </c>
      <c r="AA803" s="17">
        <f>Q803</f>
        <v>0</v>
      </c>
      <c r="AB803" s="16"/>
      <c r="AC803" s="11"/>
      <c r="AD803" s="17">
        <f>SUM(AB803:AC803)</f>
        <v>0</v>
      </c>
      <c r="AE803" s="16"/>
      <c r="AF803" s="11"/>
      <c r="AG803" s="17"/>
      <c r="AH803" s="161"/>
      <c r="AI803" s="285"/>
      <c r="AJ803" s="16">
        <f t="shared" si="176"/>
        <v>0</v>
      </c>
    </row>
    <row r="804" spans="1:36" ht="11.25" customHeight="1">
      <c r="A804" s="156">
        <v>18230442</v>
      </c>
      <c r="B804" s="157"/>
      <c r="C804" s="197" t="s">
        <v>54</v>
      </c>
      <c r="D804" s="159">
        <v>0</v>
      </c>
      <c r="E804" s="159">
        <v>0</v>
      </c>
      <c r="F804" s="159">
        <v>0</v>
      </c>
      <c r="G804" s="159">
        <v>0</v>
      </c>
      <c r="H804" s="159">
        <v>0</v>
      </c>
      <c r="I804" s="159">
        <v>0</v>
      </c>
      <c r="J804" s="275">
        <v>0</v>
      </c>
      <c r="K804" s="275">
        <v>0</v>
      </c>
      <c r="L804" s="160">
        <v>0</v>
      </c>
      <c r="M804" s="160">
        <v>0</v>
      </c>
      <c r="N804" s="160">
        <v>0</v>
      </c>
      <c r="O804" s="160">
        <v>0</v>
      </c>
      <c r="P804" s="160">
        <v>0</v>
      </c>
      <c r="Q804" s="160">
        <f t="shared" si="171"/>
        <v>0</v>
      </c>
      <c r="R804" s="222"/>
      <c r="S804" s="209" t="s">
        <v>568</v>
      </c>
      <c r="T804" s="209" t="s">
        <v>1677</v>
      </c>
      <c r="U804" s="517"/>
      <c r="V804" s="16">
        <v>0</v>
      </c>
      <c r="W804" s="11">
        <v>0</v>
      </c>
      <c r="X804" s="17">
        <v>0</v>
      </c>
      <c r="Y804" s="16"/>
      <c r="Z804" s="11">
        <f>Q804</f>
        <v>0</v>
      </c>
      <c r="AA804" s="17">
        <f>Q804</f>
        <v>0</v>
      </c>
      <c r="AB804" s="16"/>
      <c r="AC804" s="11"/>
      <c r="AD804" s="17">
        <f>SUM(AB804:AC804)</f>
        <v>0</v>
      </c>
      <c r="AE804" s="16"/>
      <c r="AF804" s="11"/>
      <c r="AG804" s="17"/>
      <c r="AH804" s="161"/>
      <c r="AI804" s="285"/>
      <c r="AJ804" s="16">
        <f t="shared" si="176"/>
        <v>0</v>
      </c>
    </row>
    <row r="805" spans="1:36" ht="11.25" customHeight="1">
      <c r="A805" s="156">
        <v>18230461</v>
      </c>
      <c r="B805" s="157"/>
      <c r="C805" s="197" t="s">
        <v>233</v>
      </c>
      <c r="D805" s="159">
        <v>0</v>
      </c>
      <c r="E805" s="159">
        <v>0</v>
      </c>
      <c r="F805" s="159">
        <v>0</v>
      </c>
      <c r="G805" s="159">
        <v>0</v>
      </c>
      <c r="H805" s="159">
        <v>0</v>
      </c>
      <c r="I805" s="159">
        <v>0</v>
      </c>
      <c r="J805" s="275">
        <v>0</v>
      </c>
      <c r="K805" s="275">
        <v>0</v>
      </c>
      <c r="L805" s="160">
        <v>0</v>
      </c>
      <c r="M805" s="160">
        <v>0</v>
      </c>
      <c r="N805" s="160">
        <v>0</v>
      </c>
      <c r="O805" s="160">
        <v>0</v>
      </c>
      <c r="P805" s="160">
        <v>0</v>
      </c>
      <c r="Q805" s="160">
        <f t="shared" si="171"/>
        <v>0</v>
      </c>
      <c r="R805" s="222"/>
      <c r="S805" s="209"/>
      <c r="T805" s="209" t="s">
        <v>828</v>
      </c>
      <c r="U805" s="517"/>
      <c r="V805" s="16">
        <v>0</v>
      </c>
      <c r="W805" s="11">
        <v>0</v>
      </c>
      <c r="X805" s="17">
        <v>0</v>
      </c>
      <c r="Y805" s="16"/>
      <c r="Z805" s="11"/>
      <c r="AA805" s="17"/>
      <c r="AB805" s="16">
        <f>$Q805</f>
        <v>0</v>
      </c>
      <c r="AC805" s="11">
        <v>0</v>
      </c>
      <c r="AD805" s="17">
        <f t="shared" si="179"/>
        <v>0</v>
      </c>
      <c r="AE805" s="16"/>
      <c r="AF805" s="11"/>
      <c r="AG805" s="17"/>
      <c r="AH805" s="161"/>
      <c r="AI805" s="285"/>
      <c r="AJ805" s="16">
        <f t="shared" si="176"/>
        <v>0</v>
      </c>
    </row>
    <row r="806" spans="1:36" ht="11.25" customHeight="1">
      <c r="A806" s="156">
        <v>18230471</v>
      </c>
      <c r="B806" s="157"/>
      <c r="C806" s="197" t="s">
        <v>234</v>
      </c>
      <c r="D806" s="159">
        <v>0</v>
      </c>
      <c r="E806" s="159">
        <v>0</v>
      </c>
      <c r="F806" s="159">
        <v>0</v>
      </c>
      <c r="G806" s="159">
        <v>0</v>
      </c>
      <c r="H806" s="159">
        <v>0</v>
      </c>
      <c r="I806" s="159">
        <v>0</v>
      </c>
      <c r="J806" s="275">
        <v>0</v>
      </c>
      <c r="K806" s="275">
        <v>0</v>
      </c>
      <c r="L806" s="160">
        <v>0</v>
      </c>
      <c r="M806" s="160">
        <v>0</v>
      </c>
      <c r="N806" s="160">
        <v>0</v>
      </c>
      <c r="O806" s="160">
        <v>0</v>
      </c>
      <c r="P806" s="160">
        <v>0</v>
      </c>
      <c r="Q806" s="160">
        <f t="shared" si="171"/>
        <v>0</v>
      </c>
      <c r="R806" s="222"/>
      <c r="S806" s="209"/>
      <c r="T806" s="209"/>
      <c r="U806" s="517"/>
      <c r="V806" s="16">
        <v>0</v>
      </c>
      <c r="W806" s="11">
        <v>0</v>
      </c>
      <c r="X806" s="17">
        <v>0</v>
      </c>
      <c r="Y806" s="16"/>
      <c r="Z806" s="11"/>
      <c r="AA806" s="17"/>
      <c r="AB806" s="16"/>
      <c r="AC806" s="11"/>
      <c r="AD806" s="17">
        <f t="shared" si="179"/>
        <v>0</v>
      </c>
      <c r="AE806" s="16"/>
      <c r="AF806" s="11"/>
      <c r="AG806" s="17"/>
      <c r="AH806" s="164">
        <f>Q806</f>
        <v>0</v>
      </c>
      <c r="AI806" s="285"/>
      <c r="AJ806" s="16">
        <f t="shared" si="176"/>
        <v>0</v>
      </c>
    </row>
    <row r="807" spans="1:36" ht="11.25" customHeight="1">
      <c r="A807" s="156">
        <v>18230621</v>
      </c>
      <c r="B807" s="157"/>
      <c r="C807" s="197" t="s">
        <v>1052</v>
      </c>
      <c r="D807" s="159">
        <v>-38850805.719999999</v>
      </c>
      <c r="E807" s="159">
        <v>-46676178.310000002</v>
      </c>
      <c r="F807" s="159">
        <v>-56395918.210000001</v>
      </c>
      <c r="G807" s="159">
        <v>-67035700.049999997</v>
      </c>
      <c r="H807" s="159">
        <v>-77577597.099999994</v>
      </c>
      <c r="I807" s="159">
        <v>-93264588.030000001</v>
      </c>
      <c r="J807" s="275">
        <v>-95612475.090000004</v>
      </c>
      <c r="K807" s="275">
        <v>-103016026.84</v>
      </c>
      <c r="L807" s="160">
        <v>-16380345.529999999</v>
      </c>
      <c r="M807" s="160">
        <v>-22913655.52</v>
      </c>
      <c r="N807" s="160">
        <v>-29812163</v>
      </c>
      <c r="O807" s="160">
        <v>-36736369.630000003</v>
      </c>
      <c r="P807" s="160">
        <v>-43193331.579999998</v>
      </c>
      <c r="Q807" s="160">
        <f t="shared" si="171"/>
        <v>-57203590.496666662</v>
      </c>
      <c r="R807" s="222"/>
      <c r="S807" s="209"/>
      <c r="T807" s="209" t="s">
        <v>1182</v>
      </c>
      <c r="U807" s="517"/>
      <c r="V807" s="16">
        <v>0</v>
      </c>
      <c r="W807" s="11">
        <v>0</v>
      </c>
      <c r="X807" s="17">
        <v>0</v>
      </c>
      <c r="Y807" s="16"/>
      <c r="Z807" s="11"/>
      <c r="AA807" s="17"/>
      <c r="AB807" s="16"/>
      <c r="AC807" s="11"/>
      <c r="AD807" s="17">
        <f t="shared" si="179"/>
        <v>0</v>
      </c>
      <c r="AE807" s="16">
        <f t="shared" ref="AE807:AG808" si="181">$Q807</f>
        <v>-57203590.496666662</v>
      </c>
      <c r="AF807" s="11">
        <f t="shared" si="181"/>
        <v>-57203590.496666662</v>
      </c>
      <c r="AG807" s="17">
        <f t="shared" si="181"/>
        <v>-57203590.496666662</v>
      </c>
      <c r="AH807" s="161"/>
      <c r="AI807" s="285"/>
      <c r="AJ807" s="16">
        <f t="shared" si="176"/>
        <v>0</v>
      </c>
    </row>
    <row r="808" spans="1:36" ht="11.25" customHeight="1">
      <c r="A808" s="156">
        <v>18230631</v>
      </c>
      <c r="B808" s="157"/>
      <c r="C808" s="197" t="s">
        <v>1053</v>
      </c>
      <c r="D808" s="159">
        <v>70000128.870000005</v>
      </c>
      <c r="E808" s="159">
        <v>69338822.159999996</v>
      </c>
      <c r="F808" s="159">
        <v>71909595.430000007</v>
      </c>
      <c r="G808" s="159">
        <v>71485314.980000004</v>
      </c>
      <c r="H808" s="159">
        <v>71119508.900000006</v>
      </c>
      <c r="I808" s="159">
        <v>70097666.950000003</v>
      </c>
      <c r="J808" s="275">
        <v>70193099.359999999</v>
      </c>
      <c r="K808" s="275">
        <v>69664927.510000005</v>
      </c>
      <c r="L808" s="160">
        <v>69852577.170000002</v>
      </c>
      <c r="M808" s="160">
        <v>69437160.579999998</v>
      </c>
      <c r="N808" s="160">
        <v>68901326.400000006</v>
      </c>
      <c r="O808" s="160">
        <v>68721470.900000006</v>
      </c>
      <c r="P808" s="160">
        <v>68624721.790000007</v>
      </c>
      <c r="Q808" s="160">
        <f t="shared" si="171"/>
        <v>70002824.639166668</v>
      </c>
      <c r="R808" s="222"/>
      <c r="S808" s="209"/>
      <c r="T808" s="209" t="s">
        <v>1182</v>
      </c>
      <c r="U808" s="517"/>
      <c r="V808" s="16">
        <v>0</v>
      </c>
      <c r="W808" s="11">
        <v>0</v>
      </c>
      <c r="X808" s="17">
        <v>0</v>
      </c>
      <c r="Y808" s="16"/>
      <c r="Z808" s="11"/>
      <c r="AA808" s="17"/>
      <c r="AB808" s="16"/>
      <c r="AC808" s="11"/>
      <c r="AD808" s="17">
        <f t="shared" si="179"/>
        <v>0</v>
      </c>
      <c r="AE808" s="16">
        <f t="shared" si="181"/>
        <v>70002824.639166668</v>
      </c>
      <c r="AF808" s="11">
        <f t="shared" si="181"/>
        <v>70002824.639166668</v>
      </c>
      <c r="AG808" s="17">
        <f t="shared" si="181"/>
        <v>70002824.639166668</v>
      </c>
      <c r="AH808" s="161"/>
      <c r="AI808" s="285"/>
      <c r="AJ808" s="16">
        <f t="shared" si="176"/>
        <v>0</v>
      </c>
    </row>
    <row r="809" spans="1:36" ht="11.25" customHeight="1">
      <c r="A809" s="156">
        <v>18230641</v>
      </c>
      <c r="B809" s="157"/>
      <c r="C809" s="197" t="s">
        <v>872</v>
      </c>
      <c r="D809" s="159">
        <v>0</v>
      </c>
      <c r="E809" s="159">
        <v>0</v>
      </c>
      <c r="F809" s="159">
        <v>0</v>
      </c>
      <c r="G809" s="159">
        <v>0</v>
      </c>
      <c r="H809" s="159">
        <v>0</v>
      </c>
      <c r="I809" s="159">
        <v>0</v>
      </c>
      <c r="J809" s="275">
        <v>0</v>
      </c>
      <c r="K809" s="275">
        <v>0</v>
      </c>
      <c r="L809" s="160">
        <v>0</v>
      </c>
      <c r="M809" s="160">
        <v>0</v>
      </c>
      <c r="N809" s="160">
        <v>0</v>
      </c>
      <c r="O809" s="160">
        <v>0</v>
      </c>
      <c r="P809" s="160">
        <v>0</v>
      </c>
      <c r="Q809" s="160">
        <f t="shared" si="171"/>
        <v>0</v>
      </c>
      <c r="R809" s="222" t="s">
        <v>1133</v>
      </c>
      <c r="S809" s="209"/>
      <c r="T809" s="209">
        <v>23</v>
      </c>
      <c r="U809" s="517"/>
      <c r="V809" s="16">
        <v>0</v>
      </c>
      <c r="W809" s="11">
        <v>0</v>
      </c>
      <c r="X809" s="17">
        <v>0</v>
      </c>
      <c r="Y809" s="16">
        <f>Q809</f>
        <v>0</v>
      </c>
      <c r="Z809" s="11"/>
      <c r="AA809" s="17">
        <f>Q809</f>
        <v>0</v>
      </c>
      <c r="AB809" s="16">
        <f>Q809</f>
        <v>0</v>
      </c>
      <c r="AC809" s="11">
        <v>0</v>
      </c>
      <c r="AD809" s="17">
        <f t="shared" si="179"/>
        <v>0</v>
      </c>
      <c r="AE809" s="16"/>
      <c r="AF809" s="11"/>
      <c r="AG809" s="17"/>
      <c r="AH809" s="161"/>
      <c r="AI809" s="285"/>
      <c r="AJ809" s="16">
        <f t="shared" si="176"/>
        <v>0</v>
      </c>
    </row>
    <row r="810" spans="1:36" ht="11.25" customHeight="1">
      <c r="A810" s="156">
        <v>18230691</v>
      </c>
      <c r="B810" s="157"/>
      <c r="C810" s="197" t="s">
        <v>971</v>
      </c>
      <c r="D810" s="159">
        <v>-474402.14</v>
      </c>
      <c r="E810" s="159">
        <v>-474402.14</v>
      </c>
      <c r="F810" s="159">
        <v>-474402.14</v>
      </c>
      <c r="G810" s="159">
        <v>-474402.14</v>
      </c>
      <c r="H810" s="159">
        <v>-474402.14</v>
      </c>
      <c r="I810" s="159">
        <v>-474402.14</v>
      </c>
      <c r="J810" s="275">
        <v>-474402.14</v>
      </c>
      <c r="K810" s="275">
        <v>-474402.14</v>
      </c>
      <c r="L810" s="160">
        <v>-474402.14</v>
      </c>
      <c r="M810" s="160">
        <v>-474402.14</v>
      </c>
      <c r="N810" s="160">
        <v>-474402.14</v>
      </c>
      <c r="O810" s="160">
        <v>-474402.14</v>
      </c>
      <c r="P810" s="160">
        <v>-474402.14</v>
      </c>
      <c r="Q810" s="160">
        <f t="shared" si="171"/>
        <v>-474402.13999999996</v>
      </c>
      <c r="R810" s="222" t="s">
        <v>1133</v>
      </c>
      <c r="S810" s="209"/>
      <c r="T810" s="209">
        <v>23</v>
      </c>
      <c r="U810" s="517"/>
      <c r="V810" s="16">
        <v>0</v>
      </c>
      <c r="W810" s="11">
        <v>0</v>
      </c>
      <c r="X810" s="17">
        <v>0</v>
      </c>
      <c r="Y810" s="16">
        <f>Q810</f>
        <v>-474402.13999999996</v>
      </c>
      <c r="Z810" s="11"/>
      <c r="AA810" s="17">
        <f>Q810</f>
        <v>-474402.13999999996</v>
      </c>
      <c r="AB810" s="16"/>
      <c r="AC810" s="11">
        <v>0</v>
      </c>
      <c r="AD810" s="17">
        <f t="shared" si="179"/>
        <v>0</v>
      </c>
      <c r="AE810" s="16"/>
      <c r="AF810" s="11"/>
      <c r="AG810" s="17"/>
      <c r="AH810" s="161"/>
      <c r="AI810" s="285"/>
      <c r="AJ810" s="16">
        <f t="shared" si="176"/>
        <v>0</v>
      </c>
    </row>
    <row r="811" spans="1:36" ht="11.25" customHeight="1">
      <c r="A811" s="156">
        <v>18230711</v>
      </c>
      <c r="B811" s="157"/>
      <c r="C811" s="197" t="s">
        <v>979</v>
      </c>
      <c r="D811" s="159">
        <v>29551324</v>
      </c>
      <c r="E811" s="159">
        <v>29551324</v>
      </c>
      <c r="F811" s="159">
        <v>0</v>
      </c>
      <c r="G811" s="159">
        <v>0</v>
      </c>
      <c r="H811" s="159">
        <v>0</v>
      </c>
      <c r="I811" s="159">
        <v>0</v>
      </c>
      <c r="J811" s="275">
        <v>0</v>
      </c>
      <c r="K811" s="275">
        <v>0</v>
      </c>
      <c r="L811" s="160">
        <v>0</v>
      </c>
      <c r="M811" s="160">
        <v>0</v>
      </c>
      <c r="N811" s="160">
        <v>0</v>
      </c>
      <c r="O811" s="160">
        <v>0</v>
      </c>
      <c r="P811" s="160">
        <v>0</v>
      </c>
      <c r="Q811" s="160">
        <f t="shared" si="171"/>
        <v>3693915.5</v>
      </c>
      <c r="R811" s="222"/>
      <c r="S811" s="209"/>
      <c r="T811" s="209" t="s">
        <v>1182</v>
      </c>
      <c r="U811" s="517"/>
      <c r="V811" s="16">
        <v>0</v>
      </c>
      <c r="W811" s="11">
        <v>0</v>
      </c>
      <c r="X811" s="17">
        <v>0</v>
      </c>
      <c r="Y811" s="16"/>
      <c r="Z811" s="11"/>
      <c r="AA811" s="17"/>
      <c r="AB811" s="16"/>
      <c r="AC811" s="11"/>
      <c r="AD811" s="17">
        <f t="shared" si="179"/>
        <v>0</v>
      </c>
      <c r="AE811" s="16">
        <f t="shared" ref="AE811:AG818" si="182">$Q811</f>
        <v>3693915.5</v>
      </c>
      <c r="AF811" s="11">
        <f t="shared" si="182"/>
        <v>3693915.5</v>
      </c>
      <c r="AG811" s="17">
        <f t="shared" si="182"/>
        <v>3693915.5</v>
      </c>
      <c r="AH811" s="161"/>
      <c r="AI811" s="285"/>
      <c r="AJ811" s="16">
        <f t="shared" si="176"/>
        <v>0</v>
      </c>
    </row>
    <row r="812" spans="1:36" ht="11.25" customHeight="1">
      <c r="A812" s="156">
        <v>18230721</v>
      </c>
      <c r="B812" s="157"/>
      <c r="C812" s="197" t="s">
        <v>980</v>
      </c>
      <c r="D812" s="159">
        <v>-29551324</v>
      </c>
      <c r="E812" s="159">
        <v>-29551324</v>
      </c>
      <c r="F812" s="159">
        <v>0</v>
      </c>
      <c r="G812" s="159">
        <v>0</v>
      </c>
      <c r="H812" s="159">
        <v>0</v>
      </c>
      <c r="I812" s="159">
        <v>0</v>
      </c>
      <c r="J812" s="275">
        <v>0</v>
      </c>
      <c r="K812" s="275">
        <v>0</v>
      </c>
      <c r="L812" s="160">
        <v>0</v>
      </c>
      <c r="M812" s="160">
        <v>0</v>
      </c>
      <c r="N812" s="160">
        <v>0</v>
      </c>
      <c r="O812" s="160">
        <v>0</v>
      </c>
      <c r="P812" s="160">
        <v>0</v>
      </c>
      <c r="Q812" s="160">
        <f t="shared" si="171"/>
        <v>-3693915.5</v>
      </c>
      <c r="R812" s="222"/>
      <c r="S812" s="209"/>
      <c r="T812" s="209" t="s">
        <v>1182</v>
      </c>
      <c r="U812" s="517"/>
      <c r="V812" s="16">
        <v>0</v>
      </c>
      <c r="W812" s="11">
        <v>0</v>
      </c>
      <c r="X812" s="17">
        <v>0</v>
      </c>
      <c r="Y812" s="16"/>
      <c r="Z812" s="11"/>
      <c r="AA812" s="17"/>
      <c r="AB812" s="16"/>
      <c r="AC812" s="11"/>
      <c r="AD812" s="17">
        <f t="shared" si="179"/>
        <v>0</v>
      </c>
      <c r="AE812" s="16">
        <f t="shared" si="182"/>
        <v>-3693915.5</v>
      </c>
      <c r="AF812" s="11">
        <f t="shared" si="182"/>
        <v>-3693915.5</v>
      </c>
      <c r="AG812" s="17">
        <f t="shared" si="182"/>
        <v>-3693915.5</v>
      </c>
      <c r="AH812" s="161"/>
      <c r="AI812" s="285"/>
      <c r="AJ812" s="16">
        <f t="shared" si="176"/>
        <v>0</v>
      </c>
    </row>
    <row r="813" spans="1:36" ht="11.25" customHeight="1">
      <c r="A813" s="185">
        <v>18230731</v>
      </c>
      <c r="B813" s="157"/>
      <c r="C813" s="243" t="s">
        <v>1719</v>
      </c>
      <c r="D813" s="159">
        <v>9957561</v>
      </c>
      <c r="E813" s="159">
        <v>9957561</v>
      </c>
      <c r="F813" s="159">
        <v>0</v>
      </c>
      <c r="G813" s="159">
        <v>0</v>
      </c>
      <c r="H813" s="159">
        <v>0</v>
      </c>
      <c r="I813" s="159">
        <v>0</v>
      </c>
      <c r="J813" s="275">
        <v>0</v>
      </c>
      <c r="K813" s="275">
        <v>0</v>
      </c>
      <c r="L813" s="160">
        <v>0</v>
      </c>
      <c r="M813" s="160">
        <v>0</v>
      </c>
      <c r="N813" s="160">
        <v>0</v>
      </c>
      <c r="O813" s="160">
        <v>0</v>
      </c>
      <c r="P813" s="160">
        <v>0</v>
      </c>
      <c r="Q813" s="160">
        <f t="shared" si="171"/>
        <v>1244695.125</v>
      </c>
      <c r="R813" s="222"/>
      <c r="S813" s="209"/>
      <c r="T813" s="209" t="s">
        <v>1182</v>
      </c>
      <c r="U813" s="517"/>
      <c r="V813" s="16">
        <v>0</v>
      </c>
      <c r="W813" s="11">
        <v>0</v>
      </c>
      <c r="X813" s="17">
        <v>0</v>
      </c>
      <c r="Y813" s="16"/>
      <c r="Z813" s="11"/>
      <c r="AA813" s="17"/>
      <c r="AB813" s="16"/>
      <c r="AC813" s="11"/>
      <c r="AD813" s="17">
        <f t="shared" si="179"/>
        <v>0</v>
      </c>
      <c r="AE813" s="16">
        <f t="shared" si="182"/>
        <v>1244695.125</v>
      </c>
      <c r="AF813" s="11">
        <f t="shared" si="182"/>
        <v>1244695.125</v>
      </c>
      <c r="AG813" s="17">
        <f t="shared" si="182"/>
        <v>1244695.125</v>
      </c>
      <c r="AH813" s="161"/>
      <c r="AI813" s="285"/>
      <c r="AJ813" s="16">
        <f t="shared" si="176"/>
        <v>0</v>
      </c>
    </row>
    <row r="814" spans="1:36" ht="11.25" customHeight="1">
      <c r="A814" s="156">
        <v>18230741</v>
      </c>
      <c r="B814" s="157"/>
      <c r="C814" s="197" t="s">
        <v>236</v>
      </c>
      <c r="D814" s="159">
        <v>-9957561</v>
      </c>
      <c r="E814" s="159">
        <v>-9957561</v>
      </c>
      <c r="F814" s="159">
        <v>0</v>
      </c>
      <c r="G814" s="159">
        <v>0</v>
      </c>
      <c r="H814" s="159">
        <v>0</v>
      </c>
      <c r="I814" s="159">
        <v>0</v>
      </c>
      <c r="J814" s="275">
        <v>0</v>
      </c>
      <c r="K814" s="275">
        <v>0</v>
      </c>
      <c r="L814" s="160">
        <v>0</v>
      </c>
      <c r="M814" s="160">
        <v>0</v>
      </c>
      <c r="N814" s="160">
        <v>0</v>
      </c>
      <c r="O814" s="160">
        <v>0</v>
      </c>
      <c r="P814" s="160">
        <v>0</v>
      </c>
      <c r="Q814" s="160">
        <f t="shared" si="171"/>
        <v>-1244695.125</v>
      </c>
      <c r="R814" s="222"/>
      <c r="S814" s="209"/>
      <c r="T814" s="209" t="s">
        <v>1182</v>
      </c>
      <c r="U814" s="517"/>
      <c r="V814" s="16">
        <v>0</v>
      </c>
      <c r="W814" s="11">
        <v>0</v>
      </c>
      <c r="X814" s="17">
        <v>0</v>
      </c>
      <c r="Y814" s="16"/>
      <c r="Z814" s="11"/>
      <c r="AA814" s="17"/>
      <c r="AB814" s="16"/>
      <c r="AC814" s="11"/>
      <c r="AD814" s="17">
        <f t="shared" si="179"/>
        <v>0</v>
      </c>
      <c r="AE814" s="16">
        <f t="shared" si="182"/>
        <v>-1244695.125</v>
      </c>
      <c r="AF814" s="11">
        <f t="shared" si="182"/>
        <v>-1244695.125</v>
      </c>
      <c r="AG814" s="17">
        <f t="shared" si="182"/>
        <v>-1244695.125</v>
      </c>
      <c r="AH814" s="161"/>
      <c r="AI814" s="285"/>
      <c r="AJ814" s="16">
        <f t="shared" si="176"/>
        <v>0</v>
      </c>
    </row>
    <row r="815" spans="1:36" ht="11.25" customHeight="1">
      <c r="A815" s="156">
        <v>18230751</v>
      </c>
      <c r="B815" s="157"/>
      <c r="C815" s="197" t="s">
        <v>278</v>
      </c>
      <c r="D815" s="159">
        <v>-12375488</v>
      </c>
      <c r="E815" s="159">
        <v>-12375488</v>
      </c>
      <c r="F815" s="159">
        <v>0</v>
      </c>
      <c r="G815" s="159">
        <v>0</v>
      </c>
      <c r="H815" s="159">
        <v>0</v>
      </c>
      <c r="I815" s="159">
        <v>0</v>
      </c>
      <c r="J815" s="275">
        <v>0</v>
      </c>
      <c r="K815" s="275">
        <v>0</v>
      </c>
      <c r="L815" s="160">
        <v>0</v>
      </c>
      <c r="M815" s="160">
        <v>0</v>
      </c>
      <c r="N815" s="160">
        <v>0</v>
      </c>
      <c r="O815" s="160">
        <v>0</v>
      </c>
      <c r="P815" s="160">
        <v>0</v>
      </c>
      <c r="Q815" s="160">
        <f t="shared" si="171"/>
        <v>-1546936</v>
      </c>
      <c r="R815" s="222"/>
      <c r="S815" s="209"/>
      <c r="T815" s="209" t="s">
        <v>1182</v>
      </c>
      <c r="U815" s="517"/>
      <c r="V815" s="16">
        <v>0</v>
      </c>
      <c r="W815" s="11">
        <v>0</v>
      </c>
      <c r="X815" s="17">
        <v>0</v>
      </c>
      <c r="Y815" s="16"/>
      <c r="Z815" s="11"/>
      <c r="AA815" s="17"/>
      <c r="AB815" s="16"/>
      <c r="AC815" s="11"/>
      <c r="AD815" s="17">
        <f t="shared" si="179"/>
        <v>0</v>
      </c>
      <c r="AE815" s="16">
        <f t="shared" si="182"/>
        <v>-1546936</v>
      </c>
      <c r="AF815" s="11">
        <f t="shared" si="182"/>
        <v>-1546936</v>
      </c>
      <c r="AG815" s="17">
        <f t="shared" si="182"/>
        <v>-1546936</v>
      </c>
      <c r="AH815" s="161"/>
      <c r="AI815" s="285"/>
      <c r="AJ815" s="16">
        <f t="shared" si="176"/>
        <v>0</v>
      </c>
    </row>
    <row r="816" spans="1:36" ht="11.25" customHeight="1">
      <c r="A816" s="156">
        <v>18230761</v>
      </c>
      <c r="B816" s="157"/>
      <c r="C816" s="197" t="s">
        <v>279</v>
      </c>
      <c r="D816" s="159">
        <v>12375488</v>
      </c>
      <c r="E816" s="159">
        <v>12375488</v>
      </c>
      <c r="F816" s="159">
        <v>0</v>
      </c>
      <c r="G816" s="159">
        <v>0</v>
      </c>
      <c r="H816" s="159">
        <v>0</v>
      </c>
      <c r="I816" s="159">
        <v>0</v>
      </c>
      <c r="J816" s="275">
        <v>0</v>
      </c>
      <c r="K816" s="275">
        <v>0</v>
      </c>
      <c r="L816" s="160">
        <v>0</v>
      </c>
      <c r="M816" s="160">
        <v>0</v>
      </c>
      <c r="N816" s="160">
        <v>0</v>
      </c>
      <c r="O816" s="160">
        <v>0</v>
      </c>
      <c r="P816" s="160">
        <v>0</v>
      </c>
      <c r="Q816" s="160">
        <f t="shared" si="171"/>
        <v>1546936</v>
      </c>
      <c r="R816" s="222"/>
      <c r="S816" s="209"/>
      <c r="T816" s="209" t="s">
        <v>1182</v>
      </c>
      <c r="U816" s="517"/>
      <c r="V816" s="16">
        <v>0</v>
      </c>
      <c r="W816" s="11">
        <v>0</v>
      </c>
      <c r="X816" s="17">
        <v>0</v>
      </c>
      <c r="Y816" s="16"/>
      <c r="Z816" s="11"/>
      <c r="AA816" s="17"/>
      <c r="AB816" s="16"/>
      <c r="AC816" s="11"/>
      <c r="AD816" s="17">
        <f t="shared" si="179"/>
        <v>0</v>
      </c>
      <c r="AE816" s="16">
        <f t="shared" si="182"/>
        <v>1546936</v>
      </c>
      <c r="AF816" s="11">
        <f t="shared" si="182"/>
        <v>1546936</v>
      </c>
      <c r="AG816" s="17">
        <f t="shared" si="182"/>
        <v>1546936</v>
      </c>
      <c r="AH816" s="161"/>
      <c r="AI816" s="285"/>
      <c r="AJ816" s="16">
        <f t="shared" si="176"/>
        <v>0</v>
      </c>
    </row>
    <row r="817" spans="1:154" ht="11.25" customHeight="1">
      <c r="A817" s="156">
        <v>18230771</v>
      </c>
      <c r="B817" s="157"/>
      <c r="C817" s="197" t="s">
        <v>873</v>
      </c>
      <c r="D817" s="159">
        <v>15541758</v>
      </c>
      <c r="E817" s="159">
        <v>18313822</v>
      </c>
      <c r="F817" s="159">
        <v>14842949</v>
      </c>
      <c r="G817" s="159">
        <v>9464961</v>
      </c>
      <c r="H817" s="159">
        <v>1308507</v>
      </c>
      <c r="I817" s="159">
        <v>-1826934</v>
      </c>
      <c r="J817" s="275">
        <v>-2323319</v>
      </c>
      <c r="K817" s="275">
        <v>4928192</v>
      </c>
      <c r="L817" s="160">
        <v>8499761</v>
      </c>
      <c r="M817" s="160">
        <v>12521276</v>
      </c>
      <c r="N817" s="160">
        <v>7797869</v>
      </c>
      <c r="O817" s="160">
        <v>5020848</v>
      </c>
      <c r="P817" s="160">
        <v>8375330</v>
      </c>
      <c r="Q817" s="160">
        <f t="shared" si="171"/>
        <v>7542206.333333333</v>
      </c>
      <c r="R817" s="222"/>
      <c r="S817" s="209"/>
      <c r="T817" s="209" t="s">
        <v>1182</v>
      </c>
      <c r="U817" s="517"/>
      <c r="V817" s="16">
        <v>0</v>
      </c>
      <c r="W817" s="11">
        <v>0</v>
      </c>
      <c r="X817" s="17">
        <v>0</v>
      </c>
      <c r="Y817" s="16"/>
      <c r="Z817" s="11"/>
      <c r="AA817" s="17"/>
      <c r="AB817" s="16"/>
      <c r="AC817" s="11"/>
      <c r="AD817" s="17">
        <f t="shared" si="179"/>
        <v>0</v>
      </c>
      <c r="AE817" s="16">
        <f t="shared" si="182"/>
        <v>7542206.333333333</v>
      </c>
      <c r="AF817" s="11">
        <f t="shared" si="182"/>
        <v>7542206.333333333</v>
      </c>
      <c r="AG817" s="17">
        <f t="shared" si="182"/>
        <v>7542206.333333333</v>
      </c>
      <c r="AH817" s="161"/>
      <c r="AI817" s="285"/>
      <c r="AJ817" s="16">
        <f t="shared" si="176"/>
        <v>0</v>
      </c>
    </row>
    <row r="818" spans="1:154" ht="11.25" customHeight="1">
      <c r="A818" s="156">
        <v>18230781</v>
      </c>
      <c r="B818" s="157"/>
      <c r="C818" s="197" t="s">
        <v>788</v>
      </c>
      <c r="D818" s="159">
        <v>-15541758</v>
      </c>
      <c r="E818" s="159">
        <v>-18313822</v>
      </c>
      <c r="F818" s="159">
        <v>-14842949</v>
      </c>
      <c r="G818" s="159">
        <v>-9464961</v>
      </c>
      <c r="H818" s="159">
        <v>-1308507</v>
      </c>
      <c r="I818" s="159">
        <v>1826934</v>
      </c>
      <c r="J818" s="275">
        <v>2323319</v>
      </c>
      <c r="K818" s="275">
        <v>-4928192</v>
      </c>
      <c r="L818" s="160">
        <v>-8499761</v>
      </c>
      <c r="M818" s="160">
        <v>-12521276</v>
      </c>
      <c r="N818" s="160">
        <v>-7797869</v>
      </c>
      <c r="O818" s="160">
        <v>-5020848</v>
      </c>
      <c r="P818" s="160">
        <v>-8375330</v>
      </c>
      <c r="Q818" s="160">
        <f t="shared" si="171"/>
        <v>-7542206.333333333</v>
      </c>
      <c r="R818" s="222"/>
      <c r="S818" s="209"/>
      <c r="T818" s="209" t="s">
        <v>1182</v>
      </c>
      <c r="U818" s="517"/>
      <c r="V818" s="16">
        <v>0</v>
      </c>
      <c r="W818" s="11">
        <v>0</v>
      </c>
      <c r="X818" s="17">
        <v>0</v>
      </c>
      <c r="Y818" s="16"/>
      <c r="Z818" s="11"/>
      <c r="AA818" s="17"/>
      <c r="AB818" s="16"/>
      <c r="AC818" s="11"/>
      <c r="AD818" s="17">
        <f t="shared" si="179"/>
        <v>0</v>
      </c>
      <c r="AE818" s="16">
        <f t="shared" si="182"/>
        <v>-7542206.333333333</v>
      </c>
      <c r="AF818" s="11">
        <f t="shared" si="182"/>
        <v>-7542206.333333333</v>
      </c>
      <c r="AG818" s="17">
        <f t="shared" si="182"/>
        <v>-7542206.333333333</v>
      </c>
      <c r="AH818" s="161"/>
      <c r="AI818" s="285"/>
      <c r="AJ818" s="16">
        <f t="shared" si="176"/>
        <v>0</v>
      </c>
    </row>
    <row r="819" spans="1:154" ht="11.25" customHeight="1">
      <c r="A819" s="156">
        <v>18230791</v>
      </c>
      <c r="B819" s="157"/>
      <c r="C819" s="197" t="s">
        <v>379</v>
      </c>
      <c r="D819" s="159">
        <v>3858376</v>
      </c>
      <c r="E819" s="159">
        <v>3858376</v>
      </c>
      <c r="F819" s="159">
        <v>3858376</v>
      </c>
      <c r="G819" s="159">
        <v>3858376</v>
      </c>
      <c r="H819" s="159">
        <v>3858376</v>
      </c>
      <c r="I819" s="159">
        <v>3858376</v>
      </c>
      <c r="J819" s="275">
        <v>3858376</v>
      </c>
      <c r="K819" s="275">
        <v>3858376</v>
      </c>
      <c r="L819" s="160">
        <v>3858376</v>
      </c>
      <c r="M819" s="160">
        <v>3858376</v>
      </c>
      <c r="N819" s="160">
        <v>3858376</v>
      </c>
      <c r="O819" s="160">
        <v>3533098</v>
      </c>
      <c r="P819" s="160">
        <v>3533098</v>
      </c>
      <c r="Q819" s="160">
        <f t="shared" si="171"/>
        <v>3817716.25</v>
      </c>
      <c r="R819" s="222"/>
      <c r="S819" s="209"/>
      <c r="T819" s="209">
        <v>23</v>
      </c>
      <c r="U819" s="517"/>
      <c r="V819" s="16">
        <v>0</v>
      </c>
      <c r="W819" s="11">
        <v>0</v>
      </c>
      <c r="X819" s="17">
        <v>0</v>
      </c>
      <c r="Y819" s="16"/>
      <c r="Z819" s="11"/>
      <c r="AA819" s="17"/>
      <c r="AB819" s="16">
        <f>$Q819</f>
        <v>3817716.25</v>
      </c>
      <c r="AC819" s="11"/>
      <c r="AD819" s="17">
        <f t="shared" si="179"/>
        <v>3817716.25</v>
      </c>
      <c r="AE819" s="16"/>
      <c r="AF819" s="11"/>
      <c r="AG819" s="17"/>
      <c r="AH819" s="161"/>
      <c r="AI819" s="285"/>
      <c r="AJ819" s="16">
        <f t="shared" si="176"/>
        <v>0</v>
      </c>
    </row>
    <row r="820" spans="1:154" ht="11.25" customHeight="1">
      <c r="A820" s="156">
        <v>18230801</v>
      </c>
      <c r="B820" s="157"/>
      <c r="C820" s="197" t="s">
        <v>1835</v>
      </c>
      <c r="D820" s="159">
        <v>0</v>
      </c>
      <c r="E820" s="159">
        <v>0</v>
      </c>
      <c r="F820" s="159">
        <v>0</v>
      </c>
      <c r="G820" s="159">
        <v>0</v>
      </c>
      <c r="H820" s="159">
        <v>0</v>
      </c>
      <c r="I820" s="159">
        <v>0</v>
      </c>
      <c r="J820" s="275">
        <v>0</v>
      </c>
      <c r="K820" s="275">
        <v>0</v>
      </c>
      <c r="L820" s="160">
        <v>0</v>
      </c>
      <c r="M820" s="160">
        <v>0</v>
      </c>
      <c r="N820" s="160">
        <v>0</v>
      </c>
      <c r="O820" s="160">
        <v>0</v>
      </c>
      <c r="P820" s="160">
        <v>0</v>
      </c>
      <c r="Q820" s="160">
        <f t="shared" si="171"/>
        <v>0</v>
      </c>
      <c r="R820" s="222"/>
      <c r="S820" s="209"/>
      <c r="T820" s="209">
        <v>23</v>
      </c>
      <c r="U820" s="517"/>
      <c r="V820" s="16">
        <v>0</v>
      </c>
      <c r="W820" s="11">
        <v>0</v>
      </c>
      <c r="X820" s="17">
        <v>0</v>
      </c>
      <c r="Y820" s="16"/>
      <c r="Z820" s="11"/>
      <c r="AA820" s="17"/>
      <c r="AB820" s="16">
        <f>$Q820</f>
        <v>0</v>
      </c>
      <c r="AC820" s="11"/>
      <c r="AD820" s="17">
        <f t="shared" si="179"/>
        <v>0</v>
      </c>
      <c r="AE820" s="16"/>
      <c r="AF820" s="11"/>
      <c r="AG820" s="17"/>
      <c r="AH820" s="161"/>
      <c r="AI820" s="285"/>
      <c r="AJ820" s="16">
        <f t="shared" si="176"/>
        <v>0</v>
      </c>
    </row>
    <row r="821" spans="1:154" ht="11.25" customHeight="1">
      <c r="A821" s="156">
        <v>18230811</v>
      </c>
      <c r="B821" s="157"/>
      <c r="C821" s="197" t="s">
        <v>1551</v>
      </c>
      <c r="D821" s="159">
        <v>-671033</v>
      </c>
      <c r="E821" s="159">
        <v>-671033</v>
      </c>
      <c r="F821" s="159">
        <v>0</v>
      </c>
      <c r="G821" s="159">
        <v>0</v>
      </c>
      <c r="H821" s="159">
        <v>0</v>
      </c>
      <c r="I821" s="159">
        <v>0</v>
      </c>
      <c r="J821" s="275">
        <v>0</v>
      </c>
      <c r="K821" s="275">
        <v>0</v>
      </c>
      <c r="L821" s="160">
        <v>0</v>
      </c>
      <c r="M821" s="160">
        <v>0</v>
      </c>
      <c r="N821" s="160">
        <v>0</v>
      </c>
      <c r="O821" s="160">
        <v>0</v>
      </c>
      <c r="P821" s="160">
        <v>0</v>
      </c>
      <c r="Q821" s="160">
        <f t="shared" si="171"/>
        <v>-83879.125</v>
      </c>
      <c r="R821" s="222"/>
      <c r="S821" s="209"/>
      <c r="T821" s="209" t="s">
        <v>1182</v>
      </c>
      <c r="U821" s="517"/>
      <c r="V821" s="16">
        <v>0</v>
      </c>
      <c r="W821" s="11">
        <v>0</v>
      </c>
      <c r="X821" s="17">
        <v>0</v>
      </c>
      <c r="Y821" s="16"/>
      <c r="Z821" s="11"/>
      <c r="AA821" s="17"/>
      <c r="AB821" s="16"/>
      <c r="AC821" s="11"/>
      <c r="AD821" s="17">
        <f t="shared" si="179"/>
        <v>0</v>
      </c>
      <c r="AE821" s="16">
        <f t="shared" ref="AE821:AG830" si="183">$Q821</f>
        <v>-83879.125</v>
      </c>
      <c r="AF821" s="11">
        <f t="shared" si="183"/>
        <v>-83879.125</v>
      </c>
      <c r="AG821" s="17">
        <f t="shared" si="183"/>
        <v>-83879.125</v>
      </c>
      <c r="AH821" s="161"/>
      <c r="AI821" s="285"/>
      <c r="AJ821" s="16">
        <f t="shared" si="176"/>
        <v>0</v>
      </c>
    </row>
    <row r="822" spans="1:154" ht="11.25" customHeight="1">
      <c r="A822" s="156">
        <v>18230821</v>
      </c>
      <c r="B822" s="157"/>
      <c r="C822" s="197" t="s">
        <v>1552</v>
      </c>
      <c r="D822" s="159">
        <v>671033</v>
      </c>
      <c r="E822" s="159">
        <v>671033</v>
      </c>
      <c r="F822" s="159">
        <v>0</v>
      </c>
      <c r="G822" s="159">
        <v>0</v>
      </c>
      <c r="H822" s="159">
        <v>0</v>
      </c>
      <c r="I822" s="159">
        <v>0</v>
      </c>
      <c r="J822" s="275">
        <v>0</v>
      </c>
      <c r="K822" s="275">
        <v>0</v>
      </c>
      <c r="L822" s="160">
        <v>0</v>
      </c>
      <c r="M822" s="160">
        <v>0</v>
      </c>
      <c r="N822" s="160">
        <v>0</v>
      </c>
      <c r="O822" s="160">
        <v>0</v>
      </c>
      <c r="P822" s="160">
        <v>0</v>
      </c>
      <c r="Q822" s="160">
        <f t="shared" si="171"/>
        <v>83879.125</v>
      </c>
      <c r="R822" s="222"/>
      <c r="S822" s="209"/>
      <c r="T822" s="209" t="s">
        <v>1182</v>
      </c>
      <c r="U822" s="517"/>
      <c r="V822" s="16">
        <v>0</v>
      </c>
      <c r="W822" s="11">
        <v>0</v>
      </c>
      <c r="X822" s="17">
        <v>0</v>
      </c>
      <c r="Y822" s="16"/>
      <c r="Z822" s="11"/>
      <c r="AA822" s="17"/>
      <c r="AB822" s="16"/>
      <c r="AC822" s="11"/>
      <c r="AD822" s="17">
        <f t="shared" si="179"/>
        <v>0</v>
      </c>
      <c r="AE822" s="16">
        <f t="shared" si="183"/>
        <v>83879.125</v>
      </c>
      <c r="AF822" s="11">
        <f t="shared" si="183"/>
        <v>83879.125</v>
      </c>
      <c r="AG822" s="17">
        <f t="shared" si="183"/>
        <v>83879.125</v>
      </c>
      <c r="AH822" s="161"/>
      <c r="AI822" s="285"/>
      <c r="AJ822" s="16">
        <f t="shared" si="176"/>
        <v>0</v>
      </c>
    </row>
    <row r="823" spans="1:154" ht="11.25" customHeight="1">
      <c r="A823" s="156">
        <v>18230831</v>
      </c>
      <c r="B823" s="157"/>
      <c r="C823" s="197" t="s">
        <v>1435</v>
      </c>
      <c r="D823" s="159">
        <v>-30212669</v>
      </c>
      <c r="E823" s="159">
        <v>-30212669</v>
      </c>
      <c r="F823" s="159">
        <v>0</v>
      </c>
      <c r="G823" s="159">
        <v>0</v>
      </c>
      <c r="H823" s="159">
        <v>0</v>
      </c>
      <c r="I823" s="159">
        <v>0</v>
      </c>
      <c r="J823" s="275">
        <v>0</v>
      </c>
      <c r="K823" s="275">
        <v>0</v>
      </c>
      <c r="L823" s="160">
        <v>0</v>
      </c>
      <c r="M823" s="160">
        <v>0</v>
      </c>
      <c r="N823" s="160">
        <v>0</v>
      </c>
      <c r="O823" s="160">
        <v>0</v>
      </c>
      <c r="P823" s="160">
        <v>0</v>
      </c>
      <c r="Q823" s="160">
        <f t="shared" si="171"/>
        <v>-3776583.625</v>
      </c>
      <c r="R823" s="222"/>
      <c r="S823" s="209"/>
      <c r="T823" s="209" t="s">
        <v>1182</v>
      </c>
      <c r="U823" s="517"/>
      <c r="V823" s="16">
        <v>0</v>
      </c>
      <c r="W823" s="11">
        <v>0</v>
      </c>
      <c r="X823" s="17">
        <v>0</v>
      </c>
      <c r="Y823" s="16"/>
      <c r="Z823" s="11"/>
      <c r="AA823" s="17"/>
      <c r="AB823" s="16"/>
      <c r="AC823" s="11"/>
      <c r="AD823" s="17">
        <f t="shared" si="179"/>
        <v>0</v>
      </c>
      <c r="AE823" s="16">
        <f t="shared" si="183"/>
        <v>-3776583.625</v>
      </c>
      <c r="AF823" s="11">
        <f t="shared" si="183"/>
        <v>-3776583.625</v>
      </c>
      <c r="AG823" s="17">
        <f t="shared" si="183"/>
        <v>-3776583.625</v>
      </c>
      <c r="AH823" s="161"/>
      <c r="AI823" s="285"/>
      <c r="AJ823" s="16">
        <f t="shared" si="176"/>
        <v>0</v>
      </c>
    </row>
    <row r="824" spans="1:154" ht="11.25" customHeight="1">
      <c r="A824" s="156">
        <v>18230841</v>
      </c>
      <c r="B824" s="157"/>
      <c r="C824" s="197" t="s">
        <v>1460</v>
      </c>
      <c r="D824" s="159">
        <v>30212669</v>
      </c>
      <c r="E824" s="159">
        <v>30212669</v>
      </c>
      <c r="F824" s="159">
        <v>0</v>
      </c>
      <c r="G824" s="159">
        <v>0</v>
      </c>
      <c r="H824" s="159">
        <v>0</v>
      </c>
      <c r="I824" s="159">
        <v>0</v>
      </c>
      <c r="J824" s="275">
        <v>0</v>
      </c>
      <c r="K824" s="275">
        <v>0</v>
      </c>
      <c r="L824" s="160">
        <v>0</v>
      </c>
      <c r="M824" s="160">
        <v>0</v>
      </c>
      <c r="N824" s="160">
        <v>0</v>
      </c>
      <c r="O824" s="160">
        <v>0</v>
      </c>
      <c r="P824" s="160">
        <v>0</v>
      </c>
      <c r="Q824" s="160">
        <f t="shared" ref="Q824:Q887" si="184">(D824+P824+SUM(E824:O824)*2)/24</f>
        <v>3776583.625</v>
      </c>
      <c r="R824" s="222"/>
      <c r="S824" s="209"/>
      <c r="T824" s="209" t="s">
        <v>1182</v>
      </c>
      <c r="U824" s="517"/>
      <c r="V824" s="16">
        <v>0</v>
      </c>
      <c r="W824" s="11">
        <v>0</v>
      </c>
      <c r="X824" s="17">
        <v>0</v>
      </c>
      <c r="Y824" s="16"/>
      <c r="Z824" s="11"/>
      <c r="AA824" s="17"/>
      <c r="AB824" s="16"/>
      <c r="AC824" s="11"/>
      <c r="AD824" s="17">
        <f t="shared" si="179"/>
        <v>0</v>
      </c>
      <c r="AE824" s="16">
        <f t="shared" si="183"/>
        <v>3776583.625</v>
      </c>
      <c r="AF824" s="11">
        <f t="shared" si="183"/>
        <v>3776583.625</v>
      </c>
      <c r="AG824" s="17">
        <f t="shared" si="183"/>
        <v>3776583.625</v>
      </c>
      <c r="AH824" s="161"/>
      <c r="AI824" s="285"/>
      <c r="AJ824" s="16">
        <f t="shared" si="176"/>
        <v>0</v>
      </c>
    </row>
    <row r="825" spans="1:154" ht="11.25" customHeight="1">
      <c r="A825" s="169">
        <v>18230851</v>
      </c>
      <c r="B825" s="157"/>
      <c r="C825" s="197" t="s">
        <v>1138</v>
      </c>
      <c r="D825" s="159">
        <v>-1764924</v>
      </c>
      <c r="E825" s="159">
        <v>-1764924</v>
      </c>
      <c r="F825" s="159">
        <v>0</v>
      </c>
      <c r="G825" s="159">
        <v>0</v>
      </c>
      <c r="H825" s="159">
        <v>0</v>
      </c>
      <c r="I825" s="159">
        <v>0</v>
      </c>
      <c r="J825" s="275">
        <v>0</v>
      </c>
      <c r="K825" s="275">
        <v>0</v>
      </c>
      <c r="L825" s="160">
        <v>0</v>
      </c>
      <c r="M825" s="160">
        <v>0</v>
      </c>
      <c r="N825" s="160">
        <v>0</v>
      </c>
      <c r="O825" s="160">
        <v>0</v>
      </c>
      <c r="P825" s="160">
        <v>0</v>
      </c>
      <c r="Q825" s="160">
        <f t="shared" si="184"/>
        <v>-220615.5</v>
      </c>
      <c r="R825" s="222"/>
      <c r="S825" s="209"/>
      <c r="T825" s="209" t="s">
        <v>1182</v>
      </c>
      <c r="U825" s="517"/>
      <c r="V825" s="16"/>
      <c r="W825" s="11"/>
      <c r="X825" s="17"/>
      <c r="Y825" s="16"/>
      <c r="Z825" s="11"/>
      <c r="AA825" s="17"/>
      <c r="AB825" s="16"/>
      <c r="AC825" s="11"/>
      <c r="AD825" s="17">
        <f t="shared" si="179"/>
        <v>0</v>
      </c>
      <c r="AE825" s="16">
        <f t="shared" si="183"/>
        <v>-220615.5</v>
      </c>
      <c r="AF825" s="11">
        <f t="shared" si="183"/>
        <v>-220615.5</v>
      </c>
      <c r="AG825" s="17">
        <f t="shared" si="183"/>
        <v>-220615.5</v>
      </c>
      <c r="AH825" s="161"/>
      <c r="AI825" s="285"/>
      <c r="AJ825" s="16">
        <f t="shared" si="176"/>
        <v>0</v>
      </c>
    </row>
    <row r="826" spans="1:154" ht="11.25" customHeight="1">
      <c r="A826" s="169">
        <v>18230861</v>
      </c>
      <c r="B826" s="157"/>
      <c r="C826" s="197" t="s">
        <v>1139</v>
      </c>
      <c r="D826" s="159">
        <v>1764924</v>
      </c>
      <c r="E826" s="159">
        <v>1764924</v>
      </c>
      <c r="F826" s="159">
        <v>0</v>
      </c>
      <c r="G826" s="159">
        <v>0</v>
      </c>
      <c r="H826" s="159">
        <v>0</v>
      </c>
      <c r="I826" s="159">
        <v>0</v>
      </c>
      <c r="J826" s="275">
        <v>0</v>
      </c>
      <c r="K826" s="275">
        <v>0</v>
      </c>
      <c r="L826" s="160">
        <v>0</v>
      </c>
      <c r="M826" s="160">
        <v>0</v>
      </c>
      <c r="N826" s="160">
        <v>0</v>
      </c>
      <c r="O826" s="160">
        <v>0</v>
      </c>
      <c r="P826" s="160">
        <v>0</v>
      </c>
      <c r="Q826" s="160">
        <f t="shared" si="184"/>
        <v>220615.5</v>
      </c>
      <c r="R826" s="222"/>
      <c r="S826" s="209"/>
      <c r="T826" s="209" t="s">
        <v>1182</v>
      </c>
      <c r="U826" s="517"/>
      <c r="V826" s="16"/>
      <c r="W826" s="11"/>
      <c r="X826" s="17"/>
      <c r="Y826" s="16"/>
      <c r="Z826" s="11"/>
      <c r="AA826" s="17"/>
      <c r="AB826" s="16"/>
      <c r="AC826" s="11"/>
      <c r="AD826" s="17">
        <f t="shared" si="179"/>
        <v>0</v>
      </c>
      <c r="AE826" s="16">
        <f t="shared" si="183"/>
        <v>220615.5</v>
      </c>
      <c r="AF826" s="11">
        <f t="shared" si="183"/>
        <v>220615.5</v>
      </c>
      <c r="AG826" s="17">
        <f t="shared" si="183"/>
        <v>220615.5</v>
      </c>
      <c r="AH826" s="161"/>
      <c r="AI826" s="285"/>
      <c r="AJ826" s="16">
        <f t="shared" si="176"/>
        <v>0</v>
      </c>
    </row>
    <row r="827" spans="1:154" ht="11.25" customHeight="1">
      <c r="A827" s="169">
        <v>18230871</v>
      </c>
      <c r="B827" s="157"/>
      <c r="C827" s="197" t="s">
        <v>180</v>
      </c>
      <c r="D827" s="159">
        <v>30270096</v>
      </c>
      <c r="E827" s="159">
        <v>30270096</v>
      </c>
      <c r="F827" s="159">
        <v>0</v>
      </c>
      <c r="G827" s="159">
        <v>0</v>
      </c>
      <c r="H827" s="159">
        <v>0</v>
      </c>
      <c r="I827" s="159">
        <v>0</v>
      </c>
      <c r="J827" s="275">
        <v>0</v>
      </c>
      <c r="K827" s="275">
        <v>0</v>
      </c>
      <c r="L827" s="160">
        <v>0</v>
      </c>
      <c r="M827" s="160">
        <v>0</v>
      </c>
      <c r="N827" s="160">
        <v>0</v>
      </c>
      <c r="O827" s="160">
        <v>0</v>
      </c>
      <c r="P827" s="160">
        <v>0</v>
      </c>
      <c r="Q827" s="160">
        <f t="shared" si="184"/>
        <v>3783762</v>
      </c>
      <c r="R827" s="222"/>
      <c r="S827" s="209"/>
      <c r="T827" s="209" t="s">
        <v>1182</v>
      </c>
      <c r="U827" s="517"/>
      <c r="V827" s="16"/>
      <c r="W827" s="11"/>
      <c r="X827" s="17"/>
      <c r="Y827" s="16"/>
      <c r="Z827" s="11"/>
      <c r="AA827" s="17"/>
      <c r="AB827" s="16"/>
      <c r="AC827" s="11"/>
      <c r="AD827" s="17">
        <f t="shared" si="179"/>
        <v>0</v>
      </c>
      <c r="AE827" s="16">
        <f t="shared" si="183"/>
        <v>3783762</v>
      </c>
      <c r="AF827" s="11">
        <f t="shared" si="183"/>
        <v>3783762</v>
      </c>
      <c r="AG827" s="17">
        <f t="shared" si="183"/>
        <v>3783762</v>
      </c>
      <c r="AH827" s="161"/>
      <c r="AI827" s="285"/>
      <c r="AJ827" s="16">
        <f t="shared" si="176"/>
        <v>0</v>
      </c>
    </row>
    <row r="828" spans="1:154" ht="11.25" customHeight="1">
      <c r="A828" s="169">
        <v>18230881</v>
      </c>
      <c r="B828" s="157"/>
      <c r="C828" s="197" t="s">
        <v>181</v>
      </c>
      <c r="D828" s="159">
        <v>-30270096</v>
      </c>
      <c r="E828" s="159">
        <v>-30270096</v>
      </c>
      <c r="F828" s="159">
        <v>0</v>
      </c>
      <c r="G828" s="159">
        <v>0</v>
      </c>
      <c r="H828" s="159">
        <v>0</v>
      </c>
      <c r="I828" s="159">
        <v>0</v>
      </c>
      <c r="J828" s="275">
        <v>0</v>
      </c>
      <c r="K828" s="275">
        <v>0</v>
      </c>
      <c r="L828" s="160">
        <v>0</v>
      </c>
      <c r="M828" s="160">
        <v>0</v>
      </c>
      <c r="N828" s="160">
        <v>0</v>
      </c>
      <c r="O828" s="160">
        <v>0</v>
      </c>
      <c r="P828" s="160">
        <v>0</v>
      </c>
      <c r="Q828" s="160">
        <f t="shared" si="184"/>
        <v>-3783762</v>
      </c>
      <c r="R828" s="222"/>
      <c r="S828" s="209"/>
      <c r="T828" s="209" t="s">
        <v>1182</v>
      </c>
      <c r="U828" s="520"/>
      <c r="V828" s="208"/>
      <c r="W828" s="11"/>
      <c r="X828" s="17"/>
      <c r="Y828" s="16"/>
      <c r="Z828" s="11"/>
      <c r="AA828" s="17"/>
      <c r="AB828" s="16"/>
      <c r="AC828" s="11"/>
      <c r="AD828" s="17">
        <f t="shared" si="179"/>
        <v>0</v>
      </c>
      <c r="AE828" s="16">
        <f t="shared" si="183"/>
        <v>-3783762</v>
      </c>
      <c r="AF828" s="11">
        <f t="shared" si="183"/>
        <v>-3783762</v>
      </c>
      <c r="AG828" s="17">
        <f t="shared" si="183"/>
        <v>-3783762</v>
      </c>
      <c r="AH828" s="161"/>
      <c r="AI828" s="285"/>
      <c r="AJ828" s="16">
        <f t="shared" si="176"/>
        <v>0</v>
      </c>
    </row>
    <row r="829" spans="1:154" ht="11.25" customHeight="1">
      <c r="A829" s="169">
        <v>18230891</v>
      </c>
      <c r="B829" s="157"/>
      <c r="C829" s="197" t="s">
        <v>915</v>
      </c>
      <c r="D829" s="159">
        <v>36163528</v>
      </c>
      <c r="E829" s="159">
        <v>36163528</v>
      </c>
      <c r="F829" s="159">
        <v>0</v>
      </c>
      <c r="G829" s="159">
        <v>0</v>
      </c>
      <c r="H829" s="159">
        <v>0</v>
      </c>
      <c r="I829" s="159">
        <v>0</v>
      </c>
      <c r="J829" s="275">
        <v>0</v>
      </c>
      <c r="K829" s="275">
        <v>0</v>
      </c>
      <c r="L829" s="160">
        <v>0</v>
      </c>
      <c r="M829" s="160">
        <v>0</v>
      </c>
      <c r="N829" s="160">
        <v>0</v>
      </c>
      <c r="O829" s="160">
        <v>0</v>
      </c>
      <c r="P829" s="160">
        <v>0</v>
      </c>
      <c r="Q829" s="160">
        <f t="shared" si="184"/>
        <v>4520441</v>
      </c>
      <c r="R829" s="222"/>
      <c r="S829" s="209"/>
      <c r="T829" s="209" t="s">
        <v>1182</v>
      </c>
      <c r="U829" s="521"/>
      <c r="V829" s="208"/>
      <c r="W829" s="11"/>
      <c r="X829" s="17"/>
      <c r="Y829" s="16"/>
      <c r="Z829" s="11"/>
      <c r="AA829" s="17"/>
      <c r="AB829" s="16"/>
      <c r="AC829" s="11"/>
      <c r="AD829" s="17">
        <f>SUM(AB829:AC829)</f>
        <v>0</v>
      </c>
      <c r="AE829" s="16">
        <f t="shared" si="183"/>
        <v>4520441</v>
      </c>
      <c r="AF829" s="11">
        <f t="shared" si="183"/>
        <v>4520441</v>
      </c>
      <c r="AG829" s="17">
        <f t="shared" si="183"/>
        <v>4520441</v>
      </c>
      <c r="AH829" s="161"/>
      <c r="AI829" s="285"/>
      <c r="AJ829" s="16">
        <f t="shared" si="176"/>
        <v>0</v>
      </c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</row>
    <row r="830" spans="1:154" ht="11.25" customHeight="1">
      <c r="A830" s="156">
        <v>18230901</v>
      </c>
      <c r="B830" s="157"/>
      <c r="C830" s="197" t="s">
        <v>265</v>
      </c>
      <c r="D830" s="159">
        <v>0</v>
      </c>
      <c r="E830" s="159">
        <v>0</v>
      </c>
      <c r="F830" s="159">
        <v>0</v>
      </c>
      <c r="G830" s="159">
        <v>0</v>
      </c>
      <c r="H830" s="159">
        <v>0</v>
      </c>
      <c r="I830" s="159">
        <v>0</v>
      </c>
      <c r="J830" s="275">
        <v>0</v>
      </c>
      <c r="K830" s="275">
        <v>0</v>
      </c>
      <c r="L830" s="160">
        <v>0</v>
      </c>
      <c r="M830" s="160">
        <v>0</v>
      </c>
      <c r="N830" s="160">
        <v>0</v>
      </c>
      <c r="O830" s="160">
        <v>0</v>
      </c>
      <c r="P830" s="160">
        <v>0</v>
      </c>
      <c r="Q830" s="160">
        <f t="shared" si="184"/>
        <v>0</v>
      </c>
      <c r="R830" s="222"/>
      <c r="S830" s="209"/>
      <c r="T830" s="209" t="s">
        <v>1182</v>
      </c>
      <c r="U830" s="517"/>
      <c r="V830" s="16">
        <v>0</v>
      </c>
      <c r="W830" s="11">
        <v>0</v>
      </c>
      <c r="X830" s="17">
        <v>0</v>
      </c>
      <c r="Y830" s="16"/>
      <c r="Z830" s="11"/>
      <c r="AA830" s="17"/>
      <c r="AB830" s="16"/>
      <c r="AC830" s="11"/>
      <c r="AD830" s="17">
        <f t="shared" si="179"/>
        <v>0</v>
      </c>
      <c r="AE830" s="16">
        <f t="shared" si="183"/>
        <v>0</v>
      </c>
      <c r="AF830" s="11">
        <f t="shared" si="183"/>
        <v>0</v>
      </c>
      <c r="AG830" s="17">
        <f t="shared" si="183"/>
        <v>0</v>
      </c>
      <c r="AH830" s="161"/>
      <c r="AI830" s="285"/>
      <c r="AJ830" s="16">
        <f t="shared" si="176"/>
        <v>0</v>
      </c>
    </row>
    <row r="831" spans="1:154" ht="11.25" customHeight="1">
      <c r="A831" s="156">
        <v>18230921</v>
      </c>
      <c r="B831" s="157"/>
      <c r="C831" s="197" t="s">
        <v>204</v>
      </c>
      <c r="D831" s="159">
        <v>0</v>
      </c>
      <c r="E831" s="159">
        <v>0</v>
      </c>
      <c r="F831" s="159">
        <v>0</v>
      </c>
      <c r="G831" s="159">
        <v>0</v>
      </c>
      <c r="H831" s="159">
        <v>0</v>
      </c>
      <c r="I831" s="159">
        <v>0</v>
      </c>
      <c r="J831" s="275">
        <v>0</v>
      </c>
      <c r="K831" s="275">
        <v>0</v>
      </c>
      <c r="L831" s="160">
        <v>0</v>
      </c>
      <c r="M831" s="160">
        <v>0</v>
      </c>
      <c r="N831" s="160">
        <v>0</v>
      </c>
      <c r="O831" s="160">
        <v>0</v>
      </c>
      <c r="P831" s="160">
        <v>0</v>
      </c>
      <c r="Q831" s="160">
        <f t="shared" si="184"/>
        <v>0</v>
      </c>
      <c r="R831" s="222"/>
      <c r="S831" s="209"/>
      <c r="T831" s="209"/>
      <c r="U831" s="517"/>
      <c r="V831" s="16">
        <v>0</v>
      </c>
      <c r="W831" s="11">
        <v>0</v>
      </c>
      <c r="X831" s="17">
        <v>0</v>
      </c>
      <c r="Y831" s="16"/>
      <c r="Z831" s="11"/>
      <c r="AA831" s="17"/>
      <c r="AB831" s="16"/>
      <c r="AC831" s="11"/>
      <c r="AD831" s="17">
        <f t="shared" si="179"/>
        <v>0</v>
      </c>
      <c r="AE831" s="16"/>
      <c r="AF831" s="11"/>
      <c r="AG831" s="17"/>
      <c r="AH831" s="164">
        <f>Q831</f>
        <v>0</v>
      </c>
      <c r="AI831" s="285"/>
      <c r="AJ831" s="16">
        <f t="shared" si="176"/>
        <v>0</v>
      </c>
    </row>
    <row r="832" spans="1:154" ht="11.25" customHeight="1">
      <c r="A832" s="156">
        <v>18230941</v>
      </c>
      <c r="B832" s="157"/>
      <c r="C832" s="197" t="s">
        <v>352</v>
      </c>
      <c r="D832" s="159">
        <v>0</v>
      </c>
      <c r="E832" s="159">
        <v>0</v>
      </c>
      <c r="F832" s="159">
        <v>0</v>
      </c>
      <c r="G832" s="159">
        <v>0</v>
      </c>
      <c r="H832" s="159">
        <v>0</v>
      </c>
      <c r="I832" s="159">
        <v>0</v>
      </c>
      <c r="J832" s="275">
        <v>0</v>
      </c>
      <c r="K832" s="275">
        <v>0</v>
      </c>
      <c r="L832" s="160">
        <v>0</v>
      </c>
      <c r="M832" s="160">
        <v>0</v>
      </c>
      <c r="N832" s="160">
        <v>0</v>
      </c>
      <c r="O832" s="160">
        <v>0</v>
      </c>
      <c r="P832" s="160">
        <v>0</v>
      </c>
      <c r="Q832" s="160">
        <f t="shared" si="184"/>
        <v>0</v>
      </c>
      <c r="R832" s="222"/>
      <c r="S832" s="209"/>
      <c r="T832" s="209" t="s">
        <v>1182</v>
      </c>
      <c r="U832" s="517"/>
      <c r="V832" s="16">
        <v>0</v>
      </c>
      <c r="W832" s="11">
        <v>0</v>
      </c>
      <c r="X832" s="17">
        <v>0</v>
      </c>
      <c r="Y832" s="16"/>
      <c r="Z832" s="11"/>
      <c r="AA832" s="17"/>
      <c r="AB832" s="16"/>
      <c r="AC832" s="11"/>
      <c r="AD832" s="17">
        <f t="shared" si="179"/>
        <v>0</v>
      </c>
      <c r="AE832" s="16">
        <f t="shared" ref="AE832:AG834" si="185">$Q832</f>
        <v>0</v>
      </c>
      <c r="AF832" s="11">
        <f t="shared" si="185"/>
        <v>0</v>
      </c>
      <c r="AG832" s="17">
        <f t="shared" si="185"/>
        <v>0</v>
      </c>
      <c r="AH832" s="161"/>
      <c r="AI832" s="285"/>
      <c r="AJ832" s="16">
        <f t="shared" si="176"/>
        <v>0</v>
      </c>
    </row>
    <row r="833" spans="1:154" ht="11.25" customHeight="1">
      <c r="A833" s="156">
        <v>18230942</v>
      </c>
      <c r="B833" s="157"/>
      <c r="C833" s="197" t="s">
        <v>353</v>
      </c>
      <c r="D833" s="159">
        <v>0</v>
      </c>
      <c r="E833" s="159">
        <v>0</v>
      </c>
      <c r="F833" s="159">
        <v>0</v>
      </c>
      <c r="G833" s="159">
        <v>0</v>
      </c>
      <c r="H833" s="159">
        <v>0</v>
      </c>
      <c r="I833" s="159">
        <v>0</v>
      </c>
      <c r="J833" s="275">
        <v>0</v>
      </c>
      <c r="K833" s="275">
        <v>0</v>
      </c>
      <c r="L833" s="160">
        <v>0</v>
      </c>
      <c r="M833" s="160">
        <v>0</v>
      </c>
      <c r="N833" s="160">
        <v>0</v>
      </c>
      <c r="O833" s="160">
        <v>0</v>
      </c>
      <c r="P833" s="160">
        <v>0</v>
      </c>
      <c r="Q833" s="160">
        <f t="shared" si="184"/>
        <v>0</v>
      </c>
      <c r="R833" s="222" t="s">
        <v>3</v>
      </c>
      <c r="S833" s="209"/>
      <c r="T833" s="209" t="s">
        <v>1182</v>
      </c>
      <c r="U833" s="517"/>
      <c r="V833" s="16">
        <v>0</v>
      </c>
      <c r="W833" s="11">
        <v>0</v>
      </c>
      <c r="X833" s="17">
        <v>0</v>
      </c>
      <c r="Y833" s="16"/>
      <c r="Z833" s="11"/>
      <c r="AA833" s="17"/>
      <c r="AB833" s="16"/>
      <c r="AC833" s="11"/>
      <c r="AD833" s="17">
        <f t="shared" si="179"/>
        <v>0</v>
      </c>
      <c r="AE833" s="16">
        <f t="shared" si="185"/>
        <v>0</v>
      </c>
      <c r="AF833" s="11">
        <f t="shared" si="185"/>
        <v>0</v>
      </c>
      <c r="AG833" s="17">
        <f t="shared" si="185"/>
        <v>0</v>
      </c>
      <c r="AH833" s="161"/>
      <c r="AI833" s="285"/>
      <c r="AJ833" s="16">
        <f t="shared" si="176"/>
        <v>0</v>
      </c>
    </row>
    <row r="834" spans="1:154" ht="11.25" customHeight="1">
      <c r="A834" s="156">
        <v>18230961</v>
      </c>
      <c r="B834" s="157"/>
      <c r="C834" s="197" t="s">
        <v>1722</v>
      </c>
      <c r="D834" s="159">
        <v>0</v>
      </c>
      <c r="E834" s="159">
        <v>0</v>
      </c>
      <c r="F834" s="159">
        <v>0</v>
      </c>
      <c r="G834" s="159">
        <v>0</v>
      </c>
      <c r="H834" s="159">
        <v>0</v>
      </c>
      <c r="I834" s="159">
        <v>0</v>
      </c>
      <c r="J834" s="275">
        <v>0</v>
      </c>
      <c r="K834" s="275">
        <v>0</v>
      </c>
      <c r="L834" s="160">
        <v>0</v>
      </c>
      <c r="M834" s="160">
        <v>0</v>
      </c>
      <c r="N834" s="160">
        <v>0</v>
      </c>
      <c r="O834" s="160">
        <v>0</v>
      </c>
      <c r="P834" s="160">
        <v>0</v>
      </c>
      <c r="Q834" s="160">
        <f t="shared" si="184"/>
        <v>0</v>
      </c>
      <c r="R834" s="222"/>
      <c r="S834" s="209"/>
      <c r="T834" s="209" t="s">
        <v>1182</v>
      </c>
      <c r="U834" s="517"/>
      <c r="V834" s="16">
        <v>0</v>
      </c>
      <c r="W834" s="11">
        <v>0</v>
      </c>
      <c r="X834" s="17">
        <v>0</v>
      </c>
      <c r="Y834" s="16"/>
      <c r="Z834" s="11"/>
      <c r="AA834" s="17"/>
      <c r="AB834" s="16"/>
      <c r="AC834" s="11"/>
      <c r="AD834" s="17">
        <f t="shared" ref="AD834:AD896" si="186">SUM(AB834:AC834)</f>
        <v>0</v>
      </c>
      <c r="AE834" s="16">
        <f t="shared" si="185"/>
        <v>0</v>
      </c>
      <c r="AF834" s="11">
        <f t="shared" si="185"/>
        <v>0</v>
      </c>
      <c r="AG834" s="17">
        <f t="shared" si="185"/>
        <v>0</v>
      </c>
      <c r="AH834" s="161"/>
      <c r="AI834" s="285"/>
      <c r="AJ834" s="16">
        <f t="shared" si="176"/>
        <v>0</v>
      </c>
    </row>
    <row r="835" spans="1:154" ht="11.25" customHeight="1">
      <c r="A835" s="156">
        <v>18230971</v>
      </c>
      <c r="B835" s="157"/>
      <c r="C835" s="197" t="s">
        <v>256</v>
      </c>
      <c r="D835" s="159">
        <v>2749643.08</v>
      </c>
      <c r="E835" s="159">
        <v>2749643.08</v>
      </c>
      <c r="F835" s="159">
        <v>2749643.08</v>
      </c>
      <c r="G835" s="159">
        <v>2749643.08</v>
      </c>
      <c r="H835" s="159">
        <v>2749643.08</v>
      </c>
      <c r="I835" s="159">
        <v>2749643.08</v>
      </c>
      <c r="J835" s="275">
        <v>2749643.08</v>
      </c>
      <c r="K835" s="275">
        <v>2749643.08</v>
      </c>
      <c r="L835" s="160">
        <v>2749643.08</v>
      </c>
      <c r="M835" s="160">
        <v>2749643.08</v>
      </c>
      <c r="N835" s="160">
        <v>2749643.08</v>
      </c>
      <c r="O835" s="160">
        <v>2749643.08</v>
      </c>
      <c r="P835" s="160">
        <v>2749643.08</v>
      </c>
      <c r="Q835" s="160">
        <f t="shared" si="184"/>
        <v>2749643.0799999996</v>
      </c>
      <c r="R835" s="222" t="s">
        <v>1133</v>
      </c>
      <c r="S835" s="209"/>
      <c r="T835" s="209">
        <v>23</v>
      </c>
      <c r="U835" s="517"/>
      <c r="V835" s="16">
        <v>0</v>
      </c>
      <c r="W835" s="11">
        <v>0</v>
      </c>
      <c r="X835" s="17">
        <v>0</v>
      </c>
      <c r="Y835" s="16">
        <f>Q835</f>
        <v>2749643.0799999996</v>
      </c>
      <c r="Z835" s="11"/>
      <c r="AA835" s="17">
        <f>Q835</f>
        <v>2749643.0799999996</v>
      </c>
      <c r="AB835" s="16"/>
      <c r="AC835" s="11">
        <v>0</v>
      </c>
      <c r="AD835" s="17">
        <f t="shared" si="186"/>
        <v>0</v>
      </c>
      <c r="AE835" s="16"/>
      <c r="AF835" s="11"/>
      <c r="AG835" s="17"/>
      <c r="AH835" s="161"/>
      <c r="AI835" s="285"/>
      <c r="AJ835" s="16">
        <f t="shared" si="176"/>
        <v>0</v>
      </c>
    </row>
    <row r="836" spans="1:154" ht="11.25" customHeight="1">
      <c r="A836" s="169">
        <v>18230981</v>
      </c>
      <c r="B836" s="157"/>
      <c r="C836" s="197" t="s">
        <v>916</v>
      </c>
      <c r="D836" s="159">
        <v>-36163528</v>
      </c>
      <c r="E836" s="159">
        <v>-36163528</v>
      </c>
      <c r="F836" s="159">
        <v>0</v>
      </c>
      <c r="G836" s="159">
        <v>0</v>
      </c>
      <c r="H836" s="159">
        <v>0</v>
      </c>
      <c r="I836" s="159">
        <v>0</v>
      </c>
      <c r="J836" s="275">
        <v>0</v>
      </c>
      <c r="K836" s="275">
        <v>0</v>
      </c>
      <c r="L836" s="160">
        <v>0</v>
      </c>
      <c r="M836" s="160">
        <v>0</v>
      </c>
      <c r="N836" s="160">
        <v>0</v>
      </c>
      <c r="O836" s="160">
        <v>0</v>
      </c>
      <c r="P836" s="160">
        <v>0</v>
      </c>
      <c r="Q836" s="160">
        <f t="shared" si="184"/>
        <v>-4520441</v>
      </c>
      <c r="R836" s="222"/>
      <c r="S836" s="209"/>
      <c r="T836" s="209" t="s">
        <v>1182</v>
      </c>
      <c r="U836" s="521"/>
      <c r="V836" s="208"/>
      <c r="W836" s="11"/>
      <c r="X836" s="17"/>
      <c r="Y836" s="16"/>
      <c r="Z836" s="11"/>
      <c r="AA836" s="17"/>
      <c r="AB836" s="16"/>
      <c r="AC836" s="11"/>
      <c r="AD836" s="17">
        <f>SUM(AB836:AC836)</f>
        <v>0</v>
      </c>
      <c r="AE836" s="16">
        <f>$Q836</f>
        <v>-4520441</v>
      </c>
      <c r="AF836" s="11">
        <f>$Q836</f>
        <v>-4520441</v>
      </c>
      <c r="AG836" s="17">
        <f>$Q836</f>
        <v>-4520441</v>
      </c>
      <c r="AH836" s="161"/>
      <c r="AI836" s="285"/>
      <c r="AJ836" s="16">
        <f t="shared" si="176"/>
        <v>0</v>
      </c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</row>
    <row r="837" spans="1:154" ht="11.25" customHeight="1">
      <c r="A837" s="156">
        <v>18231001</v>
      </c>
      <c r="B837" s="157"/>
      <c r="C837" s="197" t="s">
        <v>1463</v>
      </c>
      <c r="D837" s="159">
        <v>0</v>
      </c>
      <c r="E837" s="159">
        <v>0</v>
      </c>
      <c r="F837" s="159">
        <v>0</v>
      </c>
      <c r="G837" s="159">
        <v>0</v>
      </c>
      <c r="H837" s="159">
        <v>0</v>
      </c>
      <c r="I837" s="159">
        <v>0</v>
      </c>
      <c r="J837" s="275">
        <v>0</v>
      </c>
      <c r="K837" s="275">
        <v>0</v>
      </c>
      <c r="L837" s="160">
        <v>0</v>
      </c>
      <c r="M837" s="160">
        <v>0</v>
      </c>
      <c r="N837" s="160">
        <v>0</v>
      </c>
      <c r="O837" s="160">
        <v>0</v>
      </c>
      <c r="P837" s="160">
        <v>0</v>
      </c>
      <c r="Q837" s="160">
        <f t="shared" si="184"/>
        <v>0</v>
      </c>
      <c r="R837" s="222" t="s">
        <v>327</v>
      </c>
      <c r="S837" s="209"/>
      <c r="T837" s="209" t="s">
        <v>327</v>
      </c>
      <c r="U837" s="11"/>
      <c r="V837" s="16">
        <v>0</v>
      </c>
      <c r="W837" s="11">
        <v>0</v>
      </c>
      <c r="X837" s="17">
        <v>0</v>
      </c>
      <c r="Y837" s="16"/>
      <c r="Z837" s="11"/>
      <c r="AA837" s="17"/>
      <c r="AB837" s="16"/>
      <c r="AC837" s="11"/>
      <c r="AD837" s="17">
        <f>SUM(AB837:AC837)</f>
        <v>0</v>
      </c>
      <c r="AE837" s="16"/>
      <c r="AF837" s="11"/>
      <c r="AG837" s="17"/>
      <c r="AH837" s="164">
        <f>Q837</f>
        <v>0</v>
      </c>
      <c r="AI837" s="285"/>
      <c r="AJ837" s="16">
        <f t="shared" si="176"/>
        <v>0</v>
      </c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</row>
    <row r="838" spans="1:154" ht="11.25" customHeight="1">
      <c r="A838" s="156">
        <v>18231011</v>
      </c>
      <c r="B838" s="157"/>
      <c r="C838" s="197" t="s">
        <v>1462</v>
      </c>
      <c r="D838" s="159">
        <v>0</v>
      </c>
      <c r="E838" s="159">
        <v>0</v>
      </c>
      <c r="F838" s="159">
        <v>0</v>
      </c>
      <c r="G838" s="159">
        <v>0</v>
      </c>
      <c r="H838" s="159">
        <v>0</v>
      </c>
      <c r="I838" s="159">
        <v>0</v>
      </c>
      <c r="J838" s="275">
        <v>0</v>
      </c>
      <c r="K838" s="275">
        <v>0</v>
      </c>
      <c r="L838" s="160">
        <v>0</v>
      </c>
      <c r="M838" s="160">
        <v>0</v>
      </c>
      <c r="N838" s="160">
        <v>0</v>
      </c>
      <c r="O838" s="160">
        <v>0</v>
      </c>
      <c r="P838" s="160">
        <v>0</v>
      </c>
      <c r="Q838" s="160">
        <f t="shared" si="184"/>
        <v>0</v>
      </c>
      <c r="R838" s="222" t="s">
        <v>327</v>
      </c>
      <c r="S838" s="209"/>
      <c r="T838" s="209" t="s">
        <v>327</v>
      </c>
      <c r="U838" s="11"/>
      <c r="V838" s="16">
        <v>0</v>
      </c>
      <c r="W838" s="11">
        <v>0</v>
      </c>
      <c r="X838" s="17">
        <v>0</v>
      </c>
      <c r="Y838" s="16"/>
      <c r="Z838" s="11"/>
      <c r="AA838" s="17"/>
      <c r="AB838" s="16"/>
      <c r="AC838" s="11"/>
      <c r="AD838" s="17">
        <f>SUM(AB838:AC838)</f>
        <v>0</v>
      </c>
      <c r="AE838" s="16"/>
      <c r="AF838" s="11"/>
      <c r="AG838" s="17"/>
      <c r="AH838" s="164">
        <f>Q838</f>
        <v>0</v>
      </c>
      <c r="AI838" s="285"/>
      <c r="AJ838" s="16">
        <f t="shared" si="176"/>
        <v>0</v>
      </c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</row>
    <row r="839" spans="1:154" ht="11.25" customHeight="1">
      <c r="A839" s="156">
        <v>18231021</v>
      </c>
      <c r="B839" s="157"/>
      <c r="C839" s="197" t="s">
        <v>1328</v>
      </c>
      <c r="D839" s="159">
        <v>0</v>
      </c>
      <c r="E839" s="159">
        <v>0</v>
      </c>
      <c r="F839" s="159">
        <v>0</v>
      </c>
      <c r="G839" s="159">
        <v>0</v>
      </c>
      <c r="H839" s="159">
        <v>0</v>
      </c>
      <c r="I839" s="159">
        <v>0</v>
      </c>
      <c r="J839" s="275">
        <v>0</v>
      </c>
      <c r="K839" s="275">
        <v>0</v>
      </c>
      <c r="L839" s="160">
        <v>0</v>
      </c>
      <c r="M839" s="160">
        <v>0</v>
      </c>
      <c r="N839" s="160">
        <v>0</v>
      </c>
      <c r="O839" s="160">
        <v>0</v>
      </c>
      <c r="P839" s="160">
        <v>0</v>
      </c>
      <c r="Q839" s="160">
        <f t="shared" si="184"/>
        <v>0</v>
      </c>
      <c r="R839" s="222" t="s">
        <v>1917</v>
      </c>
      <c r="S839" s="209"/>
      <c r="T839" s="209" t="s">
        <v>828</v>
      </c>
      <c r="U839" s="11"/>
      <c r="V839" s="16">
        <v>0</v>
      </c>
      <c r="W839" s="11">
        <v>0</v>
      </c>
      <c r="X839" s="17">
        <v>0</v>
      </c>
      <c r="Y839" s="16">
        <f>Q839</f>
        <v>0</v>
      </c>
      <c r="Z839" s="11"/>
      <c r="AA839" s="17">
        <f>Y839</f>
        <v>0</v>
      </c>
      <c r="AB839" s="16"/>
      <c r="AC839" s="11"/>
      <c r="AD839" s="17">
        <f>AB839+AC839</f>
        <v>0</v>
      </c>
      <c r="AE839" s="16"/>
      <c r="AF839" s="11"/>
      <c r="AG839" s="17"/>
      <c r="AH839" s="161"/>
      <c r="AI839" s="285"/>
      <c r="AJ839" s="16">
        <f t="shared" si="176"/>
        <v>0</v>
      </c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</row>
    <row r="840" spans="1:154" ht="11.25" customHeight="1">
      <c r="A840" s="156">
        <v>18231031</v>
      </c>
      <c r="B840" s="157"/>
      <c r="C840" s="197" t="s">
        <v>1947</v>
      </c>
      <c r="D840" s="159">
        <v>0</v>
      </c>
      <c r="E840" s="159">
        <v>0</v>
      </c>
      <c r="F840" s="159">
        <v>0</v>
      </c>
      <c r="G840" s="159">
        <v>0</v>
      </c>
      <c r="H840" s="159">
        <v>0</v>
      </c>
      <c r="I840" s="159">
        <v>0</v>
      </c>
      <c r="J840" s="275">
        <v>0</v>
      </c>
      <c r="K840" s="275">
        <v>0</v>
      </c>
      <c r="L840" s="160">
        <v>0</v>
      </c>
      <c r="M840" s="160">
        <v>0</v>
      </c>
      <c r="N840" s="160">
        <v>0</v>
      </c>
      <c r="O840" s="160">
        <v>0</v>
      </c>
      <c r="P840" s="160">
        <v>0</v>
      </c>
      <c r="Q840" s="160">
        <f t="shared" si="184"/>
        <v>0</v>
      </c>
      <c r="R840" s="222" t="s">
        <v>327</v>
      </c>
      <c r="S840" s="209"/>
      <c r="T840" s="209" t="s">
        <v>327</v>
      </c>
      <c r="U840" s="11"/>
      <c r="V840" s="16">
        <v>0</v>
      </c>
      <c r="W840" s="11">
        <v>0</v>
      </c>
      <c r="X840" s="17">
        <v>0</v>
      </c>
      <c r="Y840" s="16"/>
      <c r="Z840" s="11"/>
      <c r="AA840" s="17"/>
      <c r="AB840" s="16"/>
      <c r="AC840" s="11"/>
      <c r="AD840" s="17">
        <f>SUM(AB840:AC840)</f>
        <v>0</v>
      </c>
      <c r="AE840" s="16"/>
      <c r="AF840" s="11"/>
      <c r="AG840" s="17"/>
      <c r="AH840" s="164">
        <f>Q840</f>
        <v>0</v>
      </c>
      <c r="AI840" s="285"/>
      <c r="AJ840" s="16">
        <f t="shared" si="176"/>
        <v>0</v>
      </c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</row>
    <row r="841" spans="1:154" ht="11.25" customHeight="1">
      <c r="A841" s="156">
        <v>18231041</v>
      </c>
      <c r="B841" s="157"/>
      <c r="C841" s="197" t="s">
        <v>2016</v>
      </c>
      <c r="D841" s="159">
        <v>0</v>
      </c>
      <c r="E841" s="159">
        <v>0</v>
      </c>
      <c r="F841" s="159">
        <v>0</v>
      </c>
      <c r="G841" s="159">
        <v>0</v>
      </c>
      <c r="H841" s="159">
        <v>0</v>
      </c>
      <c r="I841" s="159">
        <v>0</v>
      </c>
      <c r="J841" s="275">
        <v>0</v>
      </c>
      <c r="K841" s="275">
        <v>0</v>
      </c>
      <c r="L841" s="160">
        <v>0</v>
      </c>
      <c r="M841" s="160">
        <v>0</v>
      </c>
      <c r="N841" s="160">
        <v>0</v>
      </c>
      <c r="O841" s="160">
        <v>0</v>
      </c>
      <c r="P841" s="160">
        <v>0</v>
      </c>
      <c r="Q841" s="160">
        <f t="shared" si="184"/>
        <v>0</v>
      </c>
      <c r="R841" s="222" t="s">
        <v>1917</v>
      </c>
      <c r="S841" s="209"/>
      <c r="T841" s="209" t="s">
        <v>828</v>
      </c>
      <c r="U841" s="11"/>
      <c r="V841" s="16">
        <v>0</v>
      </c>
      <c r="W841" s="11">
        <v>0</v>
      </c>
      <c r="X841" s="17">
        <v>0</v>
      </c>
      <c r="Y841" s="16">
        <f>Q841</f>
        <v>0</v>
      </c>
      <c r="Z841" s="11"/>
      <c r="AA841" s="17">
        <f>Y841</f>
        <v>0</v>
      </c>
      <c r="AB841" s="16"/>
      <c r="AC841" s="11"/>
      <c r="AD841" s="17">
        <f>AB841+AC841</f>
        <v>0</v>
      </c>
      <c r="AE841" s="16"/>
      <c r="AF841" s="11"/>
      <c r="AG841" s="17"/>
      <c r="AH841" s="161"/>
      <c r="AI841" s="285"/>
      <c r="AJ841" s="16">
        <f t="shared" si="176"/>
        <v>0</v>
      </c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</row>
    <row r="842" spans="1:154" ht="11.25" customHeight="1">
      <c r="A842" s="156">
        <v>18231051</v>
      </c>
      <c r="B842" s="157"/>
      <c r="C842" s="197" t="s">
        <v>2041</v>
      </c>
      <c r="D842" s="159">
        <v>-34827817</v>
      </c>
      <c r="E842" s="159">
        <v>-34827817</v>
      </c>
      <c r="F842" s="159">
        <v>-34827817</v>
      </c>
      <c r="G842" s="159">
        <v>-34827817</v>
      </c>
      <c r="H842" s="159">
        <v>-34827817</v>
      </c>
      <c r="I842" s="159">
        <v>-34827817</v>
      </c>
      <c r="J842" s="275">
        <v>-34827817</v>
      </c>
      <c r="K842" s="275">
        <v>-34827817</v>
      </c>
      <c r="L842" s="160">
        <v>-34827817</v>
      </c>
      <c r="M842" s="160">
        <v>-34827817</v>
      </c>
      <c r="N842" s="160">
        <v>-34827817</v>
      </c>
      <c r="O842" s="160">
        <v>-34827817</v>
      </c>
      <c r="P842" s="160">
        <v>-34827817</v>
      </c>
      <c r="Q842" s="160">
        <f t="shared" si="184"/>
        <v>-34827817</v>
      </c>
      <c r="R842" s="222"/>
      <c r="S842" s="209"/>
      <c r="T842" s="209" t="s">
        <v>1182</v>
      </c>
      <c r="U842" s="11"/>
      <c r="V842" s="208"/>
      <c r="W842" s="11"/>
      <c r="X842" s="17"/>
      <c r="Y842" s="16"/>
      <c r="Z842" s="11"/>
      <c r="AA842" s="17"/>
      <c r="AB842" s="16"/>
      <c r="AC842" s="11"/>
      <c r="AD842" s="17">
        <f t="shared" ref="AD842:AD855" si="187">SUM(AB842:AC842)</f>
        <v>0</v>
      </c>
      <c r="AE842" s="16">
        <f t="shared" ref="AE842:AG843" si="188">$Q842</f>
        <v>-34827817</v>
      </c>
      <c r="AF842" s="11">
        <f t="shared" si="188"/>
        <v>-34827817</v>
      </c>
      <c r="AG842" s="17">
        <f t="shared" si="188"/>
        <v>-34827817</v>
      </c>
      <c r="AH842" s="161"/>
      <c r="AI842" s="285"/>
      <c r="AJ842" s="16">
        <f t="shared" si="176"/>
        <v>0</v>
      </c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</row>
    <row r="843" spans="1:154" ht="11.25" customHeight="1">
      <c r="A843" s="156">
        <v>18231061</v>
      </c>
      <c r="B843" s="157"/>
      <c r="C843" s="197" t="s">
        <v>2042</v>
      </c>
      <c r="D843" s="159">
        <v>34827817</v>
      </c>
      <c r="E843" s="159">
        <v>34827817</v>
      </c>
      <c r="F843" s="159">
        <v>34827817</v>
      </c>
      <c r="G843" s="159">
        <v>34827817</v>
      </c>
      <c r="H843" s="159">
        <v>34827817</v>
      </c>
      <c r="I843" s="159">
        <v>34827817</v>
      </c>
      <c r="J843" s="275">
        <v>34827817</v>
      </c>
      <c r="K843" s="275">
        <v>34827817</v>
      </c>
      <c r="L843" s="160">
        <v>34827817</v>
      </c>
      <c r="M843" s="160">
        <v>34827817</v>
      </c>
      <c r="N843" s="160">
        <v>34827817</v>
      </c>
      <c r="O843" s="160">
        <v>34827817</v>
      </c>
      <c r="P843" s="160">
        <v>34827817</v>
      </c>
      <c r="Q843" s="160">
        <f t="shared" si="184"/>
        <v>34827817</v>
      </c>
      <c r="R843" s="222"/>
      <c r="S843" s="209"/>
      <c r="T843" s="209" t="s">
        <v>1182</v>
      </c>
      <c r="U843" s="11"/>
      <c r="V843" s="208"/>
      <c r="W843" s="11"/>
      <c r="X843" s="17"/>
      <c r="Y843" s="16"/>
      <c r="Z843" s="11"/>
      <c r="AA843" s="17"/>
      <c r="AB843" s="16"/>
      <c r="AC843" s="11"/>
      <c r="AD843" s="17">
        <f t="shared" si="187"/>
        <v>0</v>
      </c>
      <c r="AE843" s="16">
        <f t="shared" si="188"/>
        <v>34827817</v>
      </c>
      <c r="AF843" s="11">
        <f t="shared" si="188"/>
        <v>34827817</v>
      </c>
      <c r="AG843" s="17">
        <f t="shared" si="188"/>
        <v>34827817</v>
      </c>
      <c r="AH843" s="161"/>
      <c r="AI843" s="285"/>
      <c r="AJ843" s="16">
        <f t="shared" si="176"/>
        <v>0</v>
      </c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</row>
    <row r="844" spans="1:154" ht="11.25" customHeight="1">
      <c r="A844" s="156">
        <v>18231071</v>
      </c>
      <c r="B844" s="157"/>
      <c r="C844" s="197" t="s">
        <v>2095</v>
      </c>
      <c r="D844" s="159">
        <v>0</v>
      </c>
      <c r="E844" s="159">
        <v>0</v>
      </c>
      <c r="F844" s="159">
        <v>0</v>
      </c>
      <c r="G844" s="159">
        <v>0</v>
      </c>
      <c r="H844" s="159">
        <v>0</v>
      </c>
      <c r="I844" s="159">
        <v>0</v>
      </c>
      <c r="J844" s="275">
        <v>0</v>
      </c>
      <c r="K844" s="275">
        <v>0</v>
      </c>
      <c r="L844" s="160">
        <v>0</v>
      </c>
      <c r="M844" s="160">
        <v>0</v>
      </c>
      <c r="N844" s="160">
        <v>0</v>
      </c>
      <c r="O844" s="160">
        <v>0</v>
      </c>
      <c r="P844" s="160">
        <v>0</v>
      </c>
      <c r="Q844" s="160">
        <f t="shared" si="184"/>
        <v>0</v>
      </c>
      <c r="R844" s="222" t="s">
        <v>327</v>
      </c>
      <c r="S844" s="209"/>
      <c r="T844" s="209" t="s">
        <v>327</v>
      </c>
      <c r="U844" s="11"/>
      <c r="V844" s="16">
        <v>0</v>
      </c>
      <c r="W844" s="11">
        <v>0</v>
      </c>
      <c r="X844" s="17">
        <v>0</v>
      </c>
      <c r="Y844" s="16"/>
      <c r="Z844" s="11"/>
      <c r="AA844" s="17"/>
      <c r="AB844" s="16"/>
      <c r="AC844" s="11"/>
      <c r="AD844" s="17">
        <f t="shared" si="187"/>
        <v>0</v>
      </c>
      <c r="AE844" s="16"/>
      <c r="AF844" s="11"/>
      <c r="AG844" s="17"/>
      <c r="AH844" s="164">
        <f>Q844</f>
        <v>0</v>
      </c>
      <c r="AI844" s="285"/>
      <c r="AJ844" s="16">
        <f t="shared" si="176"/>
        <v>0</v>
      </c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</row>
    <row r="845" spans="1:154" ht="11.25" customHeight="1">
      <c r="A845" s="156">
        <v>18231081</v>
      </c>
      <c r="B845" s="157"/>
      <c r="C845" s="197" t="s">
        <v>2240</v>
      </c>
      <c r="D845" s="159">
        <v>-25644564</v>
      </c>
      <c r="E845" s="159">
        <v>-25644564</v>
      </c>
      <c r="F845" s="159">
        <v>-25644564</v>
      </c>
      <c r="G845" s="159">
        <v>-25644564</v>
      </c>
      <c r="H845" s="159">
        <v>-25644564</v>
      </c>
      <c r="I845" s="159">
        <v>-25644564</v>
      </c>
      <c r="J845" s="275">
        <v>-25644564</v>
      </c>
      <c r="K845" s="275">
        <v>-25644564</v>
      </c>
      <c r="L845" s="160">
        <v>-25644564</v>
      </c>
      <c r="M845" s="160">
        <v>-25644564</v>
      </c>
      <c r="N845" s="160">
        <v>-25644564</v>
      </c>
      <c r="O845" s="160">
        <v>-25644564</v>
      </c>
      <c r="P845" s="160">
        <v>-25644564</v>
      </c>
      <c r="Q845" s="160">
        <f t="shared" si="184"/>
        <v>-25644564</v>
      </c>
      <c r="R845" s="222"/>
      <c r="S845" s="209"/>
      <c r="T845" s="209" t="s">
        <v>1182</v>
      </c>
      <c r="U845" s="11"/>
      <c r="V845" s="208"/>
      <c r="W845" s="11"/>
      <c r="X845" s="17"/>
      <c r="Y845" s="16"/>
      <c r="Z845" s="11"/>
      <c r="AA845" s="17"/>
      <c r="AB845" s="16"/>
      <c r="AC845" s="11"/>
      <c r="AD845" s="17">
        <f t="shared" si="187"/>
        <v>0</v>
      </c>
      <c r="AE845" s="16">
        <f t="shared" ref="AE845:AG853" si="189">$Q845</f>
        <v>-25644564</v>
      </c>
      <c r="AF845" s="11">
        <f t="shared" si="189"/>
        <v>-25644564</v>
      </c>
      <c r="AG845" s="17">
        <f t="shared" si="189"/>
        <v>-25644564</v>
      </c>
      <c r="AH845" s="161"/>
      <c r="AI845" s="285"/>
      <c r="AJ845" s="16">
        <f t="shared" si="176"/>
        <v>0</v>
      </c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</row>
    <row r="846" spans="1:154" ht="11.25" customHeight="1">
      <c r="A846" s="156">
        <v>18231091</v>
      </c>
      <c r="B846" s="157"/>
      <c r="C846" s="197" t="s">
        <v>2241</v>
      </c>
      <c r="D846" s="159">
        <v>25644564</v>
      </c>
      <c r="E846" s="159">
        <v>25644564</v>
      </c>
      <c r="F846" s="159">
        <v>25644564</v>
      </c>
      <c r="G846" s="159">
        <v>25644564</v>
      </c>
      <c r="H846" s="159">
        <v>25644564</v>
      </c>
      <c r="I846" s="159">
        <v>25644564</v>
      </c>
      <c r="J846" s="275">
        <v>25644564</v>
      </c>
      <c r="K846" s="275">
        <v>25644564</v>
      </c>
      <c r="L846" s="160">
        <v>25644564</v>
      </c>
      <c r="M846" s="160">
        <v>25644564</v>
      </c>
      <c r="N846" s="160">
        <v>25644564</v>
      </c>
      <c r="O846" s="160">
        <v>25644564</v>
      </c>
      <c r="P846" s="160">
        <v>25644564</v>
      </c>
      <c r="Q846" s="160">
        <f t="shared" si="184"/>
        <v>25644564</v>
      </c>
      <c r="R846" s="222"/>
      <c r="S846" s="209"/>
      <c r="T846" s="209" t="s">
        <v>1182</v>
      </c>
      <c r="U846" s="11"/>
      <c r="V846" s="208"/>
      <c r="W846" s="11"/>
      <c r="X846" s="17"/>
      <c r="Y846" s="16"/>
      <c r="Z846" s="11"/>
      <c r="AA846" s="17"/>
      <c r="AB846" s="16"/>
      <c r="AC846" s="11"/>
      <c r="AD846" s="17">
        <f t="shared" si="187"/>
        <v>0</v>
      </c>
      <c r="AE846" s="16">
        <f t="shared" si="189"/>
        <v>25644564</v>
      </c>
      <c r="AF846" s="11">
        <f t="shared" si="189"/>
        <v>25644564</v>
      </c>
      <c r="AG846" s="17">
        <f t="shared" si="189"/>
        <v>25644564</v>
      </c>
      <c r="AH846" s="161"/>
      <c r="AI846" s="285"/>
      <c r="AJ846" s="16">
        <f t="shared" si="176"/>
        <v>0</v>
      </c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</row>
    <row r="847" spans="1:154" ht="11.25" customHeight="1">
      <c r="A847" s="156">
        <v>18231141</v>
      </c>
      <c r="B847" s="157"/>
      <c r="C847" s="197" t="s">
        <v>2463</v>
      </c>
      <c r="D847" s="159">
        <v>-37811937</v>
      </c>
      <c r="E847" s="159">
        <v>-37811937</v>
      </c>
      <c r="F847" s="159">
        <v>-37811937</v>
      </c>
      <c r="G847" s="159">
        <v>-37811937</v>
      </c>
      <c r="H847" s="159">
        <v>-37811937</v>
      </c>
      <c r="I847" s="159">
        <v>-37811937</v>
      </c>
      <c r="J847" s="275">
        <v>-37811937</v>
      </c>
      <c r="K847" s="275">
        <v>-37811937</v>
      </c>
      <c r="L847" s="160">
        <v>-37811937</v>
      </c>
      <c r="M847" s="160">
        <v>-37811937</v>
      </c>
      <c r="N847" s="160">
        <v>-37811937</v>
      </c>
      <c r="O847" s="160">
        <v>-37881375</v>
      </c>
      <c r="P847" s="160">
        <v>-37881375</v>
      </c>
      <c r="Q847" s="160">
        <f t="shared" si="184"/>
        <v>-37820616.75</v>
      </c>
      <c r="R847" s="222"/>
      <c r="S847" s="209"/>
      <c r="T847" s="209" t="s">
        <v>1182</v>
      </c>
      <c r="U847" s="11"/>
      <c r="V847" s="208"/>
      <c r="W847" s="11"/>
      <c r="X847" s="17"/>
      <c r="Y847" s="16"/>
      <c r="Z847" s="11"/>
      <c r="AA847" s="17"/>
      <c r="AB847" s="16"/>
      <c r="AC847" s="11"/>
      <c r="AD847" s="17">
        <f t="shared" ref="AD847:AD848" si="190">SUM(AB847:AC847)</f>
        <v>0</v>
      </c>
      <c r="AE847" s="16">
        <f t="shared" si="189"/>
        <v>-37820616.75</v>
      </c>
      <c r="AF847" s="11">
        <f t="shared" si="189"/>
        <v>-37820616.75</v>
      </c>
      <c r="AG847" s="17">
        <f t="shared" si="189"/>
        <v>-37820616.75</v>
      </c>
      <c r="AH847" s="161"/>
      <c r="AI847" s="285"/>
      <c r="AJ847" s="16">
        <f t="shared" ref="AJ847:AJ910" si="191">Q847-X847-AA847-AD847-AG847-AH847</f>
        <v>0</v>
      </c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</row>
    <row r="848" spans="1:154" ht="11.25" customHeight="1">
      <c r="A848" s="156">
        <v>18231151</v>
      </c>
      <c r="B848" s="157"/>
      <c r="C848" s="197" t="s">
        <v>2464</v>
      </c>
      <c r="D848" s="159">
        <v>37811937</v>
      </c>
      <c r="E848" s="159">
        <v>37811937</v>
      </c>
      <c r="F848" s="159">
        <v>37811937</v>
      </c>
      <c r="G848" s="159">
        <v>37811937</v>
      </c>
      <c r="H848" s="159">
        <v>37811937</v>
      </c>
      <c r="I848" s="159">
        <v>37811937</v>
      </c>
      <c r="J848" s="275">
        <v>37811937</v>
      </c>
      <c r="K848" s="275">
        <v>37811937</v>
      </c>
      <c r="L848" s="160">
        <v>37811937</v>
      </c>
      <c r="M848" s="160">
        <v>37811937</v>
      </c>
      <c r="N848" s="160">
        <v>37811937</v>
      </c>
      <c r="O848" s="160">
        <v>37881375</v>
      </c>
      <c r="P848" s="160">
        <v>37881375</v>
      </c>
      <c r="Q848" s="160">
        <f t="shared" si="184"/>
        <v>37820616.75</v>
      </c>
      <c r="R848" s="222"/>
      <c r="S848" s="209"/>
      <c r="T848" s="209" t="s">
        <v>1182</v>
      </c>
      <c r="U848" s="11"/>
      <c r="V848" s="208"/>
      <c r="W848" s="11"/>
      <c r="X848" s="17"/>
      <c r="Y848" s="16"/>
      <c r="Z848" s="11"/>
      <c r="AA848" s="17"/>
      <c r="AB848" s="16"/>
      <c r="AC848" s="11"/>
      <c r="AD848" s="17">
        <f t="shared" si="190"/>
        <v>0</v>
      </c>
      <c r="AE848" s="16">
        <f t="shared" si="189"/>
        <v>37820616.75</v>
      </c>
      <c r="AF848" s="11">
        <f t="shared" si="189"/>
        <v>37820616.75</v>
      </c>
      <c r="AG848" s="17">
        <f t="shared" si="189"/>
        <v>37820616.75</v>
      </c>
      <c r="AH848" s="161"/>
      <c r="AI848" s="285"/>
      <c r="AJ848" s="16">
        <f t="shared" si="191"/>
        <v>0</v>
      </c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</row>
    <row r="849" spans="1:154" ht="11.25" customHeight="1">
      <c r="A849" s="156">
        <v>18231161</v>
      </c>
      <c r="B849" s="157"/>
      <c r="C849" s="197" t="s">
        <v>2730</v>
      </c>
      <c r="D849" s="159">
        <v>40127111</v>
      </c>
      <c r="E849" s="159">
        <v>40127111</v>
      </c>
      <c r="F849" s="159">
        <v>40127111</v>
      </c>
      <c r="G849" s="159">
        <v>40127111</v>
      </c>
      <c r="H849" s="159">
        <v>40127111</v>
      </c>
      <c r="I849" s="159">
        <v>40127111</v>
      </c>
      <c r="J849" s="275">
        <v>40127111</v>
      </c>
      <c r="K849" s="275">
        <v>40127111</v>
      </c>
      <c r="L849" s="160">
        <v>40127111</v>
      </c>
      <c r="M849" s="160">
        <v>40127111</v>
      </c>
      <c r="N849" s="160">
        <v>40127111</v>
      </c>
      <c r="O849" s="160">
        <v>39647674</v>
      </c>
      <c r="P849" s="160">
        <v>39647674</v>
      </c>
      <c r="Q849" s="160">
        <f t="shared" si="184"/>
        <v>40067181.375</v>
      </c>
      <c r="R849" s="222"/>
      <c r="S849" s="209"/>
      <c r="T849" s="209" t="s">
        <v>1182</v>
      </c>
      <c r="U849" s="11"/>
      <c r="V849" s="208"/>
      <c r="W849" s="11"/>
      <c r="X849" s="17"/>
      <c r="Y849" s="16"/>
      <c r="Z849" s="11"/>
      <c r="AA849" s="17"/>
      <c r="AB849" s="16"/>
      <c r="AC849" s="11"/>
      <c r="AD849" s="17">
        <f t="shared" ref="AD849:AD852" si="192">SUM(AB849:AC849)</f>
        <v>0</v>
      </c>
      <c r="AE849" s="16">
        <f t="shared" si="189"/>
        <v>40067181.375</v>
      </c>
      <c r="AF849" s="11">
        <f t="shared" si="189"/>
        <v>40067181.375</v>
      </c>
      <c r="AG849" s="17">
        <f t="shared" si="189"/>
        <v>40067181.375</v>
      </c>
      <c r="AH849" s="161"/>
      <c r="AI849" s="285"/>
      <c r="AJ849" s="16">
        <f t="shared" si="191"/>
        <v>0</v>
      </c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</row>
    <row r="850" spans="1:154" ht="11.25" customHeight="1">
      <c r="A850" s="156">
        <v>18231171</v>
      </c>
      <c r="B850" s="157"/>
      <c r="C850" s="197" t="s">
        <v>2731</v>
      </c>
      <c r="D850" s="159">
        <v>-40127111</v>
      </c>
      <c r="E850" s="159">
        <v>-40127111</v>
      </c>
      <c r="F850" s="159">
        <v>-40127111</v>
      </c>
      <c r="G850" s="159">
        <v>-40127111</v>
      </c>
      <c r="H850" s="159">
        <v>-40127111</v>
      </c>
      <c r="I850" s="159">
        <v>-40127111</v>
      </c>
      <c r="J850" s="275">
        <v>-40127111</v>
      </c>
      <c r="K850" s="275">
        <v>-40127111</v>
      </c>
      <c r="L850" s="160">
        <v>-40127111</v>
      </c>
      <c r="M850" s="160">
        <v>-40127111</v>
      </c>
      <c r="N850" s="160">
        <v>-40127111</v>
      </c>
      <c r="O850" s="160">
        <v>-39647674</v>
      </c>
      <c r="P850" s="160">
        <v>-39647674</v>
      </c>
      <c r="Q850" s="160">
        <f t="shared" si="184"/>
        <v>-40067181.375</v>
      </c>
      <c r="R850" s="222"/>
      <c r="S850" s="209"/>
      <c r="T850" s="209" t="s">
        <v>1182</v>
      </c>
      <c r="U850" s="11"/>
      <c r="V850" s="208"/>
      <c r="W850" s="11"/>
      <c r="X850" s="17"/>
      <c r="Y850" s="16"/>
      <c r="Z850" s="11"/>
      <c r="AA850" s="17"/>
      <c r="AB850" s="16"/>
      <c r="AC850" s="11"/>
      <c r="AD850" s="17">
        <f t="shared" si="192"/>
        <v>0</v>
      </c>
      <c r="AE850" s="16">
        <f t="shared" si="189"/>
        <v>-40067181.375</v>
      </c>
      <c r="AF850" s="11">
        <f t="shared" si="189"/>
        <v>-40067181.375</v>
      </c>
      <c r="AG850" s="17">
        <f t="shared" si="189"/>
        <v>-40067181.375</v>
      </c>
      <c r="AH850" s="161"/>
      <c r="AI850" s="285"/>
      <c r="AJ850" s="16">
        <f t="shared" si="191"/>
        <v>0</v>
      </c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</row>
    <row r="851" spans="1:154" ht="11.25" customHeight="1">
      <c r="A851" s="156">
        <v>18231181</v>
      </c>
      <c r="B851" s="157"/>
      <c r="C851" s="197" t="s">
        <v>2878</v>
      </c>
      <c r="D851" s="159">
        <v>14810652</v>
      </c>
      <c r="E851" s="159">
        <v>17582716</v>
      </c>
      <c r="F851" s="159">
        <v>14111843</v>
      </c>
      <c r="G851" s="159">
        <v>8733855</v>
      </c>
      <c r="H851" s="159">
        <v>8733855</v>
      </c>
      <c r="I851" s="159">
        <v>8733855</v>
      </c>
      <c r="J851" s="275">
        <v>8733855</v>
      </c>
      <c r="K851" s="275">
        <v>8733855</v>
      </c>
      <c r="L851" s="160">
        <v>8733855</v>
      </c>
      <c r="M851" s="160">
        <v>8733855</v>
      </c>
      <c r="N851" s="160">
        <v>8733855</v>
      </c>
      <c r="O851" s="160">
        <v>8232968</v>
      </c>
      <c r="P851" s="160">
        <v>8232968</v>
      </c>
      <c r="Q851" s="160">
        <f t="shared" si="184"/>
        <v>10110014.75</v>
      </c>
      <c r="R851" s="222"/>
      <c r="S851" s="209"/>
      <c r="T851" s="209" t="s">
        <v>1182</v>
      </c>
      <c r="U851" s="11"/>
      <c r="V851" s="208"/>
      <c r="W851" s="11"/>
      <c r="X851" s="17"/>
      <c r="Y851" s="16"/>
      <c r="Z851" s="11"/>
      <c r="AA851" s="17"/>
      <c r="AB851" s="16"/>
      <c r="AC851" s="11"/>
      <c r="AD851" s="17">
        <f t="shared" si="192"/>
        <v>0</v>
      </c>
      <c r="AE851" s="16">
        <f t="shared" si="189"/>
        <v>10110014.75</v>
      </c>
      <c r="AF851" s="11">
        <f t="shared" si="189"/>
        <v>10110014.75</v>
      </c>
      <c r="AG851" s="17">
        <f t="shared" si="189"/>
        <v>10110014.75</v>
      </c>
      <c r="AH851" s="161"/>
      <c r="AI851" s="285"/>
      <c r="AJ851" s="16">
        <f t="shared" si="191"/>
        <v>0</v>
      </c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</row>
    <row r="852" spans="1:154" ht="11.25" customHeight="1">
      <c r="A852" s="156">
        <v>18231191</v>
      </c>
      <c r="B852" s="157"/>
      <c r="C852" s="197" t="s">
        <v>2879</v>
      </c>
      <c r="D852" s="159">
        <v>-14810652</v>
      </c>
      <c r="E852" s="159">
        <v>-17582716</v>
      </c>
      <c r="F852" s="159">
        <v>-14111843</v>
      </c>
      <c r="G852" s="159">
        <v>-8733855</v>
      </c>
      <c r="H852" s="159">
        <v>-8733855</v>
      </c>
      <c r="I852" s="159">
        <v>-8733855</v>
      </c>
      <c r="J852" s="275">
        <v>-8733855</v>
      </c>
      <c r="K852" s="275">
        <v>-8733855</v>
      </c>
      <c r="L852" s="160">
        <v>-8733855</v>
      </c>
      <c r="M852" s="160">
        <v>-8733855</v>
      </c>
      <c r="N852" s="160">
        <v>-8733855</v>
      </c>
      <c r="O852" s="160">
        <v>-8232968</v>
      </c>
      <c r="P852" s="160">
        <v>-8232968</v>
      </c>
      <c r="Q852" s="160">
        <f t="shared" si="184"/>
        <v>-10110014.75</v>
      </c>
      <c r="R852" s="222"/>
      <c r="S852" s="209"/>
      <c r="T852" s="209" t="s">
        <v>1182</v>
      </c>
      <c r="U852" s="11"/>
      <c r="V852" s="208"/>
      <c r="W852" s="11"/>
      <c r="X852" s="17"/>
      <c r="Y852" s="16"/>
      <c r="Z852" s="11"/>
      <c r="AA852" s="17"/>
      <c r="AB852" s="16"/>
      <c r="AC852" s="11"/>
      <c r="AD852" s="17">
        <f t="shared" si="192"/>
        <v>0</v>
      </c>
      <c r="AE852" s="16">
        <f t="shared" si="189"/>
        <v>-10110014.75</v>
      </c>
      <c r="AF852" s="11">
        <f t="shared" si="189"/>
        <v>-10110014.75</v>
      </c>
      <c r="AG852" s="17">
        <f t="shared" si="189"/>
        <v>-10110014.75</v>
      </c>
      <c r="AH852" s="161"/>
      <c r="AI852" s="285"/>
      <c r="AJ852" s="16">
        <f t="shared" si="191"/>
        <v>0</v>
      </c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</row>
    <row r="853" spans="1:154" ht="11.25" customHeight="1">
      <c r="A853" s="213">
        <v>18231241</v>
      </c>
      <c r="B853" s="213"/>
      <c r="C853" s="197" t="s">
        <v>3130</v>
      </c>
      <c r="D853" s="159"/>
      <c r="E853" s="159"/>
      <c r="F853" s="159"/>
      <c r="G853" s="159"/>
      <c r="H853" s="159"/>
      <c r="I853" s="159"/>
      <c r="J853" s="275">
        <v>465000</v>
      </c>
      <c r="K853" s="275">
        <v>465000</v>
      </c>
      <c r="L853" s="160">
        <v>465000</v>
      </c>
      <c r="M853" s="160">
        <v>463071.25</v>
      </c>
      <c r="N853" s="160">
        <v>463071.25</v>
      </c>
      <c r="O853" s="160">
        <v>463071.25</v>
      </c>
      <c r="P853" s="160">
        <v>459093.75</v>
      </c>
      <c r="Q853" s="160">
        <f t="shared" si="184"/>
        <v>251146.71875</v>
      </c>
      <c r="R853" s="222"/>
      <c r="S853" s="209"/>
      <c r="T853" s="209" t="s">
        <v>1182</v>
      </c>
      <c r="U853" s="11"/>
      <c r="V853" s="208"/>
      <c r="W853" s="11"/>
      <c r="X853" s="17"/>
      <c r="Y853" s="16"/>
      <c r="Z853" s="11"/>
      <c r="AA853" s="17"/>
      <c r="AB853" s="16"/>
      <c r="AC853" s="11"/>
      <c r="AD853" s="17"/>
      <c r="AE853" s="16">
        <f t="shared" si="189"/>
        <v>251146.71875</v>
      </c>
      <c r="AF853" s="11">
        <f t="shared" si="189"/>
        <v>251146.71875</v>
      </c>
      <c r="AG853" s="17">
        <f t="shared" si="189"/>
        <v>251146.71875</v>
      </c>
      <c r="AH853" s="161"/>
      <c r="AI853" s="285"/>
      <c r="AJ853" s="16">
        <f t="shared" si="191"/>
        <v>0</v>
      </c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</row>
    <row r="854" spans="1:154" ht="11.25" customHeight="1">
      <c r="A854" s="213">
        <v>18231251</v>
      </c>
      <c r="B854" s="213"/>
      <c r="C854" s="197" t="s">
        <v>3240</v>
      </c>
      <c r="D854" s="159"/>
      <c r="E854" s="159"/>
      <c r="F854" s="159"/>
      <c r="G854" s="159"/>
      <c r="H854" s="159"/>
      <c r="I854" s="159"/>
      <c r="J854" s="275"/>
      <c r="K854" s="275">
        <v>548.5</v>
      </c>
      <c r="L854" s="160">
        <v>1431</v>
      </c>
      <c r="M854" s="160">
        <v>1928.75</v>
      </c>
      <c r="N854" s="160">
        <v>3648</v>
      </c>
      <c r="O854" s="160">
        <v>4945.5</v>
      </c>
      <c r="P854" s="160">
        <v>5906.25</v>
      </c>
      <c r="Q854" s="160">
        <f t="shared" si="184"/>
        <v>1287.90625</v>
      </c>
      <c r="R854" s="222"/>
      <c r="S854" s="209"/>
      <c r="T854" s="209" t="s">
        <v>828</v>
      </c>
      <c r="U854" s="11"/>
      <c r="V854" s="208"/>
      <c r="W854" s="11"/>
      <c r="X854" s="17"/>
      <c r="Y854" s="16"/>
      <c r="Z854" s="11"/>
      <c r="AA854" s="17"/>
      <c r="AB854" s="16">
        <f>$Q854</f>
        <v>1287.90625</v>
      </c>
      <c r="AC854" s="11"/>
      <c r="AD854" s="17">
        <f>$Q854</f>
        <v>1287.90625</v>
      </c>
      <c r="AE854" s="16"/>
      <c r="AF854" s="11"/>
      <c r="AG854" s="17"/>
      <c r="AH854" s="161"/>
      <c r="AI854" s="285"/>
      <c r="AJ854" s="16">
        <f t="shared" si="191"/>
        <v>0</v>
      </c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</row>
    <row r="855" spans="1:154" ht="11.25" customHeight="1">
      <c r="A855" s="156">
        <v>18232221</v>
      </c>
      <c r="B855" s="157"/>
      <c r="C855" s="197" t="s">
        <v>1450</v>
      </c>
      <c r="D855" s="159">
        <v>198375.75</v>
      </c>
      <c r="E855" s="159">
        <v>198375.75</v>
      </c>
      <c r="F855" s="159">
        <v>198375.75</v>
      </c>
      <c r="G855" s="159">
        <v>200000</v>
      </c>
      <c r="H855" s="159">
        <v>200000</v>
      </c>
      <c r="I855" s="159">
        <v>200000</v>
      </c>
      <c r="J855" s="275">
        <v>199475.25</v>
      </c>
      <c r="K855" s="275">
        <v>199475.25</v>
      </c>
      <c r="L855" s="160">
        <v>199475.25</v>
      </c>
      <c r="M855" s="160">
        <v>197293.25</v>
      </c>
      <c r="N855" s="160">
        <v>197293.25</v>
      </c>
      <c r="O855" s="160">
        <v>197293.25</v>
      </c>
      <c r="P855" s="160">
        <v>196806.75</v>
      </c>
      <c r="Q855" s="160">
        <f t="shared" si="184"/>
        <v>198720.6875</v>
      </c>
      <c r="R855" s="222"/>
      <c r="S855" s="209"/>
      <c r="T855" s="209" t="s">
        <v>1182</v>
      </c>
      <c r="U855" s="517"/>
      <c r="V855" s="16">
        <v>0</v>
      </c>
      <c r="W855" s="11">
        <v>0</v>
      </c>
      <c r="X855" s="17">
        <v>0</v>
      </c>
      <c r="Y855" s="16"/>
      <c r="Z855" s="11"/>
      <c r="AA855" s="17"/>
      <c r="AB855" s="16"/>
      <c r="AC855" s="11"/>
      <c r="AD855" s="17">
        <f t="shared" si="187"/>
        <v>0</v>
      </c>
      <c r="AE855" s="16">
        <f>$Q855</f>
        <v>198720.6875</v>
      </c>
      <c r="AF855" s="11">
        <f>$Q855</f>
        <v>198720.6875</v>
      </c>
      <c r="AG855" s="17">
        <f>$Q855</f>
        <v>198720.6875</v>
      </c>
      <c r="AH855" s="161"/>
      <c r="AI855" s="285"/>
      <c r="AJ855" s="16">
        <f t="shared" si="191"/>
        <v>0</v>
      </c>
    </row>
    <row r="856" spans="1:154" ht="11.25" customHeight="1">
      <c r="A856" s="156">
        <v>18232241</v>
      </c>
      <c r="B856" s="157"/>
      <c r="C856" s="197" t="s">
        <v>1162</v>
      </c>
      <c r="D856" s="159">
        <v>0</v>
      </c>
      <c r="E856" s="159">
        <v>0</v>
      </c>
      <c r="F856" s="159">
        <v>0</v>
      </c>
      <c r="G856" s="159">
        <v>0</v>
      </c>
      <c r="H856" s="159">
        <v>0</v>
      </c>
      <c r="I856" s="159">
        <v>0</v>
      </c>
      <c r="J856" s="275">
        <v>0</v>
      </c>
      <c r="K856" s="275">
        <v>0</v>
      </c>
      <c r="L856" s="160">
        <v>0</v>
      </c>
      <c r="M856" s="160">
        <v>0</v>
      </c>
      <c r="N856" s="160">
        <v>0</v>
      </c>
      <c r="O856" s="160">
        <v>0</v>
      </c>
      <c r="P856" s="160">
        <v>0</v>
      </c>
      <c r="Q856" s="160">
        <f t="shared" si="184"/>
        <v>0</v>
      </c>
      <c r="R856" s="222"/>
      <c r="S856" s="209"/>
      <c r="T856" s="209"/>
      <c r="U856" s="517"/>
      <c r="V856" s="16">
        <v>0</v>
      </c>
      <c r="W856" s="11">
        <v>0</v>
      </c>
      <c r="X856" s="17">
        <v>0</v>
      </c>
      <c r="Y856" s="16"/>
      <c r="Z856" s="11"/>
      <c r="AA856" s="17"/>
      <c r="AB856" s="16"/>
      <c r="AC856" s="11"/>
      <c r="AD856" s="17">
        <f t="shared" si="186"/>
        <v>0</v>
      </c>
      <c r="AE856" s="16"/>
      <c r="AF856" s="11"/>
      <c r="AG856" s="17"/>
      <c r="AH856" s="164">
        <f>Q856</f>
        <v>0</v>
      </c>
      <c r="AI856" s="285"/>
      <c r="AJ856" s="16">
        <f t="shared" si="191"/>
        <v>0</v>
      </c>
    </row>
    <row r="857" spans="1:154" ht="11.25" customHeight="1">
      <c r="A857" s="156">
        <v>18232251</v>
      </c>
      <c r="B857" s="157"/>
      <c r="C857" s="197" t="s">
        <v>304</v>
      </c>
      <c r="D857" s="159">
        <v>2142305.36</v>
      </c>
      <c r="E857" s="159">
        <v>2142305.36</v>
      </c>
      <c r="F857" s="159">
        <v>2142305.36</v>
      </c>
      <c r="G857" s="159">
        <v>2144365.86</v>
      </c>
      <c r="H857" s="159">
        <v>2144365.86</v>
      </c>
      <c r="I857" s="159">
        <v>2144890.61</v>
      </c>
      <c r="J857" s="275">
        <v>2144890.61</v>
      </c>
      <c r="K857" s="275">
        <v>2145241.61</v>
      </c>
      <c r="L857" s="160">
        <v>2145241.61</v>
      </c>
      <c r="M857" s="160">
        <v>2147072.61</v>
      </c>
      <c r="N857" s="160">
        <v>2147559.11</v>
      </c>
      <c r="O857" s="160">
        <v>2147559.11</v>
      </c>
      <c r="P857" s="160">
        <v>2147559.11</v>
      </c>
      <c r="Q857" s="160">
        <f t="shared" si="184"/>
        <v>2145060.8287499999</v>
      </c>
      <c r="R857" s="222"/>
      <c r="S857" s="209"/>
      <c r="T857" s="209"/>
      <c r="U857" s="517"/>
      <c r="V857" s="16">
        <v>0</v>
      </c>
      <c r="W857" s="11">
        <v>0</v>
      </c>
      <c r="X857" s="17">
        <v>0</v>
      </c>
      <c r="Y857" s="16"/>
      <c r="Z857" s="11"/>
      <c r="AA857" s="17"/>
      <c r="AB857" s="16"/>
      <c r="AC857" s="11"/>
      <c r="AD857" s="17">
        <f t="shared" si="186"/>
        <v>0</v>
      </c>
      <c r="AE857" s="16"/>
      <c r="AF857" s="11"/>
      <c r="AG857" s="17"/>
      <c r="AH857" s="164">
        <f>Q857</f>
        <v>2145060.8287499999</v>
      </c>
      <c r="AI857" s="285"/>
      <c r="AJ857" s="16">
        <f t="shared" si="191"/>
        <v>0</v>
      </c>
    </row>
    <row r="858" spans="1:154" ht="11.25" customHeight="1">
      <c r="A858" s="156">
        <v>18232261</v>
      </c>
      <c r="B858" s="157"/>
      <c r="C858" s="197" t="s">
        <v>1486</v>
      </c>
      <c r="D858" s="159">
        <v>102002.61</v>
      </c>
      <c r="E858" s="159">
        <v>102002.61</v>
      </c>
      <c r="F858" s="159">
        <v>102002.61</v>
      </c>
      <c r="G858" s="159">
        <v>600000</v>
      </c>
      <c r="H858" s="159">
        <v>600000</v>
      </c>
      <c r="I858" s="159">
        <v>600000</v>
      </c>
      <c r="J858" s="275">
        <v>545580.69999999995</v>
      </c>
      <c r="K858" s="275">
        <v>545580.69999999995</v>
      </c>
      <c r="L858" s="160">
        <v>545580.69999999995</v>
      </c>
      <c r="M858" s="160">
        <v>483640.36</v>
      </c>
      <c r="N858" s="160">
        <v>483640.36</v>
      </c>
      <c r="O858" s="160">
        <v>483640.36</v>
      </c>
      <c r="P858" s="160">
        <v>492962.47</v>
      </c>
      <c r="Q858" s="160">
        <f t="shared" si="184"/>
        <v>449095.91166666668</v>
      </c>
      <c r="R858" s="222"/>
      <c r="S858" s="209"/>
      <c r="T858" s="209" t="s">
        <v>1182</v>
      </c>
      <c r="U858" s="517"/>
      <c r="V858" s="16">
        <v>0</v>
      </c>
      <c r="W858" s="11">
        <v>0</v>
      </c>
      <c r="X858" s="17">
        <v>0</v>
      </c>
      <c r="Y858" s="16"/>
      <c r="Z858" s="11"/>
      <c r="AA858" s="17"/>
      <c r="AB858" s="16"/>
      <c r="AC858" s="11"/>
      <c r="AD858" s="17">
        <f>SUM(AB858:AC858)</f>
        <v>0</v>
      </c>
      <c r="AE858" s="16">
        <f>$Q858</f>
        <v>449095.91166666668</v>
      </c>
      <c r="AF858" s="11">
        <f>$Q858</f>
        <v>449095.91166666668</v>
      </c>
      <c r="AG858" s="17">
        <f>$Q858</f>
        <v>449095.91166666668</v>
      </c>
      <c r="AH858" s="161"/>
      <c r="AI858" s="285"/>
      <c r="AJ858" s="16">
        <f t="shared" si="191"/>
        <v>0</v>
      </c>
    </row>
    <row r="859" spans="1:154" ht="11.25" customHeight="1">
      <c r="A859" s="156">
        <v>18232271</v>
      </c>
      <c r="B859" s="157"/>
      <c r="C859" s="197" t="s">
        <v>1709</v>
      </c>
      <c r="D859" s="159">
        <v>298211.56</v>
      </c>
      <c r="E859" s="159">
        <v>301742.2</v>
      </c>
      <c r="F859" s="159">
        <v>307742.2</v>
      </c>
      <c r="G859" s="159">
        <v>358008.41</v>
      </c>
      <c r="H859" s="159">
        <v>381447.66</v>
      </c>
      <c r="I859" s="159">
        <v>331841.02</v>
      </c>
      <c r="J859" s="275">
        <v>341256.27</v>
      </c>
      <c r="K859" s="275">
        <v>356919.56</v>
      </c>
      <c r="L859" s="160">
        <v>371705.94</v>
      </c>
      <c r="M859" s="160">
        <v>403196.61</v>
      </c>
      <c r="N859" s="160">
        <v>366637.7</v>
      </c>
      <c r="O859" s="160">
        <v>381973.59</v>
      </c>
      <c r="P859" s="160">
        <v>393874.5</v>
      </c>
      <c r="Q859" s="160">
        <f t="shared" si="184"/>
        <v>354042.84916666662</v>
      </c>
      <c r="R859" s="222"/>
      <c r="S859" s="209"/>
      <c r="T859" s="209"/>
      <c r="U859" s="517"/>
      <c r="V859" s="16">
        <v>0</v>
      </c>
      <c r="W859" s="11">
        <v>0</v>
      </c>
      <c r="X859" s="17">
        <v>0</v>
      </c>
      <c r="Y859" s="16"/>
      <c r="Z859" s="11"/>
      <c r="AA859" s="17"/>
      <c r="AB859" s="16"/>
      <c r="AC859" s="11"/>
      <c r="AD859" s="17">
        <f t="shared" si="186"/>
        <v>0</v>
      </c>
      <c r="AE859" s="16"/>
      <c r="AF859" s="11"/>
      <c r="AG859" s="17"/>
      <c r="AH859" s="164">
        <f>Q859</f>
        <v>354042.84916666662</v>
      </c>
      <c r="AI859" s="285"/>
      <c r="AJ859" s="16">
        <f t="shared" si="191"/>
        <v>0</v>
      </c>
    </row>
    <row r="860" spans="1:154" ht="11.25" customHeight="1">
      <c r="A860" s="156">
        <v>18232281</v>
      </c>
      <c r="B860" s="157"/>
      <c r="C860" s="197" t="s">
        <v>1381</v>
      </c>
      <c r="D860" s="159">
        <v>0</v>
      </c>
      <c r="E860" s="159">
        <v>0</v>
      </c>
      <c r="F860" s="159">
        <v>0</v>
      </c>
      <c r="G860" s="159">
        <v>0</v>
      </c>
      <c r="H860" s="159">
        <v>0</v>
      </c>
      <c r="I860" s="159">
        <v>0</v>
      </c>
      <c r="J860" s="275">
        <v>0</v>
      </c>
      <c r="K860" s="275">
        <v>0</v>
      </c>
      <c r="L860" s="160">
        <v>0</v>
      </c>
      <c r="M860" s="160">
        <v>0</v>
      </c>
      <c r="N860" s="160">
        <v>0</v>
      </c>
      <c r="O860" s="160">
        <v>0</v>
      </c>
      <c r="P860" s="160">
        <v>0</v>
      </c>
      <c r="Q860" s="160">
        <f t="shared" si="184"/>
        <v>0</v>
      </c>
      <c r="R860" s="222"/>
      <c r="S860" s="209"/>
      <c r="T860" s="209"/>
      <c r="U860" s="517"/>
      <c r="V860" s="16">
        <v>0</v>
      </c>
      <c r="W860" s="11">
        <v>0</v>
      </c>
      <c r="X860" s="17">
        <v>0</v>
      </c>
      <c r="Y860" s="16"/>
      <c r="Z860" s="11"/>
      <c r="AA860" s="17"/>
      <c r="AB860" s="16"/>
      <c r="AC860" s="11"/>
      <c r="AD860" s="17">
        <f t="shared" si="186"/>
        <v>0</v>
      </c>
      <c r="AE860" s="16"/>
      <c r="AF860" s="11"/>
      <c r="AG860" s="17"/>
      <c r="AH860" s="164">
        <f>Q860</f>
        <v>0</v>
      </c>
      <c r="AI860" s="285"/>
      <c r="AJ860" s="16">
        <f t="shared" si="191"/>
        <v>0</v>
      </c>
    </row>
    <row r="861" spans="1:154" ht="11.25" customHeight="1">
      <c r="A861" s="156">
        <v>18232291</v>
      </c>
      <c r="B861" s="157"/>
      <c r="C861" s="197" t="s">
        <v>715</v>
      </c>
      <c r="D861" s="159">
        <v>0</v>
      </c>
      <c r="E861" s="159">
        <v>0</v>
      </c>
      <c r="F861" s="159">
        <v>0</v>
      </c>
      <c r="G861" s="159">
        <v>0</v>
      </c>
      <c r="H861" s="159">
        <v>0</v>
      </c>
      <c r="I861" s="159">
        <v>0</v>
      </c>
      <c r="J861" s="275">
        <v>0</v>
      </c>
      <c r="K861" s="275">
        <v>0</v>
      </c>
      <c r="L861" s="160">
        <v>0</v>
      </c>
      <c r="M861" s="160">
        <v>0</v>
      </c>
      <c r="N861" s="160">
        <v>0</v>
      </c>
      <c r="O861" s="160">
        <v>0</v>
      </c>
      <c r="P861" s="160">
        <v>0</v>
      </c>
      <c r="Q861" s="160">
        <f t="shared" si="184"/>
        <v>0</v>
      </c>
      <c r="R861" s="222"/>
      <c r="S861" s="209"/>
      <c r="T861" s="209"/>
      <c r="U861" s="517"/>
      <c r="V861" s="16">
        <v>0</v>
      </c>
      <c r="W861" s="11">
        <v>0</v>
      </c>
      <c r="X861" s="17">
        <v>0</v>
      </c>
      <c r="Y861" s="16"/>
      <c r="Z861" s="11"/>
      <c r="AA861" s="17"/>
      <c r="AB861" s="16"/>
      <c r="AC861" s="11"/>
      <c r="AD861" s="17">
        <f t="shared" si="186"/>
        <v>0</v>
      </c>
      <c r="AE861" s="16"/>
      <c r="AF861" s="11"/>
      <c r="AG861" s="17"/>
      <c r="AH861" s="164">
        <f>Q861</f>
        <v>0</v>
      </c>
      <c r="AI861" s="285"/>
      <c r="AJ861" s="16">
        <f t="shared" si="191"/>
        <v>0</v>
      </c>
    </row>
    <row r="862" spans="1:154" ht="11.25" customHeight="1">
      <c r="A862" s="156">
        <v>18232301</v>
      </c>
      <c r="B862" s="157"/>
      <c r="C862" s="197" t="s">
        <v>2306</v>
      </c>
      <c r="D862" s="159">
        <v>70606281.370000005</v>
      </c>
      <c r="E862" s="159">
        <v>70340629.370000005</v>
      </c>
      <c r="F862" s="159">
        <v>70063325.370000005</v>
      </c>
      <c r="G862" s="159">
        <v>69791477.370000005</v>
      </c>
      <c r="H862" s="159">
        <v>69520089.370000005</v>
      </c>
      <c r="I862" s="159">
        <v>69233542.370000005</v>
      </c>
      <c r="J862" s="275">
        <v>68959216.370000005</v>
      </c>
      <c r="K862" s="275">
        <v>68678496.370000005</v>
      </c>
      <c r="L862" s="160">
        <v>68403118.370000005</v>
      </c>
      <c r="M862" s="160">
        <v>68119555.370000005</v>
      </c>
      <c r="N862" s="160">
        <v>67843103.370000005</v>
      </c>
      <c r="O862" s="160">
        <v>67565182.370000005</v>
      </c>
      <c r="P862" s="160">
        <v>67279157.370000005</v>
      </c>
      <c r="Q862" s="160">
        <f t="shared" si="184"/>
        <v>68955037.953333333</v>
      </c>
      <c r="R862" s="222" t="s">
        <v>2316</v>
      </c>
      <c r="S862" s="209"/>
      <c r="T862" s="209" t="s">
        <v>828</v>
      </c>
      <c r="U862" s="517"/>
      <c r="V862" s="16">
        <v>0</v>
      </c>
      <c r="W862" s="11">
        <v>0</v>
      </c>
      <c r="X862" s="17">
        <v>0</v>
      </c>
      <c r="Y862" s="10">
        <f>Q862</f>
        <v>68955037.953333333</v>
      </c>
      <c r="Z862" s="11"/>
      <c r="AA862" s="17">
        <f>Q862</f>
        <v>68955037.953333333</v>
      </c>
      <c r="AB862" s="16"/>
      <c r="AC862" s="11">
        <v>0</v>
      </c>
      <c r="AD862" s="17">
        <f t="shared" ref="AD862:AD867" si="193">SUM(AB862:AC862)</f>
        <v>0</v>
      </c>
      <c r="AE862" s="16"/>
      <c r="AF862" s="11"/>
      <c r="AG862" s="17"/>
      <c r="AH862" s="161"/>
      <c r="AI862" s="285"/>
      <c r="AJ862" s="16">
        <f t="shared" si="191"/>
        <v>0</v>
      </c>
    </row>
    <row r="863" spans="1:154" ht="11.25" customHeight="1">
      <c r="A863" s="156">
        <v>18232311</v>
      </c>
      <c r="B863" s="157"/>
      <c r="C863" s="197" t="s">
        <v>2307</v>
      </c>
      <c r="D863" s="159">
        <v>14916099</v>
      </c>
      <c r="E863" s="159">
        <v>14858814</v>
      </c>
      <c r="F863" s="159">
        <v>14801529</v>
      </c>
      <c r="G863" s="159">
        <v>14744244</v>
      </c>
      <c r="H863" s="159">
        <v>14686959</v>
      </c>
      <c r="I863" s="159">
        <v>14629674</v>
      </c>
      <c r="J863" s="275">
        <v>14572389</v>
      </c>
      <c r="K863" s="275">
        <v>14515104</v>
      </c>
      <c r="L863" s="160">
        <v>14457819</v>
      </c>
      <c r="M863" s="160">
        <v>14400534</v>
      </c>
      <c r="N863" s="160">
        <v>14343249</v>
      </c>
      <c r="O863" s="160">
        <v>14285964</v>
      </c>
      <c r="P863" s="160">
        <v>14228679</v>
      </c>
      <c r="Q863" s="160">
        <f t="shared" si="184"/>
        <v>14572389</v>
      </c>
      <c r="R863" s="222" t="s">
        <v>2316</v>
      </c>
      <c r="S863" s="209"/>
      <c r="T863" s="209" t="s">
        <v>828</v>
      </c>
      <c r="U863" s="517"/>
      <c r="V863" s="16">
        <v>0</v>
      </c>
      <c r="W863" s="11">
        <v>0</v>
      </c>
      <c r="X863" s="17">
        <v>0</v>
      </c>
      <c r="Y863" s="10">
        <f>Q863</f>
        <v>14572389</v>
      </c>
      <c r="Z863" s="11"/>
      <c r="AA863" s="17">
        <f>Q863</f>
        <v>14572389</v>
      </c>
      <c r="AB863" s="16"/>
      <c r="AC863" s="11">
        <v>0</v>
      </c>
      <c r="AD863" s="17">
        <f t="shared" si="193"/>
        <v>0</v>
      </c>
      <c r="AE863" s="16"/>
      <c r="AF863" s="11"/>
      <c r="AG863" s="17"/>
      <c r="AH863" s="161"/>
      <c r="AI863" s="285"/>
      <c r="AJ863" s="16">
        <f t="shared" si="191"/>
        <v>0</v>
      </c>
    </row>
    <row r="864" spans="1:154" ht="11.25" customHeight="1">
      <c r="A864" s="156">
        <v>18232321</v>
      </c>
      <c r="B864" s="157"/>
      <c r="C864" s="197" t="s">
        <v>2314</v>
      </c>
      <c r="D864" s="159">
        <v>2124999.7999999998</v>
      </c>
      <c r="E864" s="159">
        <v>2083333.13</v>
      </c>
      <c r="F864" s="159">
        <v>2041666.46</v>
      </c>
      <c r="G864" s="159">
        <v>1999999.79</v>
      </c>
      <c r="H864" s="159">
        <v>1958333.12</v>
      </c>
      <c r="I864" s="159">
        <v>1916666.45</v>
      </c>
      <c r="J864" s="275">
        <v>1874999.78</v>
      </c>
      <c r="K864" s="275">
        <v>1833333.11</v>
      </c>
      <c r="L864" s="160">
        <v>1791666.44</v>
      </c>
      <c r="M864" s="160">
        <v>1749999.77</v>
      </c>
      <c r="N864" s="160">
        <v>1708333.1</v>
      </c>
      <c r="O864" s="160">
        <v>1666666.43</v>
      </c>
      <c r="P864" s="160">
        <v>1624999.76</v>
      </c>
      <c r="Q864" s="160">
        <f t="shared" si="184"/>
        <v>1874999.78</v>
      </c>
      <c r="R864" s="222" t="s">
        <v>139</v>
      </c>
      <c r="S864" s="209"/>
      <c r="T864" s="209" t="s">
        <v>828</v>
      </c>
      <c r="U864" s="517"/>
      <c r="V864" s="16">
        <v>0</v>
      </c>
      <c r="W864" s="11">
        <v>0</v>
      </c>
      <c r="X864" s="17">
        <v>0</v>
      </c>
      <c r="Y864" s="10">
        <f>Q864</f>
        <v>1874999.78</v>
      </c>
      <c r="Z864" s="11"/>
      <c r="AA864" s="17">
        <f>Q864</f>
        <v>1874999.78</v>
      </c>
      <c r="AB864" s="16"/>
      <c r="AC864" s="11">
        <v>0</v>
      </c>
      <c r="AD864" s="17">
        <f>SUM(AB864:AC864)</f>
        <v>0</v>
      </c>
      <c r="AE864" s="16"/>
      <c r="AF864" s="11"/>
      <c r="AG864" s="17"/>
      <c r="AH864" s="161"/>
      <c r="AI864" s="285"/>
      <c r="AJ864" s="16">
        <f t="shared" si="191"/>
        <v>0</v>
      </c>
    </row>
    <row r="865" spans="1:36" ht="11.25" customHeight="1">
      <c r="A865" s="156">
        <v>18232331</v>
      </c>
      <c r="B865" s="157"/>
      <c r="C865" s="197" t="s">
        <v>2322</v>
      </c>
      <c r="D865" s="159">
        <v>2624776.62</v>
      </c>
      <c r="E865" s="159">
        <v>2249806.62</v>
      </c>
      <c r="F865" s="159">
        <v>1874836.62</v>
      </c>
      <c r="G865" s="159">
        <v>1499866.62</v>
      </c>
      <c r="H865" s="159">
        <v>1124896.6200000001</v>
      </c>
      <c r="I865" s="159">
        <v>749926.62</v>
      </c>
      <c r="J865" s="275">
        <v>374956.62</v>
      </c>
      <c r="K865" s="275">
        <v>0</v>
      </c>
      <c r="L865" s="160">
        <v>0</v>
      </c>
      <c r="M865" s="160">
        <v>0</v>
      </c>
      <c r="N865" s="160">
        <v>0</v>
      </c>
      <c r="O865" s="160">
        <v>0</v>
      </c>
      <c r="P865" s="160">
        <v>0</v>
      </c>
      <c r="Q865" s="160">
        <f t="shared" si="184"/>
        <v>765556.50250000006</v>
      </c>
      <c r="R865" s="222" t="s">
        <v>2316</v>
      </c>
      <c r="S865" s="209"/>
      <c r="T865" s="209" t="s">
        <v>828</v>
      </c>
      <c r="U865" s="517"/>
      <c r="V865" s="16">
        <v>0</v>
      </c>
      <c r="W865" s="11">
        <v>0</v>
      </c>
      <c r="X865" s="17">
        <v>0</v>
      </c>
      <c r="Y865" s="10">
        <f>Q865</f>
        <v>765556.50250000006</v>
      </c>
      <c r="Z865" s="11"/>
      <c r="AA865" s="17">
        <f>Q865</f>
        <v>765556.50250000006</v>
      </c>
      <c r="AB865" s="16"/>
      <c r="AC865" s="11">
        <v>0</v>
      </c>
      <c r="AD865" s="17">
        <f t="shared" si="193"/>
        <v>0</v>
      </c>
      <c r="AE865" s="16"/>
      <c r="AF865" s="11"/>
      <c r="AG865" s="17"/>
      <c r="AH865" s="161"/>
      <c r="AI865" s="285"/>
      <c r="AJ865" s="16">
        <f t="shared" si="191"/>
        <v>0</v>
      </c>
    </row>
    <row r="866" spans="1:36" ht="11.25" customHeight="1">
      <c r="A866" s="156">
        <v>18232401</v>
      </c>
      <c r="B866" s="157"/>
      <c r="C866" s="197" t="s">
        <v>2107</v>
      </c>
      <c r="D866" s="159">
        <v>0</v>
      </c>
      <c r="E866" s="159">
        <v>0</v>
      </c>
      <c r="F866" s="159">
        <v>0</v>
      </c>
      <c r="G866" s="159">
        <v>0</v>
      </c>
      <c r="H866" s="159">
        <v>0</v>
      </c>
      <c r="I866" s="159">
        <v>0</v>
      </c>
      <c r="J866" s="275">
        <v>0</v>
      </c>
      <c r="K866" s="275">
        <v>0</v>
      </c>
      <c r="L866" s="160">
        <v>0</v>
      </c>
      <c r="M866" s="160">
        <v>0</v>
      </c>
      <c r="N866" s="160">
        <v>0</v>
      </c>
      <c r="O866" s="160">
        <v>0</v>
      </c>
      <c r="P866" s="160">
        <v>0</v>
      </c>
      <c r="Q866" s="160">
        <f t="shared" si="184"/>
        <v>0</v>
      </c>
      <c r="R866" s="222"/>
      <c r="S866" s="209"/>
      <c r="T866" s="209" t="s">
        <v>1182</v>
      </c>
      <c r="U866" s="517"/>
      <c r="V866" s="16">
        <v>0</v>
      </c>
      <c r="W866" s="11">
        <v>0</v>
      </c>
      <c r="X866" s="17">
        <v>0</v>
      </c>
      <c r="Y866" s="16"/>
      <c r="Z866" s="11"/>
      <c r="AA866" s="17"/>
      <c r="AB866" s="16"/>
      <c r="AC866" s="11"/>
      <c r="AD866" s="17">
        <f t="shared" si="193"/>
        <v>0</v>
      </c>
      <c r="AE866" s="16">
        <f t="shared" ref="AE866:AG867" si="194">$Q866</f>
        <v>0</v>
      </c>
      <c r="AF866" s="11">
        <f t="shared" si="194"/>
        <v>0</v>
      </c>
      <c r="AG866" s="17">
        <f t="shared" si="194"/>
        <v>0</v>
      </c>
      <c r="AH866" s="161"/>
      <c r="AI866" s="285"/>
      <c r="AJ866" s="16">
        <f t="shared" si="191"/>
        <v>0</v>
      </c>
    </row>
    <row r="867" spans="1:36" ht="11.25" customHeight="1">
      <c r="A867" s="156">
        <v>18233041</v>
      </c>
      <c r="B867" s="157"/>
      <c r="C867" s="197" t="s">
        <v>1418</v>
      </c>
      <c r="D867" s="159">
        <v>0</v>
      </c>
      <c r="E867" s="159">
        <v>0</v>
      </c>
      <c r="F867" s="159">
        <v>0</v>
      </c>
      <c r="G867" s="159">
        <v>0</v>
      </c>
      <c r="H867" s="159">
        <v>0</v>
      </c>
      <c r="I867" s="159">
        <v>0</v>
      </c>
      <c r="J867" s="275">
        <v>0</v>
      </c>
      <c r="K867" s="275">
        <v>0</v>
      </c>
      <c r="L867" s="160">
        <v>0</v>
      </c>
      <c r="M867" s="160">
        <v>0</v>
      </c>
      <c r="N867" s="160">
        <v>0</v>
      </c>
      <c r="O867" s="160">
        <v>0</v>
      </c>
      <c r="P867" s="160">
        <v>0</v>
      </c>
      <c r="Q867" s="160">
        <f t="shared" si="184"/>
        <v>0</v>
      </c>
      <c r="R867" s="222"/>
      <c r="S867" s="209"/>
      <c r="T867" s="209" t="s">
        <v>1182</v>
      </c>
      <c r="U867" s="517"/>
      <c r="V867" s="16">
        <v>0</v>
      </c>
      <c r="W867" s="11">
        <v>0</v>
      </c>
      <c r="X867" s="17">
        <v>0</v>
      </c>
      <c r="Y867" s="16"/>
      <c r="Z867" s="11"/>
      <c r="AA867" s="17"/>
      <c r="AB867" s="16"/>
      <c r="AC867" s="11"/>
      <c r="AD867" s="17">
        <f t="shared" si="193"/>
        <v>0</v>
      </c>
      <c r="AE867" s="16">
        <f t="shared" si="194"/>
        <v>0</v>
      </c>
      <c r="AF867" s="11">
        <f t="shared" si="194"/>
        <v>0</v>
      </c>
      <c r="AG867" s="17">
        <f t="shared" si="194"/>
        <v>0</v>
      </c>
      <c r="AH867" s="161"/>
      <c r="AI867" s="285"/>
      <c r="AJ867" s="16">
        <f t="shared" si="191"/>
        <v>0</v>
      </c>
    </row>
    <row r="868" spans="1:36" ht="11.25" customHeight="1">
      <c r="A868" s="156">
        <v>18233051</v>
      </c>
      <c r="B868" s="157"/>
      <c r="C868" s="197" t="s">
        <v>1089</v>
      </c>
      <c r="D868" s="159">
        <v>0</v>
      </c>
      <c r="E868" s="159">
        <v>0</v>
      </c>
      <c r="F868" s="159">
        <v>0</v>
      </c>
      <c r="G868" s="159">
        <v>0</v>
      </c>
      <c r="H868" s="159">
        <v>0</v>
      </c>
      <c r="I868" s="159">
        <v>0</v>
      </c>
      <c r="J868" s="275">
        <v>0</v>
      </c>
      <c r="K868" s="275">
        <v>0</v>
      </c>
      <c r="L868" s="160">
        <v>0</v>
      </c>
      <c r="M868" s="160">
        <v>0</v>
      </c>
      <c r="N868" s="160">
        <v>0</v>
      </c>
      <c r="O868" s="160">
        <v>0</v>
      </c>
      <c r="P868" s="160">
        <v>0</v>
      </c>
      <c r="Q868" s="160">
        <f t="shared" si="184"/>
        <v>0</v>
      </c>
      <c r="R868" s="222"/>
      <c r="S868" s="209"/>
      <c r="T868" s="209"/>
      <c r="U868" s="517"/>
      <c r="V868" s="16">
        <v>0</v>
      </c>
      <c r="W868" s="11">
        <v>0</v>
      </c>
      <c r="X868" s="17">
        <v>0</v>
      </c>
      <c r="Y868" s="16"/>
      <c r="Z868" s="11"/>
      <c r="AA868" s="17"/>
      <c r="AB868" s="16"/>
      <c r="AC868" s="11"/>
      <c r="AD868" s="17">
        <f t="shared" si="186"/>
        <v>0</v>
      </c>
      <c r="AE868" s="16"/>
      <c r="AF868" s="11"/>
      <c r="AG868" s="17"/>
      <c r="AH868" s="164">
        <f t="shared" ref="AH868:AH875" si="195">Q868</f>
        <v>0</v>
      </c>
      <c r="AI868" s="285"/>
      <c r="AJ868" s="16">
        <f t="shared" si="191"/>
        <v>0</v>
      </c>
    </row>
    <row r="869" spans="1:36" ht="11.25" customHeight="1">
      <c r="A869" s="156">
        <v>18233061</v>
      </c>
      <c r="B869" s="157"/>
      <c r="C869" s="197" t="s">
        <v>130</v>
      </c>
      <c r="D869" s="159">
        <v>20000</v>
      </c>
      <c r="E869" s="159">
        <v>20000</v>
      </c>
      <c r="F869" s="159">
        <v>20000</v>
      </c>
      <c r="G869" s="159">
        <v>20000</v>
      </c>
      <c r="H869" s="159">
        <v>20000</v>
      </c>
      <c r="I869" s="159">
        <v>20000</v>
      </c>
      <c r="J869" s="275">
        <v>20000</v>
      </c>
      <c r="K869" s="275">
        <v>20000</v>
      </c>
      <c r="L869" s="160">
        <v>20000</v>
      </c>
      <c r="M869" s="160">
        <v>20000</v>
      </c>
      <c r="N869" s="160">
        <v>20000</v>
      </c>
      <c r="O869" s="160">
        <v>20000</v>
      </c>
      <c r="P869" s="160">
        <v>20000</v>
      </c>
      <c r="Q869" s="160">
        <f t="shared" si="184"/>
        <v>20000</v>
      </c>
      <c r="R869" s="222"/>
      <c r="S869" s="209"/>
      <c r="T869" s="209"/>
      <c r="U869" s="517"/>
      <c r="V869" s="16">
        <v>0</v>
      </c>
      <c r="W869" s="11">
        <v>0</v>
      </c>
      <c r="X869" s="17">
        <v>0</v>
      </c>
      <c r="Y869" s="16"/>
      <c r="Z869" s="11"/>
      <c r="AA869" s="17"/>
      <c r="AB869" s="16"/>
      <c r="AC869" s="11"/>
      <c r="AD869" s="17">
        <f t="shared" si="186"/>
        <v>0</v>
      </c>
      <c r="AE869" s="16"/>
      <c r="AF869" s="11"/>
      <c r="AG869" s="17"/>
      <c r="AH869" s="164">
        <f t="shared" si="195"/>
        <v>20000</v>
      </c>
      <c r="AI869" s="285"/>
      <c r="AJ869" s="16">
        <f t="shared" si="191"/>
        <v>0</v>
      </c>
    </row>
    <row r="870" spans="1:36" ht="11.25" customHeight="1">
      <c r="A870" s="156">
        <v>18233071</v>
      </c>
      <c r="B870" s="157"/>
      <c r="C870" s="197" t="s">
        <v>1616</v>
      </c>
      <c r="D870" s="159">
        <v>0</v>
      </c>
      <c r="E870" s="159">
        <v>0</v>
      </c>
      <c r="F870" s="159">
        <v>0</v>
      </c>
      <c r="G870" s="159">
        <v>0</v>
      </c>
      <c r="H870" s="159">
        <v>0</v>
      </c>
      <c r="I870" s="159">
        <v>0</v>
      </c>
      <c r="J870" s="275">
        <v>0</v>
      </c>
      <c r="K870" s="275">
        <v>0</v>
      </c>
      <c r="L870" s="160">
        <v>0</v>
      </c>
      <c r="M870" s="160">
        <v>0</v>
      </c>
      <c r="N870" s="160">
        <v>0</v>
      </c>
      <c r="O870" s="160">
        <v>0</v>
      </c>
      <c r="P870" s="160">
        <v>0</v>
      </c>
      <c r="Q870" s="160">
        <f t="shared" si="184"/>
        <v>0</v>
      </c>
      <c r="R870" s="222"/>
      <c r="S870" s="209"/>
      <c r="T870" s="209"/>
      <c r="U870" s="517"/>
      <c r="V870" s="16">
        <v>0</v>
      </c>
      <c r="W870" s="11">
        <v>0</v>
      </c>
      <c r="X870" s="17">
        <v>0</v>
      </c>
      <c r="Y870" s="16"/>
      <c r="Z870" s="11"/>
      <c r="AA870" s="17"/>
      <c r="AB870" s="16"/>
      <c r="AC870" s="11"/>
      <c r="AD870" s="17">
        <f t="shared" si="186"/>
        <v>0</v>
      </c>
      <c r="AE870" s="16"/>
      <c r="AF870" s="11"/>
      <c r="AG870" s="17"/>
      <c r="AH870" s="164">
        <f t="shared" si="195"/>
        <v>0</v>
      </c>
      <c r="AI870" s="285"/>
      <c r="AJ870" s="16">
        <f t="shared" si="191"/>
        <v>0</v>
      </c>
    </row>
    <row r="871" spans="1:36" ht="11.25" customHeight="1">
      <c r="A871" s="156">
        <v>18233081</v>
      </c>
      <c r="B871" s="157"/>
      <c r="C871" s="197" t="s">
        <v>1836</v>
      </c>
      <c r="D871" s="159">
        <v>0</v>
      </c>
      <c r="E871" s="159">
        <v>0</v>
      </c>
      <c r="F871" s="159">
        <v>0</v>
      </c>
      <c r="G871" s="159">
        <v>0</v>
      </c>
      <c r="H871" s="159">
        <v>0</v>
      </c>
      <c r="I871" s="159">
        <v>0</v>
      </c>
      <c r="J871" s="275">
        <v>0</v>
      </c>
      <c r="K871" s="275">
        <v>0</v>
      </c>
      <c r="L871" s="160">
        <v>0</v>
      </c>
      <c r="M871" s="160">
        <v>0</v>
      </c>
      <c r="N871" s="160">
        <v>0</v>
      </c>
      <c r="O871" s="160">
        <v>0</v>
      </c>
      <c r="P871" s="160">
        <v>0</v>
      </c>
      <c r="Q871" s="160">
        <f t="shared" si="184"/>
        <v>0</v>
      </c>
      <c r="R871" s="222"/>
      <c r="S871" s="209"/>
      <c r="T871" s="209"/>
      <c r="U871" s="517"/>
      <c r="V871" s="16">
        <v>0</v>
      </c>
      <c r="W871" s="11">
        <v>0</v>
      </c>
      <c r="X871" s="17">
        <v>0</v>
      </c>
      <c r="Y871" s="16"/>
      <c r="Z871" s="11"/>
      <c r="AA871" s="17"/>
      <c r="AB871" s="16"/>
      <c r="AC871" s="11"/>
      <c r="AD871" s="17">
        <f t="shared" si="186"/>
        <v>0</v>
      </c>
      <c r="AE871" s="16"/>
      <c r="AF871" s="11"/>
      <c r="AG871" s="17"/>
      <c r="AH871" s="164">
        <f t="shared" si="195"/>
        <v>0</v>
      </c>
      <c r="AI871" s="285"/>
      <c r="AJ871" s="16">
        <f t="shared" si="191"/>
        <v>0</v>
      </c>
    </row>
    <row r="872" spans="1:36" ht="11.25" customHeight="1">
      <c r="A872" s="156">
        <v>18233091</v>
      </c>
      <c r="B872" s="157"/>
      <c r="C872" s="197" t="s">
        <v>456</v>
      </c>
      <c r="D872" s="159">
        <v>198092.16</v>
      </c>
      <c r="E872" s="159">
        <v>198092.16</v>
      </c>
      <c r="F872" s="159">
        <v>198092.16</v>
      </c>
      <c r="G872" s="159">
        <v>198092.16</v>
      </c>
      <c r="H872" s="159">
        <v>198092.16</v>
      </c>
      <c r="I872" s="159">
        <v>198092.16</v>
      </c>
      <c r="J872" s="275">
        <v>198092.16</v>
      </c>
      <c r="K872" s="275">
        <v>198092.16</v>
      </c>
      <c r="L872" s="160">
        <v>198092.16</v>
      </c>
      <c r="M872" s="160">
        <v>198092.16</v>
      </c>
      <c r="N872" s="160">
        <v>198092.16</v>
      </c>
      <c r="O872" s="160">
        <v>198092.16</v>
      </c>
      <c r="P872" s="160">
        <v>198092.16</v>
      </c>
      <c r="Q872" s="160">
        <f t="shared" si="184"/>
        <v>198092.16</v>
      </c>
      <c r="R872" s="222"/>
      <c r="S872" s="209"/>
      <c r="T872" s="209"/>
      <c r="U872" s="517"/>
      <c r="V872" s="16">
        <v>0</v>
      </c>
      <c r="W872" s="11">
        <v>0</v>
      </c>
      <c r="X872" s="17">
        <v>0</v>
      </c>
      <c r="Y872" s="16"/>
      <c r="Z872" s="11"/>
      <c r="AA872" s="17"/>
      <c r="AB872" s="16"/>
      <c r="AC872" s="11"/>
      <c r="AD872" s="17">
        <f t="shared" si="186"/>
        <v>0</v>
      </c>
      <c r="AE872" s="16"/>
      <c r="AF872" s="11"/>
      <c r="AG872" s="17"/>
      <c r="AH872" s="164">
        <f t="shared" si="195"/>
        <v>198092.16</v>
      </c>
      <c r="AI872" s="285"/>
      <c r="AJ872" s="16">
        <f t="shared" si="191"/>
        <v>0</v>
      </c>
    </row>
    <row r="873" spans="1:36" ht="11.25" customHeight="1">
      <c r="A873" s="156">
        <v>18233101</v>
      </c>
      <c r="B873" s="157"/>
      <c r="C873" s="197" t="s">
        <v>1443</v>
      </c>
      <c r="D873" s="159">
        <v>0</v>
      </c>
      <c r="E873" s="159">
        <v>0</v>
      </c>
      <c r="F873" s="159">
        <v>0</v>
      </c>
      <c r="G873" s="159">
        <v>0</v>
      </c>
      <c r="H873" s="159">
        <v>0</v>
      </c>
      <c r="I873" s="159">
        <v>0</v>
      </c>
      <c r="J873" s="275">
        <v>0</v>
      </c>
      <c r="K873" s="275">
        <v>0</v>
      </c>
      <c r="L873" s="160">
        <v>0</v>
      </c>
      <c r="M873" s="160">
        <v>0</v>
      </c>
      <c r="N873" s="160">
        <v>0</v>
      </c>
      <c r="O873" s="160">
        <v>0</v>
      </c>
      <c r="P873" s="160">
        <v>0</v>
      </c>
      <c r="Q873" s="160">
        <f t="shared" si="184"/>
        <v>0</v>
      </c>
      <c r="R873" s="222"/>
      <c r="S873" s="209"/>
      <c r="T873" s="209"/>
      <c r="U873" s="517"/>
      <c r="V873" s="16">
        <v>0</v>
      </c>
      <c r="W873" s="11">
        <v>0</v>
      </c>
      <c r="X873" s="17">
        <v>0</v>
      </c>
      <c r="Y873" s="16"/>
      <c r="Z873" s="11"/>
      <c r="AA873" s="17"/>
      <c r="AB873" s="16"/>
      <c r="AC873" s="11"/>
      <c r="AD873" s="17">
        <f t="shared" si="186"/>
        <v>0</v>
      </c>
      <c r="AE873" s="16"/>
      <c r="AF873" s="11"/>
      <c r="AG873" s="17"/>
      <c r="AH873" s="164">
        <f t="shared" si="195"/>
        <v>0</v>
      </c>
      <c r="AI873" s="285"/>
      <c r="AJ873" s="16">
        <f t="shared" si="191"/>
        <v>0</v>
      </c>
    </row>
    <row r="874" spans="1:36" ht="11.25" customHeight="1">
      <c r="A874" s="156">
        <v>18233121</v>
      </c>
      <c r="B874" s="157"/>
      <c r="C874" s="197" t="s">
        <v>1630</v>
      </c>
      <c r="D874" s="159">
        <v>0</v>
      </c>
      <c r="E874" s="159">
        <v>0</v>
      </c>
      <c r="F874" s="159">
        <v>0</v>
      </c>
      <c r="G874" s="159">
        <v>0</v>
      </c>
      <c r="H874" s="159">
        <v>0</v>
      </c>
      <c r="I874" s="159">
        <v>0</v>
      </c>
      <c r="J874" s="275">
        <v>0</v>
      </c>
      <c r="K874" s="275">
        <v>0</v>
      </c>
      <c r="L874" s="160">
        <v>0</v>
      </c>
      <c r="M874" s="160">
        <v>0</v>
      </c>
      <c r="N874" s="160">
        <v>0</v>
      </c>
      <c r="O874" s="160">
        <v>0</v>
      </c>
      <c r="P874" s="160">
        <v>0</v>
      </c>
      <c r="Q874" s="160">
        <f t="shared" si="184"/>
        <v>0</v>
      </c>
      <c r="R874" s="222"/>
      <c r="S874" s="209"/>
      <c r="T874" s="209"/>
      <c r="U874" s="517"/>
      <c r="V874" s="16">
        <v>0</v>
      </c>
      <c r="W874" s="11">
        <v>0</v>
      </c>
      <c r="X874" s="17">
        <v>0</v>
      </c>
      <c r="Y874" s="16"/>
      <c r="Z874" s="11"/>
      <c r="AA874" s="17"/>
      <c r="AB874" s="16"/>
      <c r="AC874" s="11"/>
      <c r="AD874" s="17">
        <f t="shared" si="186"/>
        <v>0</v>
      </c>
      <c r="AE874" s="16"/>
      <c r="AF874" s="11"/>
      <c r="AG874" s="17"/>
      <c r="AH874" s="164">
        <f t="shared" si="195"/>
        <v>0</v>
      </c>
      <c r="AI874" s="285"/>
      <c r="AJ874" s="16">
        <f t="shared" si="191"/>
        <v>0</v>
      </c>
    </row>
    <row r="875" spans="1:36" ht="11.25" customHeight="1">
      <c r="A875" s="156">
        <v>18233131</v>
      </c>
      <c r="B875" s="157"/>
      <c r="C875" s="197" t="s">
        <v>436</v>
      </c>
      <c r="D875" s="159">
        <v>0</v>
      </c>
      <c r="E875" s="159">
        <v>0</v>
      </c>
      <c r="F875" s="159">
        <v>0</v>
      </c>
      <c r="G875" s="159">
        <v>0</v>
      </c>
      <c r="H875" s="159">
        <v>0</v>
      </c>
      <c r="I875" s="159">
        <v>0</v>
      </c>
      <c r="J875" s="275">
        <v>0</v>
      </c>
      <c r="K875" s="275">
        <v>0</v>
      </c>
      <c r="L875" s="160">
        <v>0</v>
      </c>
      <c r="M875" s="160">
        <v>0</v>
      </c>
      <c r="N875" s="160">
        <v>0</v>
      </c>
      <c r="O875" s="160">
        <v>0</v>
      </c>
      <c r="P875" s="160">
        <v>0</v>
      </c>
      <c r="Q875" s="160">
        <f t="shared" si="184"/>
        <v>0</v>
      </c>
      <c r="R875" s="222"/>
      <c r="S875" s="209"/>
      <c r="T875" s="209"/>
      <c r="U875" s="517"/>
      <c r="V875" s="16">
        <v>0</v>
      </c>
      <c r="W875" s="11">
        <v>0</v>
      </c>
      <c r="X875" s="17">
        <v>0</v>
      </c>
      <c r="Y875" s="16"/>
      <c r="Z875" s="11"/>
      <c r="AA875" s="17"/>
      <c r="AB875" s="16"/>
      <c r="AC875" s="11"/>
      <c r="AD875" s="17">
        <f t="shared" si="186"/>
        <v>0</v>
      </c>
      <c r="AE875" s="16"/>
      <c r="AF875" s="11"/>
      <c r="AG875" s="17"/>
      <c r="AH875" s="164">
        <f t="shared" si="195"/>
        <v>0</v>
      </c>
      <c r="AI875" s="285"/>
      <c r="AJ875" s="16">
        <f t="shared" si="191"/>
        <v>0</v>
      </c>
    </row>
    <row r="876" spans="1:36" ht="11.25" customHeight="1">
      <c r="A876" s="156">
        <v>18233141</v>
      </c>
      <c r="B876" s="157"/>
      <c r="C876" s="197" t="s">
        <v>842</v>
      </c>
      <c r="D876" s="159">
        <v>0</v>
      </c>
      <c r="E876" s="159">
        <v>0</v>
      </c>
      <c r="F876" s="159">
        <v>0</v>
      </c>
      <c r="G876" s="159">
        <v>0</v>
      </c>
      <c r="H876" s="159">
        <v>0</v>
      </c>
      <c r="I876" s="159">
        <v>0</v>
      </c>
      <c r="J876" s="275">
        <v>0</v>
      </c>
      <c r="K876" s="275">
        <v>0</v>
      </c>
      <c r="L876" s="160">
        <v>0</v>
      </c>
      <c r="M876" s="160">
        <v>0</v>
      </c>
      <c r="N876" s="160">
        <v>0</v>
      </c>
      <c r="O876" s="160">
        <v>0</v>
      </c>
      <c r="P876" s="160">
        <v>0</v>
      </c>
      <c r="Q876" s="160">
        <f t="shared" si="184"/>
        <v>0</v>
      </c>
      <c r="R876" s="222"/>
      <c r="S876" s="209"/>
      <c r="T876" s="209" t="s">
        <v>1182</v>
      </c>
      <c r="U876" s="517"/>
      <c r="V876" s="16">
        <v>0</v>
      </c>
      <c r="W876" s="11">
        <v>0</v>
      </c>
      <c r="X876" s="17">
        <v>0</v>
      </c>
      <c r="Y876" s="16"/>
      <c r="Z876" s="11"/>
      <c r="AA876" s="17"/>
      <c r="AB876" s="16"/>
      <c r="AC876" s="11"/>
      <c r="AD876" s="17">
        <f t="shared" si="186"/>
        <v>0</v>
      </c>
      <c r="AE876" s="16">
        <f>$Q876</f>
        <v>0</v>
      </c>
      <c r="AF876" s="11">
        <f>$Q876</f>
        <v>0</v>
      </c>
      <c r="AG876" s="17">
        <f>$Q876</f>
        <v>0</v>
      </c>
      <c r="AH876" s="161"/>
      <c r="AI876" s="285"/>
      <c r="AJ876" s="16">
        <f t="shared" si="191"/>
        <v>0</v>
      </c>
    </row>
    <row r="877" spans="1:36" ht="11.25" customHeight="1">
      <c r="A877" s="157">
        <v>18233151</v>
      </c>
      <c r="B877" s="157"/>
      <c r="C877" s="197" t="s">
        <v>908</v>
      </c>
      <c r="D877" s="159">
        <v>0</v>
      </c>
      <c r="E877" s="159">
        <v>0</v>
      </c>
      <c r="F877" s="159">
        <v>0</v>
      </c>
      <c r="G877" s="159">
        <v>0</v>
      </c>
      <c r="H877" s="159">
        <v>0</v>
      </c>
      <c r="I877" s="159">
        <v>0</v>
      </c>
      <c r="J877" s="275">
        <v>0</v>
      </c>
      <c r="K877" s="275">
        <v>0</v>
      </c>
      <c r="L877" s="160">
        <v>0</v>
      </c>
      <c r="M877" s="160">
        <v>0</v>
      </c>
      <c r="N877" s="160">
        <v>0</v>
      </c>
      <c r="O877" s="160">
        <v>0</v>
      </c>
      <c r="P877" s="160">
        <v>0</v>
      </c>
      <c r="Q877" s="160">
        <f t="shared" si="184"/>
        <v>0</v>
      </c>
      <c r="R877" s="222"/>
      <c r="S877" s="209"/>
      <c r="T877" s="209"/>
      <c r="U877" s="517"/>
      <c r="V877" s="16">
        <v>0</v>
      </c>
      <c r="W877" s="11">
        <v>0</v>
      </c>
      <c r="X877" s="17">
        <v>0</v>
      </c>
      <c r="Y877" s="16"/>
      <c r="Z877" s="11"/>
      <c r="AA877" s="17"/>
      <c r="AB877" s="16"/>
      <c r="AC877" s="11"/>
      <c r="AD877" s="17">
        <f t="shared" si="186"/>
        <v>0</v>
      </c>
      <c r="AE877" s="16"/>
      <c r="AF877" s="11"/>
      <c r="AG877" s="17"/>
      <c r="AH877" s="164">
        <f t="shared" ref="AH877:AH882" si="196">Q877</f>
        <v>0</v>
      </c>
      <c r="AI877" s="285"/>
      <c r="AJ877" s="16">
        <f t="shared" si="191"/>
        <v>0</v>
      </c>
    </row>
    <row r="878" spans="1:36" ht="11.25" customHeight="1">
      <c r="A878" s="157">
        <v>18233161</v>
      </c>
      <c r="B878" s="157"/>
      <c r="C878" s="197" t="s">
        <v>909</v>
      </c>
      <c r="D878" s="159">
        <v>0</v>
      </c>
      <c r="E878" s="159">
        <v>0</v>
      </c>
      <c r="F878" s="159">
        <v>0</v>
      </c>
      <c r="G878" s="159">
        <v>0</v>
      </c>
      <c r="H878" s="159">
        <v>0</v>
      </c>
      <c r="I878" s="159">
        <v>0</v>
      </c>
      <c r="J878" s="275">
        <v>0</v>
      </c>
      <c r="K878" s="275">
        <v>0</v>
      </c>
      <c r="L878" s="160">
        <v>0</v>
      </c>
      <c r="M878" s="160">
        <v>0</v>
      </c>
      <c r="N878" s="160">
        <v>0</v>
      </c>
      <c r="O878" s="160">
        <v>0</v>
      </c>
      <c r="P878" s="160">
        <v>0</v>
      </c>
      <c r="Q878" s="160">
        <f t="shared" si="184"/>
        <v>0</v>
      </c>
      <c r="R878" s="222"/>
      <c r="S878" s="209"/>
      <c r="T878" s="209"/>
      <c r="U878" s="517"/>
      <c r="V878" s="16">
        <v>0</v>
      </c>
      <c r="W878" s="11">
        <v>0</v>
      </c>
      <c r="X878" s="17">
        <v>0</v>
      </c>
      <c r="Y878" s="16"/>
      <c r="Z878" s="11"/>
      <c r="AA878" s="17"/>
      <c r="AB878" s="16"/>
      <c r="AC878" s="11"/>
      <c r="AD878" s="17">
        <f t="shared" si="186"/>
        <v>0</v>
      </c>
      <c r="AE878" s="16"/>
      <c r="AF878" s="11"/>
      <c r="AG878" s="17"/>
      <c r="AH878" s="164">
        <f t="shared" si="196"/>
        <v>0</v>
      </c>
      <c r="AI878" s="285"/>
      <c r="AJ878" s="16">
        <f t="shared" si="191"/>
        <v>0</v>
      </c>
    </row>
    <row r="879" spans="1:36" ht="11.25" customHeight="1">
      <c r="A879" s="157">
        <v>18233171</v>
      </c>
      <c r="B879" s="157"/>
      <c r="C879" s="197" t="s">
        <v>910</v>
      </c>
      <c r="D879" s="159">
        <v>0</v>
      </c>
      <c r="E879" s="159">
        <v>0</v>
      </c>
      <c r="F879" s="159">
        <v>0</v>
      </c>
      <c r="G879" s="159">
        <v>0</v>
      </c>
      <c r="H879" s="159">
        <v>0</v>
      </c>
      <c r="I879" s="159">
        <v>0</v>
      </c>
      <c r="J879" s="275">
        <v>0</v>
      </c>
      <c r="K879" s="275">
        <v>0</v>
      </c>
      <c r="L879" s="160">
        <v>0</v>
      </c>
      <c r="M879" s="160">
        <v>0</v>
      </c>
      <c r="N879" s="160">
        <v>0</v>
      </c>
      <c r="O879" s="160">
        <v>0</v>
      </c>
      <c r="P879" s="160">
        <v>0</v>
      </c>
      <c r="Q879" s="160">
        <f t="shared" si="184"/>
        <v>0</v>
      </c>
      <c r="R879" s="222"/>
      <c r="S879" s="209"/>
      <c r="T879" s="209"/>
      <c r="U879" s="517"/>
      <c r="V879" s="16">
        <v>0</v>
      </c>
      <c r="W879" s="11">
        <v>0</v>
      </c>
      <c r="X879" s="17">
        <v>0</v>
      </c>
      <c r="Y879" s="16"/>
      <c r="Z879" s="11"/>
      <c r="AA879" s="17"/>
      <c r="AB879" s="16"/>
      <c r="AC879" s="11"/>
      <c r="AD879" s="17">
        <f t="shared" si="186"/>
        <v>0</v>
      </c>
      <c r="AE879" s="16"/>
      <c r="AF879" s="11"/>
      <c r="AG879" s="17"/>
      <c r="AH879" s="164">
        <f t="shared" si="196"/>
        <v>0</v>
      </c>
      <c r="AI879" s="285"/>
      <c r="AJ879" s="16">
        <f t="shared" si="191"/>
        <v>0</v>
      </c>
    </row>
    <row r="880" spans="1:36" ht="11.25" customHeight="1">
      <c r="A880" s="157">
        <v>18233181</v>
      </c>
      <c r="B880" s="157"/>
      <c r="C880" s="197" t="s">
        <v>908</v>
      </c>
      <c r="D880" s="159">
        <v>0</v>
      </c>
      <c r="E880" s="159">
        <v>0</v>
      </c>
      <c r="F880" s="159">
        <v>0</v>
      </c>
      <c r="G880" s="159">
        <v>0</v>
      </c>
      <c r="H880" s="159">
        <v>0</v>
      </c>
      <c r="I880" s="159">
        <v>0</v>
      </c>
      <c r="J880" s="275">
        <v>0</v>
      </c>
      <c r="K880" s="275">
        <v>0</v>
      </c>
      <c r="L880" s="160">
        <v>0</v>
      </c>
      <c r="M880" s="160">
        <v>0</v>
      </c>
      <c r="N880" s="160">
        <v>0</v>
      </c>
      <c r="O880" s="160">
        <v>0</v>
      </c>
      <c r="P880" s="160">
        <v>0</v>
      </c>
      <c r="Q880" s="160">
        <f t="shared" si="184"/>
        <v>0</v>
      </c>
      <c r="R880" s="222"/>
      <c r="S880" s="209"/>
      <c r="T880" s="209"/>
      <c r="U880" s="517"/>
      <c r="V880" s="16">
        <v>0</v>
      </c>
      <c r="W880" s="11">
        <v>0</v>
      </c>
      <c r="X880" s="17">
        <v>0</v>
      </c>
      <c r="Y880" s="16"/>
      <c r="Z880" s="11"/>
      <c r="AA880" s="17"/>
      <c r="AB880" s="16"/>
      <c r="AC880" s="11"/>
      <c r="AD880" s="17">
        <f t="shared" si="186"/>
        <v>0</v>
      </c>
      <c r="AE880" s="16"/>
      <c r="AF880" s="11"/>
      <c r="AG880" s="17"/>
      <c r="AH880" s="164">
        <f t="shared" si="196"/>
        <v>0</v>
      </c>
      <c r="AI880" s="285"/>
      <c r="AJ880" s="16">
        <f t="shared" si="191"/>
        <v>0</v>
      </c>
    </row>
    <row r="881" spans="1:36" ht="11.25" customHeight="1">
      <c r="A881" s="157">
        <v>18233191</v>
      </c>
      <c r="B881" s="157"/>
      <c r="C881" s="197" t="s">
        <v>909</v>
      </c>
      <c r="D881" s="159">
        <v>0</v>
      </c>
      <c r="E881" s="159">
        <v>0</v>
      </c>
      <c r="F881" s="159">
        <v>0</v>
      </c>
      <c r="G881" s="159">
        <v>0</v>
      </c>
      <c r="H881" s="159">
        <v>0</v>
      </c>
      <c r="I881" s="159">
        <v>0</v>
      </c>
      <c r="J881" s="275">
        <v>0</v>
      </c>
      <c r="K881" s="275">
        <v>0</v>
      </c>
      <c r="L881" s="160">
        <v>0</v>
      </c>
      <c r="M881" s="160">
        <v>0</v>
      </c>
      <c r="N881" s="160">
        <v>0</v>
      </c>
      <c r="O881" s="160">
        <v>0</v>
      </c>
      <c r="P881" s="160">
        <v>0</v>
      </c>
      <c r="Q881" s="160">
        <f t="shared" si="184"/>
        <v>0</v>
      </c>
      <c r="R881" s="222"/>
      <c r="S881" s="209"/>
      <c r="T881" s="209"/>
      <c r="U881" s="517"/>
      <c r="V881" s="16">
        <v>0</v>
      </c>
      <c r="W881" s="11">
        <v>0</v>
      </c>
      <c r="X881" s="17">
        <v>0</v>
      </c>
      <c r="Y881" s="16"/>
      <c r="Z881" s="11"/>
      <c r="AA881" s="17"/>
      <c r="AB881" s="16"/>
      <c r="AC881" s="11"/>
      <c r="AD881" s="17">
        <f t="shared" si="186"/>
        <v>0</v>
      </c>
      <c r="AE881" s="16"/>
      <c r="AF881" s="11"/>
      <c r="AG881" s="17"/>
      <c r="AH881" s="164">
        <f t="shared" si="196"/>
        <v>0</v>
      </c>
      <c r="AI881" s="285"/>
      <c r="AJ881" s="16">
        <f t="shared" si="191"/>
        <v>0</v>
      </c>
    </row>
    <row r="882" spans="1:36" ht="11.25" customHeight="1">
      <c r="A882" s="157">
        <v>18233201</v>
      </c>
      <c r="B882" s="157"/>
      <c r="C882" s="197" t="s">
        <v>1043</v>
      </c>
      <c r="D882" s="159">
        <v>0</v>
      </c>
      <c r="E882" s="159">
        <v>0</v>
      </c>
      <c r="F882" s="159">
        <v>0</v>
      </c>
      <c r="G882" s="159">
        <v>0</v>
      </c>
      <c r="H882" s="159">
        <v>0</v>
      </c>
      <c r="I882" s="159">
        <v>0</v>
      </c>
      <c r="J882" s="275">
        <v>0</v>
      </c>
      <c r="K882" s="275">
        <v>0</v>
      </c>
      <c r="L882" s="160">
        <v>0</v>
      </c>
      <c r="M882" s="160">
        <v>0</v>
      </c>
      <c r="N882" s="160">
        <v>0</v>
      </c>
      <c r="O882" s="160">
        <v>0</v>
      </c>
      <c r="P882" s="160">
        <v>0</v>
      </c>
      <c r="Q882" s="160">
        <f t="shared" si="184"/>
        <v>0</v>
      </c>
      <c r="R882" s="222"/>
      <c r="S882" s="209"/>
      <c r="T882" s="209"/>
      <c r="U882" s="517"/>
      <c r="V882" s="16">
        <v>0</v>
      </c>
      <c r="W882" s="11">
        <v>0</v>
      </c>
      <c r="X882" s="17">
        <v>0</v>
      </c>
      <c r="Y882" s="16"/>
      <c r="Z882" s="11"/>
      <c r="AA882" s="17"/>
      <c r="AB882" s="16"/>
      <c r="AC882" s="11"/>
      <c r="AD882" s="17">
        <f>SUM(AB882:AC882)</f>
        <v>0</v>
      </c>
      <c r="AE882" s="16"/>
      <c r="AF882" s="11"/>
      <c r="AG882" s="17"/>
      <c r="AH882" s="164">
        <f t="shared" si="196"/>
        <v>0</v>
      </c>
      <c r="AI882" s="285"/>
      <c r="AJ882" s="16">
        <f t="shared" si="191"/>
        <v>0</v>
      </c>
    </row>
    <row r="883" spans="1:36" ht="11.25" customHeight="1">
      <c r="A883" s="157">
        <v>18235521</v>
      </c>
      <c r="B883" s="157"/>
      <c r="C883" s="197" t="s">
        <v>1921</v>
      </c>
      <c r="D883" s="159">
        <v>27241753.879999999</v>
      </c>
      <c r="E883" s="159">
        <v>27001332.879999999</v>
      </c>
      <c r="F883" s="159">
        <v>26760911.879999999</v>
      </c>
      <c r="G883" s="159">
        <v>26520490.879999999</v>
      </c>
      <c r="H883" s="159">
        <v>26280069.879999999</v>
      </c>
      <c r="I883" s="159">
        <v>26039648.879999999</v>
      </c>
      <c r="J883" s="275">
        <v>25799227.879999999</v>
      </c>
      <c r="K883" s="275">
        <v>25558806.879999999</v>
      </c>
      <c r="L883" s="160">
        <v>25318385.879999999</v>
      </c>
      <c r="M883" s="160">
        <v>25077964.879999999</v>
      </c>
      <c r="N883" s="160">
        <v>24837543.879999999</v>
      </c>
      <c r="O883" s="160">
        <v>24597122.879999999</v>
      </c>
      <c r="P883" s="160">
        <v>24356701.879999999</v>
      </c>
      <c r="Q883" s="160">
        <f t="shared" si="184"/>
        <v>25799227.879999999</v>
      </c>
      <c r="R883" s="222" t="s">
        <v>1860</v>
      </c>
      <c r="S883" s="209"/>
      <c r="T883" s="209" t="s">
        <v>828</v>
      </c>
      <c r="U883" s="517"/>
      <c r="V883" s="16">
        <v>0</v>
      </c>
      <c r="W883" s="11">
        <v>0</v>
      </c>
      <c r="X883" s="17">
        <v>0</v>
      </c>
      <c r="Y883" s="16">
        <f>Q883</f>
        <v>25799227.879999999</v>
      </c>
      <c r="Z883" s="11"/>
      <c r="AA883" s="17">
        <f>Y883</f>
        <v>25799227.879999999</v>
      </c>
      <c r="AB883" s="16"/>
      <c r="AC883" s="11"/>
      <c r="AD883" s="17">
        <f>AB883+AC883</f>
        <v>0</v>
      </c>
      <c r="AE883" s="16"/>
      <c r="AF883" s="11"/>
      <c r="AG883" s="17"/>
      <c r="AH883" s="161"/>
      <c r="AI883" s="285"/>
      <c r="AJ883" s="16">
        <f t="shared" si="191"/>
        <v>0</v>
      </c>
    </row>
    <row r="884" spans="1:36" ht="11.25" customHeight="1">
      <c r="A884" s="157">
        <v>18235531</v>
      </c>
      <c r="B884" s="157"/>
      <c r="C884" s="197" t="s">
        <v>1920</v>
      </c>
      <c r="D884" s="159">
        <v>0</v>
      </c>
      <c r="E884" s="159">
        <v>0</v>
      </c>
      <c r="F884" s="159">
        <v>0</v>
      </c>
      <c r="G884" s="159">
        <v>0</v>
      </c>
      <c r="H884" s="159">
        <v>0</v>
      </c>
      <c r="I884" s="159">
        <v>0</v>
      </c>
      <c r="J884" s="275">
        <v>0</v>
      </c>
      <c r="K884" s="275">
        <v>0</v>
      </c>
      <c r="L884" s="160">
        <v>0</v>
      </c>
      <c r="M884" s="160">
        <v>0</v>
      </c>
      <c r="N884" s="160">
        <v>0</v>
      </c>
      <c r="O884" s="160">
        <v>0</v>
      </c>
      <c r="P884" s="160">
        <v>0</v>
      </c>
      <c r="Q884" s="160">
        <f t="shared" si="184"/>
        <v>0</v>
      </c>
      <c r="R884" s="222" t="s">
        <v>1403</v>
      </c>
      <c r="S884" s="209"/>
      <c r="T884" s="209" t="s">
        <v>828</v>
      </c>
      <c r="U884" s="517"/>
      <c r="V884" s="16">
        <v>0</v>
      </c>
      <c r="W884" s="11">
        <v>0</v>
      </c>
      <c r="X884" s="17">
        <v>0</v>
      </c>
      <c r="Y884" s="16">
        <f>Q884</f>
        <v>0</v>
      </c>
      <c r="Z884" s="11"/>
      <c r="AA884" s="17">
        <f>Y884</f>
        <v>0</v>
      </c>
      <c r="AB884" s="16"/>
      <c r="AC884" s="11"/>
      <c r="AD884" s="17">
        <f>AB884+AC884</f>
        <v>0</v>
      </c>
      <c r="AE884" s="16"/>
      <c r="AF884" s="11"/>
      <c r="AG884" s="17"/>
      <c r="AH884" s="161"/>
      <c r="AI884" s="285"/>
      <c r="AJ884" s="16">
        <f t="shared" si="191"/>
        <v>0</v>
      </c>
    </row>
    <row r="885" spans="1:36" ht="11.25" customHeight="1">
      <c r="A885" s="156">
        <v>18236021</v>
      </c>
      <c r="B885" s="157"/>
      <c r="C885" s="197" t="s">
        <v>676</v>
      </c>
      <c r="D885" s="159">
        <v>15256064.07</v>
      </c>
      <c r="E885" s="159">
        <v>15256064.07</v>
      </c>
      <c r="F885" s="159">
        <v>15256064.07</v>
      </c>
      <c r="G885" s="159">
        <v>15256064.07</v>
      </c>
      <c r="H885" s="159">
        <v>15256064.07</v>
      </c>
      <c r="I885" s="159">
        <v>15256064.07</v>
      </c>
      <c r="J885" s="275">
        <v>15256064.07</v>
      </c>
      <c r="K885" s="275">
        <v>15256064.07</v>
      </c>
      <c r="L885" s="160">
        <v>15256064.07</v>
      </c>
      <c r="M885" s="160">
        <v>15256064.07</v>
      </c>
      <c r="N885" s="160">
        <v>15256064.07</v>
      </c>
      <c r="O885" s="160">
        <v>15256064.07</v>
      </c>
      <c r="P885" s="160">
        <v>15256064.07</v>
      </c>
      <c r="Q885" s="160">
        <f t="shared" si="184"/>
        <v>15256064.069999995</v>
      </c>
      <c r="R885" s="222" t="s">
        <v>1133</v>
      </c>
      <c r="S885" s="209"/>
      <c r="T885" s="209">
        <v>23</v>
      </c>
      <c r="U885" s="517"/>
      <c r="V885" s="16">
        <v>0</v>
      </c>
      <c r="W885" s="11">
        <v>0</v>
      </c>
      <c r="X885" s="17">
        <v>0</v>
      </c>
      <c r="Y885" s="16">
        <f>Q885</f>
        <v>15256064.069999995</v>
      </c>
      <c r="Z885" s="11"/>
      <c r="AA885" s="17">
        <f>Q885</f>
        <v>15256064.069999995</v>
      </c>
      <c r="AB885" s="16"/>
      <c r="AC885" s="11">
        <v>0</v>
      </c>
      <c r="AD885" s="17">
        <f t="shared" si="186"/>
        <v>0</v>
      </c>
      <c r="AE885" s="16"/>
      <c r="AF885" s="11"/>
      <c r="AG885" s="17"/>
      <c r="AH885" s="161"/>
      <c r="AI885" s="285"/>
      <c r="AJ885" s="16">
        <f t="shared" si="191"/>
        <v>0</v>
      </c>
    </row>
    <row r="886" spans="1:36" ht="11.25" customHeight="1">
      <c r="A886" s="156">
        <v>18236022</v>
      </c>
      <c r="B886" s="157"/>
      <c r="C886" s="197" t="s">
        <v>1164</v>
      </c>
      <c r="D886" s="159">
        <v>0</v>
      </c>
      <c r="E886" s="159">
        <v>0</v>
      </c>
      <c r="F886" s="159">
        <v>0</v>
      </c>
      <c r="G886" s="159">
        <v>0</v>
      </c>
      <c r="H886" s="159">
        <v>0</v>
      </c>
      <c r="I886" s="159">
        <v>0</v>
      </c>
      <c r="J886" s="275">
        <v>0</v>
      </c>
      <c r="K886" s="275">
        <v>0</v>
      </c>
      <c r="L886" s="160">
        <v>0</v>
      </c>
      <c r="M886" s="160">
        <v>0</v>
      </c>
      <c r="N886" s="160">
        <v>0</v>
      </c>
      <c r="O886" s="160">
        <v>0</v>
      </c>
      <c r="P886" s="160">
        <v>0</v>
      </c>
      <c r="Q886" s="160">
        <f t="shared" si="184"/>
        <v>0</v>
      </c>
      <c r="R886" s="222"/>
      <c r="S886" s="209"/>
      <c r="T886" s="209" t="s">
        <v>1182</v>
      </c>
      <c r="U886" s="517"/>
      <c r="V886" s="16">
        <v>0</v>
      </c>
      <c r="W886" s="11">
        <v>0</v>
      </c>
      <c r="X886" s="17">
        <v>0</v>
      </c>
      <c r="Y886" s="16"/>
      <c r="Z886" s="11"/>
      <c r="AA886" s="17"/>
      <c r="AB886" s="16"/>
      <c r="AC886" s="11"/>
      <c r="AD886" s="17">
        <f t="shared" si="186"/>
        <v>0</v>
      </c>
      <c r="AE886" s="16">
        <f>$Q886</f>
        <v>0</v>
      </c>
      <c r="AF886" s="11">
        <f>$Q886</f>
        <v>0</v>
      </c>
      <c r="AG886" s="17">
        <f>$Q886</f>
        <v>0</v>
      </c>
      <c r="AH886" s="161"/>
      <c r="AI886" s="285"/>
      <c r="AJ886" s="16">
        <f t="shared" si="191"/>
        <v>0</v>
      </c>
    </row>
    <row r="887" spans="1:36" ht="11.25" customHeight="1">
      <c r="A887" s="156">
        <v>18236031</v>
      </c>
      <c r="B887" s="157"/>
      <c r="C887" s="197" t="s">
        <v>1115</v>
      </c>
      <c r="D887" s="159">
        <v>2873005.76</v>
      </c>
      <c r="E887" s="159">
        <v>2873005.76</v>
      </c>
      <c r="F887" s="159">
        <v>2873005.76</v>
      </c>
      <c r="G887" s="159">
        <v>2873005.76</v>
      </c>
      <c r="H887" s="159">
        <v>2873005.76</v>
      </c>
      <c r="I887" s="159">
        <v>2873005.76</v>
      </c>
      <c r="J887" s="275">
        <v>2873005.76</v>
      </c>
      <c r="K887" s="275">
        <v>2873005.76</v>
      </c>
      <c r="L887" s="160">
        <v>2873005.76</v>
      </c>
      <c r="M887" s="160">
        <v>2873005.76</v>
      </c>
      <c r="N887" s="160">
        <v>2873005.76</v>
      </c>
      <c r="O887" s="160">
        <v>2873005.76</v>
      </c>
      <c r="P887" s="160">
        <v>2873005.76</v>
      </c>
      <c r="Q887" s="160">
        <f t="shared" si="184"/>
        <v>2873005.7599999993</v>
      </c>
      <c r="R887" s="222" t="s">
        <v>1133</v>
      </c>
      <c r="S887" s="209"/>
      <c r="T887" s="209">
        <v>23</v>
      </c>
      <c r="U887" s="517"/>
      <c r="V887" s="16">
        <v>0</v>
      </c>
      <c r="W887" s="11">
        <v>0</v>
      </c>
      <c r="X887" s="17">
        <v>0</v>
      </c>
      <c r="Y887" s="16">
        <f>Q887</f>
        <v>2873005.7599999993</v>
      </c>
      <c r="Z887" s="11"/>
      <c r="AA887" s="17">
        <f>Q887</f>
        <v>2873005.7599999993</v>
      </c>
      <c r="AB887" s="16"/>
      <c r="AC887" s="11">
        <v>0</v>
      </c>
      <c r="AD887" s="17">
        <f t="shared" si="186"/>
        <v>0</v>
      </c>
      <c r="AE887" s="16"/>
      <c r="AF887" s="11"/>
      <c r="AG887" s="17"/>
      <c r="AH887" s="161"/>
      <c r="AI887" s="285"/>
      <c r="AJ887" s="16">
        <f t="shared" si="191"/>
        <v>0</v>
      </c>
    </row>
    <row r="888" spans="1:36" ht="11.25" customHeight="1">
      <c r="A888" s="156">
        <v>18236041</v>
      </c>
      <c r="B888" s="157"/>
      <c r="C888" s="197" t="s">
        <v>677</v>
      </c>
      <c r="D888" s="159">
        <v>-228709.77</v>
      </c>
      <c r="E888" s="159">
        <v>-228709.77</v>
      </c>
      <c r="F888" s="159">
        <v>-228709.77</v>
      </c>
      <c r="G888" s="159">
        <v>-228709.77</v>
      </c>
      <c r="H888" s="159">
        <v>-228709.77</v>
      </c>
      <c r="I888" s="159">
        <v>-228709.77</v>
      </c>
      <c r="J888" s="275">
        <v>-228709.77</v>
      </c>
      <c r="K888" s="275">
        <v>-228709.77</v>
      </c>
      <c r="L888" s="160">
        <v>-228709.77</v>
      </c>
      <c r="M888" s="160">
        <v>-228709.77</v>
      </c>
      <c r="N888" s="160">
        <v>-228709.77</v>
      </c>
      <c r="O888" s="160">
        <v>-228709.77</v>
      </c>
      <c r="P888" s="160">
        <v>-228709.77</v>
      </c>
      <c r="Q888" s="160">
        <f t="shared" ref="Q888:Q951" si="197">(D888+P888+SUM(E888:O888)*2)/24</f>
        <v>-228709.77</v>
      </c>
      <c r="R888" s="222" t="s">
        <v>1133</v>
      </c>
      <c r="S888" s="209"/>
      <c r="T888" s="209">
        <v>23</v>
      </c>
      <c r="U888" s="517"/>
      <c r="V888" s="16">
        <v>0</v>
      </c>
      <c r="W888" s="11">
        <v>0</v>
      </c>
      <c r="X888" s="17">
        <v>0</v>
      </c>
      <c r="Y888" s="16">
        <f>Q888</f>
        <v>-228709.77</v>
      </c>
      <c r="Z888" s="11"/>
      <c r="AA888" s="17">
        <f>Q888</f>
        <v>-228709.77</v>
      </c>
      <c r="AB888" s="16"/>
      <c r="AC888" s="11">
        <v>0</v>
      </c>
      <c r="AD888" s="17">
        <f t="shared" si="186"/>
        <v>0</v>
      </c>
      <c r="AE888" s="16"/>
      <c r="AF888" s="11"/>
      <c r="AG888" s="17"/>
      <c r="AH888" s="161"/>
      <c r="AI888" s="285"/>
      <c r="AJ888" s="16">
        <f t="shared" si="191"/>
        <v>0</v>
      </c>
    </row>
    <row r="889" spans="1:36" ht="11.25" customHeight="1">
      <c r="A889" s="156">
        <v>18236051</v>
      </c>
      <c r="B889" s="157"/>
      <c r="C889" s="197" t="s">
        <v>790</v>
      </c>
      <c r="D889" s="159">
        <v>107024.51</v>
      </c>
      <c r="E889" s="159">
        <v>107024.51</v>
      </c>
      <c r="F889" s="159">
        <v>107024.51</v>
      </c>
      <c r="G889" s="159">
        <v>107024.51</v>
      </c>
      <c r="H889" s="159">
        <v>107024.51</v>
      </c>
      <c r="I889" s="159">
        <v>107024.51</v>
      </c>
      <c r="J889" s="275">
        <v>107024.51</v>
      </c>
      <c r="K889" s="275">
        <v>107024.51</v>
      </c>
      <c r="L889" s="160">
        <v>107024.51</v>
      </c>
      <c r="M889" s="160">
        <v>107024.51</v>
      </c>
      <c r="N889" s="160">
        <v>107024.51</v>
      </c>
      <c r="O889" s="160">
        <v>107024.51</v>
      </c>
      <c r="P889" s="160">
        <v>107024.51</v>
      </c>
      <c r="Q889" s="160">
        <f t="shared" si="197"/>
        <v>107024.51</v>
      </c>
      <c r="R889" s="222" t="s">
        <v>1133</v>
      </c>
      <c r="S889" s="209"/>
      <c r="T889" s="209">
        <v>23</v>
      </c>
      <c r="U889" s="517"/>
      <c r="V889" s="16">
        <v>0</v>
      </c>
      <c r="W889" s="11">
        <v>0</v>
      </c>
      <c r="X889" s="17">
        <v>0</v>
      </c>
      <c r="Y889" s="16">
        <f>Q889</f>
        <v>107024.51</v>
      </c>
      <c r="Z889" s="11"/>
      <c r="AA889" s="17">
        <f>Q889</f>
        <v>107024.51</v>
      </c>
      <c r="AB889" s="16"/>
      <c r="AC889" s="11">
        <v>0</v>
      </c>
      <c r="AD889" s="17">
        <f t="shared" si="186"/>
        <v>0</v>
      </c>
      <c r="AE889" s="16"/>
      <c r="AF889" s="11"/>
      <c r="AG889" s="17"/>
      <c r="AH889" s="161"/>
      <c r="AI889" s="285"/>
      <c r="AJ889" s="16">
        <f t="shared" si="191"/>
        <v>0</v>
      </c>
    </row>
    <row r="890" spans="1:36" ht="11.25" customHeight="1">
      <c r="A890" s="156">
        <v>18236061</v>
      </c>
      <c r="B890" s="157"/>
      <c r="C890" s="197" t="s">
        <v>591</v>
      </c>
      <c r="D890" s="159">
        <v>1031542.85</v>
      </c>
      <c r="E890" s="159">
        <v>1031542.85</v>
      </c>
      <c r="F890" s="159">
        <v>1031542.85</v>
      </c>
      <c r="G890" s="159">
        <v>1031542.85</v>
      </c>
      <c r="H890" s="159">
        <v>1031542.85</v>
      </c>
      <c r="I890" s="159">
        <v>1031542.85</v>
      </c>
      <c r="J890" s="275">
        <v>1031542.85</v>
      </c>
      <c r="K890" s="275">
        <v>1031542.85</v>
      </c>
      <c r="L890" s="160">
        <v>1031542.85</v>
      </c>
      <c r="M890" s="160">
        <v>1031542.85</v>
      </c>
      <c r="N890" s="160">
        <v>1031542.85</v>
      </c>
      <c r="O890" s="160">
        <v>1031542.85</v>
      </c>
      <c r="P890" s="160">
        <v>1031542.85</v>
      </c>
      <c r="Q890" s="160">
        <f t="shared" si="197"/>
        <v>1031542.8499999997</v>
      </c>
      <c r="R890" s="222" t="s">
        <v>1133</v>
      </c>
      <c r="S890" s="209"/>
      <c r="T890" s="209">
        <v>23</v>
      </c>
      <c r="U890" s="517"/>
      <c r="V890" s="16">
        <v>0</v>
      </c>
      <c r="W890" s="11">
        <v>0</v>
      </c>
      <c r="X890" s="17">
        <v>0</v>
      </c>
      <c r="Y890" s="16">
        <f>Q890</f>
        <v>1031542.8499999997</v>
      </c>
      <c r="Z890" s="11"/>
      <c r="AA890" s="17">
        <f>Q890</f>
        <v>1031542.8499999997</v>
      </c>
      <c r="AB890" s="16"/>
      <c r="AC890" s="11">
        <v>0</v>
      </c>
      <c r="AD890" s="17">
        <f t="shared" si="186"/>
        <v>0</v>
      </c>
      <c r="AE890" s="16"/>
      <c r="AF890" s="11"/>
      <c r="AG890" s="17"/>
      <c r="AH890" s="161"/>
      <c r="AI890" s="285"/>
      <c r="AJ890" s="16">
        <f t="shared" si="191"/>
        <v>0</v>
      </c>
    </row>
    <row r="891" spans="1:36" ht="11.25" customHeight="1">
      <c r="A891" s="156">
        <v>18236071</v>
      </c>
      <c r="B891" s="157"/>
      <c r="C891" s="197" t="s">
        <v>592</v>
      </c>
      <c r="D891" s="159">
        <v>671052.84</v>
      </c>
      <c r="E891" s="159">
        <v>671052.84</v>
      </c>
      <c r="F891" s="159">
        <v>671052.84</v>
      </c>
      <c r="G891" s="159">
        <v>671052.84</v>
      </c>
      <c r="H891" s="159">
        <v>671052.84</v>
      </c>
      <c r="I891" s="159">
        <v>671052.84</v>
      </c>
      <c r="J891" s="275">
        <v>671052.84</v>
      </c>
      <c r="K891" s="275">
        <v>671052.84</v>
      </c>
      <c r="L891" s="160">
        <v>671052.84</v>
      </c>
      <c r="M891" s="160">
        <v>671052.84</v>
      </c>
      <c r="N891" s="160">
        <v>671052.84</v>
      </c>
      <c r="O891" s="160">
        <v>671052.84</v>
      </c>
      <c r="P891" s="160">
        <v>671052.84</v>
      </c>
      <c r="Q891" s="160">
        <f t="shared" si="197"/>
        <v>671052.84</v>
      </c>
      <c r="R891" s="222" t="s">
        <v>1133</v>
      </c>
      <c r="S891" s="209"/>
      <c r="T891" s="209">
        <v>23</v>
      </c>
      <c r="U891" s="517"/>
      <c r="V891" s="16">
        <v>0</v>
      </c>
      <c r="W891" s="11">
        <v>0</v>
      </c>
      <c r="X891" s="17">
        <v>0</v>
      </c>
      <c r="Y891" s="16">
        <f>Q891</f>
        <v>671052.84</v>
      </c>
      <c r="Z891" s="11"/>
      <c r="AA891" s="17">
        <f>Q891</f>
        <v>671052.84</v>
      </c>
      <c r="AB891" s="16"/>
      <c r="AC891" s="11">
        <v>0</v>
      </c>
      <c r="AD891" s="17">
        <f t="shared" si="186"/>
        <v>0</v>
      </c>
      <c r="AE891" s="16"/>
      <c r="AF891" s="11"/>
      <c r="AG891" s="17"/>
      <c r="AH891" s="161"/>
      <c r="AI891" s="285"/>
      <c r="AJ891" s="16">
        <f t="shared" si="191"/>
        <v>0</v>
      </c>
    </row>
    <row r="892" spans="1:36" ht="11.25" customHeight="1">
      <c r="A892" s="156">
        <v>18236081</v>
      </c>
      <c r="B892" s="157"/>
      <c r="C892" s="197" t="s">
        <v>1188</v>
      </c>
      <c r="D892" s="159">
        <v>0</v>
      </c>
      <c r="E892" s="159">
        <v>0</v>
      </c>
      <c r="F892" s="159">
        <v>0</v>
      </c>
      <c r="G892" s="159">
        <v>0</v>
      </c>
      <c r="H892" s="159">
        <v>0</v>
      </c>
      <c r="I892" s="159">
        <v>0</v>
      </c>
      <c r="J892" s="275">
        <v>0</v>
      </c>
      <c r="K892" s="275">
        <v>0</v>
      </c>
      <c r="L892" s="160">
        <v>0</v>
      </c>
      <c r="M892" s="160">
        <v>0</v>
      </c>
      <c r="N892" s="160">
        <v>0</v>
      </c>
      <c r="O892" s="160">
        <v>0</v>
      </c>
      <c r="P892" s="160">
        <v>0</v>
      </c>
      <c r="Q892" s="160">
        <f t="shared" si="197"/>
        <v>0</v>
      </c>
      <c r="R892" s="222"/>
      <c r="S892" s="209"/>
      <c r="T892" s="209" t="s">
        <v>1182</v>
      </c>
      <c r="U892" s="517"/>
      <c r="V892" s="16">
        <v>0</v>
      </c>
      <c r="W892" s="11">
        <v>0</v>
      </c>
      <c r="X892" s="17">
        <v>0</v>
      </c>
      <c r="Y892" s="16"/>
      <c r="Z892" s="11"/>
      <c r="AA892" s="17"/>
      <c r="AB892" s="16"/>
      <c r="AC892" s="11"/>
      <c r="AD892" s="17">
        <f t="shared" si="186"/>
        <v>0</v>
      </c>
      <c r="AE892" s="16">
        <f>$Q892</f>
        <v>0</v>
      </c>
      <c r="AF892" s="11">
        <f>$Q892</f>
        <v>0</v>
      </c>
      <c r="AG892" s="17">
        <f>$Q892</f>
        <v>0</v>
      </c>
      <c r="AH892" s="161"/>
      <c r="AI892" s="285"/>
      <c r="AJ892" s="16">
        <f t="shared" si="191"/>
        <v>0</v>
      </c>
    </row>
    <row r="893" spans="1:36" ht="11.25" customHeight="1">
      <c r="A893" s="156">
        <v>18236091</v>
      </c>
      <c r="B893" s="157"/>
      <c r="C893" s="197" t="s">
        <v>1385</v>
      </c>
      <c r="D893" s="159">
        <v>-100555.3</v>
      </c>
      <c r="E893" s="159">
        <v>-100555.3</v>
      </c>
      <c r="F893" s="159">
        <v>-100555.3</v>
      </c>
      <c r="G893" s="159">
        <v>-100555.3</v>
      </c>
      <c r="H893" s="159">
        <v>-100555.3</v>
      </c>
      <c r="I893" s="159">
        <v>-100555.3</v>
      </c>
      <c r="J893" s="275">
        <v>-100555.3</v>
      </c>
      <c r="K893" s="275">
        <v>-100555.3</v>
      </c>
      <c r="L893" s="160">
        <v>-100555.3</v>
      </c>
      <c r="M893" s="160">
        <v>-100555.3</v>
      </c>
      <c r="N893" s="160">
        <v>-100555.3</v>
      </c>
      <c r="O893" s="160">
        <v>-100555.3</v>
      </c>
      <c r="P893" s="160">
        <v>-100555.3</v>
      </c>
      <c r="Q893" s="160">
        <f t="shared" si="197"/>
        <v>-100555.30000000003</v>
      </c>
      <c r="R893" s="222" t="s">
        <v>1133</v>
      </c>
      <c r="S893" s="209"/>
      <c r="T893" s="209" t="s">
        <v>828</v>
      </c>
      <c r="U893" s="517"/>
      <c r="V893" s="16">
        <v>0</v>
      </c>
      <c r="W893" s="11">
        <v>0</v>
      </c>
      <c r="X893" s="17">
        <v>0</v>
      </c>
      <c r="Y893" s="16">
        <f>Q893</f>
        <v>-100555.30000000003</v>
      </c>
      <c r="Z893" s="11"/>
      <c r="AA893" s="17">
        <f>Q893</f>
        <v>-100555.30000000003</v>
      </c>
      <c r="AB893" s="16"/>
      <c r="AC893" s="11">
        <v>0</v>
      </c>
      <c r="AD893" s="17">
        <f>SUM(AB893:AC893)</f>
        <v>0</v>
      </c>
      <c r="AE893" s="16"/>
      <c r="AF893" s="11"/>
      <c r="AG893" s="17"/>
      <c r="AH893" s="161"/>
      <c r="AI893" s="285"/>
      <c r="AJ893" s="16">
        <f t="shared" si="191"/>
        <v>0</v>
      </c>
    </row>
    <row r="894" spans="1:36" ht="11.25" customHeight="1">
      <c r="A894" s="156">
        <v>18236101</v>
      </c>
      <c r="B894" s="157"/>
      <c r="C894" s="197" t="s">
        <v>1416</v>
      </c>
      <c r="D894" s="159">
        <v>3769772.47</v>
      </c>
      <c r="E894" s="159">
        <v>3769772.47</v>
      </c>
      <c r="F894" s="159">
        <v>3769772.47</v>
      </c>
      <c r="G894" s="159">
        <v>3769772.47</v>
      </c>
      <c r="H894" s="159">
        <v>3769772.47</v>
      </c>
      <c r="I894" s="159">
        <v>3769772.47</v>
      </c>
      <c r="J894" s="275">
        <v>3769772.47</v>
      </c>
      <c r="K894" s="275">
        <v>3769772.47</v>
      </c>
      <c r="L894" s="160">
        <v>3769772.47</v>
      </c>
      <c r="M894" s="160">
        <v>3769772.47</v>
      </c>
      <c r="N894" s="160">
        <v>3769772.47</v>
      </c>
      <c r="O894" s="160">
        <v>3769772.47</v>
      </c>
      <c r="P894" s="160">
        <v>3769772.47</v>
      </c>
      <c r="Q894" s="160">
        <f t="shared" si="197"/>
        <v>3769772.4699999993</v>
      </c>
      <c r="R894" s="222" t="s">
        <v>1133</v>
      </c>
      <c r="S894" s="209"/>
      <c r="T894" s="209" t="s">
        <v>828</v>
      </c>
      <c r="U894" s="517"/>
      <c r="V894" s="16">
        <v>0</v>
      </c>
      <c r="W894" s="11">
        <v>0</v>
      </c>
      <c r="X894" s="17">
        <v>0</v>
      </c>
      <c r="Y894" s="16">
        <f>Q894</f>
        <v>3769772.4699999993</v>
      </c>
      <c r="Z894" s="11"/>
      <c r="AA894" s="17">
        <f>Q894</f>
        <v>3769772.4699999993</v>
      </c>
      <c r="AB894" s="16"/>
      <c r="AC894" s="11">
        <v>0</v>
      </c>
      <c r="AD894" s="17">
        <f>SUM(AB894:AC894)</f>
        <v>0</v>
      </c>
      <c r="AE894" s="16"/>
      <c r="AF894" s="11"/>
      <c r="AG894" s="17"/>
      <c r="AH894" s="161"/>
      <c r="AI894" s="285"/>
      <c r="AJ894" s="16">
        <f t="shared" si="191"/>
        <v>0</v>
      </c>
    </row>
    <row r="895" spans="1:36" ht="11.25" customHeight="1">
      <c r="A895" s="156">
        <v>18236111</v>
      </c>
      <c r="B895" s="157"/>
      <c r="C895" s="197" t="s">
        <v>2747</v>
      </c>
      <c r="D895" s="159">
        <v>-1813683.69</v>
      </c>
      <c r="E895" s="159">
        <v>-1810013.07</v>
      </c>
      <c r="F895" s="159">
        <v>-1805748.64</v>
      </c>
      <c r="G895" s="159">
        <v>-2161326.5299999998</v>
      </c>
      <c r="H895" s="159">
        <v>-2149856.11</v>
      </c>
      <c r="I895" s="159">
        <v>-2144533.98</v>
      </c>
      <c r="J895" s="275">
        <v>-2138494.69</v>
      </c>
      <c r="K895" s="275">
        <v>-2133346.7799999998</v>
      </c>
      <c r="L895" s="160">
        <v>-2126781.98</v>
      </c>
      <c r="M895" s="160">
        <v>-2124984.35</v>
      </c>
      <c r="N895" s="160">
        <v>-2123066.2599999998</v>
      </c>
      <c r="O895" s="160">
        <v>-2116242.5699999998</v>
      </c>
      <c r="P895" s="160">
        <v>-2112895.7200000002</v>
      </c>
      <c r="Q895" s="160">
        <f t="shared" si="197"/>
        <v>-2066473.7220833332</v>
      </c>
      <c r="R895" s="222" t="s">
        <v>1133</v>
      </c>
      <c r="S895" s="209"/>
      <c r="T895" s="209" t="s">
        <v>828</v>
      </c>
      <c r="U895" s="517"/>
      <c r="V895" s="16">
        <v>0</v>
      </c>
      <c r="W895" s="11">
        <v>0</v>
      </c>
      <c r="X895" s="17">
        <v>0</v>
      </c>
      <c r="Y895" s="16">
        <f>Q895</f>
        <v>-2066473.7220833332</v>
      </c>
      <c r="Z895" s="11"/>
      <c r="AA895" s="17">
        <f>Q895</f>
        <v>-2066473.7220833332</v>
      </c>
      <c r="AB895" s="16"/>
      <c r="AC895" s="11">
        <v>0</v>
      </c>
      <c r="AD895" s="17">
        <f>SUM(AB895:AC895)</f>
        <v>0</v>
      </c>
      <c r="AE895" s="16"/>
      <c r="AF895" s="11"/>
      <c r="AG895" s="17"/>
      <c r="AH895" s="161"/>
      <c r="AI895" s="285"/>
      <c r="AJ895" s="16">
        <f t="shared" si="191"/>
        <v>0</v>
      </c>
    </row>
    <row r="896" spans="1:36" ht="11.25" customHeight="1">
      <c r="A896" s="156">
        <v>18236612</v>
      </c>
      <c r="B896" s="157"/>
      <c r="C896" s="197" t="s">
        <v>672</v>
      </c>
      <c r="D896" s="159">
        <v>0</v>
      </c>
      <c r="E896" s="159">
        <v>0</v>
      </c>
      <c r="F896" s="159">
        <v>0</v>
      </c>
      <c r="G896" s="159">
        <v>0</v>
      </c>
      <c r="H896" s="159">
        <v>0</v>
      </c>
      <c r="I896" s="159">
        <v>0</v>
      </c>
      <c r="J896" s="275">
        <v>0</v>
      </c>
      <c r="K896" s="275">
        <v>0</v>
      </c>
      <c r="L896" s="160">
        <v>0</v>
      </c>
      <c r="M896" s="160">
        <v>0</v>
      </c>
      <c r="N896" s="160">
        <v>0</v>
      </c>
      <c r="O896" s="160">
        <v>0</v>
      </c>
      <c r="P896" s="160">
        <v>0</v>
      </c>
      <c r="Q896" s="160">
        <f t="shared" si="197"/>
        <v>0</v>
      </c>
      <c r="R896" s="222"/>
      <c r="S896" s="209"/>
      <c r="T896" s="209" t="s">
        <v>1182</v>
      </c>
      <c r="U896" s="517"/>
      <c r="V896" s="16">
        <v>0</v>
      </c>
      <c r="W896" s="11">
        <v>0</v>
      </c>
      <c r="X896" s="17">
        <v>0</v>
      </c>
      <c r="Y896" s="16"/>
      <c r="Z896" s="11"/>
      <c r="AA896" s="17"/>
      <c r="AB896" s="16"/>
      <c r="AC896" s="11"/>
      <c r="AD896" s="17">
        <f t="shared" si="186"/>
        <v>0</v>
      </c>
      <c r="AE896" s="16">
        <f t="shared" ref="AE896:AG905" si="198">$Q896</f>
        <v>0</v>
      </c>
      <c r="AF896" s="11">
        <f t="shared" si="198"/>
        <v>0</v>
      </c>
      <c r="AG896" s="17">
        <f t="shared" si="198"/>
        <v>0</v>
      </c>
      <c r="AH896" s="161"/>
      <c r="AI896" s="285"/>
      <c r="AJ896" s="16">
        <f t="shared" si="191"/>
        <v>0</v>
      </c>
    </row>
    <row r="897" spans="1:36" ht="11.25" customHeight="1">
      <c r="A897" s="156">
        <v>18236812</v>
      </c>
      <c r="B897" s="157"/>
      <c r="C897" s="197" t="s">
        <v>1203</v>
      </c>
      <c r="D897" s="159">
        <v>0</v>
      </c>
      <c r="E897" s="159">
        <v>0</v>
      </c>
      <c r="F897" s="159">
        <v>0</v>
      </c>
      <c r="G897" s="159">
        <v>0</v>
      </c>
      <c r="H897" s="159">
        <v>0</v>
      </c>
      <c r="I897" s="159">
        <v>0</v>
      </c>
      <c r="J897" s="275">
        <v>0</v>
      </c>
      <c r="K897" s="275">
        <v>0</v>
      </c>
      <c r="L897" s="160">
        <v>0</v>
      </c>
      <c r="M897" s="160">
        <v>0</v>
      </c>
      <c r="N897" s="160">
        <v>0</v>
      </c>
      <c r="O897" s="160">
        <v>0</v>
      </c>
      <c r="P897" s="160">
        <v>0</v>
      </c>
      <c r="Q897" s="160">
        <f t="shared" si="197"/>
        <v>0</v>
      </c>
      <c r="R897" s="222"/>
      <c r="S897" s="209"/>
      <c r="T897" s="209" t="s">
        <v>1182</v>
      </c>
      <c r="U897" s="517"/>
      <c r="V897" s="16">
        <v>0</v>
      </c>
      <c r="W897" s="11">
        <v>0</v>
      </c>
      <c r="X897" s="17">
        <v>0</v>
      </c>
      <c r="Y897" s="16"/>
      <c r="Z897" s="11"/>
      <c r="AA897" s="17"/>
      <c r="AB897" s="16"/>
      <c r="AC897" s="11"/>
      <c r="AD897" s="17">
        <f t="shared" ref="AD897:AD962" si="199">SUM(AB897:AC897)</f>
        <v>0</v>
      </c>
      <c r="AE897" s="16">
        <f t="shared" si="198"/>
        <v>0</v>
      </c>
      <c r="AF897" s="11">
        <f t="shared" si="198"/>
        <v>0</v>
      </c>
      <c r="AG897" s="17">
        <f t="shared" si="198"/>
        <v>0</v>
      </c>
      <c r="AH897" s="161"/>
      <c r="AI897" s="285"/>
      <c r="AJ897" s="16">
        <f t="shared" si="191"/>
        <v>0</v>
      </c>
    </row>
    <row r="898" spans="1:36" ht="11.25" customHeight="1">
      <c r="A898" s="156">
        <v>18237112</v>
      </c>
      <c r="B898" s="157"/>
      <c r="C898" s="197" t="s">
        <v>633</v>
      </c>
      <c r="D898" s="159">
        <v>279321.2</v>
      </c>
      <c r="E898" s="159">
        <v>279321.2</v>
      </c>
      <c r="F898" s="159">
        <v>279321.2</v>
      </c>
      <c r="G898" s="159">
        <v>279321.2</v>
      </c>
      <c r="H898" s="159">
        <v>279321.2</v>
      </c>
      <c r="I898" s="159">
        <v>279321.2</v>
      </c>
      <c r="J898" s="275">
        <v>279321.2</v>
      </c>
      <c r="K898" s="275">
        <v>279321.2</v>
      </c>
      <c r="L898" s="160">
        <v>279321.2</v>
      </c>
      <c r="M898" s="160">
        <v>279321.2</v>
      </c>
      <c r="N898" s="160">
        <v>280573.45</v>
      </c>
      <c r="O898" s="160">
        <v>286701.19</v>
      </c>
      <c r="P898" s="160">
        <v>289121.19</v>
      </c>
      <c r="Q898" s="160">
        <f t="shared" si="197"/>
        <v>280448.88625000004</v>
      </c>
      <c r="R898" s="222"/>
      <c r="S898" s="209"/>
      <c r="T898" s="209" t="s">
        <v>1182</v>
      </c>
      <c r="U898" s="517"/>
      <c r="V898" s="16">
        <v>0</v>
      </c>
      <c r="W898" s="11">
        <v>0</v>
      </c>
      <c r="X898" s="17">
        <v>0</v>
      </c>
      <c r="Y898" s="16"/>
      <c r="Z898" s="11"/>
      <c r="AA898" s="17"/>
      <c r="AB898" s="16"/>
      <c r="AC898" s="11"/>
      <c r="AD898" s="17">
        <f t="shared" si="199"/>
        <v>0</v>
      </c>
      <c r="AE898" s="16">
        <f t="shared" si="198"/>
        <v>280448.88625000004</v>
      </c>
      <c r="AF898" s="11">
        <f t="shared" si="198"/>
        <v>280448.88625000004</v>
      </c>
      <c r="AG898" s="17">
        <f t="shared" si="198"/>
        <v>280448.88625000004</v>
      </c>
      <c r="AH898" s="161"/>
      <c r="AI898" s="285"/>
      <c r="AJ898" s="16">
        <f t="shared" si="191"/>
        <v>0</v>
      </c>
    </row>
    <row r="899" spans="1:36" ht="11.25" customHeight="1">
      <c r="A899" s="156">
        <v>18237122</v>
      </c>
      <c r="B899" s="157"/>
      <c r="C899" s="197" t="s">
        <v>961</v>
      </c>
      <c r="D899" s="159">
        <v>169602.13</v>
      </c>
      <c r="E899" s="159">
        <v>169602.13</v>
      </c>
      <c r="F899" s="159">
        <v>169602.13</v>
      </c>
      <c r="G899" s="159">
        <v>169602.13</v>
      </c>
      <c r="H899" s="159">
        <v>169602.13</v>
      </c>
      <c r="I899" s="159">
        <v>169602.13</v>
      </c>
      <c r="J899" s="275">
        <v>169602.13</v>
      </c>
      <c r="K899" s="275">
        <v>169602.13</v>
      </c>
      <c r="L899" s="160">
        <v>169602.13</v>
      </c>
      <c r="M899" s="160">
        <v>169602.13</v>
      </c>
      <c r="N899" s="160">
        <v>169602.13</v>
      </c>
      <c r="O899" s="160">
        <v>169602.13</v>
      </c>
      <c r="P899" s="160">
        <v>169602.13</v>
      </c>
      <c r="Q899" s="160">
        <f t="shared" si="197"/>
        <v>169602.12999999998</v>
      </c>
      <c r="R899" s="222"/>
      <c r="S899" s="209"/>
      <c r="T899" s="209" t="s">
        <v>1182</v>
      </c>
      <c r="U899" s="517"/>
      <c r="V899" s="16">
        <v>0</v>
      </c>
      <c r="W899" s="11">
        <v>0</v>
      </c>
      <c r="X899" s="17">
        <v>0</v>
      </c>
      <c r="Y899" s="16"/>
      <c r="Z899" s="11"/>
      <c r="AA899" s="17"/>
      <c r="AB899" s="16"/>
      <c r="AC899" s="11"/>
      <c r="AD899" s="17">
        <f t="shared" si="199"/>
        <v>0</v>
      </c>
      <c r="AE899" s="16">
        <f t="shared" si="198"/>
        <v>169602.12999999998</v>
      </c>
      <c r="AF899" s="11">
        <f t="shared" si="198"/>
        <v>169602.12999999998</v>
      </c>
      <c r="AG899" s="17">
        <f t="shared" si="198"/>
        <v>169602.12999999998</v>
      </c>
      <c r="AH899" s="161"/>
      <c r="AI899" s="285"/>
      <c r="AJ899" s="16">
        <f t="shared" si="191"/>
        <v>0</v>
      </c>
    </row>
    <row r="900" spans="1:36" ht="11.25" customHeight="1">
      <c r="A900" s="169">
        <v>18237132</v>
      </c>
      <c r="B900" s="157"/>
      <c r="C900" s="200" t="s">
        <v>1478</v>
      </c>
      <c r="D900" s="159">
        <v>133750.43</v>
      </c>
      <c r="E900" s="159">
        <v>133750.43</v>
      </c>
      <c r="F900" s="159">
        <v>133750.43</v>
      </c>
      <c r="G900" s="159">
        <v>133750.43</v>
      </c>
      <c r="H900" s="159">
        <v>133750.43</v>
      </c>
      <c r="I900" s="159">
        <v>133750.43</v>
      </c>
      <c r="J900" s="275">
        <v>133750.43</v>
      </c>
      <c r="K900" s="275">
        <v>133750.43</v>
      </c>
      <c r="L900" s="160">
        <v>133750.43</v>
      </c>
      <c r="M900" s="160">
        <v>133750.43</v>
      </c>
      <c r="N900" s="160">
        <v>133750.43</v>
      </c>
      <c r="O900" s="160">
        <v>133750.43</v>
      </c>
      <c r="P900" s="160">
        <v>133750.43</v>
      </c>
      <c r="Q900" s="160">
        <f t="shared" si="197"/>
        <v>133750.42999999996</v>
      </c>
      <c r="R900" s="222"/>
      <c r="S900" s="209"/>
      <c r="T900" s="209" t="s">
        <v>1182</v>
      </c>
      <c r="U900" s="517"/>
      <c r="V900" s="16">
        <v>0</v>
      </c>
      <c r="W900" s="11">
        <v>0</v>
      </c>
      <c r="X900" s="17">
        <v>0</v>
      </c>
      <c r="Y900" s="16"/>
      <c r="Z900" s="11"/>
      <c r="AA900" s="17"/>
      <c r="AB900" s="16"/>
      <c r="AC900" s="11"/>
      <c r="AD900" s="17">
        <f>SUM(AB900:AC900)</f>
        <v>0</v>
      </c>
      <c r="AE900" s="16">
        <f t="shared" si="198"/>
        <v>133750.42999999996</v>
      </c>
      <c r="AF900" s="11">
        <f t="shared" si="198"/>
        <v>133750.42999999996</v>
      </c>
      <c r="AG900" s="17">
        <f t="shared" si="198"/>
        <v>133750.42999999996</v>
      </c>
      <c r="AH900" s="161"/>
      <c r="AI900" s="285"/>
      <c r="AJ900" s="16">
        <f t="shared" si="191"/>
        <v>0</v>
      </c>
    </row>
    <row r="901" spans="1:36" ht="11.25" customHeight="1">
      <c r="A901" s="169">
        <v>18237142</v>
      </c>
      <c r="B901" s="157"/>
      <c r="C901" s="200" t="s">
        <v>1479</v>
      </c>
      <c r="D901" s="159">
        <v>53995.63</v>
      </c>
      <c r="E901" s="159">
        <v>53995.63</v>
      </c>
      <c r="F901" s="159">
        <v>53995.63</v>
      </c>
      <c r="G901" s="159">
        <v>53995.63</v>
      </c>
      <c r="H901" s="159">
        <v>53995.63</v>
      </c>
      <c r="I901" s="159">
        <v>53995.63</v>
      </c>
      <c r="J901" s="275">
        <v>53995.63</v>
      </c>
      <c r="K901" s="275">
        <v>53995.63</v>
      </c>
      <c r="L901" s="160">
        <v>53995.63</v>
      </c>
      <c r="M901" s="160">
        <v>53995.63</v>
      </c>
      <c r="N901" s="160">
        <v>53995.63</v>
      </c>
      <c r="O901" s="160">
        <v>53995.63</v>
      </c>
      <c r="P901" s="160">
        <v>53995.63</v>
      </c>
      <c r="Q901" s="160">
        <f t="shared" si="197"/>
        <v>53995.63</v>
      </c>
      <c r="R901" s="222"/>
      <c r="S901" s="209"/>
      <c r="T901" s="209" t="s">
        <v>1182</v>
      </c>
      <c r="U901" s="517"/>
      <c r="V901" s="16">
        <v>0</v>
      </c>
      <c r="W901" s="11">
        <v>0</v>
      </c>
      <c r="X901" s="17">
        <v>0</v>
      </c>
      <c r="Y901" s="16"/>
      <c r="Z901" s="11"/>
      <c r="AA901" s="17"/>
      <c r="AB901" s="16"/>
      <c r="AC901" s="11"/>
      <c r="AD901" s="17">
        <f>SUM(AB901:AC901)</f>
        <v>0</v>
      </c>
      <c r="AE901" s="16">
        <f t="shared" si="198"/>
        <v>53995.63</v>
      </c>
      <c r="AF901" s="11">
        <f t="shared" si="198"/>
        <v>53995.63</v>
      </c>
      <c r="AG901" s="17">
        <f t="shared" si="198"/>
        <v>53995.63</v>
      </c>
      <c r="AH901" s="161"/>
      <c r="AI901" s="285"/>
      <c r="AJ901" s="16">
        <f t="shared" si="191"/>
        <v>0</v>
      </c>
    </row>
    <row r="902" spans="1:36" ht="11.25" customHeight="1">
      <c r="A902" s="169">
        <v>18237152</v>
      </c>
      <c r="B902" s="157"/>
      <c r="C902" s="200" t="s">
        <v>1480</v>
      </c>
      <c r="D902" s="159">
        <v>67987.45</v>
      </c>
      <c r="E902" s="159">
        <v>67987.45</v>
      </c>
      <c r="F902" s="159">
        <v>67987.45</v>
      </c>
      <c r="G902" s="159">
        <v>67987.45</v>
      </c>
      <c r="H902" s="159">
        <v>67987.45</v>
      </c>
      <c r="I902" s="159">
        <v>67987.45</v>
      </c>
      <c r="J902" s="275">
        <v>67987.45</v>
      </c>
      <c r="K902" s="275">
        <v>67987.45</v>
      </c>
      <c r="L902" s="160">
        <v>67987.45</v>
      </c>
      <c r="M902" s="160">
        <v>67987.45</v>
      </c>
      <c r="N902" s="160">
        <v>67987.45</v>
      </c>
      <c r="O902" s="160">
        <v>67987.45</v>
      </c>
      <c r="P902" s="160">
        <v>67987.45</v>
      </c>
      <c r="Q902" s="160">
        <f t="shared" si="197"/>
        <v>67987.449999999983</v>
      </c>
      <c r="R902" s="222"/>
      <c r="S902" s="209"/>
      <c r="T902" s="209" t="s">
        <v>1182</v>
      </c>
      <c r="U902" s="517"/>
      <c r="V902" s="16">
        <v>0</v>
      </c>
      <c r="W902" s="11">
        <v>0</v>
      </c>
      <c r="X902" s="17">
        <v>0</v>
      </c>
      <c r="Y902" s="16"/>
      <c r="Z902" s="11"/>
      <c r="AA902" s="17"/>
      <c r="AB902" s="16"/>
      <c r="AC902" s="11"/>
      <c r="AD902" s="17">
        <f>SUM(AB902:AC902)</f>
        <v>0</v>
      </c>
      <c r="AE902" s="16">
        <f t="shared" si="198"/>
        <v>67987.449999999983</v>
      </c>
      <c r="AF902" s="11">
        <f t="shared" si="198"/>
        <v>67987.449999999983</v>
      </c>
      <c r="AG902" s="17">
        <f t="shared" si="198"/>
        <v>67987.449999999983</v>
      </c>
      <c r="AH902" s="161"/>
      <c r="AI902" s="285"/>
      <c r="AJ902" s="16">
        <f t="shared" si="191"/>
        <v>0</v>
      </c>
    </row>
    <row r="903" spans="1:36" ht="11.25" customHeight="1">
      <c r="A903" s="156">
        <v>18238001</v>
      </c>
      <c r="B903" s="157"/>
      <c r="C903" s="197" t="s">
        <v>774</v>
      </c>
      <c r="D903" s="159">
        <v>0</v>
      </c>
      <c r="E903" s="159">
        <v>0</v>
      </c>
      <c r="F903" s="159">
        <v>0</v>
      </c>
      <c r="G903" s="159">
        <v>0</v>
      </c>
      <c r="H903" s="159">
        <v>0</v>
      </c>
      <c r="I903" s="159">
        <v>0</v>
      </c>
      <c r="J903" s="275">
        <v>0</v>
      </c>
      <c r="K903" s="275">
        <v>0</v>
      </c>
      <c r="L903" s="160">
        <v>0</v>
      </c>
      <c r="M903" s="160">
        <v>0</v>
      </c>
      <c r="N903" s="160">
        <v>0</v>
      </c>
      <c r="O903" s="160">
        <v>0</v>
      </c>
      <c r="P903" s="160">
        <v>0</v>
      </c>
      <c r="Q903" s="160">
        <f t="shared" si="197"/>
        <v>0</v>
      </c>
      <c r="R903" s="222"/>
      <c r="S903" s="209"/>
      <c r="T903" s="209" t="s">
        <v>1182</v>
      </c>
      <c r="U903" s="517"/>
      <c r="V903" s="16">
        <v>0</v>
      </c>
      <c r="W903" s="11">
        <v>0</v>
      </c>
      <c r="X903" s="17">
        <v>0</v>
      </c>
      <c r="Y903" s="16"/>
      <c r="Z903" s="11"/>
      <c r="AA903" s="17"/>
      <c r="AB903" s="16"/>
      <c r="AC903" s="11"/>
      <c r="AD903" s="17">
        <f t="shared" si="199"/>
        <v>0</v>
      </c>
      <c r="AE903" s="16">
        <f t="shared" si="198"/>
        <v>0</v>
      </c>
      <c r="AF903" s="11">
        <f t="shared" si="198"/>
        <v>0</v>
      </c>
      <c r="AG903" s="17">
        <f t="shared" si="198"/>
        <v>0</v>
      </c>
      <c r="AH903" s="161"/>
      <c r="AI903" s="285"/>
      <c r="AJ903" s="16">
        <f t="shared" si="191"/>
        <v>0</v>
      </c>
    </row>
    <row r="904" spans="1:36" ht="11.25" customHeight="1">
      <c r="A904" s="156">
        <v>18238002</v>
      </c>
      <c r="B904" s="157"/>
      <c r="C904" s="197" t="s">
        <v>57</v>
      </c>
      <c r="D904" s="159">
        <v>0</v>
      </c>
      <c r="E904" s="159">
        <v>0</v>
      </c>
      <c r="F904" s="159">
        <v>0</v>
      </c>
      <c r="G904" s="159">
        <v>0</v>
      </c>
      <c r="H904" s="159">
        <v>0</v>
      </c>
      <c r="I904" s="159">
        <v>0</v>
      </c>
      <c r="J904" s="275">
        <v>0</v>
      </c>
      <c r="K904" s="275">
        <v>0</v>
      </c>
      <c r="L904" s="160">
        <v>0</v>
      </c>
      <c r="M904" s="160">
        <v>0</v>
      </c>
      <c r="N904" s="160">
        <v>0</v>
      </c>
      <c r="O904" s="160">
        <v>0</v>
      </c>
      <c r="P904" s="160">
        <v>0</v>
      </c>
      <c r="Q904" s="160">
        <f t="shared" si="197"/>
        <v>0</v>
      </c>
      <c r="R904" s="222" t="s">
        <v>3</v>
      </c>
      <c r="S904" s="209"/>
      <c r="T904" s="209" t="s">
        <v>1182</v>
      </c>
      <c r="U904" s="517"/>
      <c r="V904" s="16">
        <v>0</v>
      </c>
      <c r="W904" s="11">
        <v>0</v>
      </c>
      <c r="X904" s="17">
        <v>0</v>
      </c>
      <c r="Y904" s="16"/>
      <c r="Z904" s="11"/>
      <c r="AA904" s="17"/>
      <c r="AB904" s="16"/>
      <c r="AC904" s="11"/>
      <c r="AD904" s="17">
        <f t="shared" si="199"/>
        <v>0</v>
      </c>
      <c r="AE904" s="16">
        <f t="shared" si="198"/>
        <v>0</v>
      </c>
      <c r="AF904" s="11">
        <f t="shared" si="198"/>
        <v>0</v>
      </c>
      <c r="AG904" s="17">
        <f t="shared" si="198"/>
        <v>0</v>
      </c>
      <c r="AH904" s="161"/>
      <c r="AI904" s="285"/>
      <c r="AJ904" s="16">
        <f t="shared" si="191"/>
        <v>0</v>
      </c>
    </row>
    <row r="905" spans="1:36" ht="11.25" customHeight="1">
      <c r="A905" s="156">
        <v>18238003</v>
      </c>
      <c r="B905" s="157"/>
      <c r="C905" s="197" t="s">
        <v>775</v>
      </c>
      <c r="D905" s="159">
        <v>0</v>
      </c>
      <c r="E905" s="159">
        <v>0</v>
      </c>
      <c r="F905" s="159">
        <v>0</v>
      </c>
      <c r="G905" s="159">
        <v>0</v>
      </c>
      <c r="H905" s="159">
        <v>0</v>
      </c>
      <c r="I905" s="159">
        <v>0</v>
      </c>
      <c r="J905" s="275">
        <v>0</v>
      </c>
      <c r="K905" s="275">
        <v>0</v>
      </c>
      <c r="L905" s="160">
        <v>0</v>
      </c>
      <c r="M905" s="160">
        <v>0</v>
      </c>
      <c r="N905" s="160">
        <v>0</v>
      </c>
      <c r="O905" s="160">
        <v>0</v>
      </c>
      <c r="P905" s="160">
        <v>0</v>
      </c>
      <c r="Q905" s="160">
        <f t="shared" si="197"/>
        <v>0</v>
      </c>
      <c r="R905" s="222"/>
      <c r="S905" s="209"/>
      <c r="T905" s="209" t="s">
        <v>1182</v>
      </c>
      <c r="U905" s="517"/>
      <c r="V905" s="16">
        <v>0</v>
      </c>
      <c r="W905" s="11">
        <v>0</v>
      </c>
      <c r="X905" s="17">
        <v>0</v>
      </c>
      <c r="Y905" s="16"/>
      <c r="Z905" s="11"/>
      <c r="AA905" s="17"/>
      <c r="AB905" s="16"/>
      <c r="AC905" s="11"/>
      <c r="AD905" s="17">
        <f t="shared" si="199"/>
        <v>0</v>
      </c>
      <c r="AE905" s="16">
        <f t="shared" si="198"/>
        <v>0</v>
      </c>
      <c r="AF905" s="11">
        <f t="shared" si="198"/>
        <v>0</v>
      </c>
      <c r="AG905" s="17">
        <f t="shared" si="198"/>
        <v>0</v>
      </c>
      <c r="AH905" s="161"/>
      <c r="AI905" s="285"/>
      <c r="AJ905" s="16">
        <f t="shared" si="191"/>
        <v>0</v>
      </c>
    </row>
    <row r="906" spans="1:36" ht="11.25" customHeight="1">
      <c r="A906" s="156">
        <v>18238011</v>
      </c>
      <c r="B906" s="157"/>
      <c r="C906" s="197" t="s">
        <v>5</v>
      </c>
      <c r="D906" s="159">
        <v>0</v>
      </c>
      <c r="E906" s="159">
        <v>0</v>
      </c>
      <c r="F906" s="159">
        <v>0</v>
      </c>
      <c r="G906" s="159">
        <v>0</v>
      </c>
      <c r="H906" s="159">
        <v>0</v>
      </c>
      <c r="I906" s="159">
        <v>0</v>
      </c>
      <c r="J906" s="275">
        <v>0</v>
      </c>
      <c r="K906" s="275">
        <v>0</v>
      </c>
      <c r="L906" s="160">
        <v>0</v>
      </c>
      <c r="M906" s="160">
        <v>0</v>
      </c>
      <c r="N906" s="160">
        <v>0</v>
      </c>
      <c r="O906" s="160">
        <v>0</v>
      </c>
      <c r="P906" s="160">
        <v>0</v>
      </c>
      <c r="Q906" s="160">
        <f t="shared" si="197"/>
        <v>0</v>
      </c>
      <c r="R906" s="222"/>
      <c r="S906" s="209"/>
      <c r="T906" s="209"/>
      <c r="U906" s="517"/>
      <c r="V906" s="16">
        <v>0</v>
      </c>
      <c r="W906" s="11">
        <v>0</v>
      </c>
      <c r="X906" s="17">
        <v>0</v>
      </c>
      <c r="Y906" s="16"/>
      <c r="Z906" s="11"/>
      <c r="AA906" s="17"/>
      <c r="AB906" s="16"/>
      <c r="AC906" s="11"/>
      <c r="AD906" s="17">
        <f t="shared" si="199"/>
        <v>0</v>
      </c>
      <c r="AE906" s="16"/>
      <c r="AF906" s="11"/>
      <c r="AG906" s="17"/>
      <c r="AH906" s="164">
        <f>Q906</f>
        <v>0</v>
      </c>
      <c r="AI906" s="285"/>
      <c r="AJ906" s="16">
        <f t="shared" si="191"/>
        <v>0</v>
      </c>
    </row>
    <row r="907" spans="1:36" ht="11.25" customHeight="1">
      <c r="A907" s="156">
        <v>18238021</v>
      </c>
      <c r="B907" s="157"/>
      <c r="C907" s="197" t="s">
        <v>6</v>
      </c>
      <c r="D907" s="159">
        <v>0</v>
      </c>
      <c r="E907" s="159">
        <v>0</v>
      </c>
      <c r="F907" s="159">
        <v>0</v>
      </c>
      <c r="G907" s="159">
        <v>0</v>
      </c>
      <c r="H907" s="159">
        <v>0</v>
      </c>
      <c r="I907" s="159">
        <v>0</v>
      </c>
      <c r="J907" s="275">
        <v>0</v>
      </c>
      <c r="K907" s="275">
        <v>0</v>
      </c>
      <c r="L907" s="160">
        <v>0</v>
      </c>
      <c r="M907" s="160">
        <v>0</v>
      </c>
      <c r="N907" s="160">
        <v>0</v>
      </c>
      <c r="O907" s="160">
        <v>0</v>
      </c>
      <c r="P907" s="160">
        <v>0</v>
      </c>
      <c r="Q907" s="160">
        <f t="shared" si="197"/>
        <v>0</v>
      </c>
      <c r="R907" s="222"/>
      <c r="S907" s="209"/>
      <c r="T907" s="209"/>
      <c r="U907" s="517"/>
      <c r="V907" s="16">
        <v>0</v>
      </c>
      <c r="W907" s="11">
        <v>0</v>
      </c>
      <c r="X907" s="17">
        <v>0</v>
      </c>
      <c r="Y907" s="16"/>
      <c r="Z907" s="11"/>
      <c r="AA907" s="17"/>
      <c r="AB907" s="16"/>
      <c r="AC907" s="11"/>
      <c r="AD907" s="17">
        <f t="shared" si="199"/>
        <v>0</v>
      </c>
      <c r="AE907" s="16"/>
      <c r="AF907" s="11"/>
      <c r="AG907" s="17"/>
      <c r="AH907" s="164">
        <f>Q907</f>
        <v>0</v>
      </c>
      <c r="AI907" s="285"/>
      <c r="AJ907" s="16">
        <f t="shared" si="191"/>
        <v>0</v>
      </c>
    </row>
    <row r="908" spans="1:36" ht="22.5" customHeight="1">
      <c r="A908" s="213">
        <v>18238031</v>
      </c>
      <c r="B908" s="157"/>
      <c r="C908" s="197" t="s">
        <v>2576</v>
      </c>
      <c r="D908" s="159">
        <v>10198259.83</v>
      </c>
      <c r="E908" s="159">
        <v>8741365.8300000001</v>
      </c>
      <c r="F908" s="159">
        <v>7284471.8300000001</v>
      </c>
      <c r="G908" s="159">
        <v>5814589.0599999996</v>
      </c>
      <c r="H908" s="159">
        <v>4357695.0599999996</v>
      </c>
      <c r="I908" s="159">
        <v>2900801.06</v>
      </c>
      <c r="J908" s="275">
        <v>2167234.19</v>
      </c>
      <c r="K908" s="275">
        <v>710340.19</v>
      </c>
      <c r="L908" s="160">
        <v>22706915.190000001</v>
      </c>
      <c r="M908" s="160">
        <v>20642650.190000001</v>
      </c>
      <c r="N908" s="160">
        <v>18578385.190000001</v>
      </c>
      <c r="O908" s="160">
        <v>16514120.189999999</v>
      </c>
      <c r="P908" s="160">
        <v>14449855.189999999</v>
      </c>
      <c r="Q908" s="160">
        <f t="shared" si="197"/>
        <v>10228552.124166666</v>
      </c>
      <c r="R908" s="222"/>
      <c r="S908" s="209"/>
      <c r="T908" s="209" t="s">
        <v>828</v>
      </c>
      <c r="U908" s="517"/>
      <c r="V908" s="16">
        <v>0</v>
      </c>
      <c r="W908" s="11">
        <v>0</v>
      </c>
      <c r="X908" s="17">
        <v>0</v>
      </c>
      <c r="Y908" s="16"/>
      <c r="Z908" s="11"/>
      <c r="AA908" s="17"/>
      <c r="AB908" s="16">
        <f>$Q908</f>
        <v>10228552.124166666</v>
      </c>
      <c r="AC908" s="11">
        <v>0</v>
      </c>
      <c r="AD908" s="17">
        <f t="shared" ref="AD908:AD911" si="200">SUM(AB908:AC908)</f>
        <v>10228552.124166666</v>
      </c>
      <c r="AE908" s="16">
        <v>0</v>
      </c>
      <c r="AF908" s="11">
        <v>0</v>
      </c>
      <c r="AG908" s="17">
        <v>0</v>
      </c>
      <c r="AH908" s="161"/>
      <c r="AI908" s="285"/>
      <c r="AJ908" s="16">
        <f t="shared" si="191"/>
        <v>0</v>
      </c>
    </row>
    <row r="909" spans="1:36" ht="22.5" customHeight="1">
      <c r="A909" s="213">
        <v>18238032</v>
      </c>
      <c r="B909" s="157"/>
      <c r="C909" s="197" t="s">
        <v>2577</v>
      </c>
      <c r="D909" s="159">
        <v>3829922.81</v>
      </c>
      <c r="E909" s="159">
        <v>3282790.81</v>
      </c>
      <c r="F909" s="159">
        <v>2735659.81</v>
      </c>
      <c r="G909" s="159">
        <v>2190597.1800000002</v>
      </c>
      <c r="H909" s="159">
        <v>1643465.18</v>
      </c>
      <c r="I909" s="159">
        <v>1096333.18</v>
      </c>
      <c r="J909" s="275">
        <v>1153737.29</v>
      </c>
      <c r="K909" s="275">
        <v>606605.29</v>
      </c>
      <c r="L909" s="160">
        <v>8152229.29</v>
      </c>
      <c r="M909" s="160">
        <v>7411118.29</v>
      </c>
      <c r="N909" s="160">
        <v>6670006.29</v>
      </c>
      <c r="O909" s="160">
        <v>5928893.29</v>
      </c>
      <c r="P909" s="160">
        <v>5187782.29</v>
      </c>
      <c r="Q909" s="160">
        <f t="shared" si="197"/>
        <v>3781690.7041666661</v>
      </c>
      <c r="R909" s="222"/>
      <c r="S909" s="209"/>
      <c r="T909" s="209" t="s">
        <v>1680</v>
      </c>
      <c r="U909" s="517"/>
      <c r="V909" s="16">
        <v>0</v>
      </c>
      <c r="W909" s="11">
        <v>0</v>
      </c>
      <c r="X909" s="17">
        <v>0</v>
      </c>
      <c r="Y909" s="16"/>
      <c r="Z909" s="11"/>
      <c r="AA909" s="17"/>
      <c r="AB909" s="16"/>
      <c r="AC909" s="11">
        <f>$Q909</f>
        <v>3781690.7041666661</v>
      </c>
      <c r="AD909" s="17">
        <f t="shared" si="200"/>
        <v>3781690.7041666661</v>
      </c>
      <c r="AE909" s="16"/>
      <c r="AF909" s="11"/>
      <c r="AG909" s="17"/>
      <c r="AH909" s="161"/>
      <c r="AI909" s="285"/>
      <c r="AJ909" s="16">
        <f t="shared" si="191"/>
        <v>0</v>
      </c>
    </row>
    <row r="910" spans="1:36" ht="22.5" customHeight="1">
      <c r="A910" s="213">
        <v>18238041</v>
      </c>
      <c r="B910" s="157"/>
      <c r="C910" s="197" t="s">
        <v>2578</v>
      </c>
      <c r="D910" s="159">
        <v>19296685</v>
      </c>
      <c r="E910" s="159">
        <v>21539010</v>
      </c>
      <c r="F910" s="159">
        <v>23812722</v>
      </c>
      <c r="G910" s="159">
        <v>24060840</v>
      </c>
      <c r="H910" s="159">
        <v>25555540</v>
      </c>
      <c r="I910" s="159">
        <v>27543857</v>
      </c>
      <c r="J910" s="275">
        <v>30371492</v>
      </c>
      <c r="K910" s="275">
        <v>33645219</v>
      </c>
      <c r="L910" s="160">
        <v>13328696</v>
      </c>
      <c r="M910" s="160">
        <v>12424804</v>
      </c>
      <c r="N910" s="160">
        <v>14978383</v>
      </c>
      <c r="O910" s="160">
        <v>15673371</v>
      </c>
      <c r="P910" s="160">
        <v>18302479</v>
      </c>
      <c r="Q910" s="160">
        <f t="shared" si="197"/>
        <v>21811126.333333332</v>
      </c>
      <c r="R910" s="222"/>
      <c r="S910" s="209"/>
      <c r="T910" s="209" t="s">
        <v>828</v>
      </c>
      <c r="U910" s="517"/>
      <c r="V910" s="16">
        <v>0</v>
      </c>
      <c r="W910" s="11">
        <v>0</v>
      </c>
      <c r="X910" s="17">
        <v>0</v>
      </c>
      <c r="Y910" s="16"/>
      <c r="Z910" s="11"/>
      <c r="AA910" s="17"/>
      <c r="AB910" s="16">
        <f>$Q910</f>
        <v>21811126.333333332</v>
      </c>
      <c r="AC910" s="11">
        <v>0</v>
      </c>
      <c r="AD910" s="17">
        <f t="shared" si="200"/>
        <v>21811126.333333332</v>
      </c>
      <c r="AE910" s="16">
        <v>0</v>
      </c>
      <c r="AF910" s="11">
        <v>0</v>
      </c>
      <c r="AG910" s="17">
        <v>0</v>
      </c>
      <c r="AH910" s="161"/>
      <c r="AI910" s="285"/>
      <c r="AJ910" s="16">
        <f t="shared" si="191"/>
        <v>0</v>
      </c>
    </row>
    <row r="911" spans="1:36" ht="22.5" customHeight="1">
      <c r="A911" s="213">
        <v>18238042</v>
      </c>
      <c r="B911" s="157"/>
      <c r="C911" s="197" t="s">
        <v>2579</v>
      </c>
      <c r="D911" s="159">
        <v>8103431</v>
      </c>
      <c r="E911" s="159">
        <v>9293686</v>
      </c>
      <c r="F911" s="159">
        <v>9090395</v>
      </c>
      <c r="G911" s="159">
        <v>8286736</v>
      </c>
      <c r="H911" s="159">
        <v>7769834</v>
      </c>
      <c r="I911" s="159">
        <v>7868041</v>
      </c>
      <c r="J911" s="275">
        <v>8235652</v>
      </c>
      <c r="K911" s="275">
        <v>9437224</v>
      </c>
      <c r="L911" s="160">
        <v>2718706</v>
      </c>
      <c r="M911" s="160">
        <v>3977901</v>
      </c>
      <c r="N911" s="160">
        <v>5684060</v>
      </c>
      <c r="O911" s="160">
        <v>7179143</v>
      </c>
      <c r="P911" s="160">
        <v>8777972</v>
      </c>
      <c r="Q911" s="160">
        <f t="shared" si="197"/>
        <v>7331839.958333333</v>
      </c>
      <c r="R911" s="222"/>
      <c r="S911" s="209"/>
      <c r="T911" s="209" t="s">
        <v>1680</v>
      </c>
      <c r="U911" s="517"/>
      <c r="V911" s="16">
        <v>0</v>
      </c>
      <c r="W911" s="11">
        <v>0</v>
      </c>
      <c r="X911" s="17">
        <v>0</v>
      </c>
      <c r="Y911" s="16"/>
      <c r="Z911" s="11"/>
      <c r="AA911" s="17"/>
      <c r="AB911" s="16"/>
      <c r="AC911" s="11">
        <f>$Q911</f>
        <v>7331839.958333333</v>
      </c>
      <c r="AD911" s="17">
        <f t="shared" si="200"/>
        <v>7331839.958333333</v>
      </c>
      <c r="AE911" s="16"/>
      <c r="AF911" s="11"/>
      <c r="AG911" s="17"/>
      <c r="AH911" s="161"/>
      <c r="AI911" s="285"/>
      <c r="AJ911" s="16">
        <f t="shared" ref="AJ911:AJ974" si="201">Q911-X911-AA911-AD911-AG911-AH911</f>
        <v>0</v>
      </c>
    </row>
    <row r="912" spans="1:36" ht="11.25" customHeight="1">
      <c r="A912" s="213">
        <v>18238141</v>
      </c>
      <c r="B912" s="144"/>
      <c r="C912" s="157" t="s">
        <v>2586</v>
      </c>
      <c r="D912" s="159">
        <v>22807187.850000001</v>
      </c>
      <c r="E912" s="159">
        <v>21141293.800000001</v>
      </c>
      <c r="F912" s="159">
        <v>17092873.890000001</v>
      </c>
      <c r="G912" s="159">
        <v>15715598.619999999</v>
      </c>
      <c r="H912" s="159">
        <v>17758339.289999999</v>
      </c>
      <c r="I912" s="159">
        <v>24760867.289999999</v>
      </c>
      <c r="J912" s="275">
        <v>29239410.620000001</v>
      </c>
      <c r="K912" s="275">
        <v>36727932.18</v>
      </c>
      <c r="L912" s="160">
        <v>22959219.059999999</v>
      </c>
      <c r="M912" s="160">
        <v>25671533.84</v>
      </c>
      <c r="N912" s="160">
        <v>25671533.84</v>
      </c>
      <c r="O912" s="160">
        <v>25671533.84</v>
      </c>
      <c r="P912" s="160">
        <v>27293510.170000002</v>
      </c>
      <c r="Q912" s="160">
        <f t="shared" si="197"/>
        <v>23955040.440000001</v>
      </c>
      <c r="R912" s="222"/>
      <c r="S912" s="209"/>
      <c r="T912" s="209" t="s">
        <v>828</v>
      </c>
      <c r="U912" s="517"/>
      <c r="V912" s="16">
        <v>0</v>
      </c>
      <c r="W912" s="11">
        <v>0</v>
      </c>
      <c r="X912" s="17">
        <v>0</v>
      </c>
      <c r="Y912" s="16"/>
      <c r="Z912" s="11"/>
      <c r="AA912" s="17"/>
      <c r="AB912" s="16">
        <f>$Q912</f>
        <v>23955040.440000001</v>
      </c>
      <c r="AC912" s="11">
        <v>0</v>
      </c>
      <c r="AD912" s="17">
        <f t="shared" ref="AD912:AD928" si="202">SUM(AB912:AC912)</f>
        <v>23955040.440000001</v>
      </c>
      <c r="AE912" s="16">
        <v>0</v>
      </c>
      <c r="AF912" s="11">
        <v>0</v>
      </c>
      <c r="AG912" s="17">
        <v>0</v>
      </c>
      <c r="AH912" s="161"/>
      <c r="AI912" s="285"/>
      <c r="AJ912" s="16">
        <f t="shared" si="201"/>
        <v>0</v>
      </c>
    </row>
    <row r="913" spans="1:36" ht="11.25" customHeight="1">
      <c r="A913" s="213">
        <v>18238142</v>
      </c>
      <c r="B913" s="144"/>
      <c r="C913" s="157" t="s">
        <v>2587</v>
      </c>
      <c r="D913" s="159">
        <v>43713451.409999996</v>
      </c>
      <c r="E913" s="159">
        <v>48950342.740000002</v>
      </c>
      <c r="F913" s="159">
        <v>49386298.509999998</v>
      </c>
      <c r="G913" s="159">
        <v>51590267.039999999</v>
      </c>
      <c r="H913" s="159">
        <v>54108520.219999999</v>
      </c>
      <c r="I913" s="159">
        <v>62352740.649999999</v>
      </c>
      <c r="J913" s="275">
        <v>66827164.619999997</v>
      </c>
      <c r="K913" s="275">
        <v>74444070.719999999</v>
      </c>
      <c r="L913" s="160">
        <v>53650765.159999996</v>
      </c>
      <c r="M913" s="160">
        <v>55203724.259999998</v>
      </c>
      <c r="N913" s="160">
        <v>56020083.039999999</v>
      </c>
      <c r="O913" s="160">
        <v>57138080.579999998</v>
      </c>
      <c r="P913" s="160">
        <v>58317423.090000004</v>
      </c>
      <c r="Q913" s="160">
        <f t="shared" si="197"/>
        <v>56723957.899166666</v>
      </c>
      <c r="R913" s="222"/>
      <c r="S913" s="209"/>
      <c r="T913" s="209" t="s">
        <v>1680</v>
      </c>
      <c r="U913" s="517"/>
      <c r="V913" s="16">
        <v>0</v>
      </c>
      <c r="W913" s="11">
        <v>0</v>
      </c>
      <c r="X913" s="17">
        <v>0</v>
      </c>
      <c r="Y913" s="16"/>
      <c r="Z913" s="11"/>
      <c r="AA913" s="17"/>
      <c r="AB913" s="16"/>
      <c r="AC913" s="11">
        <f>$Q913</f>
        <v>56723957.899166666</v>
      </c>
      <c r="AD913" s="17">
        <f t="shared" si="202"/>
        <v>56723957.899166666</v>
      </c>
      <c r="AE913" s="16"/>
      <c r="AF913" s="11"/>
      <c r="AG913" s="17"/>
      <c r="AH913" s="161"/>
      <c r="AI913" s="285"/>
      <c r="AJ913" s="16">
        <f t="shared" si="201"/>
        <v>0</v>
      </c>
    </row>
    <row r="914" spans="1:36" ht="11.25" customHeight="1">
      <c r="A914" s="213">
        <v>18238151</v>
      </c>
      <c r="B914" s="144"/>
      <c r="C914" s="157" t="s">
        <v>2588</v>
      </c>
      <c r="D914" s="159">
        <v>5630275.8600000003</v>
      </c>
      <c r="E914" s="159">
        <v>5872344.8899999997</v>
      </c>
      <c r="F914" s="159">
        <v>5545750.9100000001</v>
      </c>
      <c r="G914" s="159">
        <v>6300829.8099999996</v>
      </c>
      <c r="H914" s="159">
        <v>6939157.21</v>
      </c>
      <c r="I914" s="159">
        <v>8253338.6900000004</v>
      </c>
      <c r="J914" s="275">
        <v>10380222.869999999</v>
      </c>
      <c r="K914" s="275">
        <v>12925193.43</v>
      </c>
      <c r="L914" s="160">
        <v>6875588.1100000003</v>
      </c>
      <c r="M914" s="160">
        <v>7776620.2999999998</v>
      </c>
      <c r="N914" s="160">
        <v>7922160.5499999998</v>
      </c>
      <c r="O914" s="160">
        <v>8316676.9500000002</v>
      </c>
      <c r="P914" s="160">
        <v>9317556.2100000009</v>
      </c>
      <c r="Q914" s="160">
        <f t="shared" si="197"/>
        <v>7881816.6462499993</v>
      </c>
      <c r="R914" s="222"/>
      <c r="S914" s="209"/>
      <c r="T914" s="209" t="s">
        <v>828</v>
      </c>
      <c r="U914" s="517"/>
      <c r="V914" s="16">
        <v>0</v>
      </c>
      <c r="W914" s="11">
        <v>0</v>
      </c>
      <c r="X914" s="17">
        <v>0</v>
      </c>
      <c r="Y914" s="16"/>
      <c r="Z914" s="11"/>
      <c r="AA914" s="17"/>
      <c r="AB914" s="16">
        <f>$Q914</f>
        <v>7881816.6462499993</v>
      </c>
      <c r="AC914" s="11">
        <v>0</v>
      </c>
      <c r="AD914" s="17">
        <f t="shared" si="202"/>
        <v>7881816.6462499993</v>
      </c>
      <c r="AE914" s="16">
        <v>0</v>
      </c>
      <c r="AF914" s="11">
        <v>0</v>
      </c>
      <c r="AG914" s="17">
        <v>0</v>
      </c>
      <c r="AH914" s="161"/>
      <c r="AI914" s="285"/>
      <c r="AJ914" s="16">
        <f t="shared" si="201"/>
        <v>0</v>
      </c>
    </row>
    <row r="915" spans="1:36" ht="11.25" customHeight="1">
      <c r="A915" s="213">
        <v>18238152</v>
      </c>
      <c r="B915" s="144"/>
      <c r="C915" s="157" t="s">
        <v>2589</v>
      </c>
      <c r="D915" s="159">
        <v>9160349.8200000003</v>
      </c>
      <c r="E915" s="159">
        <v>10404749.35</v>
      </c>
      <c r="F915" s="159">
        <v>11122489.310000001</v>
      </c>
      <c r="G915" s="159">
        <v>10454405.390000001</v>
      </c>
      <c r="H915" s="159">
        <v>11942785.560000001</v>
      </c>
      <c r="I915" s="159">
        <v>14516156.880000001</v>
      </c>
      <c r="J915" s="275">
        <v>15268376.949999999</v>
      </c>
      <c r="K915" s="275">
        <v>17218909.52</v>
      </c>
      <c r="L915" s="160">
        <v>8044826.0599999996</v>
      </c>
      <c r="M915" s="160">
        <v>8296047.5300000003</v>
      </c>
      <c r="N915" s="160">
        <v>8475389.2300000004</v>
      </c>
      <c r="O915" s="160">
        <v>8925421.8399999999</v>
      </c>
      <c r="P915" s="160">
        <v>8925421.8399999999</v>
      </c>
      <c r="Q915" s="160">
        <f t="shared" si="197"/>
        <v>11142703.620833334</v>
      </c>
      <c r="R915" s="222"/>
      <c r="S915" s="209"/>
      <c r="T915" s="209" t="s">
        <v>1680</v>
      </c>
      <c r="U915" s="517"/>
      <c r="V915" s="16">
        <v>0</v>
      </c>
      <c r="W915" s="11">
        <v>0</v>
      </c>
      <c r="X915" s="17">
        <v>0</v>
      </c>
      <c r="Y915" s="16"/>
      <c r="Z915" s="11"/>
      <c r="AA915" s="17"/>
      <c r="AB915" s="16"/>
      <c r="AC915" s="11">
        <f>$Q915</f>
        <v>11142703.620833334</v>
      </c>
      <c r="AD915" s="17">
        <f t="shared" si="202"/>
        <v>11142703.620833334</v>
      </c>
      <c r="AE915" s="16"/>
      <c r="AF915" s="11"/>
      <c r="AG915" s="17"/>
      <c r="AH915" s="161"/>
      <c r="AI915" s="285"/>
      <c r="AJ915" s="16">
        <f t="shared" si="201"/>
        <v>0</v>
      </c>
    </row>
    <row r="916" spans="1:36" ht="11.25" customHeight="1">
      <c r="A916" s="213">
        <v>18238161</v>
      </c>
      <c r="B916" s="144"/>
      <c r="C916" s="157" t="s">
        <v>2590</v>
      </c>
      <c r="D916" s="159">
        <v>563395.37</v>
      </c>
      <c r="E916" s="159">
        <v>634610.18999999994</v>
      </c>
      <c r="F916" s="159">
        <v>696454.15</v>
      </c>
      <c r="G916" s="159">
        <v>748899.39</v>
      </c>
      <c r="H916" s="159">
        <v>800082.92</v>
      </c>
      <c r="I916" s="159">
        <v>861576.77</v>
      </c>
      <c r="J916" s="275">
        <v>936888.33</v>
      </c>
      <c r="K916" s="275">
        <v>1032698.26</v>
      </c>
      <c r="L916" s="160">
        <v>391673.33</v>
      </c>
      <c r="M916" s="160">
        <v>504701.02</v>
      </c>
      <c r="N916" s="160">
        <v>620284.92000000004</v>
      </c>
      <c r="O916" s="160">
        <v>731658.33</v>
      </c>
      <c r="P916" s="160">
        <v>842431.8</v>
      </c>
      <c r="Q916" s="160">
        <f t="shared" si="197"/>
        <v>721870.09958333336</v>
      </c>
      <c r="R916" s="222"/>
      <c r="S916" s="209"/>
      <c r="T916" s="209" t="s">
        <v>828</v>
      </c>
      <c r="U916" s="517"/>
      <c r="V916" s="16">
        <v>0</v>
      </c>
      <c r="W916" s="11">
        <v>0</v>
      </c>
      <c r="X916" s="17">
        <v>0</v>
      </c>
      <c r="Y916" s="16"/>
      <c r="Z916" s="11"/>
      <c r="AA916" s="17"/>
      <c r="AB916" s="16">
        <f>$Q916</f>
        <v>721870.09958333336</v>
      </c>
      <c r="AC916" s="11">
        <v>0</v>
      </c>
      <c r="AD916" s="17">
        <f t="shared" si="202"/>
        <v>721870.09958333336</v>
      </c>
      <c r="AE916" s="16">
        <v>0</v>
      </c>
      <c r="AF916" s="11">
        <v>0</v>
      </c>
      <c r="AG916" s="17">
        <v>0</v>
      </c>
      <c r="AH916" s="161"/>
      <c r="AI916" s="285"/>
      <c r="AJ916" s="16">
        <f t="shared" si="201"/>
        <v>0</v>
      </c>
    </row>
    <row r="917" spans="1:36" ht="11.25" customHeight="1">
      <c r="A917" s="213">
        <v>18238162</v>
      </c>
      <c r="B917" s="144"/>
      <c r="C917" s="157" t="s">
        <v>2591</v>
      </c>
      <c r="D917" s="159">
        <v>1058589.3500000001</v>
      </c>
      <c r="E917" s="159">
        <v>1210018.05</v>
      </c>
      <c r="F917" s="159">
        <v>1366541.71</v>
      </c>
      <c r="G917" s="159">
        <v>1522589.18</v>
      </c>
      <c r="H917" s="159">
        <v>1680607.59</v>
      </c>
      <c r="I917" s="159">
        <v>1849338.57</v>
      </c>
      <c r="J917" s="275">
        <v>2032069.55</v>
      </c>
      <c r="K917" s="275">
        <v>2241487.5</v>
      </c>
      <c r="L917" s="160">
        <v>942032.7</v>
      </c>
      <c r="M917" s="160">
        <v>1170183.3700000001</v>
      </c>
      <c r="N917" s="160">
        <v>1402861.72</v>
      </c>
      <c r="O917" s="160">
        <v>1637016.71</v>
      </c>
      <c r="P917" s="160">
        <v>1872990.74</v>
      </c>
      <c r="Q917" s="160">
        <f t="shared" si="197"/>
        <v>1543378.0579166666</v>
      </c>
      <c r="R917" s="222"/>
      <c r="S917" s="209"/>
      <c r="T917" s="209" t="s">
        <v>1680</v>
      </c>
      <c r="U917" s="517"/>
      <c r="V917" s="16">
        <v>0</v>
      </c>
      <c r="W917" s="11">
        <v>0</v>
      </c>
      <c r="X917" s="17">
        <v>0</v>
      </c>
      <c r="Y917" s="16"/>
      <c r="Z917" s="11"/>
      <c r="AA917" s="17"/>
      <c r="AB917" s="16"/>
      <c r="AC917" s="11">
        <f>$Q917</f>
        <v>1543378.0579166666</v>
      </c>
      <c r="AD917" s="17">
        <f t="shared" si="202"/>
        <v>1543378.0579166666</v>
      </c>
      <c r="AE917" s="16"/>
      <c r="AF917" s="11"/>
      <c r="AG917" s="17"/>
      <c r="AH917" s="161"/>
      <c r="AI917" s="285"/>
      <c r="AJ917" s="16">
        <f t="shared" si="201"/>
        <v>0</v>
      </c>
    </row>
    <row r="918" spans="1:36" ht="11.25" customHeight="1">
      <c r="A918" s="213">
        <v>18238171</v>
      </c>
      <c r="B918" s="144"/>
      <c r="C918" s="157" t="s">
        <v>2592</v>
      </c>
      <c r="D918" s="159">
        <v>241769.71</v>
      </c>
      <c r="E918" s="159">
        <v>266610.49</v>
      </c>
      <c r="F918" s="159">
        <v>289986.68</v>
      </c>
      <c r="G918" s="159">
        <v>312526.63</v>
      </c>
      <c r="H918" s="159">
        <v>335502.69</v>
      </c>
      <c r="I918" s="159">
        <v>359696.86</v>
      </c>
      <c r="J918" s="275">
        <v>387219.96</v>
      </c>
      <c r="K918" s="275">
        <v>421956.92</v>
      </c>
      <c r="L918" s="160">
        <v>147289.21</v>
      </c>
      <c r="M918" s="160">
        <v>186172.45</v>
      </c>
      <c r="N918" s="160">
        <v>226352.77</v>
      </c>
      <c r="O918" s="160">
        <v>266639.23</v>
      </c>
      <c r="P918" s="160">
        <v>308281.21000000002</v>
      </c>
      <c r="Q918" s="160">
        <f t="shared" si="197"/>
        <v>289581.61249999999</v>
      </c>
      <c r="R918" s="222"/>
      <c r="S918" s="209"/>
      <c r="T918" s="209" t="s">
        <v>828</v>
      </c>
      <c r="U918" s="517"/>
      <c r="V918" s="16">
        <v>0</v>
      </c>
      <c r="W918" s="11">
        <v>0</v>
      </c>
      <c r="X918" s="17">
        <v>0</v>
      </c>
      <c r="Y918" s="16"/>
      <c r="Z918" s="11"/>
      <c r="AA918" s="17"/>
      <c r="AB918" s="16">
        <f>$Q918</f>
        <v>289581.61249999999</v>
      </c>
      <c r="AC918" s="11">
        <v>0</v>
      </c>
      <c r="AD918" s="17">
        <f t="shared" si="202"/>
        <v>289581.61249999999</v>
      </c>
      <c r="AE918" s="16">
        <v>0</v>
      </c>
      <c r="AF918" s="11">
        <v>0</v>
      </c>
      <c r="AG918" s="17">
        <v>0</v>
      </c>
      <c r="AH918" s="161"/>
      <c r="AI918" s="285"/>
      <c r="AJ918" s="16">
        <f t="shared" si="201"/>
        <v>0</v>
      </c>
    </row>
    <row r="919" spans="1:36" ht="11.25" customHeight="1">
      <c r="A919" s="213">
        <v>18238172</v>
      </c>
      <c r="B919" s="144"/>
      <c r="C919" s="157" t="s">
        <v>2593</v>
      </c>
      <c r="D919" s="159">
        <v>281732.46000000002</v>
      </c>
      <c r="E919" s="159">
        <v>319966.46999999997</v>
      </c>
      <c r="F919" s="159">
        <v>359823.21</v>
      </c>
      <c r="G919" s="159">
        <v>398148</v>
      </c>
      <c r="H919" s="159">
        <v>435872.59</v>
      </c>
      <c r="I919" s="159">
        <v>477679.81</v>
      </c>
      <c r="J919" s="275">
        <v>522678.09</v>
      </c>
      <c r="K919" s="275">
        <v>573322.17000000004</v>
      </c>
      <c r="L919" s="160">
        <v>229451.07</v>
      </c>
      <c r="M919" s="160">
        <v>284809.77</v>
      </c>
      <c r="N919" s="160">
        <v>340367.92</v>
      </c>
      <c r="O919" s="160">
        <v>396144.79</v>
      </c>
      <c r="P919" s="160">
        <v>451351.93</v>
      </c>
      <c r="Q919" s="160">
        <f t="shared" si="197"/>
        <v>392067.17375000002</v>
      </c>
      <c r="R919" s="222"/>
      <c r="S919" s="209"/>
      <c r="T919" s="209" t="s">
        <v>1680</v>
      </c>
      <c r="U919" s="517"/>
      <c r="V919" s="16">
        <v>0</v>
      </c>
      <c r="W919" s="11">
        <v>0</v>
      </c>
      <c r="X919" s="17">
        <v>0</v>
      </c>
      <c r="Y919" s="16"/>
      <c r="Z919" s="11"/>
      <c r="AA919" s="17"/>
      <c r="AB919" s="16"/>
      <c r="AC919" s="11">
        <f>$Q919</f>
        <v>392067.17375000002</v>
      </c>
      <c r="AD919" s="17">
        <f t="shared" si="202"/>
        <v>392067.17375000002</v>
      </c>
      <c r="AE919" s="16"/>
      <c r="AF919" s="11"/>
      <c r="AG919" s="17"/>
      <c r="AH919" s="161"/>
      <c r="AI919" s="285"/>
      <c r="AJ919" s="16">
        <f t="shared" si="201"/>
        <v>0</v>
      </c>
    </row>
    <row r="920" spans="1:36" ht="11.25" customHeight="1">
      <c r="A920" s="213">
        <v>18238181</v>
      </c>
      <c r="B920" s="144"/>
      <c r="C920" s="157" t="s">
        <v>2722</v>
      </c>
      <c r="D920" s="159">
        <v>0</v>
      </c>
      <c r="E920" s="159">
        <v>87753.26</v>
      </c>
      <c r="F920" s="159">
        <v>540573.37</v>
      </c>
      <c r="G920" s="159">
        <v>607813.76</v>
      </c>
      <c r="H920" s="159">
        <v>960367.54</v>
      </c>
      <c r="I920" s="159">
        <v>897636.91</v>
      </c>
      <c r="J920" s="275">
        <v>1271612.76</v>
      </c>
      <c r="K920" s="275">
        <v>1343304.84</v>
      </c>
      <c r="L920" s="160">
        <v>851953.77</v>
      </c>
      <c r="M920" s="160">
        <v>851953.77</v>
      </c>
      <c r="N920" s="160">
        <v>851953.77</v>
      </c>
      <c r="O920" s="160">
        <v>851953.77</v>
      </c>
      <c r="P920" s="160">
        <v>851953.77</v>
      </c>
      <c r="Q920" s="160">
        <f t="shared" si="197"/>
        <v>795237.86708333332</v>
      </c>
      <c r="R920" s="222"/>
      <c r="S920" s="209"/>
      <c r="T920" s="209" t="s">
        <v>828</v>
      </c>
      <c r="U920" s="517"/>
      <c r="V920" s="16">
        <v>0</v>
      </c>
      <c r="W920" s="11">
        <v>0</v>
      </c>
      <c r="X920" s="17">
        <v>0</v>
      </c>
      <c r="Y920" s="16"/>
      <c r="Z920" s="11"/>
      <c r="AA920" s="17"/>
      <c r="AB920" s="16">
        <f>$Q920</f>
        <v>795237.86708333332</v>
      </c>
      <c r="AC920" s="11">
        <v>0</v>
      </c>
      <c r="AD920" s="17">
        <f t="shared" ref="AD920:AD921" si="203">SUM(AB920:AC920)</f>
        <v>795237.86708333332</v>
      </c>
      <c r="AE920" s="16">
        <v>0</v>
      </c>
      <c r="AF920" s="11">
        <v>0</v>
      </c>
      <c r="AG920" s="17">
        <v>0</v>
      </c>
      <c r="AH920" s="161"/>
      <c r="AI920" s="285"/>
      <c r="AJ920" s="16">
        <f t="shared" si="201"/>
        <v>0</v>
      </c>
    </row>
    <row r="921" spans="1:36" ht="11.25" customHeight="1">
      <c r="A921" s="213">
        <v>18238191</v>
      </c>
      <c r="B921" s="144"/>
      <c r="C921" s="157" t="s">
        <v>2723</v>
      </c>
      <c r="D921" s="159">
        <v>1700506.14</v>
      </c>
      <c r="E921" s="159">
        <v>1750723.7</v>
      </c>
      <c r="F921" s="159">
        <v>2118758.34</v>
      </c>
      <c r="G921" s="159">
        <v>1798046.7</v>
      </c>
      <c r="H921" s="159">
        <v>2111281.13</v>
      </c>
      <c r="I921" s="159">
        <v>2025570.1</v>
      </c>
      <c r="J921" s="275">
        <v>2224436.87</v>
      </c>
      <c r="K921" s="275">
        <v>2365227.21</v>
      </c>
      <c r="L921" s="160">
        <v>619404.54</v>
      </c>
      <c r="M921" s="160">
        <v>619404.54</v>
      </c>
      <c r="N921" s="160">
        <v>630026.88</v>
      </c>
      <c r="O921" s="160">
        <v>630026.88</v>
      </c>
      <c r="P921" s="160">
        <v>630026.88</v>
      </c>
      <c r="Q921" s="160">
        <f t="shared" si="197"/>
        <v>1504847.7833333334</v>
      </c>
      <c r="R921" s="222"/>
      <c r="S921" s="209"/>
      <c r="T921" s="209" t="s">
        <v>828</v>
      </c>
      <c r="U921" s="517"/>
      <c r="V921" s="16">
        <v>0</v>
      </c>
      <c r="W921" s="11">
        <v>0</v>
      </c>
      <c r="X921" s="17">
        <v>0</v>
      </c>
      <c r="Y921" s="16"/>
      <c r="Z921" s="11"/>
      <c r="AA921" s="17"/>
      <c r="AB921" s="16">
        <f>$Q921</f>
        <v>1504847.7833333334</v>
      </c>
      <c r="AC921" s="11">
        <v>0</v>
      </c>
      <c r="AD921" s="17">
        <f t="shared" si="203"/>
        <v>1504847.7833333334</v>
      </c>
      <c r="AE921" s="16">
        <v>0</v>
      </c>
      <c r="AF921" s="11">
        <v>0</v>
      </c>
      <c r="AG921" s="17">
        <v>0</v>
      </c>
      <c r="AH921" s="161"/>
      <c r="AI921" s="285"/>
      <c r="AJ921" s="16">
        <f t="shared" si="201"/>
        <v>0</v>
      </c>
    </row>
    <row r="922" spans="1:36" ht="11.25" customHeight="1">
      <c r="A922" s="213">
        <v>18238201</v>
      </c>
      <c r="B922" s="144"/>
      <c r="C922" s="157" t="s">
        <v>2742</v>
      </c>
      <c r="D922" s="159">
        <v>0</v>
      </c>
      <c r="E922" s="159">
        <v>0</v>
      </c>
      <c r="F922" s="159">
        <v>0</v>
      </c>
      <c r="G922" s="159">
        <v>2440000</v>
      </c>
      <c r="H922" s="159">
        <v>0</v>
      </c>
      <c r="I922" s="159">
        <v>0</v>
      </c>
      <c r="J922" s="275">
        <v>0</v>
      </c>
      <c r="K922" s="275">
        <v>0</v>
      </c>
      <c r="L922" s="160">
        <v>0</v>
      </c>
      <c r="M922" s="160">
        <v>0</v>
      </c>
      <c r="N922" s="160">
        <v>0</v>
      </c>
      <c r="O922" s="160">
        <v>0</v>
      </c>
      <c r="P922" s="160">
        <v>0</v>
      </c>
      <c r="Q922" s="160">
        <f t="shared" si="197"/>
        <v>203333.33333333334</v>
      </c>
      <c r="R922" s="222"/>
      <c r="S922" s="209"/>
      <c r="T922" s="209" t="s">
        <v>1182</v>
      </c>
      <c r="U922" s="522"/>
      <c r="V922" s="16">
        <v>0</v>
      </c>
      <c r="W922" s="11">
        <v>0</v>
      </c>
      <c r="X922" s="17">
        <v>0</v>
      </c>
      <c r="Y922" s="16"/>
      <c r="Z922" s="11"/>
      <c r="AA922" s="17"/>
      <c r="AB922" s="16"/>
      <c r="AC922" s="11"/>
      <c r="AD922" s="17">
        <f t="shared" ref="AD922:AD925" si="204">SUM(AB922:AC922)</f>
        <v>0</v>
      </c>
      <c r="AE922" s="16">
        <f t="shared" ref="AE922:AG923" si="205">$Q922</f>
        <v>203333.33333333334</v>
      </c>
      <c r="AF922" s="11">
        <f t="shared" si="205"/>
        <v>203333.33333333334</v>
      </c>
      <c r="AG922" s="17">
        <f t="shared" si="205"/>
        <v>203333.33333333334</v>
      </c>
      <c r="AH922" s="161"/>
      <c r="AI922" s="285"/>
      <c r="AJ922" s="16">
        <f t="shared" si="201"/>
        <v>0</v>
      </c>
    </row>
    <row r="923" spans="1:36" ht="11.25" customHeight="1">
      <c r="A923" s="213">
        <v>18238202</v>
      </c>
      <c r="B923" s="144"/>
      <c r="C923" s="157" t="s">
        <v>2691</v>
      </c>
      <c r="D923" s="159">
        <v>0</v>
      </c>
      <c r="E923" s="159">
        <v>0</v>
      </c>
      <c r="F923" s="159">
        <v>0</v>
      </c>
      <c r="G923" s="159">
        <v>0</v>
      </c>
      <c r="H923" s="159">
        <v>0</v>
      </c>
      <c r="I923" s="159">
        <v>0</v>
      </c>
      <c r="J923" s="275">
        <v>0</v>
      </c>
      <c r="K923" s="275">
        <v>0</v>
      </c>
      <c r="L923" s="160">
        <v>0</v>
      </c>
      <c r="M923" s="160">
        <v>0</v>
      </c>
      <c r="N923" s="160">
        <v>0</v>
      </c>
      <c r="O923" s="160">
        <v>0</v>
      </c>
      <c r="P923" s="160">
        <v>0</v>
      </c>
      <c r="Q923" s="160">
        <f t="shared" si="197"/>
        <v>0</v>
      </c>
      <c r="R923" s="222"/>
      <c r="S923" s="209"/>
      <c r="T923" s="209" t="s">
        <v>1182</v>
      </c>
      <c r="U923" s="522"/>
      <c r="V923" s="16">
        <v>0</v>
      </c>
      <c r="W923" s="11">
        <v>0</v>
      </c>
      <c r="X923" s="17">
        <v>0</v>
      </c>
      <c r="Y923" s="16"/>
      <c r="Z923" s="11"/>
      <c r="AA923" s="17"/>
      <c r="AB923" s="16"/>
      <c r="AC923" s="11"/>
      <c r="AD923" s="17">
        <f t="shared" si="204"/>
        <v>0</v>
      </c>
      <c r="AE923" s="16">
        <f t="shared" si="205"/>
        <v>0</v>
      </c>
      <c r="AF923" s="11">
        <f t="shared" si="205"/>
        <v>0</v>
      </c>
      <c r="AG923" s="17">
        <f t="shared" si="205"/>
        <v>0</v>
      </c>
      <c r="AH923" s="161"/>
      <c r="AI923" s="285"/>
      <c r="AJ923" s="16">
        <f t="shared" si="201"/>
        <v>0</v>
      </c>
    </row>
    <row r="924" spans="1:36" ht="11.25" customHeight="1">
      <c r="A924" s="213">
        <v>18238211</v>
      </c>
      <c r="B924" s="144"/>
      <c r="C924" s="197" t="s">
        <v>2712</v>
      </c>
      <c r="D924" s="159">
        <v>25520.45</v>
      </c>
      <c r="E924" s="159">
        <v>27215.96</v>
      </c>
      <c r="F924" s="159">
        <v>29696.57</v>
      </c>
      <c r="G924" s="159">
        <v>32624.61</v>
      </c>
      <c r="H924" s="159">
        <v>35861.54</v>
      </c>
      <c r="I924" s="159">
        <v>39229.68</v>
      </c>
      <c r="J924" s="275">
        <v>42759.42</v>
      </c>
      <c r="K924" s="275">
        <v>46895.65</v>
      </c>
      <c r="L924" s="160">
        <v>18501.43</v>
      </c>
      <c r="M924" s="160">
        <v>22463.55</v>
      </c>
      <c r="N924" s="160">
        <v>25610.5</v>
      </c>
      <c r="O924" s="160">
        <v>27893.82</v>
      </c>
      <c r="P924" s="160">
        <v>29241.25</v>
      </c>
      <c r="Q924" s="160">
        <f t="shared" si="197"/>
        <v>31344.464999999997</v>
      </c>
      <c r="R924" s="222"/>
      <c r="S924" s="209"/>
      <c r="T924" s="209" t="s">
        <v>828</v>
      </c>
      <c r="U924" s="522"/>
      <c r="V924" s="16">
        <v>0</v>
      </c>
      <c r="W924" s="11">
        <v>0</v>
      </c>
      <c r="X924" s="17">
        <v>0</v>
      </c>
      <c r="Y924" s="16"/>
      <c r="Z924" s="11"/>
      <c r="AA924" s="17"/>
      <c r="AB924" s="16">
        <f>$Q924</f>
        <v>31344.464999999997</v>
      </c>
      <c r="AC924" s="11">
        <v>0</v>
      </c>
      <c r="AD924" s="17">
        <f t="shared" si="204"/>
        <v>31344.464999999997</v>
      </c>
      <c r="AE924" s="16">
        <v>0</v>
      </c>
      <c r="AF924" s="11">
        <v>0</v>
      </c>
      <c r="AG924" s="17">
        <v>0</v>
      </c>
      <c r="AH924" s="161"/>
      <c r="AI924" s="285"/>
      <c r="AJ924" s="16">
        <f t="shared" si="201"/>
        <v>0</v>
      </c>
    </row>
    <row r="925" spans="1:36" ht="11.25" customHeight="1">
      <c r="A925" s="213">
        <v>18238221</v>
      </c>
      <c r="B925" s="144"/>
      <c r="C925" s="197" t="s">
        <v>2713</v>
      </c>
      <c r="D925" s="159">
        <v>61331.18</v>
      </c>
      <c r="E925" s="159">
        <v>66007.92</v>
      </c>
      <c r="F925" s="159">
        <v>71251.05</v>
      </c>
      <c r="G925" s="159">
        <v>76558.210000000006</v>
      </c>
      <c r="H925" s="159">
        <v>81855.3</v>
      </c>
      <c r="I925" s="159">
        <v>87460.49</v>
      </c>
      <c r="J925" s="275">
        <v>93218.91</v>
      </c>
      <c r="K925" s="275">
        <v>99839.09</v>
      </c>
      <c r="L925" s="160">
        <v>30136.3</v>
      </c>
      <c r="M925" s="160">
        <v>36625.339999999997</v>
      </c>
      <c r="N925" s="160">
        <v>42647.02</v>
      </c>
      <c r="O925" s="160">
        <v>47394.57</v>
      </c>
      <c r="P925" s="160">
        <v>50679.47</v>
      </c>
      <c r="Q925" s="160">
        <f t="shared" si="197"/>
        <v>65749.960416666654</v>
      </c>
      <c r="R925" s="222"/>
      <c r="S925" s="209"/>
      <c r="T925" s="209" t="s">
        <v>828</v>
      </c>
      <c r="U925" s="522"/>
      <c r="V925" s="16">
        <v>0</v>
      </c>
      <c r="W925" s="11">
        <v>0</v>
      </c>
      <c r="X925" s="17">
        <v>0</v>
      </c>
      <c r="Y925" s="16"/>
      <c r="Z925" s="11"/>
      <c r="AA925" s="17"/>
      <c r="AB925" s="16">
        <f>$Q925</f>
        <v>65749.960416666654</v>
      </c>
      <c r="AC925" s="11">
        <v>0</v>
      </c>
      <c r="AD925" s="17">
        <f t="shared" si="204"/>
        <v>65749.960416666654</v>
      </c>
      <c r="AE925" s="16">
        <v>0</v>
      </c>
      <c r="AF925" s="11">
        <v>0</v>
      </c>
      <c r="AG925" s="17">
        <v>0</v>
      </c>
      <c r="AH925" s="161"/>
      <c r="AI925" s="285"/>
      <c r="AJ925" s="16">
        <f t="shared" si="201"/>
        <v>0</v>
      </c>
    </row>
    <row r="926" spans="1:36" ht="11.25" customHeight="1">
      <c r="A926" s="213">
        <v>18238232</v>
      </c>
      <c r="B926" s="144"/>
      <c r="C926" s="157" t="s">
        <v>2709</v>
      </c>
      <c r="D926" s="159">
        <v>0</v>
      </c>
      <c r="E926" s="159">
        <v>0</v>
      </c>
      <c r="F926" s="159">
        <v>0</v>
      </c>
      <c r="G926" s="159">
        <v>0</v>
      </c>
      <c r="H926" s="159">
        <v>0</v>
      </c>
      <c r="I926" s="159">
        <v>0</v>
      </c>
      <c r="J926" s="275">
        <v>0</v>
      </c>
      <c r="K926" s="275">
        <v>0</v>
      </c>
      <c r="L926" s="160">
        <v>0</v>
      </c>
      <c r="M926" s="160">
        <v>0</v>
      </c>
      <c r="N926" s="160">
        <v>0</v>
      </c>
      <c r="O926" s="160">
        <v>0</v>
      </c>
      <c r="P926" s="160">
        <v>0</v>
      </c>
      <c r="Q926" s="160">
        <f t="shared" si="197"/>
        <v>0</v>
      </c>
      <c r="R926" s="222"/>
      <c r="S926" s="209"/>
      <c r="T926" s="209" t="s">
        <v>1680</v>
      </c>
      <c r="U926" s="16"/>
      <c r="V926" s="16">
        <v>0</v>
      </c>
      <c r="W926" s="11">
        <v>0</v>
      </c>
      <c r="X926" s="17">
        <v>0</v>
      </c>
      <c r="Y926" s="16"/>
      <c r="Z926" s="11"/>
      <c r="AA926" s="17"/>
      <c r="AB926" s="16"/>
      <c r="AC926" s="11">
        <f>$Q926</f>
        <v>0</v>
      </c>
      <c r="AD926" s="17">
        <f t="shared" ref="AD926" si="206">SUM(AB926:AC926)</f>
        <v>0</v>
      </c>
      <c r="AE926" s="16"/>
      <c r="AF926" s="11"/>
      <c r="AG926" s="17"/>
      <c r="AH926" s="161"/>
      <c r="AI926" s="285"/>
      <c r="AJ926" s="16">
        <f t="shared" si="201"/>
        <v>0</v>
      </c>
    </row>
    <row r="927" spans="1:36" ht="22.5" customHeight="1">
      <c r="A927" s="213">
        <v>18238311</v>
      </c>
      <c r="B927" s="144"/>
      <c r="C927" s="157" t="s">
        <v>2675</v>
      </c>
      <c r="D927" s="159">
        <v>18458391.760000002</v>
      </c>
      <c r="E927" s="159">
        <v>18081689.760000002</v>
      </c>
      <c r="F927" s="159">
        <v>17704987.760000002</v>
      </c>
      <c r="G927" s="159">
        <v>17328285.760000002</v>
      </c>
      <c r="H927" s="159">
        <v>16951583.760000002</v>
      </c>
      <c r="I927" s="159">
        <v>16574881.76</v>
      </c>
      <c r="J927" s="275">
        <v>16198179.76</v>
      </c>
      <c r="K927" s="275">
        <v>15821477.76</v>
      </c>
      <c r="L927" s="160">
        <v>15444775.76</v>
      </c>
      <c r="M927" s="160">
        <v>15068073.76</v>
      </c>
      <c r="N927" s="160">
        <v>14691371.76</v>
      </c>
      <c r="O927" s="160">
        <v>14314669.76</v>
      </c>
      <c r="P927" s="160">
        <v>13937967.76</v>
      </c>
      <c r="Q927" s="160">
        <f t="shared" si="197"/>
        <v>16198179.76</v>
      </c>
      <c r="R927" s="222" t="s">
        <v>1077</v>
      </c>
      <c r="S927" s="209"/>
      <c r="T927" s="209" t="s">
        <v>828</v>
      </c>
      <c r="U927" s="517"/>
      <c r="V927" s="16">
        <v>0</v>
      </c>
      <c r="W927" s="11">
        <v>0</v>
      </c>
      <c r="X927" s="17">
        <v>0</v>
      </c>
      <c r="Y927" s="16">
        <f>Q927</f>
        <v>16198179.76</v>
      </c>
      <c r="Z927" s="11"/>
      <c r="AA927" s="17">
        <f>Q927</f>
        <v>16198179.76</v>
      </c>
      <c r="AB927" s="16"/>
      <c r="AC927" s="11">
        <v>0</v>
      </c>
      <c r="AD927" s="17">
        <f t="shared" si="202"/>
        <v>0</v>
      </c>
      <c r="AE927" s="16"/>
      <c r="AF927" s="11"/>
      <c r="AG927" s="17"/>
      <c r="AH927" s="161"/>
      <c r="AI927" s="285"/>
      <c r="AJ927" s="16">
        <f t="shared" si="201"/>
        <v>0</v>
      </c>
    </row>
    <row r="928" spans="1:36" ht="22.5" customHeight="1">
      <c r="A928" s="213">
        <v>18238321</v>
      </c>
      <c r="B928" s="144"/>
      <c r="C928" s="157" t="s">
        <v>2676</v>
      </c>
      <c r="D928" s="159">
        <v>2076163.9</v>
      </c>
      <c r="E928" s="159">
        <v>2020050.9</v>
      </c>
      <c r="F928" s="159">
        <v>1963937.9</v>
      </c>
      <c r="G928" s="159">
        <v>1907824.9</v>
      </c>
      <c r="H928" s="159">
        <v>1851711.9</v>
      </c>
      <c r="I928" s="159">
        <v>1795598.9</v>
      </c>
      <c r="J928" s="275">
        <v>1739485.9</v>
      </c>
      <c r="K928" s="275">
        <v>1683372.9</v>
      </c>
      <c r="L928" s="160">
        <v>1627259.9</v>
      </c>
      <c r="M928" s="160">
        <v>1571146.9</v>
      </c>
      <c r="N928" s="160">
        <v>1515033.9</v>
      </c>
      <c r="O928" s="160">
        <v>1458920.9</v>
      </c>
      <c r="P928" s="160">
        <v>1402807.9</v>
      </c>
      <c r="Q928" s="160">
        <f t="shared" si="197"/>
        <v>1739485.8999999997</v>
      </c>
      <c r="R928" s="222" t="s">
        <v>435</v>
      </c>
      <c r="S928" s="209"/>
      <c r="T928" s="209" t="s">
        <v>828</v>
      </c>
      <c r="U928" s="517"/>
      <c r="V928" s="16">
        <v>0</v>
      </c>
      <c r="W928" s="11">
        <v>0</v>
      </c>
      <c r="X928" s="17">
        <v>0</v>
      </c>
      <c r="Y928" s="16">
        <f>Q928</f>
        <v>1739485.8999999997</v>
      </c>
      <c r="Z928" s="11"/>
      <c r="AA928" s="17">
        <f>Q928</f>
        <v>1739485.8999999997</v>
      </c>
      <c r="AB928" s="16"/>
      <c r="AC928" s="11">
        <v>0</v>
      </c>
      <c r="AD928" s="17">
        <f t="shared" si="202"/>
        <v>0</v>
      </c>
      <c r="AE928" s="16"/>
      <c r="AF928" s="11"/>
      <c r="AG928" s="17"/>
      <c r="AH928" s="161"/>
      <c r="AI928" s="285"/>
      <c r="AJ928" s="16">
        <f t="shared" si="201"/>
        <v>0</v>
      </c>
    </row>
    <row r="929" spans="1:36" ht="22.5" customHeight="1">
      <c r="A929" s="213">
        <v>18238331</v>
      </c>
      <c r="B929" s="144"/>
      <c r="C929" s="157" t="s">
        <v>2680</v>
      </c>
      <c r="D929" s="159">
        <v>8152709.7199999997</v>
      </c>
      <c r="E929" s="159">
        <v>7932365.7199999997</v>
      </c>
      <c r="F929" s="159">
        <v>7712021.7199999997</v>
      </c>
      <c r="G929" s="159">
        <v>7491677.7199999997</v>
      </c>
      <c r="H929" s="159">
        <v>7271333.7199999997</v>
      </c>
      <c r="I929" s="159">
        <v>7050989.7199999997</v>
      </c>
      <c r="J929" s="275">
        <v>6830645.7199999997</v>
      </c>
      <c r="K929" s="275">
        <v>6610301.7199999997</v>
      </c>
      <c r="L929" s="160">
        <v>6389957.7199999997</v>
      </c>
      <c r="M929" s="160">
        <v>6169613.7199999997</v>
      </c>
      <c r="N929" s="160">
        <v>5949269.7199999997</v>
      </c>
      <c r="O929" s="160">
        <v>5728925.7199999997</v>
      </c>
      <c r="P929" s="160">
        <v>5508581.7199999997</v>
      </c>
      <c r="Q929" s="160">
        <f t="shared" si="197"/>
        <v>6830645.7199999997</v>
      </c>
      <c r="R929" s="222" t="s">
        <v>232</v>
      </c>
      <c r="S929" s="209"/>
      <c r="T929" s="209" t="s">
        <v>828</v>
      </c>
      <c r="U929" s="517"/>
      <c r="V929" s="16">
        <v>0</v>
      </c>
      <c r="W929" s="11">
        <v>0</v>
      </c>
      <c r="X929" s="17">
        <v>0</v>
      </c>
      <c r="Y929" s="16">
        <f>Q929</f>
        <v>6830645.7199999997</v>
      </c>
      <c r="Z929" s="11"/>
      <c r="AA929" s="17">
        <f>Q929</f>
        <v>6830645.7199999997</v>
      </c>
      <c r="AB929" s="16"/>
      <c r="AC929" s="11">
        <v>0</v>
      </c>
      <c r="AD929" s="17">
        <f t="shared" ref="AD929" si="207">SUM(AB929:AC929)</f>
        <v>0</v>
      </c>
      <c r="AE929" s="16"/>
      <c r="AF929" s="11"/>
      <c r="AG929" s="17"/>
      <c r="AH929" s="161"/>
      <c r="AI929" s="285"/>
      <c r="AJ929" s="16">
        <f t="shared" si="201"/>
        <v>0</v>
      </c>
    </row>
    <row r="930" spans="1:36" ht="11.25" customHeight="1">
      <c r="A930" s="156">
        <v>18239001</v>
      </c>
      <c r="B930" s="157"/>
      <c r="C930" s="197" t="s">
        <v>1785</v>
      </c>
      <c r="D930" s="159">
        <v>101402178.68000001</v>
      </c>
      <c r="E930" s="159">
        <v>101895577.72</v>
      </c>
      <c r="F930" s="159">
        <v>103380531.2</v>
      </c>
      <c r="G930" s="159">
        <v>105109827.98</v>
      </c>
      <c r="H930" s="159">
        <v>105700784.86</v>
      </c>
      <c r="I930" s="159">
        <v>107133095.14</v>
      </c>
      <c r="J930" s="275">
        <v>107592368.13</v>
      </c>
      <c r="K930" s="275">
        <v>108611158.44</v>
      </c>
      <c r="L930" s="160">
        <v>109879293.81</v>
      </c>
      <c r="M930" s="160">
        <v>111366204.69</v>
      </c>
      <c r="N930" s="160">
        <v>112239872</v>
      </c>
      <c r="O930" s="160">
        <v>113193274.42</v>
      </c>
      <c r="P930" s="160">
        <v>114295843.77</v>
      </c>
      <c r="Q930" s="160">
        <f t="shared" si="197"/>
        <v>107829249.96791667</v>
      </c>
      <c r="R930" s="222"/>
      <c r="S930" s="209"/>
      <c r="T930" s="209"/>
      <c r="U930" s="517"/>
      <c r="V930" s="16">
        <v>0</v>
      </c>
      <c r="W930" s="11">
        <v>0</v>
      </c>
      <c r="X930" s="17">
        <v>0</v>
      </c>
      <c r="Y930" s="16"/>
      <c r="Z930" s="11"/>
      <c r="AA930" s="17"/>
      <c r="AB930" s="16"/>
      <c r="AC930" s="11"/>
      <c r="AD930" s="17">
        <f t="shared" si="199"/>
        <v>0</v>
      </c>
      <c r="AE930" s="16"/>
      <c r="AF930" s="11"/>
      <c r="AG930" s="17"/>
      <c r="AH930" s="164">
        <f t="shared" ref="AH930:AH940" si="208">Q930</f>
        <v>107829249.96791667</v>
      </c>
      <c r="AI930" s="285"/>
      <c r="AJ930" s="16">
        <f t="shared" si="201"/>
        <v>0</v>
      </c>
    </row>
    <row r="931" spans="1:36" ht="11.25" customHeight="1">
      <c r="A931" s="156">
        <v>18239002</v>
      </c>
      <c r="B931" s="157"/>
      <c r="C931" s="197" t="s">
        <v>1786</v>
      </c>
      <c r="D931" s="159">
        <v>32156482.579999998</v>
      </c>
      <c r="E931" s="159">
        <v>32289728.93</v>
      </c>
      <c r="F931" s="159">
        <v>32523290.550000001</v>
      </c>
      <c r="G931" s="159">
        <v>32911082.57</v>
      </c>
      <c r="H931" s="159">
        <v>33083349.039999999</v>
      </c>
      <c r="I931" s="159">
        <v>33309620.609999999</v>
      </c>
      <c r="J931" s="275">
        <v>33496543.260000002</v>
      </c>
      <c r="K931" s="275">
        <v>33718118.43</v>
      </c>
      <c r="L931" s="160">
        <v>33930659.469999999</v>
      </c>
      <c r="M931" s="160">
        <v>34206246.369999997</v>
      </c>
      <c r="N931" s="160">
        <v>34300391.960000001</v>
      </c>
      <c r="O931" s="160">
        <v>34401758.630000003</v>
      </c>
      <c r="P931" s="160">
        <v>34484850.539999999</v>
      </c>
      <c r="Q931" s="160">
        <f t="shared" si="197"/>
        <v>33457621.364999995</v>
      </c>
      <c r="R931" s="222" t="s">
        <v>3</v>
      </c>
      <c r="S931" s="209"/>
      <c r="T931" s="209"/>
      <c r="U931" s="517"/>
      <c r="V931" s="16">
        <v>0</v>
      </c>
      <c r="W931" s="11">
        <v>0</v>
      </c>
      <c r="X931" s="17">
        <v>0</v>
      </c>
      <c r="Y931" s="16"/>
      <c r="Z931" s="11"/>
      <c r="AA931" s="17"/>
      <c r="AB931" s="16"/>
      <c r="AC931" s="11"/>
      <c r="AD931" s="17">
        <f t="shared" si="199"/>
        <v>0</v>
      </c>
      <c r="AE931" s="16"/>
      <c r="AF931" s="11"/>
      <c r="AG931" s="17"/>
      <c r="AH931" s="164">
        <f t="shared" si="208"/>
        <v>33457621.364999995</v>
      </c>
      <c r="AI931" s="285"/>
      <c r="AJ931" s="16">
        <f t="shared" si="201"/>
        <v>0</v>
      </c>
    </row>
    <row r="932" spans="1:36" ht="11.25" customHeight="1">
      <c r="A932" s="156">
        <v>18239011</v>
      </c>
      <c r="B932" s="157"/>
      <c r="C932" s="197" t="s">
        <v>556</v>
      </c>
      <c r="D932" s="159">
        <v>3172011.41</v>
      </c>
      <c r="E932" s="159">
        <v>3199142.42</v>
      </c>
      <c r="F932" s="159">
        <v>3252500.49</v>
      </c>
      <c r="G932" s="159">
        <v>3289282.34</v>
      </c>
      <c r="H932" s="159">
        <v>3315318.81</v>
      </c>
      <c r="I932" s="159">
        <v>3336819.85</v>
      </c>
      <c r="J932" s="275">
        <v>3362435.19</v>
      </c>
      <c r="K932" s="275">
        <v>3383661.52</v>
      </c>
      <c r="L932" s="160">
        <v>3399633.16</v>
      </c>
      <c r="M932" s="160">
        <v>3419446.22</v>
      </c>
      <c r="N932" s="160">
        <v>3437024.72</v>
      </c>
      <c r="O932" s="160">
        <v>3455280.69</v>
      </c>
      <c r="P932" s="160">
        <v>3473753.45</v>
      </c>
      <c r="Q932" s="160">
        <f t="shared" si="197"/>
        <v>3347785.6533333329</v>
      </c>
      <c r="R932" s="222"/>
      <c r="S932" s="209"/>
      <c r="T932" s="209"/>
      <c r="U932" s="517"/>
      <c r="V932" s="16">
        <v>0</v>
      </c>
      <c r="W932" s="11">
        <v>0</v>
      </c>
      <c r="X932" s="17">
        <v>0</v>
      </c>
      <c r="Y932" s="16"/>
      <c r="Z932" s="11"/>
      <c r="AA932" s="17"/>
      <c r="AB932" s="16"/>
      <c r="AC932" s="11"/>
      <c r="AD932" s="17">
        <f t="shared" si="199"/>
        <v>0</v>
      </c>
      <c r="AE932" s="16"/>
      <c r="AF932" s="11"/>
      <c r="AG932" s="17"/>
      <c r="AH932" s="164">
        <f t="shared" si="208"/>
        <v>3347785.6533333329</v>
      </c>
      <c r="AI932" s="285"/>
      <c r="AJ932" s="16">
        <f t="shared" si="201"/>
        <v>0</v>
      </c>
    </row>
    <row r="933" spans="1:36" ht="11.25" customHeight="1">
      <c r="A933" s="156">
        <v>18239012</v>
      </c>
      <c r="B933" s="157"/>
      <c r="C933" s="197" t="s">
        <v>557</v>
      </c>
      <c r="D933" s="159">
        <v>1250428.04</v>
      </c>
      <c r="E933" s="159">
        <v>1259471.71</v>
      </c>
      <c r="F933" s="159">
        <v>1277257.73</v>
      </c>
      <c r="G933" s="159">
        <v>1289518.3500000001</v>
      </c>
      <c r="H933" s="159">
        <v>1298197.17</v>
      </c>
      <c r="I933" s="159">
        <v>1305364.18</v>
      </c>
      <c r="J933" s="275">
        <v>1313902.6200000001</v>
      </c>
      <c r="K933" s="275">
        <v>1320978.06</v>
      </c>
      <c r="L933" s="160">
        <v>1326301.94</v>
      </c>
      <c r="M933" s="160">
        <v>1332906.29</v>
      </c>
      <c r="N933" s="160">
        <v>1338765.79</v>
      </c>
      <c r="O933" s="160">
        <v>1344851.11</v>
      </c>
      <c r="P933" s="160">
        <v>1351008.69</v>
      </c>
      <c r="Q933" s="160">
        <f t="shared" si="197"/>
        <v>1309019.4429166666</v>
      </c>
      <c r="R933" s="222" t="s">
        <v>3</v>
      </c>
      <c r="S933" s="209"/>
      <c r="T933" s="209"/>
      <c r="U933" s="517"/>
      <c r="V933" s="16">
        <v>0</v>
      </c>
      <c r="W933" s="11">
        <v>0</v>
      </c>
      <c r="X933" s="17">
        <v>0</v>
      </c>
      <c r="Y933" s="16"/>
      <c r="Z933" s="11"/>
      <c r="AA933" s="17"/>
      <c r="AB933" s="16"/>
      <c r="AC933" s="11"/>
      <c r="AD933" s="17">
        <f t="shared" si="199"/>
        <v>0</v>
      </c>
      <c r="AE933" s="16"/>
      <c r="AF933" s="11"/>
      <c r="AG933" s="17"/>
      <c r="AH933" s="164">
        <f t="shared" si="208"/>
        <v>1309019.4429166666</v>
      </c>
      <c r="AI933" s="285"/>
      <c r="AJ933" s="16">
        <f t="shared" si="201"/>
        <v>0</v>
      </c>
    </row>
    <row r="934" spans="1:36" ht="11.25" customHeight="1">
      <c r="A934" s="156">
        <v>18239013</v>
      </c>
      <c r="B934" s="157"/>
      <c r="C934" s="197" t="s">
        <v>1475</v>
      </c>
      <c r="D934" s="159">
        <v>0</v>
      </c>
      <c r="E934" s="159">
        <v>0</v>
      </c>
      <c r="F934" s="159">
        <v>0</v>
      </c>
      <c r="G934" s="159">
        <v>0</v>
      </c>
      <c r="H934" s="159">
        <v>0</v>
      </c>
      <c r="I934" s="159">
        <v>0</v>
      </c>
      <c r="J934" s="275">
        <v>0</v>
      </c>
      <c r="K934" s="275">
        <v>0</v>
      </c>
      <c r="L934" s="160">
        <v>0</v>
      </c>
      <c r="M934" s="160">
        <v>0</v>
      </c>
      <c r="N934" s="160">
        <v>0</v>
      </c>
      <c r="O934" s="160">
        <v>0</v>
      </c>
      <c r="P934" s="160">
        <v>0</v>
      </c>
      <c r="Q934" s="160">
        <f t="shared" si="197"/>
        <v>0</v>
      </c>
      <c r="R934" s="222"/>
      <c r="S934" s="209"/>
      <c r="T934" s="209"/>
      <c r="U934" s="517"/>
      <c r="V934" s="16">
        <v>0</v>
      </c>
      <c r="W934" s="11">
        <v>0</v>
      </c>
      <c r="X934" s="17">
        <v>0</v>
      </c>
      <c r="Y934" s="16"/>
      <c r="Z934" s="11"/>
      <c r="AA934" s="17"/>
      <c r="AB934" s="16"/>
      <c r="AC934" s="11"/>
      <c r="AD934" s="17">
        <f>SUM(AB934:AC934)</f>
        <v>0</v>
      </c>
      <c r="AE934" s="16"/>
      <c r="AF934" s="11"/>
      <c r="AG934" s="17"/>
      <c r="AH934" s="164">
        <f t="shared" si="208"/>
        <v>0</v>
      </c>
      <c r="AI934" s="285"/>
      <c r="AJ934" s="16">
        <f t="shared" si="201"/>
        <v>0</v>
      </c>
    </row>
    <row r="935" spans="1:36" ht="11.25" customHeight="1">
      <c r="A935" s="156">
        <v>18239021</v>
      </c>
      <c r="B935" s="157"/>
      <c r="C935" s="197" t="s">
        <v>1787</v>
      </c>
      <c r="D935" s="159">
        <v>23338108.57</v>
      </c>
      <c r="E935" s="159">
        <v>23961724.699999999</v>
      </c>
      <c r="F935" s="159">
        <v>23893683.77</v>
      </c>
      <c r="G935" s="159">
        <v>24077639.140000001</v>
      </c>
      <c r="H935" s="159">
        <v>24457471.579999998</v>
      </c>
      <c r="I935" s="159">
        <v>24552222.739999998</v>
      </c>
      <c r="J935" s="275">
        <v>24602271.989999998</v>
      </c>
      <c r="K935" s="275">
        <v>24988376.23</v>
      </c>
      <c r="L935" s="160">
        <v>25074604.289999999</v>
      </c>
      <c r="M935" s="160">
        <v>25298935.16</v>
      </c>
      <c r="N935" s="160">
        <v>25676396.050000001</v>
      </c>
      <c r="O935" s="160">
        <v>25798747.530000001</v>
      </c>
      <c r="P935" s="160">
        <v>25913291.780000001</v>
      </c>
      <c r="Q935" s="160">
        <f t="shared" si="197"/>
        <v>24750647.779583331</v>
      </c>
      <c r="R935" s="222"/>
      <c r="S935" s="209"/>
      <c r="T935" s="209"/>
      <c r="U935" s="517"/>
      <c r="V935" s="16">
        <v>0</v>
      </c>
      <c r="W935" s="11">
        <v>0</v>
      </c>
      <c r="X935" s="17">
        <v>0</v>
      </c>
      <c r="Y935" s="16"/>
      <c r="Z935" s="11"/>
      <c r="AA935" s="17"/>
      <c r="AB935" s="16"/>
      <c r="AC935" s="11"/>
      <c r="AD935" s="17">
        <f t="shared" si="199"/>
        <v>0</v>
      </c>
      <c r="AE935" s="16"/>
      <c r="AF935" s="11"/>
      <c r="AG935" s="17"/>
      <c r="AH935" s="164">
        <f t="shared" si="208"/>
        <v>24750647.779583331</v>
      </c>
      <c r="AI935" s="285"/>
      <c r="AJ935" s="16">
        <f t="shared" si="201"/>
        <v>0</v>
      </c>
    </row>
    <row r="936" spans="1:36" ht="11.25" customHeight="1">
      <c r="A936" s="156">
        <v>18239022</v>
      </c>
      <c r="B936" s="157"/>
      <c r="C936" s="197" t="s">
        <v>1788</v>
      </c>
      <c r="D936" s="159">
        <v>8895445.1400000006</v>
      </c>
      <c r="E936" s="159">
        <v>9103317.1899999995</v>
      </c>
      <c r="F936" s="159">
        <v>9080636.8800000008</v>
      </c>
      <c r="G936" s="159">
        <v>9141955.3399999999</v>
      </c>
      <c r="H936" s="159">
        <v>9268566.1500000004</v>
      </c>
      <c r="I936" s="159">
        <v>9300149.8699999992</v>
      </c>
      <c r="J936" s="275">
        <v>9316832.9499999993</v>
      </c>
      <c r="K936" s="275">
        <v>9445534.3599999994</v>
      </c>
      <c r="L936" s="160">
        <v>9474277.0500000007</v>
      </c>
      <c r="M936" s="160">
        <v>9549054</v>
      </c>
      <c r="N936" s="160">
        <v>9674874.3000000007</v>
      </c>
      <c r="O936" s="160">
        <v>9715658.1199999992</v>
      </c>
      <c r="P936" s="160">
        <v>9753839.5399999991</v>
      </c>
      <c r="Q936" s="160">
        <f t="shared" si="197"/>
        <v>9366291.5458333325</v>
      </c>
      <c r="R936" s="222" t="s">
        <v>3</v>
      </c>
      <c r="S936" s="209"/>
      <c r="T936" s="209"/>
      <c r="U936" s="517"/>
      <c r="V936" s="16">
        <v>0</v>
      </c>
      <c r="W936" s="11">
        <v>0</v>
      </c>
      <c r="X936" s="17">
        <v>0</v>
      </c>
      <c r="Y936" s="16"/>
      <c r="Z936" s="11"/>
      <c r="AA936" s="17"/>
      <c r="AB936" s="16"/>
      <c r="AC936" s="11"/>
      <c r="AD936" s="17">
        <f t="shared" si="199"/>
        <v>0</v>
      </c>
      <c r="AE936" s="16"/>
      <c r="AF936" s="11"/>
      <c r="AG936" s="17"/>
      <c r="AH936" s="164">
        <f t="shared" si="208"/>
        <v>9366291.5458333325</v>
      </c>
      <c r="AI936" s="285"/>
      <c r="AJ936" s="16">
        <f t="shared" si="201"/>
        <v>0</v>
      </c>
    </row>
    <row r="937" spans="1:36" ht="11.25" customHeight="1">
      <c r="A937" s="156">
        <v>18239023</v>
      </c>
      <c r="B937" s="157"/>
      <c r="C937" s="197" t="s">
        <v>1476</v>
      </c>
      <c r="D937" s="159">
        <v>0</v>
      </c>
      <c r="E937" s="159">
        <v>0</v>
      </c>
      <c r="F937" s="159">
        <v>0</v>
      </c>
      <c r="G937" s="159">
        <v>0</v>
      </c>
      <c r="H937" s="159">
        <v>0</v>
      </c>
      <c r="I937" s="159">
        <v>0</v>
      </c>
      <c r="J937" s="275">
        <v>0</v>
      </c>
      <c r="K937" s="275">
        <v>0</v>
      </c>
      <c r="L937" s="160">
        <v>0</v>
      </c>
      <c r="M937" s="160">
        <v>0</v>
      </c>
      <c r="N937" s="160">
        <v>0</v>
      </c>
      <c r="O937" s="160">
        <v>0</v>
      </c>
      <c r="P937" s="160">
        <v>0</v>
      </c>
      <c r="Q937" s="160">
        <f t="shared" si="197"/>
        <v>0</v>
      </c>
      <c r="R937" s="222"/>
      <c r="S937" s="209"/>
      <c r="T937" s="209"/>
      <c r="U937" s="517"/>
      <c r="V937" s="16">
        <v>0</v>
      </c>
      <c r="W937" s="11">
        <v>0</v>
      </c>
      <c r="X937" s="17">
        <v>0</v>
      </c>
      <c r="Y937" s="16"/>
      <c r="Z937" s="11"/>
      <c r="AA937" s="17"/>
      <c r="AB937" s="16"/>
      <c r="AC937" s="11"/>
      <c r="AD937" s="17">
        <f>SUM(AB937:AC937)</f>
        <v>0</v>
      </c>
      <c r="AE937" s="16"/>
      <c r="AF937" s="11"/>
      <c r="AG937" s="17"/>
      <c r="AH937" s="164">
        <f t="shared" si="208"/>
        <v>0</v>
      </c>
      <c r="AI937" s="285"/>
      <c r="AJ937" s="16">
        <f t="shared" si="201"/>
        <v>0</v>
      </c>
    </row>
    <row r="938" spans="1:36" ht="11.25" customHeight="1">
      <c r="A938" s="156">
        <v>18239031</v>
      </c>
      <c r="B938" s="157"/>
      <c r="C938" s="197" t="s">
        <v>893</v>
      </c>
      <c r="D938" s="159">
        <v>-127912298.66</v>
      </c>
      <c r="E938" s="159">
        <v>-129056444.84</v>
      </c>
      <c r="F938" s="159">
        <v>-130526715.45999999</v>
      </c>
      <c r="G938" s="159">
        <v>-132476749.45999999</v>
      </c>
      <c r="H938" s="159">
        <v>-133473575.25</v>
      </c>
      <c r="I938" s="159">
        <v>-135022137.72999999</v>
      </c>
      <c r="J938" s="275">
        <v>-135557075.31</v>
      </c>
      <c r="K938" s="275">
        <v>-136983196.19</v>
      </c>
      <c r="L938" s="160">
        <v>-138353531.25999999</v>
      </c>
      <c r="M938" s="160">
        <v>-140084586.06999999</v>
      </c>
      <c r="N938" s="160">
        <v>-141353292.77000001</v>
      </c>
      <c r="O938" s="160">
        <v>-142306695.19</v>
      </c>
      <c r="P938" s="160">
        <v>-143682889</v>
      </c>
      <c r="Q938" s="160">
        <f t="shared" si="197"/>
        <v>-135915966.11333331</v>
      </c>
      <c r="R938" s="222"/>
      <c r="S938" s="209"/>
      <c r="T938" s="209"/>
      <c r="U938" s="517"/>
      <c r="V938" s="16">
        <v>0</v>
      </c>
      <c r="W938" s="11">
        <v>0</v>
      </c>
      <c r="X938" s="17">
        <v>0</v>
      </c>
      <c r="Y938" s="16"/>
      <c r="Z938" s="11"/>
      <c r="AA938" s="17"/>
      <c r="AB938" s="16">
        <v>0</v>
      </c>
      <c r="AC938" s="11">
        <v>0</v>
      </c>
      <c r="AD938" s="17">
        <f t="shared" si="199"/>
        <v>0</v>
      </c>
      <c r="AE938" s="16"/>
      <c r="AF938" s="11"/>
      <c r="AG938" s="17"/>
      <c r="AH938" s="164">
        <f t="shared" si="208"/>
        <v>-135915966.11333331</v>
      </c>
      <c r="AI938" s="285"/>
      <c r="AJ938" s="16">
        <f t="shared" si="201"/>
        <v>0</v>
      </c>
    </row>
    <row r="939" spans="1:36" ht="11.25" customHeight="1">
      <c r="A939" s="156">
        <v>18239032</v>
      </c>
      <c r="B939" s="157"/>
      <c r="C939" s="197" t="s">
        <v>894</v>
      </c>
      <c r="D939" s="159">
        <v>-42302355.759999998</v>
      </c>
      <c r="E939" s="159">
        <v>-42652517.829999998</v>
      </c>
      <c r="F939" s="159">
        <v>-42881185.159999996</v>
      </c>
      <c r="G939" s="159">
        <v>-43342556.259999998</v>
      </c>
      <c r="H939" s="159">
        <v>-43650112.359999999</v>
      </c>
      <c r="I939" s="159">
        <v>-43915134.659999996</v>
      </c>
      <c r="J939" s="275">
        <v>-44127278.829999998</v>
      </c>
      <c r="K939" s="275">
        <v>-44484630.850000001</v>
      </c>
      <c r="L939" s="160">
        <v>-44731238.460000001</v>
      </c>
      <c r="M939" s="160">
        <v>-45088206.659999996</v>
      </c>
      <c r="N939" s="160">
        <v>-45314032.049999997</v>
      </c>
      <c r="O939" s="160">
        <v>-45415398.719999999</v>
      </c>
      <c r="P939" s="160">
        <v>-45589698.770000003</v>
      </c>
      <c r="Q939" s="160">
        <f t="shared" si="197"/>
        <v>-44129026.592083335</v>
      </c>
      <c r="R939" s="222" t="s">
        <v>3</v>
      </c>
      <c r="S939" s="209"/>
      <c r="T939" s="209"/>
      <c r="U939" s="517"/>
      <c r="V939" s="16">
        <v>0</v>
      </c>
      <c r="W939" s="11">
        <v>0</v>
      </c>
      <c r="X939" s="17">
        <v>0</v>
      </c>
      <c r="Y939" s="16"/>
      <c r="Z939" s="11"/>
      <c r="AA939" s="17"/>
      <c r="AB939" s="16"/>
      <c r="AC939" s="11">
        <v>0</v>
      </c>
      <c r="AD939" s="17">
        <f t="shared" si="199"/>
        <v>0</v>
      </c>
      <c r="AE939" s="16"/>
      <c r="AF939" s="11"/>
      <c r="AG939" s="17"/>
      <c r="AH939" s="164">
        <f t="shared" si="208"/>
        <v>-44129026.592083335</v>
      </c>
      <c r="AI939" s="285"/>
      <c r="AJ939" s="16">
        <f t="shared" si="201"/>
        <v>0</v>
      </c>
    </row>
    <row r="940" spans="1:36" ht="11.25" customHeight="1">
      <c r="A940" s="156">
        <v>18239041</v>
      </c>
      <c r="B940" s="157"/>
      <c r="C940" s="197" t="s">
        <v>1128</v>
      </c>
      <c r="D940" s="159">
        <v>0</v>
      </c>
      <c r="E940" s="159">
        <v>0</v>
      </c>
      <c r="F940" s="159">
        <v>0</v>
      </c>
      <c r="G940" s="159">
        <v>0</v>
      </c>
      <c r="H940" s="159">
        <v>0</v>
      </c>
      <c r="I940" s="159">
        <v>0</v>
      </c>
      <c r="J940" s="275">
        <v>0</v>
      </c>
      <c r="K940" s="275">
        <v>0</v>
      </c>
      <c r="L940" s="160">
        <v>0</v>
      </c>
      <c r="M940" s="160">
        <v>0</v>
      </c>
      <c r="N940" s="160">
        <v>0</v>
      </c>
      <c r="O940" s="160">
        <v>0</v>
      </c>
      <c r="P940" s="160">
        <v>0</v>
      </c>
      <c r="Q940" s="160">
        <f t="shared" si="197"/>
        <v>0</v>
      </c>
      <c r="R940" s="222"/>
      <c r="S940" s="209"/>
      <c r="T940" s="209"/>
      <c r="U940" s="517"/>
      <c r="V940" s="16">
        <v>0</v>
      </c>
      <c r="W940" s="11">
        <v>0</v>
      </c>
      <c r="X940" s="17">
        <v>0</v>
      </c>
      <c r="Y940" s="16"/>
      <c r="Z940" s="11"/>
      <c r="AA940" s="17"/>
      <c r="AB940" s="16">
        <v>0</v>
      </c>
      <c r="AC940" s="11"/>
      <c r="AD940" s="17">
        <f t="shared" si="199"/>
        <v>0</v>
      </c>
      <c r="AE940" s="16"/>
      <c r="AF940" s="11"/>
      <c r="AG940" s="17"/>
      <c r="AH940" s="164">
        <f t="shared" si="208"/>
        <v>0</v>
      </c>
      <c r="AI940" s="285"/>
      <c r="AJ940" s="16">
        <f t="shared" si="201"/>
        <v>0</v>
      </c>
    </row>
    <row r="941" spans="1:36" ht="11.25" customHeight="1">
      <c r="A941" s="156" t="s">
        <v>3270</v>
      </c>
      <c r="B941" s="157"/>
      <c r="C941" s="197" t="s">
        <v>3268</v>
      </c>
      <c r="D941" s="159"/>
      <c r="E941" s="159"/>
      <c r="F941" s="159"/>
      <c r="G941" s="159"/>
      <c r="H941" s="159"/>
      <c r="I941" s="159"/>
      <c r="J941" s="275"/>
      <c r="K941" s="275"/>
      <c r="L941" s="160"/>
      <c r="M941" s="160"/>
      <c r="N941" s="160"/>
      <c r="O941" s="160"/>
      <c r="P941" s="160">
        <v>119027.25</v>
      </c>
      <c r="Q941" s="160">
        <f t="shared" si="197"/>
        <v>4959.46875</v>
      </c>
      <c r="R941" s="222"/>
      <c r="S941" s="209"/>
      <c r="T941" s="209" t="s">
        <v>828</v>
      </c>
      <c r="U941" s="517"/>
      <c r="V941" s="16">
        <v>0</v>
      </c>
      <c r="W941" s="11">
        <v>0</v>
      </c>
      <c r="X941" s="17">
        <v>0</v>
      </c>
      <c r="Y941" s="16"/>
      <c r="Z941" s="11"/>
      <c r="AA941" s="17"/>
      <c r="AB941" s="16">
        <f>$Q941</f>
        <v>4959.46875</v>
      </c>
      <c r="AC941" s="11"/>
      <c r="AD941" s="17">
        <f t="shared" ref="AD941" si="209">SUM(AB941:AC941)</f>
        <v>4959.46875</v>
      </c>
      <c r="AE941" s="16"/>
      <c r="AF941" s="11"/>
      <c r="AG941" s="17"/>
      <c r="AH941" s="161"/>
      <c r="AI941" s="285"/>
      <c r="AJ941" s="16">
        <f t="shared" si="201"/>
        <v>0</v>
      </c>
    </row>
    <row r="942" spans="1:36" ht="11.25" customHeight="1">
      <c r="A942" s="156">
        <v>18239051</v>
      </c>
      <c r="B942" s="157"/>
      <c r="C942" s="197" t="s">
        <v>1599</v>
      </c>
      <c r="D942" s="159">
        <v>0</v>
      </c>
      <c r="E942" s="159">
        <v>0</v>
      </c>
      <c r="F942" s="159">
        <v>0</v>
      </c>
      <c r="G942" s="159">
        <v>0</v>
      </c>
      <c r="H942" s="159">
        <v>0</v>
      </c>
      <c r="I942" s="159">
        <v>0</v>
      </c>
      <c r="J942" s="275">
        <v>0</v>
      </c>
      <c r="K942" s="275">
        <v>0</v>
      </c>
      <c r="L942" s="160">
        <v>0</v>
      </c>
      <c r="M942" s="160">
        <v>0</v>
      </c>
      <c r="N942" s="160">
        <v>0</v>
      </c>
      <c r="O942" s="160">
        <v>0</v>
      </c>
      <c r="P942" s="160">
        <v>0</v>
      </c>
      <c r="Q942" s="160">
        <f t="shared" si="197"/>
        <v>0</v>
      </c>
      <c r="R942" s="222"/>
      <c r="S942" s="209"/>
      <c r="T942" s="209"/>
      <c r="U942" s="517"/>
      <c r="V942" s="16">
        <v>0</v>
      </c>
      <c r="W942" s="11">
        <v>0</v>
      </c>
      <c r="X942" s="17">
        <v>0</v>
      </c>
      <c r="Y942" s="16"/>
      <c r="Z942" s="11"/>
      <c r="AA942" s="17"/>
      <c r="AB942" s="16">
        <v>0</v>
      </c>
      <c r="AC942" s="11"/>
      <c r="AD942" s="17">
        <f t="shared" si="199"/>
        <v>0</v>
      </c>
      <c r="AE942" s="16"/>
      <c r="AF942" s="11"/>
      <c r="AG942" s="17"/>
      <c r="AH942" s="164">
        <f>Q942</f>
        <v>0</v>
      </c>
      <c r="AI942" s="285"/>
      <c r="AJ942" s="16">
        <f t="shared" si="201"/>
        <v>0</v>
      </c>
    </row>
    <row r="943" spans="1:36" ht="11.25" customHeight="1">
      <c r="A943" s="156">
        <v>18239061</v>
      </c>
      <c r="B943" s="157"/>
      <c r="C943" s="197" t="s">
        <v>1600</v>
      </c>
      <c r="D943" s="159">
        <v>858744</v>
      </c>
      <c r="E943" s="159">
        <v>869394</v>
      </c>
      <c r="F943" s="159">
        <v>879701</v>
      </c>
      <c r="G943" s="159">
        <v>890351</v>
      </c>
      <c r="H943" s="159">
        <v>901001</v>
      </c>
      <c r="I943" s="159">
        <v>910964</v>
      </c>
      <c r="J943" s="275">
        <v>921614</v>
      </c>
      <c r="K943" s="275">
        <v>932587</v>
      </c>
      <c r="L943" s="160">
        <v>943925</v>
      </c>
      <c r="M943" s="160">
        <v>954898</v>
      </c>
      <c r="N943" s="160">
        <v>966387</v>
      </c>
      <c r="O943" s="160">
        <v>956825</v>
      </c>
      <c r="P943" s="160">
        <v>966989</v>
      </c>
      <c r="Q943" s="160">
        <f t="shared" si="197"/>
        <v>920042.79166666663</v>
      </c>
      <c r="R943" s="222"/>
      <c r="S943" s="209"/>
      <c r="T943" s="209">
        <v>23</v>
      </c>
      <c r="U943" s="517"/>
      <c r="V943" s="16">
        <v>0</v>
      </c>
      <c r="W943" s="11">
        <v>0</v>
      </c>
      <c r="X943" s="17">
        <v>0</v>
      </c>
      <c r="Y943" s="16"/>
      <c r="Z943" s="11"/>
      <c r="AA943" s="17"/>
      <c r="AB943" s="16">
        <f>$Q943</f>
        <v>920042.79166666663</v>
      </c>
      <c r="AC943" s="11"/>
      <c r="AD943" s="17">
        <f t="shared" si="199"/>
        <v>920042.79166666663</v>
      </c>
      <c r="AE943" s="16"/>
      <c r="AF943" s="11"/>
      <c r="AG943" s="17"/>
      <c r="AH943" s="161"/>
      <c r="AI943" s="285"/>
      <c r="AJ943" s="16">
        <f t="shared" si="201"/>
        <v>0</v>
      </c>
    </row>
    <row r="944" spans="1:36" ht="11.25" customHeight="1">
      <c r="A944" s="156">
        <v>18239071</v>
      </c>
      <c r="B944" s="157"/>
      <c r="C944" s="197" t="s">
        <v>567</v>
      </c>
      <c r="D944" s="159">
        <v>0</v>
      </c>
      <c r="E944" s="159">
        <v>0</v>
      </c>
      <c r="F944" s="159">
        <v>0</v>
      </c>
      <c r="G944" s="159">
        <v>0</v>
      </c>
      <c r="H944" s="159">
        <v>0</v>
      </c>
      <c r="I944" s="159">
        <v>0</v>
      </c>
      <c r="J944" s="275">
        <v>0</v>
      </c>
      <c r="K944" s="275">
        <v>0</v>
      </c>
      <c r="L944" s="160">
        <v>0</v>
      </c>
      <c r="M944" s="160">
        <v>0</v>
      </c>
      <c r="N944" s="160">
        <v>0</v>
      </c>
      <c r="O944" s="160">
        <v>0</v>
      </c>
      <c r="P944" s="160">
        <v>0</v>
      </c>
      <c r="Q944" s="160">
        <f t="shared" si="197"/>
        <v>0</v>
      </c>
      <c r="R944" s="222"/>
      <c r="S944" s="209"/>
      <c r="T944" s="209" t="s">
        <v>1182</v>
      </c>
      <c r="U944" s="517"/>
      <c r="V944" s="16">
        <v>0</v>
      </c>
      <c r="W944" s="11">
        <v>0</v>
      </c>
      <c r="X944" s="17">
        <v>0</v>
      </c>
      <c r="Y944" s="16"/>
      <c r="Z944" s="11"/>
      <c r="AA944" s="17"/>
      <c r="AB944" s="16"/>
      <c r="AC944" s="11"/>
      <c r="AD944" s="17">
        <f t="shared" si="199"/>
        <v>0</v>
      </c>
      <c r="AE944" s="16">
        <f>$Q944</f>
        <v>0</v>
      </c>
      <c r="AF944" s="11">
        <f>$Q944</f>
        <v>0</v>
      </c>
      <c r="AG944" s="17">
        <f>$Q944</f>
        <v>0</v>
      </c>
      <c r="AH944" s="161"/>
      <c r="AI944" s="285"/>
      <c r="AJ944" s="16">
        <f t="shared" si="201"/>
        <v>0</v>
      </c>
    </row>
    <row r="945" spans="1:36" ht="11.25" customHeight="1">
      <c r="A945" s="156">
        <v>18239081</v>
      </c>
      <c r="B945" s="157"/>
      <c r="C945" s="197" t="s">
        <v>2921</v>
      </c>
      <c r="D945" s="159">
        <v>4534130.0999999996</v>
      </c>
      <c r="E945" s="159">
        <v>4039222.03</v>
      </c>
      <c r="F945" s="159">
        <v>3335651.5</v>
      </c>
      <c r="G945" s="159">
        <v>2533842.62</v>
      </c>
      <c r="H945" s="159">
        <v>1747599.69</v>
      </c>
      <c r="I945" s="159">
        <v>1110926.7</v>
      </c>
      <c r="J945" s="275">
        <v>478034.27</v>
      </c>
      <c r="K945" s="275">
        <v>0</v>
      </c>
      <c r="L945" s="160">
        <v>8930316.0800000001</v>
      </c>
      <c r="M945" s="160">
        <v>8381613.6799999997</v>
      </c>
      <c r="N945" s="160">
        <v>7768852.3799999999</v>
      </c>
      <c r="O945" s="160">
        <v>7159497.0999999996</v>
      </c>
      <c r="P945" s="160">
        <v>6619971.5800000001</v>
      </c>
      <c r="Q945" s="160">
        <f t="shared" si="197"/>
        <v>4255217.2408333337</v>
      </c>
      <c r="R945" s="222"/>
      <c r="S945" s="209"/>
      <c r="T945" s="209" t="s">
        <v>828</v>
      </c>
      <c r="U945" s="517"/>
      <c r="V945" s="16"/>
      <c r="W945" s="11"/>
      <c r="X945" s="17">
        <f>SUM(V945:W945)</f>
        <v>0</v>
      </c>
      <c r="Y945" s="16"/>
      <c r="Z945" s="11"/>
      <c r="AA945" s="17"/>
      <c r="AB945" s="16">
        <f>$Q945</f>
        <v>4255217.2408333337</v>
      </c>
      <c r="AC945" s="11"/>
      <c r="AD945" s="17">
        <f t="shared" si="199"/>
        <v>4255217.2408333337</v>
      </c>
      <c r="AE945" s="16"/>
      <c r="AF945" s="11"/>
      <c r="AG945" s="17"/>
      <c r="AH945" s="161"/>
      <c r="AI945" s="285"/>
      <c r="AJ945" s="16">
        <f t="shared" si="201"/>
        <v>0</v>
      </c>
    </row>
    <row r="946" spans="1:36" ht="11.25" customHeight="1">
      <c r="A946" s="156">
        <v>18239082</v>
      </c>
      <c r="B946" s="346"/>
      <c r="C946" s="346" t="s">
        <v>2922</v>
      </c>
      <c r="D946" s="159">
        <v>9911407.2200000007</v>
      </c>
      <c r="E946" s="159">
        <v>9358219.7899999991</v>
      </c>
      <c r="F946" s="159">
        <v>7991076.8799999999</v>
      </c>
      <c r="G946" s="159">
        <v>6351177.0599999996</v>
      </c>
      <c r="H946" s="159">
        <v>4707283.1399999997</v>
      </c>
      <c r="I946" s="159">
        <v>3443328.63</v>
      </c>
      <c r="J946" s="275">
        <v>2273358.79</v>
      </c>
      <c r="K946" s="275">
        <v>1705390.79</v>
      </c>
      <c r="L946" s="160">
        <v>22583186.050000001</v>
      </c>
      <c r="M946" s="160">
        <v>21965195.030000001</v>
      </c>
      <c r="N946" s="160">
        <v>21433779.059999999</v>
      </c>
      <c r="O946" s="160">
        <v>20977984.390000001</v>
      </c>
      <c r="P946" s="160">
        <v>20309269.940000001</v>
      </c>
      <c r="Q946" s="160">
        <f t="shared" si="197"/>
        <v>11491693.182499999</v>
      </c>
      <c r="R946" s="222"/>
      <c r="S946" s="209"/>
      <c r="T946" s="209" t="s">
        <v>1680</v>
      </c>
      <c r="U946" s="517"/>
      <c r="V946" s="16"/>
      <c r="W946" s="11"/>
      <c r="X946" s="17">
        <f t="shared" ref="X946:X949" si="210">SUM(V946:W946)</f>
        <v>0</v>
      </c>
      <c r="Y946" s="16"/>
      <c r="Z946" s="11"/>
      <c r="AA946" s="17"/>
      <c r="AB946" s="16"/>
      <c r="AC946" s="11">
        <f>$Q946</f>
        <v>11491693.182499999</v>
      </c>
      <c r="AD946" s="17">
        <f t="shared" si="199"/>
        <v>11491693.182499999</v>
      </c>
      <c r="AE946" s="16"/>
      <c r="AF946" s="11"/>
      <c r="AG946" s="17"/>
      <c r="AH946" s="161"/>
      <c r="AI946" s="285"/>
      <c r="AJ946" s="16">
        <f t="shared" si="201"/>
        <v>0</v>
      </c>
    </row>
    <row r="947" spans="1:36" ht="11.25" customHeight="1">
      <c r="A947" s="156">
        <v>18239091</v>
      </c>
      <c r="B947" s="346"/>
      <c r="C947" s="346" t="s">
        <v>2923</v>
      </c>
      <c r="D947" s="159">
        <v>3721081.58</v>
      </c>
      <c r="E947" s="159">
        <v>3240386.06</v>
      </c>
      <c r="F947" s="159">
        <v>2706546.46</v>
      </c>
      <c r="G947" s="159">
        <v>2175424.42</v>
      </c>
      <c r="H947" s="159">
        <v>1616928.32</v>
      </c>
      <c r="I947" s="159">
        <v>1103937.8600000001</v>
      </c>
      <c r="J947" s="275">
        <v>616882.48</v>
      </c>
      <c r="K947" s="275">
        <v>186486.43</v>
      </c>
      <c r="L947" s="160">
        <v>3218100.43</v>
      </c>
      <c r="M947" s="160">
        <v>2959562.65</v>
      </c>
      <c r="N947" s="160">
        <v>2704002.92</v>
      </c>
      <c r="O947" s="160">
        <v>2443371.7799999998</v>
      </c>
      <c r="P947" s="160">
        <v>2189336.4</v>
      </c>
      <c r="Q947" s="160">
        <f t="shared" si="197"/>
        <v>2160569.9000000004</v>
      </c>
      <c r="R947" s="222"/>
      <c r="S947" s="209"/>
      <c r="T947" s="209" t="s">
        <v>828</v>
      </c>
      <c r="U947" s="517"/>
      <c r="V947" s="16"/>
      <c r="W947" s="11"/>
      <c r="X947" s="17">
        <f t="shared" si="210"/>
        <v>0</v>
      </c>
      <c r="Y947" s="16"/>
      <c r="Z947" s="11"/>
      <c r="AA947" s="17"/>
      <c r="AB947" s="16">
        <f>$Q947</f>
        <v>2160569.9000000004</v>
      </c>
      <c r="AC947" s="11"/>
      <c r="AD947" s="17">
        <f t="shared" si="199"/>
        <v>2160569.9000000004</v>
      </c>
      <c r="AE947" s="16"/>
      <c r="AF947" s="11"/>
      <c r="AG947" s="17"/>
      <c r="AH947" s="161"/>
      <c r="AI947" s="285"/>
      <c r="AJ947" s="16">
        <f t="shared" si="201"/>
        <v>0</v>
      </c>
    </row>
    <row r="948" spans="1:36" ht="11.25" customHeight="1">
      <c r="A948" s="156">
        <v>18239092</v>
      </c>
      <c r="B948" s="157"/>
      <c r="C948" s="197" t="s">
        <v>2772</v>
      </c>
      <c r="D948" s="159">
        <v>4546901.62</v>
      </c>
      <c r="E948" s="159">
        <v>4269554.43</v>
      </c>
      <c r="F948" s="159">
        <v>3770191.95</v>
      </c>
      <c r="G948" s="159">
        <v>3068961.75</v>
      </c>
      <c r="H948" s="159">
        <v>2485075.35</v>
      </c>
      <c r="I948" s="159">
        <v>1988201.6</v>
      </c>
      <c r="J948" s="275">
        <v>1483398.39</v>
      </c>
      <c r="K948" s="275">
        <v>1187438.2</v>
      </c>
      <c r="L948" s="160">
        <v>10240640.970000001</v>
      </c>
      <c r="M948" s="160">
        <v>9848486.9299999997</v>
      </c>
      <c r="N948" s="160">
        <v>9478896.4700000007</v>
      </c>
      <c r="O948" s="160">
        <v>9192120.0500000007</v>
      </c>
      <c r="P948" s="160">
        <v>8798287.8900000006</v>
      </c>
      <c r="Q948" s="160">
        <f t="shared" si="197"/>
        <v>5307130.0704166675</v>
      </c>
      <c r="R948" s="222"/>
      <c r="S948" s="209"/>
      <c r="T948" s="209" t="s">
        <v>1680</v>
      </c>
      <c r="U948" s="517"/>
      <c r="V948" s="16">
        <v>0</v>
      </c>
      <c r="W948" s="11"/>
      <c r="X948" s="17">
        <f t="shared" si="210"/>
        <v>0</v>
      </c>
      <c r="Y948" s="16"/>
      <c r="Z948" s="11"/>
      <c r="AA948" s="17"/>
      <c r="AB948" s="16"/>
      <c r="AC948" s="11">
        <f>$Q948</f>
        <v>5307130.0704166675</v>
      </c>
      <c r="AD948" s="17">
        <f t="shared" ref="AD948:AD950" si="211">SUM(AB948:AC948)</f>
        <v>5307130.0704166675</v>
      </c>
      <c r="AE948" s="16"/>
      <c r="AF948" s="11"/>
      <c r="AG948" s="17"/>
      <c r="AH948" s="161"/>
      <c r="AI948" s="285"/>
      <c r="AJ948" s="16">
        <f t="shared" si="201"/>
        <v>0</v>
      </c>
    </row>
    <row r="949" spans="1:36" ht="11.25" customHeight="1">
      <c r="A949" s="156">
        <v>18239101</v>
      </c>
      <c r="B949" s="346"/>
      <c r="C949" s="346" t="s">
        <v>2924</v>
      </c>
      <c r="D949" s="159">
        <v>750255.53</v>
      </c>
      <c r="E949" s="159">
        <v>653378.36</v>
      </c>
      <c r="F949" s="159">
        <v>563350.86</v>
      </c>
      <c r="G949" s="159">
        <v>461891.74</v>
      </c>
      <c r="H949" s="159">
        <v>369274.29</v>
      </c>
      <c r="I949" s="159">
        <v>266834.75</v>
      </c>
      <c r="J949" s="275">
        <v>175239.93</v>
      </c>
      <c r="K949" s="275">
        <v>81621.289999999994</v>
      </c>
      <c r="L949" s="160">
        <v>14125.69</v>
      </c>
      <c r="M949" s="160">
        <v>0</v>
      </c>
      <c r="N949" s="160">
        <v>0</v>
      </c>
      <c r="O949" s="160">
        <v>0</v>
      </c>
      <c r="P949" s="160">
        <v>0</v>
      </c>
      <c r="Q949" s="160">
        <f t="shared" si="197"/>
        <v>246737.05625000002</v>
      </c>
      <c r="R949" s="222"/>
      <c r="S949" s="209"/>
      <c r="T949" s="209" t="s">
        <v>828</v>
      </c>
      <c r="U949" s="517"/>
      <c r="V949" s="16"/>
      <c r="W949" s="11"/>
      <c r="X949" s="17">
        <f t="shared" si="210"/>
        <v>0</v>
      </c>
      <c r="Y949" s="16"/>
      <c r="Z949" s="11"/>
      <c r="AA949" s="17"/>
      <c r="AB949" s="16">
        <f>$Q949</f>
        <v>246737.05625000002</v>
      </c>
      <c r="AC949" s="11"/>
      <c r="AD949" s="17">
        <f t="shared" si="211"/>
        <v>246737.05625000002</v>
      </c>
      <c r="AE949" s="16"/>
      <c r="AF949" s="11"/>
      <c r="AG949" s="17"/>
      <c r="AH949" s="161"/>
      <c r="AI949" s="285"/>
      <c r="AJ949" s="16">
        <f t="shared" si="201"/>
        <v>0</v>
      </c>
    </row>
    <row r="950" spans="1:36" ht="24" customHeight="1">
      <c r="A950" s="156">
        <v>18239111</v>
      </c>
      <c r="B950" s="346"/>
      <c r="C950" s="346" t="s">
        <v>3246</v>
      </c>
      <c r="D950" s="159"/>
      <c r="E950" s="159"/>
      <c r="F950" s="159"/>
      <c r="G950" s="159"/>
      <c r="H950" s="159"/>
      <c r="I950" s="159"/>
      <c r="J950" s="275"/>
      <c r="K950" s="275"/>
      <c r="L950" s="160">
        <v>1359180.81</v>
      </c>
      <c r="M950" s="160">
        <v>1256679.8500000001</v>
      </c>
      <c r="N950" s="160">
        <v>1144474.51</v>
      </c>
      <c r="O950" s="160">
        <v>991224.06</v>
      </c>
      <c r="P950" s="160">
        <v>866806.36</v>
      </c>
      <c r="Q950" s="160">
        <f t="shared" si="197"/>
        <v>432080.20083333337</v>
      </c>
      <c r="R950" s="222"/>
      <c r="S950" s="209"/>
      <c r="T950" s="209" t="s">
        <v>828</v>
      </c>
      <c r="U950" s="517"/>
      <c r="V950" s="16"/>
      <c r="W950" s="11"/>
      <c r="X950" s="17"/>
      <c r="Y950" s="16"/>
      <c r="Z950" s="11"/>
      <c r="AA950" s="17"/>
      <c r="AB950" s="16">
        <f>$Q950</f>
        <v>432080.20083333337</v>
      </c>
      <c r="AC950" s="11"/>
      <c r="AD950" s="17">
        <f t="shared" si="211"/>
        <v>432080.20083333337</v>
      </c>
      <c r="AE950" s="16"/>
      <c r="AF950" s="11"/>
      <c r="AG950" s="17"/>
      <c r="AH950" s="161"/>
      <c r="AI950" s="285"/>
      <c r="AJ950" s="16">
        <f t="shared" si="201"/>
        <v>0</v>
      </c>
    </row>
    <row r="951" spans="1:36">
      <c r="A951" s="244">
        <v>18239121</v>
      </c>
      <c r="B951" s="346"/>
      <c r="C951" s="244" t="s">
        <v>3108</v>
      </c>
      <c r="D951" s="159"/>
      <c r="E951" s="159"/>
      <c r="F951" s="159"/>
      <c r="G951" s="159"/>
      <c r="H951" s="159">
        <v>-8156454</v>
      </c>
      <c r="I951" s="159">
        <v>-11291895</v>
      </c>
      <c r="J951" s="275">
        <v>-11788280</v>
      </c>
      <c r="K951" s="275">
        <v>-4536769</v>
      </c>
      <c r="L951" s="160">
        <v>-965200</v>
      </c>
      <c r="M951" s="160">
        <v>3056315</v>
      </c>
      <c r="N951" s="160">
        <v>-1667092</v>
      </c>
      <c r="O951" s="160">
        <v>-3719632</v>
      </c>
      <c r="P951" s="160">
        <v>-365150</v>
      </c>
      <c r="Q951" s="160">
        <f t="shared" si="197"/>
        <v>-3270965.1666666665</v>
      </c>
      <c r="R951" s="222"/>
      <c r="S951" s="209"/>
      <c r="T951" s="209" t="s">
        <v>1182</v>
      </c>
      <c r="U951" s="517"/>
      <c r="V951" s="16">
        <v>0</v>
      </c>
      <c r="W951" s="11">
        <v>0</v>
      </c>
      <c r="X951" s="17">
        <v>0</v>
      </c>
      <c r="Y951" s="16"/>
      <c r="Z951" s="11"/>
      <c r="AA951" s="17"/>
      <c r="AB951" s="16"/>
      <c r="AC951" s="11"/>
      <c r="AD951" s="17">
        <f t="shared" ref="AD951:AD952" si="212">SUM(AB951:AC951)</f>
        <v>0</v>
      </c>
      <c r="AE951" s="16">
        <f t="shared" ref="AE951:AG955" si="213">$Q951</f>
        <v>-3270965.1666666665</v>
      </c>
      <c r="AF951" s="11">
        <f t="shared" si="213"/>
        <v>-3270965.1666666665</v>
      </c>
      <c r="AG951" s="17">
        <f t="shared" si="213"/>
        <v>-3270965.1666666665</v>
      </c>
      <c r="AH951" s="161"/>
      <c r="AI951" s="285"/>
      <c r="AJ951" s="16">
        <f t="shared" si="201"/>
        <v>0</v>
      </c>
    </row>
    <row r="952" spans="1:36">
      <c r="A952" s="244">
        <v>18239131</v>
      </c>
      <c r="B952" s="346"/>
      <c r="C952" s="244" t="s">
        <v>3109</v>
      </c>
      <c r="D952" s="159"/>
      <c r="E952" s="159"/>
      <c r="F952" s="159"/>
      <c r="G952" s="159"/>
      <c r="H952" s="159">
        <v>8156454</v>
      </c>
      <c r="I952" s="159">
        <v>11291895</v>
      </c>
      <c r="J952" s="275">
        <v>11788280</v>
      </c>
      <c r="K952" s="275">
        <v>4536769</v>
      </c>
      <c r="L952" s="160">
        <v>965200</v>
      </c>
      <c r="M952" s="160">
        <v>-3056315</v>
      </c>
      <c r="N952" s="160">
        <v>1667092</v>
      </c>
      <c r="O952" s="160">
        <v>3719632</v>
      </c>
      <c r="P952" s="160">
        <v>365150</v>
      </c>
      <c r="Q952" s="160">
        <f t="shared" ref="Q952:Q1015" si="214">(D952+P952+SUM(E952:O952)*2)/24</f>
        <v>3270965.1666666665</v>
      </c>
      <c r="R952" s="222"/>
      <c r="S952" s="209"/>
      <c r="T952" s="209" t="s">
        <v>1182</v>
      </c>
      <c r="U952" s="517"/>
      <c r="V952" s="16">
        <v>0</v>
      </c>
      <c r="W952" s="11">
        <v>0</v>
      </c>
      <c r="X952" s="17">
        <v>0</v>
      </c>
      <c r="Y952" s="16"/>
      <c r="Z952" s="11"/>
      <c r="AA952" s="17"/>
      <c r="AB952" s="16"/>
      <c r="AC952" s="11"/>
      <c r="AD952" s="17">
        <f t="shared" si="212"/>
        <v>0</v>
      </c>
      <c r="AE952" s="16">
        <f t="shared" si="213"/>
        <v>3270965.1666666665</v>
      </c>
      <c r="AF952" s="11">
        <f t="shared" si="213"/>
        <v>3270965.1666666665</v>
      </c>
      <c r="AG952" s="17">
        <f t="shared" si="213"/>
        <v>3270965.1666666665</v>
      </c>
      <c r="AH952" s="161"/>
      <c r="AI952" s="285"/>
      <c r="AJ952" s="16">
        <f t="shared" si="201"/>
        <v>0</v>
      </c>
    </row>
    <row r="953" spans="1:36" ht="11.25" customHeight="1">
      <c r="A953" s="156">
        <v>18300111</v>
      </c>
      <c r="B953" s="157"/>
      <c r="C953" s="197" t="s">
        <v>1756</v>
      </c>
      <c r="D953" s="159">
        <v>0</v>
      </c>
      <c r="E953" s="159">
        <v>0</v>
      </c>
      <c r="F953" s="159">
        <v>0</v>
      </c>
      <c r="G953" s="159">
        <v>0</v>
      </c>
      <c r="H953" s="159">
        <v>0</v>
      </c>
      <c r="I953" s="159">
        <v>0</v>
      </c>
      <c r="J953" s="275">
        <v>0</v>
      </c>
      <c r="K953" s="275">
        <v>0</v>
      </c>
      <c r="L953" s="160">
        <v>0</v>
      </c>
      <c r="M953" s="160">
        <v>0</v>
      </c>
      <c r="N953" s="160">
        <v>0</v>
      </c>
      <c r="O953" s="160">
        <v>0</v>
      </c>
      <c r="P953" s="160">
        <v>0</v>
      </c>
      <c r="Q953" s="160">
        <f t="shared" si="214"/>
        <v>0</v>
      </c>
      <c r="R953" s="222"/>
      <c r="S953" s="209"/>
      <c r="T953" s="209" t="s">
        <v>1689</v>
      </c>
      <c r="U953" s="517"/>
      <c r="V953" s="16">
        <v>0</v>
      </c>
      <c r="W953" s="11">
        <v>0</v>
      </c>
      <c r="X953" s="17">
        <v>0</v>
      </c>
      <c r="Y953" s="16"/>
      <c r="Z953" s="11"/>
      <c r="AA953" s="17"/>
      <c r="AB953" s="16"/>
      <c r="AC953" s="11"/>
      <c r="AD953" s="17">
        <f t="shared" si="199"/>
        <v>0</v>
      </c>
      <c r="AE953" s="16">
        <f t="shared" si="213"/>
        <v>0</v>
      </c>
      <c r="AF953" s="11">
        <f t="shared" si="213"/>
        <v>0</v>
      </c>
      <c r="AG953" s="17">
        <f t="shared" si="213"/>
        <v>0</v>
      </c>
      <c r="AH953" s="161"/>
      <c r="AI953" s="285"/>
      <c r="AJ953" s="16">
        <f t="shared" si="201"/>
        <v>0</v>
      </c>
    </row>
    <row r="954" spans="1:36" ht="11.25" customHeight="1">
      <c r="A954" s="156">
        <v>18300121</v>
      </c>
      <c r="B954" s="157"/>
      <c r="C954" s="197" t="s">
        <v>623</v>
      </c>
      <c r="D954" s="159">
        <v>0</v>
      </c>
      <c r="E954" s="159">
        <v>0</v>
      </c>
      <c r="F954" s="159">
        <v>0</v>
      </c>
      <c r="G954" s="159">
        <v>0</v>
      </c>
      <c r="H954" s="159">
        <v>0</v>
      </c>
      <c r="I954" s="159">
        <v>0</v>
      </c>
      <c r="J954" s="275">
        <v>0</v>
      </c>
      <c r="K954" s="275">
        <v>0</v>
      </c>
      <c r="L954" s="160">
        <v>0</v>
      </c>
      <c r="M954" s="160">
        <v>0</v>
      </c>
      <c r="N954" s="160">
        <v>0</v>
      </c>
      <c r="O954" s="160">
        <v>0</v>
      </c>
      <c r="P954" s="160">
        <v>0</v>
      </c>
      <c r="Q954" s="160">
        <f t="shared" si="214"/>
        <v>0</v>
      </c>
      <c r="R954" s="222"/>
      <c r="S954" s="209"/>
      <c r="T954" s="209" t="s">
        <v>1689</v>
      </c>
      <c r="U954" s="517"/>
      <c r="V954" s="16">
        <v>0</v>
      </c>
      <c r="W954" s="11">
        <v>0</v>
      </c>
      <c r="X954" s="17">
        <v>0</v>
      </c>
      <c r="Y954" s="16"/>
      <c r="Z954" s="11"/>
      <c r="AA954" s="17"/>
      <c r="AB954" s="16"/>
      <c r="AC954" s="11"/>
      <c r="AD954" s="17">
        <f t="shared" si="199"/>
        <v>0</v>
      </c>
      <c r="AE954" s="16">
        <f t="shared" si="213"/>
        <v>0</v>
      </c>
      <c r="AF954" s="11">
        <f t="shared" si="213"/>
        <v>0</v>
      </c>
      <c r="AG954" s="17">
        <f t="shared" si="213"/>
        <v>0</v>
      </c>
      <c r="AH954" s="161"/>
      <c r="AI954" s="285"/>
      <c r="AJ954" s="16">
        <f t="shared" si="201"/>
        <v>0</v>
      </c>
    </row>
    <row r="955" spans="1:36" ht="11.25" customHeight="1">
      <c r="A955" s="156">
        <v>18300131</v>
      </c>
      <c r="B955" s="157"/>
      <c r="C955" s="197" t="s">
        <v>2671</v>
      </c>
      <c r="D955" s="159">
        <v>0</v>
      </c>
      <c r="E955" s="159">
        <v>0</v>
      </c>
      <c r="F955" s="159">
        <v>0</v>
      </c>
      <c r="G955" s="159">
        <v>0</v>
      </c>
      <c r="H955" s="159">
        <v>0</v>
      </c>
      <c r="I955" s="159">
        <v>0</v>
      </c>
      <c r="J955" s="275">
        <v>0</v>
      </c>
      <c r="K955" s="275">
        <v>0</v>
      </c>
      <c r="L955" s="160">
        <v>0</v>
      </c>
      <c r="M955" s="160">
        <v>0</v>
      </c>
      <c r="N955" s="160">
        <v>0</v>
      </c>
      <c r="O955" s="160">
        <v>0</v>
      </c>
      <c r="P955" s="160">
        <v>0</v>
      </c>
      <c r="Q955" s="160">
        <f t="shared" si="214"/>
        <v>0</v>
      </c>
      <c r="R955" s="222"/>
      <c r="S955" s="209"/>
      <c r="T955" s="209" t="s">
        <v>1689</v>
      </c>
      <c r="U955" s="517"/>
      <c r="V955" s="16">
        <v>0</v>
      </c>
      <c r="W955" s="11">
        <v>0</v>
      </c>
      <c r="X955" s="17">
        <v>0</v>
      </c>
      <c r="Y955" s="16"/>
      <c r="Z955" s="11"/>
      <c r="AA955" s="17"/>
      <c r="AB955" s="16"/>
      <c r="AC955" s="11"/>
      <c r="AD955" s="17">
        <f t="shared" ref="AD955" si="215">SUM(AB955:AC955)</f>
        <v>0</v>
      </c>
      <c r="AE955" s="16">
        <f t="shared" si="213"/>
        <v>0</v>
      </c>
      <c r="AF955" s="11">
        <f t="shared" si="213"/>
        <v>0</v>
      </c>
      <c r="AG955" s="17">
        <f t="shared" si="213"/>
        <v>0</v>
      </c>
      <c r="AH955" s="161"/>
      <c r="AI955" s="285"/>
      <c r="AJ955" s="16">
        <f t="shared" si="201"/>
        <v>0</v>
      </c>
    </row>
    <row r="956" spans="1:36" ht="11.25" customHeight="1">
      <c r="A956" s="156">
        <v>18400013</v>
      </c>
      <c r="B956" s="157"/>
      <c r="C956" s="197" t="s">
        <v>1622</v>
      </c>
      <c r="D956" s="159">
        <v>-374196.55</v>
      </c>
      <c r="E956" s="159">
        <v>-454520.99</v>
      </c>
      <c r="F956" s="159">
        <v>-329765.07</v>
      </c>
      <c r="G956" s="159">
        <v>0</v>
      </c>
      <c r="H956" s="159">
        <v>122201.84</v>
      </c>
      <c r="I956" s="159">
        <v>92659.81</v>
      </c>
      <c r="J956" s="275">
        <v>-177056.23</v>
      </c>
      <c r="K956" s="275">
        <v>-461433.52</v>
      </c>
      <c r="L956" s="160">
        <v>-59290.87</v>
      </c>
      <c r="M956" s="160">
        <v>88663.96</v>
      </c>
      <c r="N956" s="160">
        <v>161331.23000000001</v>
      </c>
      <c r="O956" s="160">
        <v>163442.94</v>
      </c>
      <c r="P956" s="160">
        <v>434193.11</v>
      </c>
      <c r="Q956" s="160">
        <f t="shared" si="214"/>
        <v>-68647.385000000024</v>
      </c>
      <c r="R956" s="222"/>
      <c r="S956" s="209"/>
      <c r="T956" s="209"/>
      <c r="U956" s="517"/>
      <c r="V956" s="16">
        <v>0</v>
      </c>
      <c r="W956" s="11">
        <v>0</v>
      </c>
      <c r="X956" s="17">
        <v>0</v>
      </c>
      <c r="Y956" s="16"/>
      <c r="Z956" s="11"/>
      <c r="AA956" s="17"/>
      <c r="AB956" s="16"/>
      <c r="AC956" s="11"/>
      <c r="AD956" s="17">
        <f t="shared" si="199"/>
        <v>0</v>
      </c>
      <c r="AE956" s="16"/>
      <c r="AF956" s="11"/>
      <c r="AG956" s="17"/>
      <c r="AH956" s="164">
        <f t="shared" ref="AH956:AH984" si="216">Q956</f>
        <v>-68647.385000000024</v>
      </c>
      <c r="AI956" s="285"/>
      <c r="AJ956" s="16">
        <f t="shared" si="201"/>
        <v>0</v>
      </c>
    </row>
    <row r="957" spans="1:36" ht="11.25" customHeight="1">
      <c r="A957" s="156">
        <v>18400123</v>
      </c>
      <c r="B957" s="157"/>
      <c r="C957" s="197" t="s">
        <v>1623</v>
      </c>
      <c r="D957" s="159">
        <v>0</v>
      </c>
      <c r="E957" s="159">
        <v>-221302.73</v>
      </c>
      <c r="F957" s="159">
        <v>-411706.98</v>
      </c>
      <c r="G957" s="159">
        <v>0</v>
      </c>
      <c r="H957" s="159">
        <v>57092.14</v>
      </c>
      <c r="I957" s="159">
        <v>201944.1</v>
      </c>
      <c r="J957" s="275">
        <v>0</v>
      </c>
      <c r="K957" s="275">
        <v>-103902.23</v>
      </c>
      <c r="L957" s="160">
        <v>-208007.41</v>
      </c>
      <c r="M957" s="160">
        <v>0</v>
      </c>
      <c r="N957" s="160">
        <v>-67720.639999999999</v>
      </c>
      <c r="O957" s="160">
        <v>-111015.97</v>
      </c>
      <c r="P957" s="160">
        <v>0</v>
      </c>
      <c r="Q957" s="160">
        <f t="shared" si="214"/>
        <v>-72051.643333333326</v>
      </c>
      <c r="R957" s="222"/>
      <c r="S957" s="209"/>
      <c r="T957" s="209"/>
      <c r="U957" s="517"/>
      <c r="V957" s="16">
        <v>0</v>
      </c>
      <c r="W957" s="11">
        <v>0</v>
      </c>
      <c r="X957" s="17">
        <v>0</v>
      </c>
      <c r="Y957" s="16"/>
      <c r="Z957" s="11"/>
      <c r="AA957" s="17"/>
      <c r="AB957" s="16"/>
      <c r="AC957" s="11"/>
      <c r="AD957" s="17">
        <f t="shared" si="199"/>
        <v>0</v>
      </c>
      <c r="AE957" s="16"/>
      <c r="AF957" s="11"/>
      <c r="AG957" s="17"/>
      <c r="AH957" s="164">
        <f t="shared" si="216"/>
        <v>-72051.643333333326</v>
      </c>
      <c r="AI957" s="285"/>
      <c r="AJ957" s="16">
        <f t="shared" si="201"/>
        <v>0</v>
      </c>
    </row>
    <row r="958" spans="1:36" ht="11.25" customHeight="1">
      <c r="A958" s="156">
        <v>18400143</v>
      </c>
      <c r="B958" s="157"/>
      <c r="C958" s="197" t="s">
        <v>1624</v>
      </c>
      <c r="D958" s="159">
        <v>0</v>
      </c>
      <c r="E958" s="159">
        <v>-397092.81</v>
      </c>
      <c r="F958" s="159">
        <v>-593980.93999999994</v>
      </c>
      <c r="G958" s="159">
        <v>0</v>
      </c>
      <c r="H958" s="159">
        <v>-71042.600000000006</v>
      </c>
      <c r="I958" s="159">
        <v>-99573.04</v>
      </c>
      <c r="J958" s="275">
        <v>0</v>
      </c>
      <c r="K958" s="275">
        <v>-330492.59000000003</v>
      </c>
      <c r="L958" s="160">
        <v>-212786</v>
      </c>
      <c r="M958" s="160">
        <v>0</v>
      </c>
      <c r="N958" s="160">
        <v>-88698.17</v>
      </c>
      <c r="O958" s="160">
        <v>-407069.57</v>
      </c>
      <c r="P958" s="160">
        <v>0</v>
      </c>
      <c r="Q958" s="160">
        <f t="shared" si="214"/>
        <v>-183394.64333333334</v>
      </c>
      <c r="R958" s="222"/>
      <c r="S958" s="209"/>
      <c r="T958" s="209"/>
      <c r="U958" s="517"/>
      <c r="V958" s="16">
        <v>0</v>
      </c>
      <c r="W958" s="11">
        <v>0</v>
      </c>
      <c r="X958" s="17">
        <v>0</v>
      </c>
      <c r="Y958" s="16"/>
      <c r="Z958" s="11"/>
      <c r="AA958" s="17"/>
      <c r="AB958" s="16"/>
      <c r="AC958" s="11"/>
      <c r="AD958" s="17">
        <f t="shared" si="199"/>
        <v>0</v>
      </c>
      <c r="AE958" s="16"/>
      <c r="AF958" s="11"/>
      <c r="AG958" s="17"/>
      <c r="AH958" s="164">
        <f t="shared" si="216"/>
        <v>-183394.64333333334</v>
      </c>
      <c r="AI958" s="285"/>
      <c r="AJ958" s="16">
        <f t="shared" si="201"/>
        <v>0</v>
      </c>
    </row>
    <row r="959" spans="1:36" ht="11.25" customHeight="1">
      <c r="A959" s="156">
        <v>18400153</v>
      </c>
      <c r="B959" s="157"/>
      <c r="C959" s="197" t="s">
        <v>463</v>
      </c>
      <c r="D959" s="159">
        <v>0</v>
      </c>
      <c r="E959" s="159">
        <v>0</v>
      </c>
      <c r="F959" s="159">
        <v>0</v>
      </c>
      <c r="G959" s="159">
        <v>0</v>
      </c>
      <c r="H959" s="159">
        <v>0</v>
      </c>
      <c r="I959" s="159">
        <v>0</v>
      </c>
      <c r="J959" s="275">
        <v>0</v>
      </c>
      <c r="K959" s="275">
        <v>0</v>
      </c>
      <c r="L959" s="160">
        <v>0</v>
      </c>
      <c r="M959" s="160">
        <v>0</v>
      </c>
      <c r="N959" s="160">
        <v>0</v>
      </c>
      <c r="O959" s="160">
        <v>0</v>
      </c>
      <c r="P959" s="160">
        <v>0</v>
      </c>
      <c r="Q959" s="160">
        <f t="shared" si="214"/>
        <v>0</v>
      </c>
      <c r="R959" s="222"/>
      <c r="S959" s="209"/>
      <c r="T959" s="209"/>
      <c r="U959" s="517"/>
      <c r="V959" s="16">
        <v>0</v>
      </c>
      <c r="W959" s="11">
        <v>0</v>
      </c>
      <c r="X959" s="17">
        <v>0</v>
      </c>
      <c r="Y959" s="16"/>
      <c r="Z959" s="11"/>
      <c r="AA959" s="17"/>
      <c r="AB959" s="16"/>
      <c r="AC959" s="11"/>
      <c r="AD959" s="17">
        <f t="shared" si="199"/>
        <v>0</v>
      </c>
      <c r="AE959" s="16"/>
      <c r="AF959" s="11"/>
      <c r="AG959" s="17"/>
      <c r="AH959" s="164">
        <f t="shared" si="216"/>
        <v>0</v>
      </c>
      <c r="AI959" s="285"/>
      <c r="AJ959" s="16">
        <f t="shared" si="201"/>
        <v>0</v>
      </c>
    </row>
    <row r="960" spans="1:36" ht="11.25" customHeight="1">
      <c r="A960" s="156">
        <v>18400223</v>
      </c>
      <c r="B960" s="157"/>
      <c r="C960" s="197" t="s">
        <v>550</v>
      </c>
      <c r="D960" s="159">
        <v>0</v>
      </c>
      <c r="E960" s="159">
        <v>0</v>
      </c>
      <c r="F960" s="159">
        <v>0</v>
      </c>
      <c r="G960" s="159">
        <v>0</v>
      </c>
      <c r="H960" s="159">
        <v>0</v>
      </c>
      <c r="I960" s="159">
        <v>0</v>
      </c>
      <c r="J960" s="275">
        <v>0</v>
      </c>
      <c r="K960" s="275">
        <v>0</v>
      </c>
      <c r="L960" s="160">
        <v>0</v>
      </c>
      <c r="M960" s="160">
        <v>0</v>
      </c>
      <c r="N960" s="160">
        <v>0</v>
      </c>
      <c r="O960" s="160">
        <v>0</v>
      </c>
      <c r="P960" s="160">
        <v>0</v>
      </c>
      <c r="Q960" s="160">
        <f t="shared" si="214"/>
        <v>0</v>
      </c>
      <c r="R960" s="222"/>
      <c r="S960" s="209"/>
      <c r="T960" s="209"/>
      <c r="U960" s="517"/>
      <c r="V960" s="16">
        <v>0</v>
      </c>
      <c r="W960" s="11">
        <v>0</v>
      </c>
      <c r="X960" s="17">
        <v>0</v>
      </c>
      <c r="Y960" s="16"/>
      <c r="Z960" s="11"/>
      <c r="AA960" s="17"/>
      <c r="AB960" s="16"/>
      <c r="AC960" s="11"/>
      <c r="AD960" s="17">
        <f t="shared" si="199"/>
        <v>0</v>
      </c>
      <c r="AE960" s="16"/>
      <c r="AF960" s="11"/>
      <c r="AG960" s="17"/>
      <c r="AH960" s="164">
        <f t="shared" si="216"/>
        <v>0</v>
      </c>
      <c r="AI960" s="285"/>
      <c r="AJ960" s="16">
        <f t="shared" si="201"/>
        <v>0</v>
      </c>
    </row>
    <row r="961" spans="1:36" ht="11.25" customHeight="1">
      <c r="A961" s="156">
        <v>18400433</v>
      </c>
      <c r="B961" s="157"/>
      <c r="C961" s="197" t="s">
        <v>1366</v>
      </c>
      <c r="D961" s="159">
        <v>0</v>
      </c>
      <c r="E961" s="159">
        <v>0</v>
      </c>
      <c r="F961" s="159">
        <v>0</v>
      </c>
      <c r="G961" s="159">
        <v>0</v>
      </c>
      <c r="H961" s="159">
        <v>0</v>
      </c>
      <c r="I961" s="159">
        <v>0</v>
      </c>
      <c r="J961" s="275">
        <v>0</v>
      </c>
      <c r="K961" s="275">
        <v>0</v>
      </c>
      <c r="L961" s="160">
        <v>0</v>
      </c>
      <c r="M961" s="160">
        <v>0</v>
      </c>
      <c r="N961" s="160">
        <v>0</v>
      </c>
      <c r="O961" s="160">
        <v>0</v>
      </c>
      <c r="P961" s="160">
        <v>0</v>
      </c>
      <c r="Q961" s="160">
        <f t="shared" si="214"/>
        <v>0</v>
      </c>
      <c r="R961" s="222"/>
      <c r="S961" s="209"/>
      <c r="T961" s="209"/>
      <c r="U961" s="517"/>
      <c r="V961" s="16">
        <v>0</v>
      </c>
      <c r="W961" s="11">
        <v>0</v>
      </c>
      <c r="X961" s="17">
        <v>0</v>
      </c>
      <c r="Y961" s="16"/>
      <c r="Z961" s="11"/>
      <c r="AA961" s="17"/>
      <c r="AB961" s="16"/>
      <c r="AC961" s="11"/>
      <c r="AD961" s="17">
        <f t="shared" si="199"/>
        <v>0</v>
      </c>
      <c r="AE961" s="16"/>
      <c r="AF961" s="11"/>
      <c r="AG961" s="17"/>
      <c r="AH961" s="164">
        <f t="shared" si="216"/>
        <v>0</v>
      </c>
      <c r="AI961" s="285"/>
      <c r="AJ961" s="16">
        <f t="shared" si="201"/>
        <v>0</v>
      </c>
    </row>
    <row r="962" spans="1:36" ht="11.25" customHeight="1">
      <c r="A962" s="156">
        <v>18400453</v>
      </c>
      <c r="B962" s="157"/>
      <c r="C962" s="197" t="s">
        <v>2154</v>
      </c>
      <c r="D962" s="159">
        <v>0</v>
      </c>
      <c r="E962" s="159">
        <v>0</v>
      </c>
      <c r="F962" s="159">
        <v>0</v>
      </c>
      <c r="G962" s="159">
        <v>0</v>
      </c>
      <c r="H962" s="159">
        <v>0</v>
      </c>
      <c r="I962" s="159">
        <v>0</v>
      </c>
      <c r="J962" s="275">
        <v>0</v>
      </c>
      <c r="K962" s="275">
        <v>0</v>
      </c>
      <c r="L962" s="160">
        <v>0</v>
      </c>
      <c r="M962" s="160">
        <v>0</v>
      </c>
      <c r="N962" s="160">
        <v>0</v>
      </c>
      <c r="O962" s="160">
        <v>0</v>
      </c>
      <c r="P962" s="160">
        <v>0</v>
      </c>
      <c r="Q962" s="160">
        <f t="shared" si="214"/>
        <v>0</v>
      </c>
      <c r="R962" s="222"/>
      <c r="S962" s="209"/>
      <c r="T962" s="209"/>
      <c r="U962" s="517"/>
      <c r="V962" s="16">
        <v>0</v>
      </c>
      <c r="W962" s="11">
        <v>0</v>
      </c>
      <c r="X962" s="17">
        <v>0</v>
      </c>
      <c r="Y962" s="16"/>
      <c r="Z962" s="11"/>
      <c r="AA962" s="17"/>
      <c r="AB962" s="16"/>
      <c r="AC962" s="11"/>
      <c r="AD962" s="17">
        <f t="shared" si="199"/>
        <v>0</v>
      </c>
      <c r="AE962" s="16"/>
      <c r="AF962" s="11"/>
      <c r="AG962" s="17"/>
      <c r="AH962" s="164">
        <f t="shared" si="216"/>
        <v>0</v>
      </c>
      <c r="AI962" s="285"/>
      <c r="AJ962" s="16">
        <f t="shared" si="201"/>
        <v>0</v>
      </c>
    </row>
    <row r="963" spans="1:36" ht="11.25" customHeight="1">
      <c r="A963" s="156">
        <v>18400483</v>
      </c>
      <c r="B963" s="157"/>
      <c r="C963" s="197" t="s">
        <v>621</v>
      </c>
      <c r="D963" s="159">
        <v>0</v>
      </c>
      <c r="E963" s="159">
        <v>-584941.1</v>
      </c>
      <c r="F963" s="159">
        <v>-704299.01</v>
      </c>
      <c r="G963" s="159">
        <v>0</v>
      </c>
      <c r="H963" s="159">
        <v>0</v>
      </c>
      <c r="I963" s="159">
        <v>0</v>
      </c>
      <c r="J963" s="275">
        <v>0</v>
      </c>
      <c r="K963" s="275">
        <v>-243517.91</v>
      </c>
      <c r="L963" s="160">
        <v>-472162.05</v>
      </c>
      <c r="M963" s="160">
        <v>0</v>
      </c>
      <c r="N963" s="160">
        <v>187645.97</v>
      </c>
      <c r="O963" s="160">
        <v>362879.55</v>
      </c>
      <c r="P963" s="160">
        <v>0</v>
      </c>
      <c r="Q963" s="160">
        <f t="shared" si="214"/>
        <v>-121199.54583333332</v>
      </c>
      <c r="R963" s="222"/>
      <c r="S963" s="209"/>
      <c r="T963" s="209"/>
      <c r="U963" s="517"/>
      <c r="V963" s="16">
        <v>0</v>
      </c>
      <c r="W963" s="11">
        <v>0</v>
      </c>
      <c r="X963" s="17">
        <v>0</v>
      </c>
      <c r="Y963" s="16"/>
      <c r="Z963" s="11"/>
      <c r="AA963" s="17"/>
      <c r="AB963" s="16"/>
      <c r="AC963" s="11"/>
      <c r="AD963" s="17">
        <f>SUM(AB963:AC963)</f>
        <v>0</v>
      </c>
      <c r="AE963" s="16"/>
      <c r="AF963" s="11"/>
      <c r="AG963" s="17"/>
      <c r="AH963" s="164">
        <f t="shared" si="216"/>
        <v>-121199.54583333332</v>
      </c>
      <c r="AI963" s="285"/>
      <c r="AJ963" s="16">
        <f t="shared" si="201"/>
        <v>0</v>
      </c>
    </row>
    <row r="964" spans="1:36" ht="11.25" customHeight="1">
      <c r="A964" s="156">
        <v>18400503</v>
      </c>
      <c r="B964" s="157"/>
      <c r="C964" s="197" t="s">
        <v>1367</v>
      </c>
      <c r="D964" s="159">
        <v>0</v>
      </c>
      <c r="E964" s="159">
        <v>0</v>
      </c>
      <c r="F964" s="159">
        <v>0</v>
      </c>
      <c r="G964" s="159">
        <v>0</v>
      </c>
      <c r="H964" s="159">
        <v>0</v>
      </c>
      <c r="I964" s="159">
        <v>0</v>
      </c>
      <c r="J964" s="275">
        <v>0</v>
      </c>
      <c r="K964" s="275">
        <v>0</v>
      </c>
      <c r="L964" s="160">
        <v>0</v>
      </c>
      <c r="M964" s="160">
        <v>0</v>
      </c>
      <c r="N964" s="160">
        <v>0</v>
      </c>
      <c r="O964" s="160">
        <v>0</v>
      </c>
      <c r="P964" s="160">
        <v>0</v>
      </c>
      <c r="Q964" s="160">
        <f t="shared" si="214"/>
        <v>0</v>
      </c>
      <c r="R964" s="222"/>
      <c r="S964" s="209"/>
      <c r="T964" s="209"/>
      <c r="U964" s="517"/>
      <c r="V964" s="16">
        <v>0</v>
      </c>
      <c r="W964" s="11">
        <v>0</v>
      </c>
      <c r="X964" s="17">
        <v>0</v>
      </c>
      <c r="Y964" s="16"/>
      <c r="Z964" s="11"/>
      <c r="AA964" s="17"/>
      <c r="AB964" s="16"/>
      <c r="AC964" s="11"/>
      <c r="AD964" s="17">
        <f t="shared" ref="AD964:AD1016" si="217">SUM(AB964:AC964)</f>
        <v>0</v>
      </c>
      <c r="AE964" s="16"/>
      <c r="AF964" s="11"/>
      <c r="AG964" s="17"/>
      <c r="AH964" s="164">
        <f t="shared" si="216"/>
        <v>0</v>
      </c>
      <c r="AI964" s="285"/>
      <c r="AJ964" s="16">
        <f t="shared" si="201"/>
        <v>0</v>
      </c>
    </row>
    <row r="965" spans="1:36" ht="11.25" customHeight="1">
      <c r="A965" s="156">
        <v>18400513</v>
      </c>
      <c r="B965" s="157"/>
      <c r="C965" s="197" t="s">
        <v>1368</v>
      </c>
      <c r="D965" s="159">
        <v>0</v>
      </c>
      <c r="E965" s="159">
        <v>0</v>
      </c>
      <c r="F965" s="159">
        <v>0</v>
      </c>
      <c r="G965" s="159">
        <v>0</v>
      </c>
      <c r="H965" s="159">
        <v>0</v>
      </c>
      <c r="I965" s="159">
        <v>0</v>
      </c>
      <c r="J965" s="275">
        <v>0</v>
      </c>
      <c r="K965" s="275">
        <v>0</v>
      </c>
      <c r="L965" s="160">
        <v>0</v>
      </c>
      <c r="M965" s="160">
        <v>0</v>
      </c>
      <c r="N965" s="160">
        <v>0</v>
      </c>
      <c r="O965" s="160">
        <v>0</v>
      </c>
      <c r="P965" s="160">
        <v>0</v>
      </c>
      <c r="Q965" s="160">
        <f t="shared" si="214"/>
        <v>0</v>
      </c>
      <c r="R965" s="222"/>
      <c r="S965" s="209"/>
      <c r="T965" s="209"/>
      <c r="U965" s="517"/>
      <c r="V965" s="16">
        <v>0</v>
      </c>
      <c r="W965" s="11">
        <v>0</v>
      </c>
      <c r="X965" s="17">
        <v>0</v>
      </c>
      <c r="Y965" s="16"/>
      <c r="Z965" s="11"/>
      <c r="AA965" s="17"/>
      <c r="AB965" s="16"/>
      <c r="AC965" s="11"/>
      <c r="AD965" s="17">
        <f t="shared" si="217"/>
        <v>0</v>
      </c>
      <c r="AE965" s="16"/>
      <c r="AF965" s="11"/>
      <c r="AG965" s="17"/>
      <c r="AH965" s="164">
        <f t="shared" si="216"/>
        <v>0</v>
      </c>
      <c r="AI965" s="285"/>
      <c r="AJ965" s="16">
        <f t="shared" si="201"/>
        <v>0</v>
      </c>
    </row>
    <row r="966" spans="1:36" ht="11.25" customHeight="1">
      <c r="A966" s="156">
        <v>18400613</v>
      </c>
      <c r="B966" s="157"/>
      <c r="C966" s="197" t="s">
        <v>1369</v>
      </c>
      <c r="D966" s="159">
        <v>0</v>
      </c>
      <c r="E966" s="159">
        <v>0</v>
      </c>
      <c r="F966" s="159">
        <v>0</v>
      </c>
      <c r="G966" s="159">
        <v>0</v>
      </c>
      <c r="H966" s="159">
        <v>0</v>
      </c>
      <c r="I966" s="159">
        <v>0</v>
      </c>
      <c r="J966" s="275">
        <v>0</v>
      </c>
      <c r="K966" s="275">
        <v>0</v>
      </c>
      <c r="L966" s="160">
        <v>0</v>
      </c>
      <c r="M966" s="160">
        <v>0</v>
      </c>
      <c r="N966" s="160">
        <v>0</v>
      </c>
      <c r="O966" s="160">
        <v>0</v>
      </c>
      <c r="P966" s="160">
        <v>0</v>
      </c>
      <c r="Q966" s="160">
        <f t="shared" si="214"/>
        <v>0</v>
      </c>
      <c r="R966" s="222"/>
      <c r="S966" s="209"/>
      <c r="T966" s="209"/>
      <c r="U966" s="517"/>
      <c r="V966" s="16">
        <v>0</v>
      </c>
      <c r="W966" s="11">
        <v>0</v>
      </c>
      <c r="X966" s="17">
        <v>0</v>
      </c>
      <c r="Y966" s="16"/>
      <c r="Z966" s="11"/>
      <c r="AA966" s="17"/>
      <c r="AB966" s="16"/>
      <c r="AC966" s="11"/>
      <c r="AD966" s="17">
        <f t="shared" si="217"/>
        <v>0</v>
      </c>
      <c r="AE966" s="16"/>
      <c r="AF966" s="11"/>
      <c r="AG966" s="17"/>
      <c r="AH966" s="164">
        <f t="shared" si="216"/>
        <v>0</v>
      </c>
      <c r="AI966" s="285"/>
      <c r="AJ966" s="16">
        <f t="shared" si="201"/>
        <v>0</v>
      </c>
    </row>
    <row r="967" spans="1:36" ht="11.25" customHeight="1">
      <c r="A967" s="156">
        <v>18400703</v>
      </c>
      <c r="B967" s="157"/>
      <c r="C967" s="197" t="s">
        <v>1189</v>
      </c>
      <c r="D967" s="159">
        <v>0</v>
      </c>
      <c r="E967" s="159">
        <v>0</v>
      </c>
      <c r="F967" s="159">
        <v>0</v>
      </c>
      <c r="G967" s="159">
        <v>0</v>
      </c>
      <c r="H967" s="159">
        <v>0</v>
      </c>
      <c r="I967" s="159">
        <v>0</v>
      </c>
      <c r="J967" s="275">
        <v>0</v>
      </c>
      <c r="K967" s="275">
        <v>0</v>
      </c>
      <c r="L967" s="160">
        <v>0</v>
      </c>
      <c r="M967" s="160">
        <v>0</v>
      </c>
      <c r="N967" s="160">
        <v>0</v>
      </c>
      <c r="O967" s="160">
        <v>0</v>
      </c>
      <c r="P967" s="160">
        <v>0</v>
      </c>
      <c r="Q967" s="160">
        <f t="shared" si="214"/>
        <v>0</v>
      </c>
      <c r="R967" s="222"/>
      <c r="S967" s="209"/>
      <c r="T967" s="209"/>
      <c r="U967" s="517"/>
      <c r="V967" s="16">
        <v>0</v>
      </c>
      <c r="W967" s="11">
        <v>0</v>
      </c>
      <c r="X967" s="17">
        <v>0</v>
      </c>
      <c r="Y967" s="16"/>
      <c r="Z967" s="11"/>
      <c r="AA967" s="17"/>
      <c r="AB967" s="16"/>
      <c r="AC967" s="11"/>
      <c r="AD967" s="17">
        <f>SUM(AB967:AC967)</f>
        <v>0</v>
      </c>
      <c r="AE967" s="16"/>
      <c r="AF967" s="11"/>
      <c r="AG967" s="17"/>
      <c r="AH967" s="164">
        <f t="shared" si="216"/>
        <v>0</v>
      </c>
      <c r="AI967" s="285"/>
      <c r="AJ967" s="16">
        <f t="shared" si="201"/>
        <v>0</v>
      </c>
    </row>
    <row r="968" spans="1:36" ht="11.25" customHeight="1">
      <c r="A968" s="156">
        <v>18400713</v>
      </c>
      <c r="B968" s="157"/>
      <c r="C968" s="197" t="s">
        <v>1025</v>
      </c>
      <c r="D968" s="159">
        <v>0</v>
      </c>
      <c r="E968" s="159">
        <v>0</v>
      </c>
      <c r="F968" s="159">
        <v>0</v>
      </c>
      <c r="G968" s="159">
        <v>0</v>
      </c>
      <c r="H968" s="159">
        <v>0</v>
      </c>
      <c r="I968" s="159">
        <v>0</v>
      </c>
      <c r="J968" s="275">
        <v>0</v>
      </c>
      <c r="K968" s="275">
        <v>0</v>
      </c>
      <c r="L968" s="160">
        <v>0</v>
      </c>
      <c r="M968" s="160">
        <v>0</v>
      </c>
      <c r="N968" s="160">
        <v>0</v>
      </c>
      <c r="O968" s="160">
        <v>0</v>
      </c>
      <c r="P968" s="160">
        <v>0</v>
      </c>
      <c r="Q968" s="160">
        <f t="shared" si="214"/>
        <v>0</v>
      </c>
      <c r="R968" s="222"/>
      <c r="S968" s="209"/>
      <c r="T968" s="209"/>
      <c r="U968" s="517"/>
      <c r="V968" s="16">
        <v>0</v>
      </c>
      <c r="W968" s="11">
        <v>0</v>
      </c>
      <c r="X968" s="17">
        <v>0</v>
      </c>
      <c r="Y968" s="16"/>
      <c r="Z968" s="11"/>
      <c r="AA968" s="17"/>
      <c r="AB968" s="16"/>
      <c r="AC968" s="11"/>
      <c r="AD968" s="17">
        <f>SUM(AB968:AC968)</f>
        <v>0</v>
      </c>
      <c r="AE968" s="16"/>
      <c r="AF968" s="11"/>
      <c r="AG968" s="17"/>
      <c r="AH968" s="164">
        <f t="shared" si="216"/>
        <v>0</v>
      </c>
      <c r="AI968" s="285"/>
      <c r="AJ968" s="16">
        <f t="shared" si="201"/>
        <v>0</v>
      </c>
    </row>
    <row r="969" spans="1:36" ht="11.25" customHeight="1">
      <c r="A969" s="156">
        <v>18400813</v>
      </c>
      <c r="B969" s="157"/>
      <c r="C969" s="197" t="s">
        <v>2155</v>
      </c>
      <c r="D969" s="159">
        <v>0</v>
      </c>
      <c r="E969" s="159">
        <v>0</v>
      </c>
      <c r="F969" s="159">
        <v>0</v>
      </c>
      <c r="G969" s="159">
        <v>0</v>
      </c>
      <c r="H969" s="159">
        <v>0</v>
      </c>
      <c r="I969" s="159">
        <v>0</v>
      </c>
      <c r="J969" s="275">
        <v>0</v>
      </c>
      <c r="K969" s="275">
        <v>0</v>
      </c>
      <c r="L969" s="160">
        <v>0</v>
      </c>
      <c r="M969" s="160">
        <v>0</v>
      </c>
      <c r="N969" s="160">
        <v>0</v>
      </c>
      <c r="O969" s="160">
        <v>0</v>
      </c>
      <c r="P969" s="160">
        <v>0</v>
      </c>
      <c r="Q969" s="160">
        <f t="shared" si="214"/>
        <v>0</v>
      </c>
      <c r="R969" s="222"/>
      <c r="S969" s="209"/>
      <c r="T969" s="209"/>
      <c r="U969" s="517"/>
      <c r="V969" s="16">
        <v>0</v>
      </c>
      <c r="W969" s="11">
        <v>0</v>
      </c>
      <c r="X969" s="17">
        <v>0</v>
      </c>
      <c r="Y969" s="16"/>
      <c r="Z969" s="11"/>
      <c r="AA969" s="17"/>
      <c r="AB969" s="16"/>
      <c r="AC969" s="11"/>
      <c r="AD969" s="17">
        <f t="shared" si="217"/>
        <v>0</v>
      </c>
      <c r="AE969" s="16"/>
      <c r="AF969" s="11"/>
      <c r="AG969" s="17"/>
      <c r="AH969" s="164">
        <f t="shared" si="216"/>
        <v>0</v>
      </c>
      <c r="AI969" s="285"/>
      <c r="AJ969" s="16">
        <f t="shared" si="201"/>
        <v>0</v>
      </c>
    </row>
    <row r="970" spans="1:36" ht="11.25" customHeight="1">
      <c r="A970" s="156">
        <v>18400853</v>
      </c>
      <c r="B970" s="157"/>
      <c r="C970" s="197" t="s">
        <v>2156</v>
      </c>
      <c r="D970" s="159">
        <v>0</v>
      </c>
      <c r="E970" s="159">
        <v>0</v>
      </c>
      <c r="F970" s="159">
        <v>0</v>
      </c>
      <c r="G970" s="159">
        <v>0</v>
      </c>
      <c r="H970" s="159">
        <v>0</v>
      </c>
      <c r="I970" s="159">
        <v>0</v>
      </c>
      <c r="J970" s="275">
        <v>0</v>
      </c>
      <c r="K970" s="275">
        <v>0</v>
      </c>
      <c r="L970" s="160">
        <v>0</v>
      </c>
      <c r="M970" s="160">
        <v>0</v>
      </c>
      <c r="N970" s="160">
        <v>0</v>
      </c>
      <c r="O970" s="160">
        <v>0</v>
      </c>
      <c r="P970" s="160">
        <v>0</v>
      </c>
      <c r="Q970" s="160">
        <f t="shared" si="214"/>
        <v>0</v>
      </c>
      <c r="R970" s="222"/>
      <c r="S970" s="209"/>
      <c r="T970" s="209"/>
      <c r="U970" s="517"/>
      <c r="V970" s="16">
        <v>0</v>
      </c>
      <c r="W970" s="11">
        <v>0</v>
      </c>
      <c r="X970" s="17">
        <v>0</v>
      </c>
      <c r="Y970" s="16"/>
      <c r="Z970" s="11"/>
      <c r="AA970" s="17"/>
      <c r="AB970" s="16"/>
      <c r="AC970" s="11"/>
      <c r="AD970" s="17">
        <f t="shared" si="217"/>
        <v>0</v>
      </c>
      <c r="AE970" s="16"/>
      <c r="AF970" s="11"/>
      <c r="AG970" s="17"/>
      <c r="AH970" s="164">
        <f t="shared" si="216"/>
        <v>0</v>
      </c>
      <c r="AI970" s="285"/>
      <c r="AJ970" s="16">
        <f t="shared" si="201"/>
        <v>0</v>
      </c>
    </row>
    <row r="971" spans="1:36" ht="11.25" customHeight="1">
      <c r="A971" s="156">
        <v>18400873</v>
      </c>
      <c r="B971" s="157"/>
      <c r="C971" s="197" t="s">
        <v>2157</v>
      </c>
      <c r="D971" s="159">
        <v>0</v>
      </c>
      <c r="E971" s="159">
        <v>0</v>
      </c>
      <c r="F971" s="159">
        <v>0</v>
      </c>
      <c r="G971" s="159">
        <v>0</v>
      </c>
      <c r="H971" s="159">
        <v>0</v>
      </c>
      <c r="I971" s="159">
        <v>0</v>
      </c>
      <c r="J971" s="275">
        <v>0</v>
      </c>
      <c r="K971" s="275">
        <v>0</v>
      </c>
      <c r="L971" s="160">
        <v>0</v>
      </c>
      <c r="M971" s="160">
        <v>0</v>
      </c>
      <c r="N971" s="160">
        <v>0</v>
      </c>
      <c r="O971" s="160">
        <v>0</v>
      </c>
      <c r="P971" s="160">
        <v>0</v>
      </c>
      <c r="Q971" s="160">
        <f t="shared" si="214"/>
        <v>0</v>
      </c>
      <c r="R971" s="222"/>
      <c r="S971" s="209"/>
      <c r="T971" s="209"/>
      <c r="U971" s="517"/>
      <c r="V971" s="16">
        <v>0</v>
      </c>
      <c r="W971" s="11">
        <v>0</v>
      </c>
      <c r="X971" s="17">
        <v>0</v>
      </c>
      <c r="Y971" s="16"/>
      <c r="Z971" s="11"/>
      <c r="AA971" s="17"/>
      <c r="AB971" s="16"/>
      <c r="AC971" s="11"/>
      <c r="AD971" s="17">
        <f t="shared" si="217"/>
        <v>0</v>
      </c>
      <c r="AE971" s="16"/>
      <c r="AF971" s="11"/>
      <c r="AG971" s="17"/>
      <c r="AH971" s="164">
        <f t="shared" si="216"/>
        <v>0</v>
      </c>
      <c r="AI971" s="285"/>
      <c r="AJ971" s="16">
        <f t="shared" si="201"/>
        <v>0</v>
      </c>
    </row>
    <row r="972" spans="1:36" ht="11.25" customHeight="1">
      <c r="A972" s="376">
        <v>18400883</v>
      </c>
      <c r="B972" s="198"/>
      <c r="C972" s="198" t="s">
        <v>2134</v>
      </c>
      <c r="D972" s="159">
        <v>0</v>
      </c>
      <c r="E972" s="159">
        <v>0</v>
      </c>
      <c r="F972" s="159">
        <v>0</v>
      </c>
      <c r="G972" s="159">
        <v>0</v>
      </c>
      <c r="H972" s="159">
        <v>0</v>
      </c>
      <c r="I972" s="159">
        <v>0</v>
      </c>
      <c r="J972" s="275">
        <v>0</v>
      </c>
      <c r="K972" s="275">
        <v>0</v>
      </c>
      <c r="L972" s="160">
        <v>0</v>
      </c>
      <c r="M972" s="160">
        <v>0</v>
      </c>
      <c r="N972" s="160">
        <v>0</v>
      </c>
      <c r="O972" s="160">
        <v>0</v>
      </c>
      <c r="P972" s="160">
        <v>0</v>
      </c>
      <c r="Q972" s="160">
        <f t="shared" si="214"/>
        <v>0</v>
      </c>
      <c r="R972" s="222"/>
      <c r="S972" s="209"/>
      <c r="T972" s="209"/>
      <c r="U972" s="517"/>
      <c r="V972" s="16"/>
      <c r="W972" s="11"/>
      <c r="X972" s="17"/>
      <c r="Y972" s="16"/>
      <c r="Z972" s="11"/>
      <c r="AA972" s="17"/>
      <c r="AB972" s="16"/>
      <c r="AC972" s="11"/>
      <c r="AD972" s="17"/>
      <c r="AE972" s="16"/>
      <c r="AF972" s="11"/>
      <c r="AG972" s="17"/>
      <c r="AH972" s="164">
        <f t="shared" si="216"/>
        <v>0</v>
      </c>
      <c r="AI972" s="285"/>
      <c r="AJ972" s="16">
        <f t="shared" si="201"/>
        <v>0</v>
      </c>
    </row>
    <row r="973" spans="1:36" ht="11.25" customHeight="1">
      <c r="A973" s="376">
        <v>18400893</v>
      </c>
      <c r="B973" s="198"/>
      <c r="C973" s="198" t="s">
        <v>2135</v>
      </c>
      <c r="D973" s="159">
        <v>0</v>
      </c>
      <c r="E973" s="159">
        <v>0</v>
      </c>
      <c r="F973" s="159">
        <v>0</v>
      </c>
      <c r="G973" s="159">
        <v>0</v>
      </c>
      <c r="H973" s="159">
        <v>0</v>
      </c>
      <c r="I973" s="159">
        <v>0</v>
      </c>
      <c r="J973" s="275">
        <v>0</v>
      </c>
      <c r="K973" s="275">
        <v>0</v>
      </c>
      <c r="L973" s="160">
        <v>0</v>
      </c>
      <c r="M973" s="160">
        <v>0</v>
      </c>
      <c r="N973" s="160">
        <v>0</v>
      </c>
      <c r="O973" s="160">
        <v>0</v>
      </c>
      <c r="P973" s="160">
        <v>0</v>
      </c>
      <c r="Q973" s="160">
        <f t="shared" si="214"/>
        <v>0</v>
      </c>
      <c r="R973" s="222"/>
      <c r="S973" s="209"/>
      <c r="T973" s="209"/>
      <c r="U973" s="517"/>
      <c r="V973" s="16"/>
      <c r="W973" s="11"/>
      <c r="X973" s="17"/>
      <c r="Y973" s="16"/>
      <c r="Z973" s="11"/>
      <c r="AA973" s="17"/>
      <c r="AB973" s="16"/>
      <c r="AC973" s="11"/>
      <c r="AD973" s="17"/>
      <c r="AE973" s="16"/>
      <c r="AF973" s="11"/>
      <c r="AG973" s="17"/>
      <c r="AH973" s="164">
        <f t="shared" si="216"/>
        <v>0</v>
      </c>
      <c r="AI973" s="285"/>
      <c r="AJ973" s="16">
        <f t="shared" si="201"/>
        <v>0</v>
      </c>
    </row>
    <row r="974" spans="1:36" ht="11.25" customHeight="1">
      <c r="A974" s="206">
        <v>18400903</v>
      </c>
      <c r="B974" s="204"/>
      <c r="C974" s="204" t="s">
        <v>2045</v>
      </c>
      <c r="D974" s="159">
        <v>0</v>
      </c>
      <c r="E974" s="159">
        <v>0</v>
      </c>
      <c r="F974" s="159">
        <v>0</v>
      </c>
      <c r="G974" s="159">
        <v>0</v>
      </c>
      <c r="H974" s="159">
        <v>0</v>
      </c>
      <c r="I974" s="159">
        <v>0</v>
      </c>
      <c r="J974" s="275">
        <v>0</v>
      </c>
      <c r="K974" s="275">
        <v>0</v>
      </c>
      <c r="L974" s="160">
        <v>0</v>
      </c>
      <c r="M974" s="160">
        <v>0</v>
      </c>
      <c r="N974" s="160">
        <v>0</v>
      </c>
      <c r="O974" s="160">
        <v>0</v>
      </c>
      <c r="P974" s="160">
        <v>0</v>
      </c>
      <c r="Q974" s="160">
        <f t="shared" si="214"/>
        <v>0</v>
      </c>
      <c r="R974" s="222"/>
      <c r="S974" s="209"/>
      <c r="T974" s="209"/>
      <c r="U974" s="517"/>
      <c r="V974" s="16"/>
      <c r="W974" s="11"/>
      <c r="X974" s="17"/>
      <c r="Y974" s="16"/>
      <c r="Z974" s="11"/>
      <c r="AA974" s="17"/>
      <c r="AB974" s="16"/>
      <c r="AC974" s="11"/>
      <c r="AD974" s="17"/>
      <c r="AE974" s="16"/>
      <c r="AF974" s="11"/>
      <c r="AG974" s="17"/>
      <c r="AH974" s="164">
        <f t="shared" si="216"/>
        <v>0</v>
      </c>
      <c r="AI974" s="285"/>
      <c r="AJ974" s="16">
        <f t="shared" si="201"/>
        <v>0</v>
      </c>
    </row>
    <row r="975" spans="1:36" ht="11.25" customHeight="1">
      <c r="A975" s="156">
        <v>18400973</v>
      </c>
      <c r="B975" s="157"/>
      <c r="C975" s="197" t="s">
        <v>2158</v>
      </c>
      <c r="D975" s="159">
        <v>0</v>
      </c>
      <c r="E975" s="159">
        <v>0</v>
      </c>
      <c r="F975" s="159">
        <v>0</v>
      </c>
      <c r="G975" s="159">
        <v>0</v>
      </c>
      <c r="H975" s="159">
        <v>0</v>
      </c>
      <c r="I975" s="159">
        <v>0</v>
      </c>
      <c r="J975" s="275">
        <v>0</v>
      </c>
      <c r="K975" s="275">
        <v>0</v>
      </c>
      <c r="L975" s="160">
        <v>0</v>
      </c>
      <c r="M975" s="160">
        <v>0</v>
      </c>
      <c r="N975" s="160">
        <v>0</v>
      </c>
      <c r="O975" s="160">
        <v>0</v>
      </c>
      <c r="P975" s="160">
        <v>0</v>
      </c>
      <c r="Q975" s="160">
        <f t="shared" si="214"/>
        <v>0</v>
      </c>
      <c r="R975" s="222"/>
      <c r="S975" s="209"/>
      <c r="T975" s="209"/>
      <c r="U975" s="517"/>
      <c r="V975" s="16">
        <v>0</v>
      </c>
      <c r="W975" s="11">
        <v>0</v>
      </c>
      <c r="X975" s="17">
        <v>0</v>
      </c>
      <c r="Y975" s="16"/>
      <c r="Z975" s="11"/>
      <c r="AA975" s="17"/>
      <c r="AB975" s="16"/>
      <c r="AC975" s="11"/>
      <c r="AD975" s="17">
        <f t="shared" si="217"/>
        <v>0</v>
      </c>
      <c r="AE975" s="16"/>
      <c r="AF975" s="11"/>
      <c r="AG975" s="17"/>
      <c r="AH975" s="164">
        <f t="shared" si="216"/>
        <v>0</v>
      </c>
      <c r="AI975" s="285"/>
      <c r="AJ975" s="16">
        <f t="shared" ref="AJ975:AJ1038" si="218">Q975-X975-AA975-AD975-AG975-AH975</f>
        <v>0</v>
      </c>
    </row>
    <row r="976" spans="1:36" ht="11.25" customHeight="1">
      <c r="A976" s="156">
        <v>18400983</v>
      </c>
      <c r="B976" s="157"/>
      <c r="C976" s="197" t="s">
        <v>2159</v>
      </c>
      <c r="D976" s="159">
        <v>0</v>
      </c>
      <c r="E976" s="159">
        <v>0</v>
      </c>
      <c r="F976" s="159">
        <v>0</v>
      </c>
      <c r="G976" s="159">
        <v>0</v>
      </c>
      <c r="H976" s="159">
        <v>0</v>
      </c>
      <c r="I976" s="159">
        <v>0</v>
      </c>
      <c r="J976" s="275">
        <v>0</v>
      </c>
      <c r="K976" s="275">
        <v>0</v>
      </c>
      <c r="L976" s="160">
        <v>0</v>
      </c>
      <c r="M976" s="160">
        <v>0</v>
      </c>
      <c r="N976" s="160">
        <v>0</v>
      </c>
      <c r="O976" s="160">
        <v>0</v>
      </c>
      <c r="P976" s="160">
        <v>0</v>
      </c>
      <c r="Q976" s="160">
        <f t="shared" si="214"/>
        <v>0</v>
      </c>
      <c r="R976" s="222"/>
      <c r="S976" s="209"/>
      <c r="T976" s="209"/>
      <c r="U976" s="517"/>
      <c r="V976" s="16">
        <v>0</v>
      </c>
      <c r="W976" s="11">
        <v>0</v>
      </c>
      <c r="X976" s="17">
        <v>0</v>
      </c>
      <c r="Y976" s="16"/>
      <c r="Z976" s="11"/>
      <c r="AA976" s="17"/>
      <c r="AB976" s="16"/>
      <c r="AC976" s="11"/>
      <c r="AD976" s="17">
        <f t="shared" si="217"/>
        <v>0</v>
      </c>
      <c r="AE976" s="16"/>
      <c r="AF976" s="11"/>
      <c r="AG976" s="17"/>
      <c r="AH976" s="164">
        <f t="shared" si="216"/>
        <v>0</v>
      </c>
      <c r="AI976" s="285"/>
      <c r="AJ976" s="16">
        <f t="shared" si="218"/>
        <v>0</v>
      </c>
    </row>
    <row r="977" spans="1:36" ht="11.25" customHeight="1">
      <c r="A977" s="156">
        <v>18401013</v>
      </c>
      <c r="B977" s="157"/>
      <c r="C977" s="197" t="s">
        <v>981</v>
      </c>
      <c r="D977" s="159">
        <v>0</v>
      </c>
      <c r="E977" s="159">
        <v>0</v>
      </c>
      <c r="F977" s="159">
        <v>0</v>
      </c>
      <c r="G977" s="159">
        <v>0</v>
      </c>
      <c r="H977" s="159">
        <v>0</v>
      </c>
      <c r="I977" s="159">
        <v>0</v>
      </c>
      <c r="J977" s="275">
        <v>0</v>
      </c>
      <c r="K977" s="275">
        <v>0</v>
      </c>
      <c r="L977" s="160">
        <v>0</v>
      </c>
      <c r="M977" s="160">
        <v>0</v>
      </c>
      <c r="N977" s="160">
        <v>0</v>
      </c>
      <c r="O977" s="160">
        <v>0</v>
      </c>
      <c r="P977" s="160">
        <v>0</v>
      </c>
      <c r="Q977" s="160">
        <f t="shared" si="214"/>
        <v>0</v>
      </c>
      <c r="R977" s="222"/>
      <c r="S977" s="209"/>
      <c r="T977" s="209"/>
      <c r="U977" s="517"/>
      <c r="V977" s="16">
        <v>0</v>
      </c>
      <c r="W977" s="11">
        <v>0</v>
      </c>
      <c r="X977" s="17">
        <v>0</v>
      </c>
      <c r="Y977" s="16"/>
      <c r="Z977" s="11"/>
      <c r="AA977" s="17"/>
      <c r="AB977" s="16"/>
      <c r="AC977" s="11"/>
      <c r="AD977" s="17">
        <f t="shared" si="217"/>
        <v>0</v>
      </c>
      <c r="AE977" s="16"/>
      <c r="AF977" s="11"/>
      <c r="AG977" s="17"/>
      <c r="AH977" s="164">
        <f t="shared" si="216"/>
        <v>0</v>
      </c>
      <c r="AI977" s="285"/>
      <c r="AJ977" s="16">
        <f t="shared" si="218"/>
        <v>0</v>
      </c>
    </row>
    <row r="978" spans="1:36" ht="11.25" customHeight="1">
      <c r="A978" s="156">
        <v>18401023</v>
      </c>
      <c r="B978" s="157"/>
      <c r="C978" s="197" t="s">
        <v>1561</v>
      </c>
      <c r="D978" s="159">
        <v>0</v>
      </c>
      <c r="E978" s="159">
        <v>0</v>
      </c>
      <c r="F978" s="159">
        <v>0</v>
      </c>
      <c r="G978" s="159">
        <v>0</v>
      </c>
      <c r="H978" s="159">
        <v>0</v>
      </c>
      <c r="I978" s="159">
        <v>0</v>
      </c>
      <c r="J978" s="275">
        <v>0</v>
      </c>
      <c r="K978" s="275">
        <v>0</v>
      </c>
      <c r="L978" s="160">
        <v>0</v>
      </c>
      <c r="M978" s="160">
        <v>0</v>
      </c>
      <c r="N978" s="160">
        <v>0</v>
      </c>
      <c r="O978" s="160">
        <v>0</v>
      </c>
      <c r="P978" s="160">
        <v>0</v>
      </c>
      <c r="Q978" s="160">
        <f t="shared" si="214"/>
        <v>0</v>
      </c>
      <c r="R978" s="222"/>
      <c r="S978" s="209"/>
      <c r="T978" s="209"/>
      <c r="U978" s="517"/>
      <c r="V978" s="16">
        <v>0</v>
      </c>
      <c r="W978" s="11">
        <v>0</v>
      </c>
      <c r="X978" s="17">
        <v>0</v>
      </c>
      <c r="Y978" s="16"/>
      <c r="Z978" s="11"/>
      <c r="AA978" s="17"/>
      <c r="AB978" s="16"/>
      <c r="AC978" s="11"/>
      <c r="AD978" s="17">
        <f t="shared" si="217"/>
        <v>0</v>
      </c>
      <c r="AE978" s="16"/>
      <c r="AF978" s="11"/>
      <c r="AG978" s="17"/>
      <c r="AH978" s="164">
        <f t="shared" si="216"/>
        <v>0</v>
      </c>
      <c r="AI978" s="285"/>
      <c r="AJ978" s="16">
        <f t="shared" si="218"/>
        <v>0</v>
      </c>
    </row>
    <row r="979" spans="1:36" ht="11.25" customHeight="1">
      <c r="A979" s="156">
        <v>18401033</v>
      </c>
      <c r="B979" s="157"/>
      <c r="C979" s="197" t="s">
        <v>49</v>
      </c>
      <c r="D979" s="159">
        <v>0</v>
      </c>
      <c r="E979" s="159">
        <v>0</v>
      </c>
      <c r="F979" s="159">
        <v>0</v>
      </c>
      <c r="G979" s="159">
        <v>0</v>
      </c>
      <c r="H979" s="159">
        <v>0</v>
      </c>
      <c r="I979" s="159">
        <v>0</v>
      </c>
      <c r="J979" s="275">
        <v>0</v>
      </c>
      <c r="K979" s="275">
        <v>0</v>
      </c>
      <c r="L979" s="160">
        <v>0</v>
      </c>
      <c r="M979" s="160">
        <v>0</v>
      </c>
      <c r="N979" s="160">
        <v>0</v>
      </c>
      <c r="O979" s="160">
        <v>0</v>
      </c>
      <c r="P979" s="160">
        <v>0</v>
      </c>
      <c r="Q979" s="160">
        <f t="shared" si="214"/>
        <v>0</v>
      </c>
      <c r="R979" s="222"/>
      <c r="S979" s="209"/>
      <c r="T979" s="209"/>
      <c r="U979" s="517"/>
      <c r="V979" s="16">
        <v>0</v>
      </c>
      <c r="W979" s="11">
        <v>0</v>
      </c>
      <c r="X979" s="17">
        <v>0</v>
      </c>
      <c r="Y979" s="16"/>
      <c r="Z979" s="11"/>
      <c r="AA979" s="17"/>
      <c r="AB979" s="16"/>
      <c r="AC979" s="11"/>
      <c r="AD979" s="17">
        <f t="shared" si="217"/>
        <v>0</v>
      </c>
      <c r="AE979" s="16"/>
      <c r="AF979" s="11"/>
      <c r="AG979" s="17"/>
      <c r="AH979" s="164">
        <f t="shared" si="216"/>
        <v>0</v>
      </c>
      <c r="AI979" s="285"/>
      <c r="AJ979" s="16">
        <f t="shared" si="218"/>
        <v>0</v>
      </c>
    </row>
    <row r="980" spans="1:36" ht="11.25" customHeight="1">
      <c r="A980" s="156">
        <v>18401043</v>
      </c>
      <c r="B980" s="157"/>
      <c r="C980" s="197" t="s">
        <v>917</v>
      </c>
      <c r="D980" s="159">
        <v>0</v>
      </c>
      <c r="E980" s="159">
        <v>0</v>
      </c>
      <c r="F980" s="159">
        <v>0</v>
      </c>
      <c r="G980" s="159">
        <v>0</v>
      </c>
      <c r="H980" s="159">
        <v>0</v>
      </c>
      <c r="I980" s="159">
        <v>0</v>
      </c>
      <c r="J980" s="275">
        <v>0</v>
      </c>
      <c r="K980" s="275">
        <v>0</v>
      </c>
      <c r="L980" s="160">
        <v>0</v>
      </c>
      <c r="M980" s="160">
        <v>0</v>
      </c>
      <c r="N980" s="160">
        <v>0</v>
      </c>
      <c r="O980" s="160">
        <v>0</v>
      </c>
      <c r="P980" s="160">
        <v>0</v>
      </c>
      <c r="Q980" s="160">
        <f t="shared" si="214"/>
        <v>0</v>
      </c>
      <c r="R980" s="222"/>
      <c r="S980" s="209"/>
      <c r="T980" s="209"/>
      <c r="U980" s="517"/>
      <c r="V980" s="16">
        <v>0</v>
      </c>
      <c r="W980" s="11">
        <v>0</v>
      </c>
      <c r="X980" s="17">
        <v>0</v>
      </c>
      <c r="Y980" s="16"/>
      <c r="Z980" s="11"/>
      <c r="AA980" s="17"/>
      <c r="AB980" s="16"/>
      <c r="AC980" s="11"/>
      <c r="AD980" s="17">
        <f>SUM(AB980:AC980)</f>
        <v>0</v>
      </c>
      <c r="AE980" s="16"/>
      <c r="AF980" s="11"/>
      <c r="AG980" s="17"/>
      <c r="AH980" s="164">
        <f t="shared" si="216"/>
        <v>0</v>
      </c>
      <c r="AI980" s="285"/>
      <c r="AJ980" s="16">
        <f t="shared" si="218"/>
        <v>0</v>
      </c>
    </row>
    <row r="981" spans="1:36" ht="11.25" customHeight="1">
      <c r="A981" s="156">
        <v>18401053</v>
      </c>
      <c r="B981" s="157"/>
      <c r="C981" s="197" t="s">
        <v>1897</v>
      </c>
      <c r="D981" s="159">
        <v>0</v>
      </c>
      <c r="E981" s="159">
        <v>0</v>
      </c>
      <c r="F981" s="159">
        <v>0</v>
      </c>
      <c r="G981" s="159">
        <v>0</v>
      </c>
      <c r="H981" s="159">
        <v>0</v>
      </c>
      <c r="I981" s="159">
        <v>0</v>
      </c>
      <c r="J981" s="275">
        <v>0</v>
      </c>
      <c r="K981" s="275">
        <v>0</v>
      </c>
      <c r="L981" s="160">
        <v>0</v>
      </c>
      <c r="M981" s="160">
        <v>0</v>
      </c>
      <c r="N981" s="160">
        <v>0</v>
      </c>
      <c r="O981" s="160">
        <v>0</v>
      </c>
      <c r="P981" s="160">
        <v>0</v>
      </c>
      <c r="Q981" s="160">
        <f t="shared" si="214"/>
        <v>0</v>
      </c>
      <c r="R981" s="222"/>
      <c r="S981" s="209"/>
      <c r="T981" s="209"/>
      <c r="U981" s="517"/>
      <c r="V981" s="16">
        <v>0</v>
      </c>
      <c r="W981" s="11">
        <v>0</v>
      </c>
      <c r="X981" s="17">
        <v>0</v>
      </c>
      <c r="Y981" s="16"/>
      <c r="Z981" s="11"/>
      <c r="AA981" s="17"/>
      <c r="AB981" s="16"/>
      <c r="AC981" s="11"/>
      <c r="AD981" s="17">
        <f>SUM(AB981:AC981)</f>
        <v>0</v>
      </c>
      <c r="AE981" s="16"/>
      <c r="AF981" s="11"/>
      <c r="AG981" s="17"/>
      <c r="AH981" s="164">
        <f t="shared" si="216"/>
        <v>0</v>
      </c>
      <c r="AI981" s="285"/>
      <c r="AJ981" s="16">
        <f t="shared" si="218"/>
        <v>0</v>
      </c>
    </row>
    <row r="982" spans="1:36" ht="11.25" customHeight="1">
      <c r="A982" s="156">
        <v>18401063</v>
      </c>
      <c r="B982" s="157"/>
      <c r="C982" s="197" t="s">
        <v>754</v>
      </c>
      <c r="D982" s="159">
        <v>0</v>
      </c>
      <c r="E982" s="159">
        <v>0</v>
      </c>
      <c r="F982" s="159">
        <v>0</v>
      </c>
      <c r="G982" s="159">
        <v>0</v>
      </c>
      <c r="H982" s="159">
        <v>0</v>
      </c>
      <c r="I982" s="159">
        <v>0</v>
      </c>
      <c r="J982" s="275">
        <v>0</v>
      </c>
      <c r="K982" s="275">
        <v>0</v>
      </c>
      <c r="L982" s="160">
        <v>0</v>
      </c>
      <c r="M982" s="160">
        <v>0</v>
      </c>
      <c r="N982" s="160">
        <v>0</v>
      </c>
      <c r="O982" s="160">
        <v>0</v>
      </c>
      <c r="P982" s="160">
        <v>0</v>
      </c>
      <c r="Q982" s="160">
        <f t="shared" si="214"/>
        <v>0</v>
      </c>
      <c r="R982" s="222"/>
      <c r="S982" s="209"/>
      <c r="T982" s="209"/>
      <c r="U982" s="517"/>
      <c r="V982" s="16">
        <v>0</v>
      </c>
      <c r="W982" s="11">
        <v>0</v>
      </c>
      <c r="X982" s="17">
        <v>0</v>
      </c>
      <c r="Y982" s="16"/>
      <c r="Z982" s="11"/>
      <c r="AA982" s="17"/>
      <c r="AB982" s="16"/>
      <c r="AC982" s="11"/>
      <c r="AD982" s="17">
        <f t="shared" si="217"/>
        <v>0</v>
      </c>
      <c r="AE982" s="16"/>
      <c r="AF982" s="11"/>
      <c r="AG982" s="17"/>
      <c r="AH982" s="164">
        <f t="shared" si="216"/>
        <v>0</v>
      </c>
      <c r="AI982" s="285"/>
      <c r="AJ982" s="16">
        <f t="shared" si="218"/>
        <v>0</v>
      </c>
    </row>
    <row r="983" spans="1:36" ht="11.25" customHeight="1">
      <c r="A983" s="156">
        <v>18401093</v>
      </c>
      <c r="B983" s="157"/>
      <c r="C983" s="197" t="s">
        <v>2160</v>
      </c>
      <c r="D983" s="159">
        <v>0</v>
      </c>
      <c r="E983" s="159">
        <v>0</v>
      </c>
      <c r="F983" s="159">
        <v>0</v>
      </c>
      <c r="G983" s="159">
        <v>0</v>
      </c>
      <c r="H983" s="159">
        <v>0</v>
      </c>
      <c r="I983" s="159">
        <v>0</v>
      </c>
      <c r="J983" s="275">
        <v>0</v>
      </c>
      <c r="K983" s="275">
        <v>0</v>
      </c>
      <c r="L983" s="160">
        <v>0</v>
      </c>
      <c r="M983" s="160">
        <v>0</v>
      </c>
      <c r="N983" s="160">
        <v>0</v>
      </c>
      <c r="O983" s="160">
        <v>0</v>
      </c>
      <c r="P983" s="160">
        <v>0</v>
      </c>
      <c r="Q983" s="160">
        <f t="shared" si="214"/>
        <v>0</v>
      </c>
      <c r="R983" s="222"/>
      <c r="S983" s="209"/>
      <c r="T983" s="209"/>
      <c r="U983" s="517"/>
      <c r="V983" s="16">
        <v>0</v>
      </c>
      <c r="W983" s="11">
        <v>0</v>
      </c>
      <c r="X983" s="17">
        <v>0</v>
      </c>
      <c r="Y983" s="16"/>
      <c r="Z983" s="11"/>
      <c r="AA983" s="17"/>
      <c r="AB983" s="16"/>
      <c r="AC983" s="11"/>
      <c r="AD983" s="17">
        <f t="shared" si="217"/>
        <v>0</v>
      </c>
      <c r="AE983" s="16"/>
      <c r="AF983" s="11"/>
      <c r="AG983" s="17"/>
      <c r="AH983" s="164">
        <f t="shared" si="216"/>
        <v>0</v>
      </c>
      <c r="AI983" s="285"/>
      <c r="AJ983" s="16">
        <f t="shared" si="218"/>
        <v>0</v>
      </c>
    </row>
    <row r="984" spans="1:36" ht="11.25" customHeight="1">
      <c r="A984" s="194">
        <v>18401103</v>
      </c>
      <c r="B984" s="195"/>
      <c r="C984" s="245" t="s">
        <v>1870</v>
      </c>
      <c r="D984" s="159">
        <v>0</v>
      </c>
      <c r="E984" s="159">
        <v>0</v>
      </c>
      <c r="F984" s="159">
        <v>0</v>
      </c>
      <c r="G984" s="159">
        <v>0</v>
      </c>
      <c r="H984" s="159">
        <v>0</v>
      </c>
      <c r="I984" s="159">
        <v>0</v>
      </c>
      <c r="J984" s="275">
        <v>0</v>
      </c>
      <c r="K984" s="275">
        <v>0</v>
      </c>
      <c r="L984" s="160">
        <v>0</v>
      </c>
      <c r="M984" s="160">
        <v>0</v>
      </c>
      <c r="N984" s="160">
        <v>0</v>
      </c>
      <c r="O984" s="160">
        <v>0</v>
      </c>
      <c r="P984" s="160">
        <v>0</v>
      </c>
      <c r="Q984" s="160">
        <f t="shared" si="214"/>
        <v>0</v>
      </c>
      <c r="R984" s="222"/>
      <c r="S984" s="209"/>
      <c r="T984" s="209"/>
      <c r="U984" s="517"/>
      <c r="V984" s="16">
        <v>0</v>
      </c>
      <c r="W984" s="11">
        <v>0</v>
      </c>
      <c r="X984" s="17">
        <v>0</v>
      </c>
      <c r="Y984" s="16"/>
      <c r="Z984" s="11"/>
      <c r="AA984" s="17"/>
      <c r="AB984" s="16"/>
      <c r="AC984" s="11"/>
      <c r="AD984" s="17">
        <f t="shared" ref="AD984:AD990" si="219">SUM(AB984:AC984)</f>
        <v>0</v>
      </c>
      <c r="AE984" s="16"/>
      <c r="AF984" s="11"/>
      <c r="AG984" s="17"/>
      <c r="AH984" s="164">
        <f t="shared" si="216"/>
        <v>0</v>
      </c>
      <c r="AI984" s="285"/>
      <c r="AJ984" s="16">
        <f t="shared" si="218"/>
        <v>0</v>
      </c>
    </row>
    <row r="985" spans="1:36" ht="11.25" customHeight="1">
      <c r="A985" s="194">
        <v>18401113</v>
      </c>
      <c r="B985" s="195"/>
      <c r="C985" s="245" t="s">
        <v>1880</v>
      </c>
      <c r="D985" s="159">
        <v>0</v>
      </c>
      <c r="E985" s="159">
        <v>0</v>
      </c>
      <c r="F985" s="159">
        <v>0</v>
      </c>
      <c r="G985" s="159">
        <v>0</v>
      </c>
      <c r="H985" s="159">
        <v>0</v>
      </c>
      <c r="I985" s="159">
        <v>0</v>
      </c>
      <c r="J985" s="275">
        <v>0</v>
      </c>
      <c r="K985" s="275">
        <v>0</v>
      </c>
      <c r="L985" s="160">
        <v>0</v>
      </c>
      <c r="M985" s="160">
        <v>0</v>
      </c>
      <c r="N985" s="160">
        <v>0</v>
      </c>
      <c r="O985" s="160">
        <v>0</v>
      </c>
      <c r="P985" s="160">
        <v>0</v>
      </c>
      <c r="Q985" s="160">
        <f t="shared" si="214"/>
        <v>0</v>
      </c>
      <c r="R985" s="222"/>
      <c r="S985" s="209"/>
      <c r="T985" s="209" t="s">
        <v>1182</v>
      </c>
      <c r="U985" s="517"/>
      <c r="V985" s="16">
        <v>0</v>
      </c>
      <c r="W985" s="11">
        <v>0</v>
      </c>
      <c r="X985" s="17">
        <v>0</v>
      </c>
      <c r="Y985" s="16"/>
      <c r="Z985" s="11"/>
      <c r="AA985" s="17"/>
      <c r="AB985" s="16"/>
      <c r="AC985" s="11"/>
      <c r="AD985" s="17">
        <f t="shared" si="219"/>
        <v>0</v>
      </c>
      <c r="AE985" s="16">
        <f>$Q985</f>
        <v>0</v>
      </c>
      <c r="AF985" s="11">
        <f>$Q985</f>
        <v>0</v>
      </c>
      <c r="AG985" s="17">
        <f>$Q985</f>
        <v>0</v>
      </c>
      <c r="AH985" s="161"/>
      <c r="AI985" s="285"/>
      <c r="AJ985" s="16">
        <f t="shared" si="218"/>
        <v>0</v>
      </c>
    </row>
    <row r="986" spans="1:36" ht="11.25" customHeight="1">
      <c r="A986" s="156">
        <v>18401123</v>
      </c>
      <c r="B986" s="157"/>
      <c r="C986" s="197" t="s">
        <v>1910</v>
      </c>
      <c r="D986" s="159">
        <v>0</v>
      </c>
      <c r="E986" s="159">
        <v>0</v>
      </c>
      <c r="F986" s="159">
        <v>0</v>
      </c>
      <c r="G986" s="159">
        <v>0</v>
      </c>
      <c r="H986" s="159">
        <v>0</v>
      </c>
      <c r="I986" s="159">
        <v>0</v>
      </c>
      <c r="J986" s="275">
        <v>0</v>
      </c>
      <c r="K986" s="275">
        <v>0</v>
      </c>
      <c r="L986" s="160">
        <v>0</v>
      </c>
      <c r="M986" s="160">
        <v>0</v>
      </c>
      <c r="N986" s="160">
        <v>0</v>
      </c>
      <c r="O986" s="160">
        <v>0</v>
      </c>
      <c r="P986" s="160">
        <v>0</v>
      </c>
      <c r="Q986" s="160">
        <f t="shared" si="214"/>
        <v>0</v>
      </c>
      <c r="R986" s="222"/>
      <c r="S986" s="209"/>
      <c r="T986" s="209"/>
      <c r="U986" s="517"/>
      <c r="V986" s="16">
        <v>0</v>
      </c>
      <c r="W986" s="11">
        <v>0</v>
      </c>
      <c r="X986" s="17">
        <v>0</v>
      </c>
      <c r="Y986" s="16"/>
      <c r="Z986" s="11"/>
      <c r="AA986" s="17"/>
      <c r="AB986" s="16"/>
      <c r="AC986" s="11"/>
      <c r="AD986" s="17">
        <f t="shared" si="219"/>
        <v>0</v>
      </c>
      <c r="AE986" s="16"/>
      <c r="AF986" s="11"/>
      <c r="AG986" s="17"/>
      <c r="AH986" s="164">
        <f>Q986</f>
        <v>0</v>
      </c>
      <c r="AI986" s="285"/>
      <c r="AJ986" s="16">
        <f t="shared" si="218"/>
        <v>0</v>
      </c>
    </row>
    <row r="987" spans="1:36" ht="11.25" customHeight="1">
      <c r="A987" s="156">
        <v>18401133</v>
      </c>
      <c r="B987" s="157"/>
      <c r="C987" s="197" t="s">
        <v>2014</v>
      </c>
      <c r="D987" s="159">
        <v>0</v>
      </c>
      <c r="E987" s="159">
        <v>0</v>
      </c>
      <c r="F987" s="159">
        <v>0</v>
      </c>
      <c r="G987" s="159">
        <v>0</v>
      </c>
      <c r="H987" s="159">
        <v>0</v>
      </c>
      <c r="I987" s="159">
        <v>0</v>
      </c>
      <c r="J987" s="275">
        <v>0</v>
      </c>
      <c r="K987" s="275">
        <v>0</v>
      </c>
      <c r="L987" s="160">
        <v>0</v>
      </c>
      <c r="M987" s="160">
        <v>0</v>
      </c>
      <c r="N987" s="160">
        <v>0</v>
      </c>
      <c r="O987" s="160">
        <v>0</v>
      </c>
      <c r="P987" s="160">
        <v>0</v>
      </c>
      <c r="Q987" s="160">
        <f t="shared" si="214"/>
        <v>0</v>
      </c>
      <c r="R987" s="222"/>
      <c r="S987" s="209"/>
      <c r="T987" s="209"/>
      <c r="U987" s="517"/>
      <c r="V987" s="16">
        <v>0</v>
      </c>
      <c r="W987" s="11">
        <v>0</v>
      </c>
      <c r="X987" s="17">
        <v>0</v>
      </c>
      <c r="Y987" s="16"/>
      <c r="Z987" s="11"/>
      <c r="AA987" s="17"/>
      <c r="AB987" s="16"/>
      <c r="AC987" s="11"/>
      <c r="AD987" s="17">
        <f t="shared" si="219"/>
        <v>0</v>
      </c>
      <c r="AE987" s="16"/>
      <c r="AF987" s="11"/>
      <c r="AG987" s="17"/>
      <c r="AH987" s="164">
        <f>Q987</f>
        <v>0</v>
      </c>
      <c r="AI987" s="285"/>
      <c r="AJ987" s="16">
        <f t="shared" si="218"/>
        <v>0</v>
      </c>
    </row>
    <row r="988" spans="1:36" ht="11.25" customHeight="1">
      <c r="A988" s="156">
        <v>18401143</v>
      </c>
      <c r="B988" s="157"/>
      <c r="C988" s="197" t="s">
        <v>2070</v>
      </c>
      <c r="D988" s="159">
        <v>0</v>
      </c>
      <c r="E988" s="159">
        <v>0</v>
      </c>
      <c r="F988" s="159">
        <v>0</v>
      </c>
      <c r="G988" s="159">
        <v>0</v>
      </c>
      <c r="H988" s="159">
        <v>0</v>
      </c>
      <c r="I988" s="159">
        <v>0</v>
      </c>
      <c r="J988" s="275">
        <v>0</v>
      </c>
      <c r="K988" s="275">
        <v>0</v>
      </c>
      <c r="L988" s="160">
        <v>0</v>
      </c>
      <c r="M988" s="160">
        <v>0</v>
      </c>
      <c r="N988" s="160">
        <v>0</v>
      </c>
      <c r="O988" s="160">
        <v>0</v>
      </c>
      <c r="P988" s="160">
        <v>0</v>
      </c>
      <c r="Q988" s="160">
        <f t="shared" si="214"/>
        <v>0</v>
      </c>
      <c r="R988" s="222"/>
      <c r="S988" s="209"/>
      <c r="T988" s="209"/>
      <c r="U988" s="517"/>
      <c r="V988" s="16">
        <v>0</v>
      </c>
      <c r="W988" s="11">
        <v>0</v>
      </c>
      <c r="X988" s="17">
        <v>0</v>
      </c>
      <c r="Y988" s="16"/>
      <c r="Z988" s="11"/>
      <c r="AA988" s="17"/>
      <c r="AB988" s="16"/>
      <c r="AC988" s="11"/>
      <c r="AD988" s="17">
        <f t="shared" si="219"/>
        <v>0</v>
      </c>
      <c r="AE988" s="16"/>
      <c r="AF988" s="11"/>
      <c r="AG988" s="17"/>
      <c r="AH988" s="164">
        <f>Q988</f>
        <v>0</v>
      </c>
      <c r="AI988" s="285"/>
      <c r="AJ988" s="16">
        <f t="shared" si="218"/>
        <v>0</v>
      </c>
    </row>
    <row r="989" spans="1:36" ht="11.25" customHeight="1">
      <c r="A989" s="213">
        <v>18401173</v>
      </c>
      <c r="B989" s="157"/>
      <c r="C989" s="197" t="s">
        <v>2582</v>
      </c>
      <c r="D989" s="159">
        <v>0</v>
      </c>
      <c r="E989" s="159">
        <v>0</v>
      </c>
      <c r="F989" s="159">
        <v>0</v>
      </c>
      <c r="G989" s="159">
        <v>0</v>
      </c>
      <c r="H989" s="159">
        <v>0</v>
      </c>
      <c r="I989" s="159">
        <v>0</v>
      </c>
      <c r="J989" s="275">
        <v>0</v>
      </c>
      <c r="K989" s="275">
        <v>0</v>
      </c>
      <c r="L989" s="160">
        <v>0</v>
      </c>
      <c r="M989" s="160">
        <v>0</v>
      </c>
      <c r="N989" s="160">
        <v>0</v>
      </c>
      <c r="O989" s="160">
        <v>0</v>
      </c>
      <c r="P989" s="160">
        <v>0</v>
      </c>
      <c r="Q989" s="160">
        <f t="shared" si="214"/>
        <v>0</v>
      </c>
      <c r="R989" s="222"/>
      <c r="S989" s="209"/>
      <c r="T989" s="209"/>
      <c r="U989" s="517"/>
      <c r="V989" s="16">
        <v>0</v>
      </c>
      <c r="W989" s="11">
        <v>0</v>
      </c>
      <c r="X989" s="17">
        <v>0</v>
      </c>
      <c r="Y989" s="16"/>
      <c r="Z989" s="11"/>
      <c r="AA989" s="17"/>
      <c r="AB989" s="16"/>
      <c r="AC989" s="11"/>
      <c r="AD989" s="17">
        <f t="shared" ref="AD989" si="220">SUM(AB989:AC989)</f>
        <v>0</v>
      </c>
      <c r="AE989" s="16"/>
      <c r="AF989" s="11"/>
      <c r="AG989" s="17"/>
      <c r="AH989" s="164">
        <f>Q989</f>
        <v>0</v>
      </c>
      <c r="AI989" s="285"/>
      <c r="AJ989" s="16">
        <f t="shared" si="218"/>
        <v>0</v>
      </c>
    </row>
    <row r="990" spans="1:36" ht="11.25" customHeight="1">
      <c r="A990" s="194">
        <v>18405025</v>
      </c>
      <c r="B990" s="195"/>
      <c r="C990" s="245" t="s">
        <v>2136</v>
      </c>
      <c r="D990" s="159">
        <v>0</v>
      </c>
      <c r="E990" s="159">
        <v>0</v>
      </c>
      <c r="F990" s="159">
        <v>0</v>
      </c>
      <c r="G990" s="159">
        <v>0</v>
      </c>
      <c r="H990" s="159">
        <v>0</v>
      </c>
      <c r="I990" s="159">
        <v>0</v>
      </c>
      <c r="J990" s="275">
        <v>0</v>
      </c>
      <c r="K990" s="275">
        <v>0</v>
      </c>
      <c r="L990" s="160">
        <v>0</v>
      </c>
      <c r="M990" s="160">
        <v>0</v>
      </c>
      <c r="N990" s="160">
        <v>0</v>
      </c>
      <c r="O990" s="160">
        <v>0</v>
      </c>
      <c r="P990" s="160">
        <v>0</v>
      </c>
      <c r="Q990" s="160">
        <f t="shared" si="214"/>
        <v>0</v>
      </c>
      <c r="R990" s="222"/>
      <c r="S990" s="209"/>
      <c r="T990" s="209"/>
      <c r="U990" s="517"/>
      <c r="V990" s="16">
        <v>0</v>
      </c>
      <c r="W990" s="11">
        <v>0</v>
      </c>
      <c r="X990" s="17">
        <v>0</v>
      </c>
      <c r="Y990" s="16"/>
      <c r="Z990" s="11"/>
      <c r="AA990" s="17"/>
      <c r="AB990" s="16"/>
      <c r="AC990" s="11"/>
      <c r="AD990" s="17">
        <f t="shared" si="219"/>
        <v>0</v>
      </c>
      <c r="AE990" s="16"/>
      <c r="AF990" s="11"/>
      <c r="AG990" s="17"/>
      <c r="AH990" s="164">
        <f>Q990</f>
        <v>0</v>
      </c>
      <c r="AI990" s="285"/>
      <c r="AJ990" s="16">
        <f t="shared" si="218"/>
        <v>0</v>
      </c>
    </row>
    <row r="991" spans="1:36" ht="11.25" customHeight="1">
      <c r="A991" s="156">
        <v>18500003</v>
      </c>
      <c r="B991" s="157"/>
      <c r="C991" s="197" t="s">
        <v>660</v>
      </c>
      <c r="D991" s="159">
        <v>-23870.04</v>
      </c>
      <c r="E991" s="159">
        <v>-34723.68</v>
      </c>
      <c r="F991" s="159">
        <v>-35350.68</v>
      </c>
      <c r="G991" s="159">
        <v>0</v>
      </c>
      <c r="H991" s="159">
        <v>47272.29</v>
      </c>
      <c r="I991" s="159">
        <v>55514.66</v>
      </c>
      <c r="J991" s="275">
        <v>78711.399999999994</v>
      </c>
      <c r="K991" s="275">
        <v>97190.9</v>
      </c>
      <c r="L991" s="160">
        <v>89283.6</v>
      </c>
      <c r="M991" s="160">
        <v>94693.23</v>
      </c>
      <c r="N991" s="160">
        <v>101738.17</v>
      </c>
      <c r="O991" s="160">
        <v>140217.92000000001</v>
      </c>
      <c r="P991" s="160">
        <v>153438.88</v>
      </c>
      <c r="Q991" s="160">
        <f t="shared" si="214"/>
        <v>58277.685833333329</v>
      </c>
      <c r="R991" s="222"/>
      <c r="S991" s="209"/>
      <c r="T991" s="209" t="s">
        <v>1686</v>
      </c>
      <c r="U991" s="517"/>
      <c r="V991" s="16">
        <v>0</v>
      </c>
      <c r="W991" s="11">
        <v>0</v>
      </c>
      <c r="X991" s="17">
        <v>0</v>
      </c>
      <c r="Y991" s="16"/>
      <c r="Z991" s="11"/>
      <c r="AA991" s="17"/>
      <c r="AB991" s="16"/>
      <c r="AC991" s="11"/>
      <c r="AD991" s="17">
        <f t="shared" si="217"/>
        <v>0</v>
      </c>
      <c r="AE991" s="16">
        <f>$Q991</f>
        <v>58277.685833333329</v>
      </c>
      <c r="AF991" s="11">
        <f>$Q991</f>
        <v>58277.685833333329</v>
      </c>
      <c r="AG991" s="17">
        <f>$Q991</f>
        <v>58277.685833333329</v>
      </c>
      <c r="AH991" s="161"/>
      <c r="AI991" s="285"/>
      <c r="AJ991" s="16">
        <f t="shared" si="218"/>
        <v>0</v>
      </c>
    </row>
    <row r="992" spans="1:36" ht="11.25" customHeight="1">
      <c r="A992" s="156">
        <v>18405103</v>
      </c>
      <c r="B992" s="157"/>
      <c r="C992" s="197" t="s">
        <v>2537</v>
      </c>
      <c r="D992" s="159">
        <v>0</v>
      </c>
      <c r="E992" s="159">
        <v>0</v>
      </c>
      <c r="F992" s="159">
        <v>0</v>
      </c>
      <c r="G992" s="159">
        <v>0</v>
      </c>
      <c r="H992" s="159">
        <v>0</v>
      </c>
      <c r="I992" s="159">
        <v>0</v>
      </c>
      <c r="J992" s="275">
        <v>0</v>
      </c>
      <c r="K992" s="275">
        <v>0</v>
      </c>
      <c r="L992" s="160">
        <v>0</v>
      </c>
      <c r="M992" s="160">
        <v>0</v>
      </c>
      <c r="N992" s="160">
        <v>0</v>
      </c>
      <c r="O992" s="160">
        <v>0</v>
      </c>
      <c r="P992" s="160">
        <v>0</v>
      </c>
      <c r="Q992" s="160">
        <f t="shared" si="214"/>
        <v>0</v>
      </c>
      <c r="R992" s="222"/>
      <c r="S992" s="238"/>
      <c r="T992" s="238"/>
      <c r="U992" s="517"/>
      <c r="V992" s="16">
        <v>0</v>
      </c>
      <c r="W992" s="11">
        <v>0</v>
      </c>
      <c r="X992" s="17">
        <v>0</v>
      </c>
      <c r="Y992" s="16"/>
      <c r="Z992" s="11"/>
      <c r="AA992" s="17"/>
      <c r="AB992" s="16"/>
      <c r="AC992" s="11"/>
      <c r="AD992" s="17">
        <f t="shared" si="217"/>
        <v>0</v>
      </c>
      <c r="AE992" s="16"/>
      <c r="AF992" s="11"/>
      <c r="AG992" s="17"/>
      <c r="AH992" s="164">
        <f t="shared" ref="AH992:AH999" si="221">Q992</f>
        <v>0</v>
      </c>
      <c r="AI992" s="285"/>
      <c r="AJ992" s="16">
        <f t="shared" si="218"/>
        <v>0</v>
      </c>
    </row>
    <row r="993" spans="1:36" ht="11.25" customHeight="1">
      <c r="A993" s="156">
        <v>18405113</v>
      </c>
      <c r="B993" s="157"/>
      <c r="C993" s="197" t="s">
        <v>2541</v>
      </c>
      <c r="D993" s="159">
        <v>0</v>
      </c>
      <c r="E993" s="159">
        <v>0</v>
      </c>
      <c r="F993" s="159">
        <v>0</v>
      </c>
      <c r="G993" s="159">
        <v>0</v>
      </c>
      <c r="H993" s="159">
        <v>0</v>
      </c>
      <c r="I993" s="159">
        <v>0</v>
      </c>
      <c r="J993" s="275">
        <v>0</v>
      </c>
      <c r="K993" s="275">
        <v>0</v>
      </c>
      <c r="L993" s="160">
        <v>0</v>
      </c>
      <c r="M993" s="160">
        <v>0</v>
      </c>
      <c r="N993" s="160">
        <v>0</v>
      </c>
      <c r="O993" s="160">
        <v>0</v>
      </c>
      <c r="P993" s="160">
        <v>0</v>
      </c>
      <c r="Q993" s="160">
        <f t="shared" si="214"/>
        <v>0</v>
      </c>
      <c r="R993" s="222"/>
      <c r="S993" s="238"/>
      <c r="T993" s="238"/>
      <c r="U993" s="517"/>
      <c r="V993" s="16">
        <v>0</v>
      </c>
      <c r="W993" s="11">
        <v>0</v>
      </c>
      <c r="X993" s="17">
        <v>0</v>
      </c>
      <c r="Y993" s="16"/>
      <c r="Z993" s="11"/>
      <c r="AA993" s="17"/>
      <c r="AB993" s="16"/>
      <c r="AC993" s="11"/>
      <c r="AD993" s="17">
        <f t="shared" si="217"/>
        <v>0</v>
      </c>
      <c r="AE993" s="16"/>
      <c r="AF993" s="11"/>
      <c r="AG993" s="17"/>
      <c r="AH993" s="164">
        <f t="shared" si="221"/>
        <v>0</v>
      </c>
      <c r="AI993" s="285"/>
      <c r="AJ993" s="16">
        <f t="shared" si="218"/>
        <v>0</v>
      </c>
    </row>
    <row r="994" spans="1:36" ht="11.25" customHeight="1">
      <c r="A994" s="156">
        <v>18405153</v>
      </c>
      <c r="B994" s="157"/>
      <c r="C994" s="197" t="s">
        <v>2538</v>
      </c>
      <c r="D994" s="159">
        <v>0</v>
      </c>
      <c r="E994" s="159">
        <v>0</v>
      </c>
      <c r="F994" s="159">
        <v>0</v>
      </c>
      <c r="G994" s="159">
        <v>0</v>
      </c>
      <c r="H994" s="159">
        <v>0</v>
      </c>
      <c r="I994" s="159">
        <v>0</v>
      </c>
      <c r="J994" s="275">
        <v>0</v>
      </c>
      <c r="K994" s="275">
        <v>0</v>
      </c>
      <c r="L994" s="160">
        <v>0</v>
      </c>
      <c r="M994" s="160">
        <v>0</v>
      </c>
      <c r="N994" s="160">
        <v>0</v>
      </c>
      <c r="O994" s="160">
        <v>0</v>
      </c>
      <c r="P994" s="160">
        <v>0</v>
      </c>
      <c r="Q994" s="160">
        <f t="shared" si="214"/>
        <v>0</v>
      </c>
      <c r="R994" s="222"/>
      <c r="S994" s="238"/>
      <c r="T994" s="238"/>
      <c r="U994" s="517"/>
      <c r="V994" s="16">
        <v>0</v>
      </c>
      <c r="W994" s="11">
        <v>0</v>
      </c>
      <c r="X994" s="17">
        <v>0</v>
      </c>
      <c r="Y994" s="16"/>
      <c r="Z994" s="11"/>
      <c r="AA994" s="17"/>
      <c r="AB994" s="16"/>
      <c r="AC994" s="11"/>
      <c r="AD994" s="17">
        <f t="shared" si="217"/>
        <v>0</v>
      </c>
      <c r="AE994" s="16"/>
      <c r="AF994" s="11"/>
      <c r="AG994" s="17"/>
      <c r="AH994" s="164">
        <f t="shared" si="221"/>
        <v>0</v>
      </c>
      <c r="AI994" s="285"/>
      <c r="AJ994" s="16">
        <f t="shared" si="218"/>
        <v>0</v>
      </c>
    </row>
    <row r="995" spans="1:36" ht="11.25" customHeight="1">
      <c r="A995" s="156">
        <v>18405163</v>
      </c>
      <c r="B995" s="157"/>
      <c r="C995" s="197" t="s">
        <v>2539</v>
      </c>
      <c r="D995" s="159">
        <v>0</v>
      </c>
      <c r="E995" s="159">
        <v>0</v>
      </c>
      <c r="F995" s="159">
        <v>0</v>
      </c>
      <c r="G995" s="159">
        <v>0</v>
      </c>
      <c r="H995" s="159">
        <v>0</v>
      </c>
      <c r="I995" s="159">
        <v>0</v>
      </c>
      <c r="J995" s="275">
        <v>0</v>
      </c>
      <c r="K995" s="275">
        <v>0</v>
      </c>
      <c r="L995" s="160">
        <v>0</v>
      </c>
      <c r="M995" s="160">
        <v>0</v>
      </c>
      <c r="N995" s="160">
        <v>0</v>
      </c>
      <c r="O995" s="160">
        <v>0</v>
      </c>
      <c r="P995" s="160">
        <v>0</v>
      </c>
      <c r="Q995" s="160">
        <f t="shared" si="214"/>
        <v>0</v>
      </c>
      <c r="R995" s="222"/>
      <c r="S995" s="238"/>
      <c r="T995" s="238"/>
      <c r="U995" s="517"/>
      <c r="V995" s="16">
        <v>0</v>
      </c>
      <c r="W995" s="11">
        <v>0</v>
      </c>
      <c r="X995" s="17">
        <v>0</v>
      </c>
      <c r="Y995" s="16"/>
      <c r="Z995" s="11"/>
      <c r="AA995" s="17"/>
      <c r="AB995" s="16"/>
      <c r="AC995" s="11"/>
      <c r="AD995" s="17">
        <f t="shared" si="217"/>
        <v>0</v>
      </c>
      <c r="AE995" s="16"/>
      <c r="AF995" s="11"/>
      <c r="AG995" s="17"/>
      <c r="AH995" s="164">
        <f t="shared" si="221"/>
        <v>0</v>
      </c>
      <c r="AI995" s="285"/>
      <c r="AJ995" s="16">
        <f t="shared" si="218"/>
        <v>0</v>
      </c>
    </row>
    <row r="996" spans="1:36" ht="11.25" customHeight="1">
      <c r="A996" s="156">
        <v>18405173</v>
      </c>
      <c r="B996" s="157"/>
      <c r="C996" s="197" t="s">
        <v>2734</v>
      </c>
      <c r="D996" s="159">
        <v>0</v>
      </c>
      <c r="E996" s="159">
        <v>0</v>
      </c>
      <c r="F996" s="159">
        <v>0</v>
      </c>
      <c r="G996" s="159">
        <v>0</v>
      </c>
      <c r="H996" s="159">
        <v>0</v>
      </c>
      <c r="I996" s="159">
        <v>0</v>
      </c>
      <c r="J996" s="275">
        <v>0</v>
      </c>
      <c r="K996" s="275">
        <v>0</v>
      </c>
      <c r="L996" s="160">
        <v>0</v>
      </c>
      <c r="M996" s="160">
        <v>0</v>
      </c>
      <c r="N996" s="160">
        <v>0</v>
      </c>
      <c r="O996" s="160">
        <v>0</v>
      </c>
      <c r="P996" s="160">
        <v>0</v>
      </c>
      <c r="Q996" s="160">
        <f t="shared" si="214"/>
        <v>0</v>
      </c>
      <c r="R996" s="222"/>
      <c r="S996" s="238"/>
      <c r="T996" s="238"/>
      <c r="U996" s="517"/>
      <c r="V996" s="16">
        <v>0</v>
      </c>
      <c r="W996" s="11">
        <v>0</v>
      </c>
      <c r="X996" s="17">
        <v>0</v>
      </c>
      <c r="Y996" s="16"/>
      <c r="Z996" s="11"/>
      <c r="AA996" s="17"/>
      <c r="AB996" s="16"/>
      <c r="AC996" s="11"/>
      <c r="AD996" s="17">
        <f t="shared" ref="AD996" si="222">SUM(AB996:AC996)</f>
        <v>0</v>
      </c>
      <c r="AE996" s="16"/>
      <c r="AF996" s="11"/>
      <c r="AG996" s="17"/>
      <c r="AH996" s="164">
        <f t="shared" si="221"/>
        <v>0</v>
      </c>
      <c r="AI996" s="285"/>
      <c r="AJ996" s="16">
        <f t="shared" si="218"/>
        <v>0</v>
      </c>
    </row>
    <row r="997" spans="1:36" ht="11.25" customHeight="1">
      <c r="A997" s="156">
        <v>18405183</v>
      </c>
      <c r="B997" s="157"/>
      <c r="C997" s="197" t="s">
        <v>2567</v>
      </c>
      <c r="D997" s="159">
        <v>0</v>
      </c>
      <c r="E997" s="159">
        <v>0</v>
      </c>
      <c r="F997" s="159">
        <v>0</v>
      </c>
      <c r="G997" s="159">
        <v>0</v>
      </c>
      <c r="H997" s="159">
        <v>0</v>
      </c>
      <c r="I997" s="159">
        <v>0</v>
      </c>
      <c r="J997" s="275">
        <v>0</v>
      </c>
      <c r="K997" s="275">
        <v>0</v>
      </c>
      <c r="L997" s="160">
        <v>0</v>
      </c>
      <c r="M997" s="160">
        <v>0</v>
      </c>
      <c r="N997" s="160">
        <v>0</v>
      </c>
      <c r="O997" s="160">
        <v>0</v>
      </c>
      <c r="P997" s="160">
        <v>0</v>
      </c>
      <c r="Q997" s="160">
        <f t="shared" si="214"/>
        <v>0</v>
      </c>
      <c r="R997" s="222"/>
      <c r="S997" s="238"/>
      <c r="T997" s="238"/>
      <c r="U997" s="517"/>
      <c r="V997" s="16">
        <v>0</v>
      </c>
      <c r="W997" s="11">
        <v>0</v>
      </c>
      <c r="X997" s="17">
        <v>0</v>
      </c>
      <c r="Y997" s="16"/>
      <c r="Z997" s="11"/>
      <c r="AA997" s="17"/>
      <c r="AB997" s="16"/>
      <c r="AC997" s="11"/>
      <c r="AD997" s="17">
        <f t="shared" ref="AD997" si="223">SUM(AB997:AC997)</f>
        <v>0</v>
      </c>
      <c r="AE997" s="16"/>
      <c r="AF997" s="11"/>
      <c r="AG997" s="17"/>
      <c r="AH997" s="164">
        <f t="shared" si="221"/>
        <v>0</v>
      </c>
      <c r="AI997" s="285"/>
      <c r="AJ997" s="16">
        <f t="shared" si="218"/>
        <v>0</v>
      </c>
    </row>
    <row r="998" spans="1:36" ht="11.25" customHeight="1">
      <c r="A998" s="156">
        <v>18405193</v>
      </c>
      <c r="B998" s="157"/>
      <c r="C998" s="197" t="s">
        <v>2657</v>
      </c>
      <c r="D998" s="159">
        <v>0</v>
      </c>
      <c r="E998" s="159">
        <v>0</v>
      </c>
      <c r="F998" s="159">
        <v>0</v>
      </c>
      <c r="G998" s="159">
        <v>0</v>
      </c>
      <c r="H998" s="159">
        <v>0</v>
      </c>
      <c r="I998" s="159">
        <v>0</v>
      </c>
      <c r="J998" s="275">
        <v>0</v>
      </c>
      <c r="K998" s="275">
        <v>0</v>
      </c>
      <c r="L998" s="160">
        <v>0</v>
      </c>
      <c r="M998" s="160">
        <v>0</v>
      </c>
      <c r="N998" s="160">
        <v>0</v>
      </c>
      <c r="O998" s="160">
        <v>0</v>
      </c>
      <c r="P998" s="160">
        <v>0</v>
      </c>
      <c r="Q998" s="160">
        <f t="shared" si="214"/>
        <v>0</v>
      </c>
      <c r="R998" s="222"/>
      <c r="S998" s="238"/>
      <c r="T998" s="238"/>
      <c r="U998" s="517"/>
      <c r="V998" s="16">
        <v>0</v>
      </c>
      <c r="W998" s="11">
        <v>0</v>
      </c>
      <c r="X998" s="17">
        <v>0</v>
      </c>
      <c r="Y998" s="16"/>
      <c r="Z998" s="11"/>
      <c r="AA998" s="17"/>
      <c r="AB998" s="16"/>
      <c r="AC998" s="11"/>
      <c r="AD998" s="17">
        <f t="shared" ref="AD998" si="224">SUM(AB998:AC998)</f>
        <v>0</v>
      </c>
      <c r="AE998" s="16"/>
      <c r="AF998" s="11"/>
      <c r="AG998" s="17"/>
      <c r="AH998" s="164">
        <f t="shared" si="221"/>
        <v>0</v>
      </c>
      <c r="AI998" s="285"/>
      <c r="AJ998" s="16">
        <f t="shared" si="218"/>
        <v>0</v>
      </c>
    </row>
    <row r="999" spans="1:36" ht="11.25" customHeight="1">
      <c r="A999" s="156">
        <v>18405203</v>
      </c>
      <c r="B999" s="157"/>
      <c r="C999" s="197" t="s">
        <v>2555</v>
      </c>
      <c r="D999" s="159">
        <v>0</v>
      </c>
      <c r="E999" s="159">
        <v>0</v>
      </c>
      <c r="F999" s="159">
        <v>0</v>
      </c>
      <c r="G999" s="159">
        <v>0</v>
      </c>
      <c r="H999" s="159">
        <v>0</v>
      </c>
      <c r="I999" s="159">
        <v>0</v>
      </c>
      <c r="J999" s="275">
        <v>0</v>
      </c>
      <c r="K999" s="275">
        <v>0</v>
      </c>
      <c r="L999" s="160">
        <v>0</v>
      </c>
      <c r="M999" s="160">
        <v>0</v>
      </c>
      <c r="N999" s="160">
        <v>0</v>
      </c>
      <c r="O999" s="160">
        <v>0</v>
      </c>
      <c r="P999" s="160">
        <v>0</v>
      </c>
      <c r="Q999" s="160">
        <f t="shared" si="214"/>
        <v>0</v>
      </c>
      <c r="R999" s="222"/>
      <c r="S999" s="238"/>
      <c r="T999" s="238"/>
      <c r="U999" s="517"/>
      <c r="V999" s="16">
        <v>0</v>
      </c>
      <c r="W999" s="11">
        <v>0</v>
      </c>
      <c r="X999" s="17">
        <v>0</v>
      </c>
      <c r="Y999" s="16"/>
      <c r="Z999" s="11"/>
      <c r="AA999" s="17"/>
      <c r="AB999" s="16"/>
      <c r="AC999" s="11"/>
      <c r="AD999" s="17">
        <f t="shared" ref="AD999:AD1000" si="225">SUM(AB999:AC999)</f>
        <v>0</v>
      </c>
      <c r="AE999" s="16"/>
      <c r="AF999" s="11"/>
      <c r="AG999" s="17"/>
      <c r="AH999" s="164">
        <f t="shared" si="221"/>
        <v>0</v>
      </c>
      <c r="AI999" s="285"/>
      <c r="AJ999" s="16">
        <f t="shared" si="218"/>
        <v>0</v>
      </c>
    </row>
    <row r="1000" spans="1:36" ht="11.25" customHeight="1">
      <c r="A1000" s="156">
        <v>18600001</v>
      </c>
      <c r="B1000" s="157"/>
      <c r="C1000" s="197" t="s">
        <v>2548</v>
      </c>
      <c r="D1000" s="159">
        <v>0</v>
      </c>
      <c r="E1000" s="159">
        <v>0</v>
      </c>
      <c r="F1000" s="159">
        <v>0</v>
      </c>
      <c r="G1000" s="159">
        <v>0</v>
      </c>
      <c r="H1000" s="159">
        <v>0</v>
      </c>
      <c r="I1000" s="159">
        <v>0</v>
      </c>
      <c r="J1000" s="275">
        <v>0</v>
      </c>
      <c r="K1000" s="275">
        <v>0</v>
      </c>
      <c r="L1000" s="160">
        <v>0</v>
      </c>
      <c r="M1000" s="160">
        <v>0</v>
      </c>
      <c r="N1000" s="160">
        <v>0</v>
      </c>
      <c r="O1000" s="160">
        <v>0</v>
      </c>
      <c r="P1000" s="160">
        <v>0</v>
      </c>
      <c r="Q1000" s="160">
        <f t="shared" si="214"/>
        <v>0</v>
      </c>
      <c r="R1000" s="222" t="s">
        <v>232</v>
      </c>
      <c r="S1000" s="238"/>
      <c r="T1000" s="238" t="s">
        <v>828</v>
      </c>
      <c r="U1000" s="518"/>
      <c r="V1000" s="16">
        <v>0</v>
      </c>
      <c r="W1000" s="11">
        <v>0</v>
      </c>
      <c r="X1000" s="17">
        <v>0</v>
      </c>
      <c r="Y1000" s="16">
        <f>Q1000</f>
        <v>0</v>
      </c>
      <c r="Z1000" s="11"/>
      <c r="AA1000" s="17">
        <f>Q1000</f>
        <v>0</v>
      </c>
      <c r="AB1000" s="16"/>
      <c r="AC1000" s="11">
        <v>0</v>
      </c>
      <c r="AD1000" s="17">
        <f t="shared" si="225"/>
        <v>0</v>
      </c>
      <c r="AE1000" s="16">
        <v>0</v>
      </c>
      <c r="AF1000" s="11">
        <v>0</v>
      </c>
      <c r="AG1000" s="17">
        <v>0</v>
      </c>
      <c r="AH1000" s="161"/>
      <c r="AI1000" s="285"/>
      <c r="AJ1000" s="16">
        <f t="shared" si="218"/>
        <v>0</v>
      </c>
    </row>
    <row r="1001" spans="1:36" ht="11.25" customHeight="1">
      <c r="A1001" s="156">
        <v>18600003</v>
      </c>
      <c r="B1001" s="157"/>
      <c r="C1001" s="197" t="s">
        <v>525</v>
      </c>
      <c r="D1001" s="159">
        <v>0</v>
      </c>
      <c r="E1001" s="159">
        <v>0</v>
      </c>
      <c r="F1001" s="159">
        <v>0</v>
      </c>
      <c r="G1001" s="159">
        <v>0</v>
      </c>
      <c r="H1001" s="159">
        <v>0</v>
      </c>
      <c r="I1001" s="159">
        <v>0</v>
      </c>
      <c r="J1001" s="275">
        <v>0</v>
      </c>
      <c r="K1001" s="275">
        <v>0</v>
      </c>
      <c r="L1001" s="160">
        <v>0</v>
      </c>
      <c r="M1001" s="160">
        <v>0</v>
      </c>
      <c r="N1001" s="160">
        <v>0</v>
      </c>
      <c r="O1001" s="160">
        <v>0</v>
      </c>
      <c r="P1001" s="160">
        <v>0</v>
      </c>
      <c r="Q1001" s="160">
        <f t="shared" si="214"/>
        <v>0</v>
      </c>
      <c r="R1001" s="222"/>
      <c r="S1001" s="238"/>
      <c r="T1001" s="238">
        <v>11</v>
      </c>
      <c r="U1001" s="517"/>
      <c r="V1001" s="16">
        <f>Q1001</f>
        <v>0</v>
      </c>
      <c r="W1001" s="11">
        <f>Q1001</f>
        <v>0</v>
      </c>
      <c r="X1001" s="17">
        <f>Q1001</f>
        <v>0</v>
      </c>
      <c r="Y1001" s="16"/>
      <c r="Z1001" s="11"/>
      <c r="AA1001" s="17"/>
      <c r="AB1001" s="16"/>
      <c r="AC1001" s="11"/>
      <c r="AD1001" s="17">
        <f t="shared" si="217"/>
        <v>0</v>
      </c>
      <c r="AE1001" s="16"/>
      <c r="AF1001" s="11"/>
      <c r="AG1001" s="17"/>
      <c r="AH1001" s="161"/>
      <c r="AI1001" s="285"/>
      <c r="AJ1001" s="16">
        <f t="shared" si="218"/>
        <v>0</v>
      </c>
    </row>
    <row r="1002" spans="1:36" ht="11.25" customHeight="1">
      <c r="A1002" s="156">
        <v>18600011</v>
      </c>
      <c r="B1002" s="157"/>
      <c r="C1002" s="197" t="s">
        <v>661</v>
      </c>
      <c r="D1002" s="159">
        <v>0</v>
      </c>
      <c r="E1002" s="159">
        <v>0</v>
      </c>
      <c r="F1002" s="159">
        <v>0</v>
      </c>
      <c r="G1002" s="159">
        <v>0</v>
      </c>
      <c r="H1002" s="159">
        <v>0</v>
      </c>
      <c r="I1002" s="159">
        <v>0</v>
      </c>
      <c r="J1002" s="275">
        <v>0</v>
      </c>
      <c r="K1002" s="275">
        <v>0</v>
      </c>
      <c r="L1002" s="160">
        <v>0</v>
      </c>
      <c r="M1002" s="160">
        <v>0</v>
      </c>
      <c r="N1002" s="160">
        <v>0</v>
      </c>
      <c r="O1002" s="160">
        <v>4068.92</v>
      </c>
      <c r="P1002" s="160">
        <v>1664.54</v>
      </c>
      <c r="Q1002" s="160">
        <f t="shared" si="214"/>
        <v>408.43250000000006</v>
      </c>
      <c r="R1002" s="222"/>
      <c r="S1002" s="209"/>
      <c r="T1002" s="209" t="s">
        <v>1686</v>
      </c>
      <c r="U1002" s="517"/>
      <c r="V1002" s="16">
        <v>0</v>
      </c>
      <c r="W1002" s="11">
        <v>0</v>
      </c>
      <c r="X1002" s="17">
        <v>0</v>
      </c>
      <c r="Y1002" s="16"/>
      <c r="Z1002" s="11"/>
      <c r="AA1002" s="17"/>
      <c r="AB1002" s="16"/>
      <c r="AC1002" s="11"/>
      <c r="AD1002" s="17">
        <f t="shared" si="217"/>
        <v>0</v>
      </c>
      <c r="AE1002" s="16">
        <f t="shared" ref="AE1002:AG1005" si="226">$Q1002</f>
        <v>408.43250000000006</v>
      </c>
      <c r="AF1002" s="11">
        <f t="shared" si="226"/>
        <v>408.43250000000006</v>
      </c>
      <c r="AG1002" s="17">
        <f t="shared" si="226"/>
        <v>408.43250000000006</v>
      </c>
      <c r="AH1002" s="161"/>
      <c r="AI1002" s="285"/>
      <c r="AJ1002" s="16">
        <f t="shared" si="218"/>
        <v>0</v>
      </c>
    </row>
    <row r="1003" spans="1:36" ht="11.25" customHeight="1">
      <c r="A1003" s="156">
        <v>18600013</v>
      </c>
      <c r="B1003" s="157"/>
      <c r="C1003" s="197" t="s">
        <v>1275</v>
      </c>
      <c r="D1003" s="159">
        <v>786498.22</v>
      </c>
      <c r="E1003" s="159">
        <v>524494.92000000004</v>
      </c>
      <c r="F1003" s="159">
        <v>436214.36</v>
      </c>
      <c r="G1003" s="159">
        <v>0</v>
      </c>
      <c r="H1003" s="159">
        <v>-246980.37</v>
      </c>
      <c r="I1003" s="159">
        <v>111034.46</v>
      </c>
      <c r="J1003" s="275">
        <v>675693.15</v>
      </c>
      <c r="K1003" s="275">
        <v>851166.01</v>
      </c>
      <c r="L1003" s="160">
        <v>1223199.42</v>
      </c>
      <c r="M1003" s="160">
        <v>2247870.5699999998</v>
      </c>
      <c r="N1003" s="160">
        <v>2469788.42</v>
      </c>
      <c r="O1003" s="160">
        <v>2675180.96</v>
      </c>
      <c r="P1003" s="160">
        <v>3187366.44</v>
      </c>
      <c r="Q1003" s="160">
        <f t="shared" si="214"/>
        <v>1079549.5191666665</v>
      </c>
      <c r="R1003" s="222"/>
      <c r="S1003" s="209"/>
      <c r="T1003" s="209" t="s">
        <v>1686</v>
      </c>
      <c r="U1003" s="517"/>
      <c r="V1003" s="16">
        <v>0</v>
      </c>
      <c r="W1003" s="11">
        <v>0</v>
      </c>
      <c r="X1003" s="17">
        <v>0</v>
      </c>
      <c r="Y1003" s="16"/>
      <c r="Z1003" s="11"/>
      <c r="AA1003" s="17"/>
      <c r="AB1003" s="16"/>
      <c r="AC1003" s="11"/>
      <c r="AD1003" s="17">
        <f>SUM(AB1003:AC1003)</f>
        <v>0</v>
      </c>
      <c r="AE1003" s="16">
        <f t="shared" si="226"/>
        <v>1079549.5191666665</v>
      </c>
      <c r="AF1003" s="11">
        <f t="shared" si="226"/>
        <v>1079549.5191666665</v>
      </c>
      <c r="AG1003" s="17">
        <f t="shared" si="226"/>
        <v>1079549.5191666665</v>
      </c>
      <c r="AH1003" s="161"/>
      <c r="AI1003" s="285"/>
      <c r="AJ1003" s="16">
        <f t="shared" si="218"/>
        <v>0</v>
      </c>
    </row>
    <row r="1004" spans="1:36" ht="11.25" customHeight="1">
      <c r="A1004" s="156">
        <v>18600021</v>
      </c>
      <c r="B1004" s="157"/>
      <c r="C1004" s="197" t="s">
        <v>688</v>
      </c>
      <c r="D1004" s="159">
        <v>0</v>
      </c>
      <c r="E1004" s="159">
        <v>0</v>
      </c>
      <c r="F1004" s="159">
        <v>0</v>
      </c>
      <c r="G1004" s="159">
        <v>0</v>
      </c>
      <c r="H1004" s="159">
        <v>0</v>
      </c>
      <c r="I1004" s="159">
        <v>0</v>
      </c>
      <c r="J1004" s="275">
        <v>0</v>
      </c>
      <c r="K1004" s="275">
        <v>0</v>
      </c>
      <c r="L1004" s="160">
        <v>0</v>
      </c>
      <c r="M1004" s="160">
        <v>0</v>
      </c>
      <c r="N1004" s="160">
        <v>0</v>
      </c>
      <c r="O1004" s="160">
        <v>0</v>
      </c>
      <c r="P1004" s="160">
        <v>0</v>
      </c>
      <c r="Q1004" s="160">
        <f t="shared" si="214"/>
        <v>0</v>
      </c>
      <c r="R1004" s="222"/>
      <c r="S1004" s="209"/>
      <c r="T1004" s="209" t="s">
        <v>1686</v>
      </c>
      <c r="U1004" s="517"/>
      <c r="V1004" s="16">
        <v>0</v>
      </c>
      <c r="W1004" s="11">
        <v>0</v>
      </c>
      <c r="X1004" s="17">
        <v>0</v>
      </c>
      <c r="Y1004" s="16"/>
      <c r="Z1004" s="11"/>
      <c r="AA1004" s="17"/>
      <c r="AB1004" s="16"/>
      <c r="AC1004" s="11"/>
      <c r="AD1004" s="17">
        <f t="shared" si="217"/>
        <v>0</v>
      </c>
      <c r="AE1004" s="16">
        <f t="shared" si="226"/>
        <v>0</v>
      </c>
      <c r="AF1004" s="11">
        <f t="shared" si="226"/>
        <v>0</v>
      </c>
      <c r="AG1004" s="17">
        <f t="shared" si="226"/>
        <v>0</v>
      </c>
      <c r="AH1004" s="161"/>
      <c r="AI1004" s="285"/>
      <c r="AJ1004" s="16">
        <f t="shared" si="218"/>
        <v>0</v>
      </c>
    </row>
    <row r="1005" spans="1:36" ht="11.25" customHeight="1">
      <c r="A1005" s="169">
        <v>18600031</v>
      </c>
      <c r="B1005" s="157"/>
      <c r="C1005" s="197" t="s">
        <v>469</v>
      </c>
      <c r="D1005" s="159">
        <v>0</v>
      </c>
      <c r="E1005" s="159">
        <v>0</v>
      </c>
      <c r="F1005" s="159">
        <v>0</v>
      </c>
      <c r="G1005" s="159">
        <v>0</v>
      </c>
      <c r="H1005" s="159">
        <v>0</v>
      </c>
      <c r="I1005" s="159">
        <v>0</v>
      </c>
      <c r="J1005" s="275">
        <v>0</v>
      </c>
      <c r="K1005" s="275">
        <v>0</v>
      </c>
      <c r="L1005" s="160">
        <v>0</v>
      </c>
      <c r="M1005" s="160">
        <v>0</v>
      </c>
      <c r="N1005" s="160">
        <v>0</v>
      </c>
      <c r="O1005" s="160">
        <v>0</v>
      </c>
      <c r="P1005" s="160">
        <v>0</v>
      </c>
      <c r="Q1005" s="160">
        <f t="shared" si="214"/>
        <v>0</v>
      </c>
      <c r="R1005" s="222"/>
      <c r="S1005" s="209"/>
      <c r="T1005" s="209" t="s">
        <v>1686</v>
      </c>
      <c r="U1005" s="517"/>
      <c r="V1005" s="16"/>
      <c r="W1005" s="11"/>
      <c r="X1005" s="17"/>
      <c r="Y1005" s="16"/>
      <c r="Z1005" s="11"/>
      <c r="AA1005" s="17"/>
      <c r="AB1005" s="16"/>
      <c r="AC1005" s="11"/>
      <c r="AD1005" s="17">
        <f t="shared" si="217"/>
        <v>0</v>
      </c>
      <c r="AE1005" s="16">
        <f t="shared" si="226"/>
        <v>0</v>
      </c>
      <c r="AF1005" s="11">
        <f t="shared" si="226"/>
        <v>0</v>
      </c>
      <c r="AG1005" s="17">
        <f t="shared" si="226"/>
        <v>0</v>
      </c>
      <c r="AH1005" s="161"/>
      <c r="AI1005" s="285"/>
      <c r="AJ1005" s="16">
        <f t="shared" si="218"/>
        <v>0</v>
      </c>
    </row>
    <row r="1006" spans="1:36" ht="11.25" customHeight="1">
      <c r="A1006" s="156">
        <v>18600053</v>
      </c>
      <c r="B1006" s="157"/>
      <c r="C1006" s="197" t="s">
        <v>1276</v>
      </c>
      <c r="D1006" s="159">
        <v>3961132.96</v>
      </c>
      <c r="E1006" s="159">
        <v>3670522.34</v>
      </c>
      <c r="F1006" s="159">
        <v>3506052.82</v>
      </c>
      <c r="G1006" s="159">
        <v>3778931.74</v>
      </c>
      <c r="H1006" s="159">
        <v>4389051.9400000004</v>
      </c>
      <c r="I1006" s="159">
        <v>4352640.05</v>
      </c>
      <c r="J1006" s="275">
        <v>4620578.38</v>
      </c>
      <c r="K1006" s="275">
        <v>4849581.97</v>
      </c>
      <c r="L1006" s="160">
        <v>5046883.3</v>
      </c>
      <c r="M1006" s="160">
        <v>5519809.4199999999</v>
      </c>
      <c r="N1006" s="160">
        <v>5626044.2199999997</v>
      </c>
      <c r="O1006" s="160">
        <v>5534674.2300000004</v>
      </c>
      <c r="P1006" s="160">
        <v>5550370.5300000003</v>
      </c>
      <c r="Q1006" s="160">
        <f t="shared" si="214"/>
        <v>4637543.5129166665</v>
      </c>
      <c r="R1006" s="222"/>
      <c r="S1006" s="222"/>
      <c r="T1006" s="222"/>
      <c r="U1006" s="523"/>
      <c r="V1006" s="16">
        <v>0</v>
      </c>
      <c r="W1006" s="11">
        <v>0</v>
      </c>
      <c r="X1006" s="17">
        <v>0</v>
      </c>
      <c r="Y1006" s="16"/>
      <c r="Z1006" s="11"/>
      <c r="AA1006" s="17"/>
      <c r="AB1006" s="16"/>
      <c r="AC1006" s="11"/>
      <c r="AD1006" s="17">
        <f t="shared" si="217"/>
        <v>0</v>
      </c>
      <c r="AE1006" s="16"/>
      <c r="AF1006" s="11"/>
      <c r="AG1006" s="17"/>
      <c r="AH1006" s="164">
        <f>Q1006</f>
        <v>4637543.5129166665</v>
      </c>
      <c r="AI1006" s="285"/>
      <c r="AJ1006" s="16">
        <f t="shared" si="218"/>
        <v>0</v>
      </c>
    </row>
    <row r="1007" spans="1:36" ht="11.25" customHeight="1">
      <c r="A1007" s="156">
        <v>18600063</v>
      </c>
      <c r="B1007" s="157"/>
      <c r="C1007" s="197" t="s">
        <v>1815</v>
      </c>
      <c r="D1007" s="159">
        <v>0</v>
      </c>
      <c r="E1007" s="159">
        <v>0</v>
      </c>
      <c r="F1007" s="159">
        <v>0</v>
      </c>
      <c r="G1007" s="159">
        <v>0</v>
      </c>
      <c r="H1007" s="159">
        <v>0</v>
      </c>
      <c r="I1007" s="159">
        <v>0</v>
      </c>
      <c r="J1007" s="275">
        <v>0</v>
      </c>
      <c r="K1007" s="275">
        <v>0</v>
      </c>
      <c r="L1007" s="160">
        <v>0</v>
      </c>
      <c r="M1007" s="160">
        <v>0</v>
      </c>
      <c r="N1007" s="160">
        <v>0</v>
      </c>
      <c r="O1007" s="160">
        <v>0</v>
      </c>
      <c r="P1007" s="160">
        <v>0</v>
      </c>
      <c r="Q1007" s="160">
        <f t="shared" si="214"/>
        <v>0</v>
      </c>
      <c r="R1007" s="222"/>
      <c r="S1007" s="239"/>
      <c r="T1007" s="239" t="s">
        <v>1182</v>
      </c>
      <c r="U1007" s="517"/>
      <c r="V1007" s="16">
        <v>0</v>
      </c>
      <c r="W1007" s="11">
        <v>0</v>
      </c>
      <c r="X1007" s="17">
        <v>0</v>
      </c>
      <c r="Y1007" s="16"/>
      <c r="Z1007" s="11"/>
      <c r="AA1007" s="17"/>
      <c r="AB1007" s="16"/>
      <c r="AC1007" s="11"/>
      <c r="AD1007" s="17">
        <f t="shared" si="217"/>
        <v>0</v>
      </c>
      <c r="AE1007" s="16">
        <f t="shared" ref="AE1007:AG1019" si="227">$Q1007</f>
        <v>0</v>
      </c>
      <c r="AF1007" s="11">
        <f t="shared" si="227"/>
        <v>0</v>
      </c>
      <c r="AG1007" s="17">
        <f t="shared" si="227"/>
        <v>0</v>
      </c>
      <c r="AH1007" s="161"/>
      <c r="AI1007" s="285"/>
      <c r="AJ1007" s="16">
        <f t="shared" si="218"/>
        <v>0</v>
      </c>
    </row>
    <row r="1008" spans="1:36" ht="11.25" customHeight="1">
      <c r="A1008" s="156">
        <v>18600073</v>
      </c>
      <c r="B1008" s="157"/>
      <c r="C1008" s="197" t="s">
        <v>1839</v>
      </c>
      <c r="D1008" s="159">
        <v>0</v>
      </c>
      <c r="E1008" s="159">
        <v>0</v>
      </c>
      <c r="F1008" s="159">
        <v>0</v>
      </c>
      <c r="G1008" s="159">
        <v>0</v>
      </c>
      <c r="H1008" s="159">
        <v>0</v>
      </c>
      <c r="I1008" s="159">
        <v>0</v>
      </c>
      <c r="J1008" s="275">
        <v>0</v>
      </c>
      <c r="K1008" s="275">
        <v>0</v>
      </c>
      <c r="L1008" s="160">
        <v>0</v>
      </c>
      <c r="M1008" s="160">
        <v>0</v>
      </c>
      <c r="N1008" s="160">
        <v>0</v>
      </c>
      <c r="O1008" s="160">
        <v>0</v>
      </c>
      <c r="P1008" s="160">
        <v>0</v>
      </c>
      <c r="Q1008" s="160">
        <f t="shared" si="214"/>
        <v>0</v>
      </c>
      <c r="R1008" s="222"/>
      <c r="S1008" s="209"/>
      <c r="T1008" s="209" t="s">
        <v>1182</v>
      </c>
      <c r="U1008" s="517"/>
      <c r="V1008" s="16">
        <v>0</v>
      </c>
      <c r="W1008" s="11">
        <v>0</v>
      </c>
      <c r="X1008" s="17">
        <v>0</v>
      </c>
      <c r="Y1008" s="16"/>
      <c r="Z1008" s="11"/>
      <c r="AA1008" s="17"/>
      <c r="AB1008" s="16"/>
      <c r="AC1008" s="11"/>
      <c r="AD1008" s="17">
        <f t="shared" si="217"/>
        <v>0</v>
      </c>
      <c r="AE1008" s="16">
        <f t="shared" si="227"/>
        <v>0</v>
      </c>
      <c r="AF1008" s="11">
        <f t="shared" si="227"/>
        <v>0</v>
      </c>
      <c r="AG1008" s="17">
        <f t="shared" si="227"/>
        <v>0</v>
      </c>
      <c r="AH1008" s="161"/>
      <c r="AI1008" s="285"/>
      <c r="AJ1008" s="16">
        <f t="shared" si="218"/>
        <v>0</v>
      </c>
    </row>
    <row r="1009" spans="1:36" ht="11.25" customHeight="1">
      <c r="A1009" s="156">
        <v>18600082</v>
      </c>
      <c r="B1009" s="157"/>
      <c r="C1009" s="197" t="s">
        <v>711</v>
      </c>
      <c r="D1009" s="159">
        <v>0</v>
      </c>
      <c r="E1009" s="159">
        <v>0</v>
      </c>
      <c r="F1009" s="159">
        <v>0</v>
      </c>
      <c r="G1009" s="159">
        <v>0</v>
      </c>
      <c r="H1009" s="159">
        <v>0</v>
      </c>
      <c r="I1009" s="159">
        <v>0</v>
      </c>
      <c r="J1009" s="275">
        <v>0</v>
      </c>
      <c r="K1009" s="275">
        <v>0</v>
      </c>
      <c r="L1009" s="160">
        <v>0</v>
      </c>
      <c r="M1009" s="160">
        <v>0</v>
      </c>
      <c r="N1009" s="160">
        <v>0</v>
      </c>
      <c r="O1009" s="160">
        <v>0</v>
      </c>
      <c r="P1009" s="160">
        <v>0</v>
      </c>
      <c r="Q1009" s="160">
        <f t="shared" si="214"/>
        <v>0</v>
      </c>
      <c r="R1009" s="222"/>
      <c r="S1009" s="209"/>
      <c r="T1009" s="209" t="s">
        <v>1182</v>
      </c>
      <c r="U1009" s="517"/>
      <c r="V1009" s="16">
        <v>0</v>
      </c>
      <c r="W1009" s="11">
        <v>0</v>
      </c>
      <c r="X1009" s="17">
        <v>0</v>
      </c>
      <c r="Y1009" s="16"/>
      <c r="Z1009" s="11"/>
      <c r="AA1009" s="17"/>
      <c r="AB1009" s="16"/>
      <c r="AC1009" s="11"/>
      <c r="AD1009" s="17">
        <f t="shared" si="217"/>
        <v>0</v>
      </c>
      <c r="AE1009" s="16">
        <f t="shared" si="227"/>
        <v>0</v>
      </c>
      <c r="AF1009" s="11">
        <f t="shared" si="227"/>
        <v>0</v>
      </c>
      <c r="AG1009" s="17">
        <f t="shared" si="227"/>
        <v>0</v>
      </c>
      <c r="AH1009" s="161"/>
      <c r="AI1009" s="285"/>
      <c r="AJ1009" s="16">
        <f t="shared" si="218"/>
        <v>0</v>
      </c>
    </row>
    <row r="1010" spans="1:36" ht="11.25" customHeight="1">
      <c r="A1010" s="156">
        <v>18600083</v>
      </c>
      <c r="B1010" s="157"/>
      <c r="C1010" s="197" t="s">
        <v>364</v>
      </c>
      <c r="D1010" s="159">
        <v>0</v>
      </c>
      <c r="E1010" s="159">
        <v>0</v>
      </c>
      <c r="F1010" s="159">
        <v>0</v>
      </c>
      <c r="G1010" s="159">
        <v>0</v>
      </c>
      <c r="H1010" s="159">
        <v>0</v>
      </c>
      <c r="I1010" s="159">
        <v>0</v>
      </c>
      <c r="J1010" s="275">
        <v>0</v>
      </c>
      <c r="K1010" s="275">
        <v>0</v>
      </c>
      <c r="L1010" s="160">
        <v>0</v>
      </c>
      <c r="M1010" s="160">
        <v>0</v>
      </c>
      <c r="N1010" s="160">
        <v>0</v>
      </c>
      <c r="O1010" s="160">
        <v>0</v>
      </c>
      <c r="P1010" s="160">
        <v>0</v>
      </c>
      <c r="Q1010" s="160">
        <f t="shared" si="214"/>
        <v>0</v>
      </c>
      <c r="R1010" s="222"/>
      <c r="S1010" s="209"/>
      <c r="T1010" s="209" t="s">
        <v>1182</v>
      </c>
      <c r="U1010" s="517"/>
      <c r="V1010" s="16">
        <v>0</v>
      </c>
      <c r="W1010" s="11">
        <v>0</v>
      </c>
      <c r="X1010" s="17">
        <v>0</v>
      </c>
      <c r="Y1010" s="16"/>
      <c r="Z1010" s="11"/>
      <c r="AA1010" s="17"/>
      <c r="AB1010" s="16"/>
      <c r="AC1010" s="11"/>
      <c r="AD1010" s="17">
        <f t="shared" si="217"/>
        <v>0</v>
      </c>
      <c r="AE1010" s="16">
        <f t="shared" si="227"/>
        <v>0</v>
      </c>
      <c r="AF1010" s="11">
        <f t="shared" si="227"/>
        <v>0</v>
      </c>
      <c r="AG1010" s="17">
        <f t="shared" si="227"/>
        <v>0</v>
      </c>
      <c r="AH1010" s="161"/>
      <c r="AI1010" s="285"/>
      <c r="AJ1010" s="16">
        <f t="shared" si="218"/>
        <v>0</v>
      </c>
    </row>
    <row r="1011" spans="1:36" ht="11.25" customHeight="1">
      <c r="A1011" s="156">
        <v>18600091</v>
      </c>
      <c r="B1011" s="157"/>
      <c r="C1011" s="197" t="s">
        <v>330</v>
      </c>
      <c r="D1011" s="159">
        <v>6736.13</v>
      </c>
      <c r="E1011" s="159">
        <v>6469.97</v>
      </c>
      <c r="F1011" s="159">
        <v>4437.8500000000004</v>
      </c>
      <c r="G1011" s="159">
        <v>4199.91</v>
      </c>
      <c r="H1011" s="159">
        <v>6814.86</v>
      </c>
      <c r="I1011" s="159">
        <v>9268.68</v>
      </c>
      <c r="J1011" s="275">
        <v>9268.68</v>
      </c>
      <c r="K1011" s="275">
        <v>8358.08</v>
      </c>
      <c r="L1011" s="160">
        <v>7443.65</v>
      </c>
      <c r="M1011" s="160">
        <v>7687.53</v>
      </c>
      <c r="N1011" s="160">
        <v>19794.669999999998</v>
      </c>
      <c r="O1011" s="160">
        <v>4950.6099999999997</v>
      </c>
      <c r="P1011" s="160">
        <v>5732.52</v>
      </c>
      <c r="Q1011" s="160">
        <f t="shared" si="214"/>
        <v>7910.7345833333338</v>
      </c>
      <c r="R1011" s="222"/>
      <c r="S1011" s="209"/>
      <c r="T1011" s="209" t="s">
        <v>1182</v>
      </c>
      <c r="U1011" s="517"/>
      <c r="V1011" s="16">
        <v>0</v>
      </c>
      <c r="W1011" s="11">
        <v>0</v>
      </c>
      <c r="X1011" s="17">
        <v>0</v>
      </c>
      <c r="Y1011" s="16"/>
      <c r="Z1011" s="11"/>
      <c r="AA1011" s="17"/>
      <c r="AB1011" s="16"/>
      <c r="AC1011" s="11"/>
      <c r="AD1011" s="17">
        <f t="shared" si="217"/>
        <v>0</v>
      </c>
      <c r="AE1011" s="16">
        <f t="shared" si="227"/>
        <v>7910.7345833333338</v>
      </c>
      <c r="AF1011" s="11">
        <f t="shared" si="227"/>
        <v>7910.7345833333338</v>
      </c>
      <c r="AG1011" s="17">
        <f t="shared" si="227"/>
        <v>7910.7345833333338</v>
      </c>
      <c r="AH1011" s="161"/>
      <c r="AI1011" s="285"/>
      <c r="AJ1011" s="16">
        <f t="shared" si="218"/>
        <v>0</v>
      </c>
    </row>
    <row r="1012" spans="1:36" ht="11.25" customHeight="1">
      <c r="A1012" s="156">
        <v>18600101</v>
      </c>
      <c r="B1012" s="157"/>
      <c r="C1012" s="197" t="s">
        <v>887</v>
      </c>
      <c r="D1012" s="159">
        <v>0</v>
      </c>
      <c r="E1012" s="159">
        <v>0</v>
      </c>
      <c r="F1012" s="159">
        <v>0</v>
      </c>
      <c r="G1012" s="159">
        <v>0</v>
      </c>
      <c r="H1012" s="159">
        <v>0</v>
      </c>
      <c r="I1012" s="159">
        <v>0</v>
      </c>
      <c r="J1012" s="275">
        <v>0</v>
      </c>
      <c r="K1012" s="275">
        <v>0</v>
      </c>
      <c r="L1012" s="160">
        <v>0</v>
      </c>
      <c r="M1012" s="160">
        <v>0</v>
      </c>
      <c r="N1012" s="160">
        <v>0</v>
      </c>
      <c r="O1012" s="160">
        <v>0</v>
      </c>
      <c r="P1012" s="160">
        <v>0</v>
      </c>
      <c r="Q1012" s="160">
        <f t="shared" si="214"/>
        <v>0</v>
      </c>
      <c r="R1012" s="222"/>
      <c r="S1012" s="209"/>
      <c r="T1012" s="209" t="s">
        <v>1182</v>
      </c>
      <c r="U1012" s="517"/>
      <c r="V1012" s="16">
        <v>0</v>
      </c>
      <c r="W1012" s="11">
        <v>0</v>
      </c>
      <c r="X1012" s="17">
        <v>0</v>
      </c>
      <c r="Y1012" s="16"/>
      <c r="Z1012" s="11"/>
      <c r="AA1012" s="17"/>
      <c r="AB1012" s="16"/>
      <c r="AC1012" s="11"/>
      <c r="AD1012" s="17">
        <f t="shared" si="217"/>
        <v>0</v>
      </c>
      <c r="AE1012" s="16">
        <f t="shared" si="227"/>
        <v>0</v>
      </c>
      <c r="AF1012" s="11">
        <f t="shared" si="227"/>
        <v>0</v>
      </c>
      <c r="AG1012" s="17">
        <f t="shared" si="227"/>
        <v>0</v>
      </c>
      <c r="AH1012" s="161"/>
      <c r="AI1012" s="285"/>
      <c r="AJ1012" s="16">
        <f t="shared" si="218"/>
        <v>0</v>
      </c>
    </row>
    <row r="1013" spans="1:36" ht="11.25" customHeight="1">
      <c r="A1013" s="156">
        <v>18600121</v>
      </c>
      <c r="B1013" s="157"/>
      <c r="C1013" s="197" t="s">
        <v>852</v>
      </c>
      <c r="D1013" s="159">
        <v>0</v>
      </c>
      <c r="E1013" s="159">
        <v>0</v>
      </c>
      <c r="F1013" s="159">
        <v>0</v>
      </c>
      <c r="G1013" s="159">
        <v>0</v>
      </c>
      <c r="H1013" s="159">
        <v>0</v>
      </c>
      <c r="I1013" s="159">
        <v>0</v>
      </c>
      <c r="J1013" s="275">
        <v>0</v>
      </c>
      <c r="K1013" s="275">
        <v>0</v>
      </c>
      <c r="L1013" s="160">
        <v>0</v>
      </c>
      <c r="M1013" s="160">
        <v>0</v>
      </c>
      <c r="N1013" s="160">
        <v>0</v>
      </c>
      <c r="O1013" s="160">
        <v>0</v>
      </c>
      <c r="P1013" s="160">
        <v>0</v>
      </c>
      <c r="Q1013" s="160">
        <f t="shared" si="214"/>
        <v>0</v>
      </c>
      <c r="R1013" s="222"/>
      <c r="S1013" s="209"/>
      <c r="T1013" s="209" t="s">
        <v>1182</v>
      </c>
      <c r="U1013" s="517"/>
      <c r="V1013" s="16">
        <v>0</v>
      </c>
      <c r="W1013" s="11">
        <v>0</v>
      </c>
      <c r="X1013" s="17">
        <v>0</v>
      </c>
      <c r="Y1013" s="16"/>
      <c r="Z1013" s="11"/>
      <c r="AA1013" s="17"/>
      <c r="AB1013" s="16"/>
      <c r="AC1013" s="11"/>
      <c r="AD1013" s="17">
        <f t="shared" si="217"/>
        <v>0</v>
      </c>
      <c r="AE1013" s="16">
        <f t="shared" si="227"/>
        <v>0</v>
      </c>
      <c r="AF1013" s="11">
        <f t="shared" si="227"/>
        <v>0</v>
      </c>
      <c r="AG1013" s="17">
        <f t="shared" si="227"/>
        <v>0</v>
      </c>
      <c r="AH1013" s="161"/>
      <c r="AI1013" s="285"/>
      <c r="AJ1013" s="16">
        <f t="shared" si="218"/>
        <v>0</v>
      </c>
    </row>
    <row r="1014" spans="1:36" ht="11.25" customHeight="1">
      <c r="A1014" s="156">
        <v>18600122</v>
      </c>
      <c r="B1014" s="157"/>
      <c r="C1014" s="197" t="s">
        <v>1568</v>
      </c>
      <c r="D1014" s="159">
        <v>-270.87</v>
      </c>
      <c r="E1014" s="159">
        <v>-5805.85</v>
      </c>
      <c r="F1014" s="159">
        <v>-4294.7700000000004</v>
      </c>
      <c r="G1014" s="159">
        <v>-3140.38</v>
      </c>
      <c r="H1014" s="159">
        <v>-2355</v>
      </c>
      <c r="I1014" s="159">
        <v>-1631.12</v>
      </c>
      <c r="J1014" s="275">
        <v>-2430.34</v>
      </c>
      <c r="K1014" s="275">
        <v>662.64</v>
      </c>
      <c r="L1014" s="160">
        <v>1410.74</v>
      </c>
      <c r="M1014" s="160">
        <v>2137.6</v>
      </c>
      <c r="N1014" s="160">
        <v>2672.79</v>
      </c>
      <c r="O1014" s="160">
        <v>3413.13</v>
      </c>
      <c r="P1014" s="160">
        <v>4295.8500000000004</v>
      </c>
      <c r="Q1014" s="160">
        <f t="shared" si="214"/>
        <v>-612.33916666666653</v>
      </c>
      <c r="R1014" s="222"/>
      <c r="S1014" s="209"/>
      <c r="T1014" s="209" t="s">
        <v>1182</v>
      </c>
      <c r="U1014" s="517"/>
      <c r="V1014" s="16">
        <v>0</v>
      </c>
      <c r="W1014" s="11">
        <v>0</v>
      </c>
      <c r="X1014" s="17">
        <v>0</v>
      </c>
      <c r="Y1014" s="16"/>
      <c r="Z1014" s="11"/>
      <c r="AA1014" s="17"/>
      <c r="AB1014" s="16"/>
      <c r="AC1014" s="11"/>
      <c r="AD1014" s="17">
        <f t="shared" si="217"/>
        <v>0</v>
      </c>
      <c r="AE1014" s="16">
        <f t="shared" si="227"/>
        <v>-612.33916666666653</v>
      </c>
      <c r="AF1014" s="11">
        <f t="shared" si="227"/>
        <v>-612.33916666666653</v>
      </c>
      <c r="AG1014" s="17">
        <f t="shared" si="227"/>
        <v>-612.33916666666653</v>
      </c>
      <c r="AH1014" s="161"/>
      <c r="AI1014" s="285"/>
      <c r="AJ1014" s="16">
        <f t="shared" si="218"/>
        <v>0</v>
      </c>
    </row>
    <row r="1015" spans="1:36" ht="11.25" customHeight="1">
      <c r="A1015" s="156">
        <v>18600123</v>
      </c>
      <c r="B1015" s="157"/>
      <c r="C1015" s="197" t="s">
        <v>238</v>
      </c>
      <c r="D1015" s="159">
        <v>630.84</v>
      </c>
      <c r="E1015" s="159">
        <v>690.84</v>
      </c>
      <c r="F1015" s="159">
        <v>717.84</v>
      </c>
      <c r="G1015" s="159">
        <v>0</v>
      </c>
      <c r="H1015" s="159">
        <v>-20</v>
      </c>
      <c r="I1015" s="159">
        <v>435.03</v>
      </c>
      <c r="J1015" s="275">
        <v>550.03</v>
      </c>
      <c r="K1015" s="275">
        <v>590.03</v>
      </c>
      <c r="L1015" s="160">
        <v>600.03</v>
      </c>
      <c r="M1015" s="160">
        <v>615.03</v>
      </c>
      <c r="N1015" s="160">
        <v>748.03</v>
      </c>
      <c r="O1015" s="160">
        <v>813.03</v>
      </c>
      <c r="P1015" s="160">
        <v>913.03</v>
      </c>
      <c r="Q1015" s="160">
        <f t="shared" si="214"/>
        <v>542.65208333333328</v>
      </c>
      <c r="R1015" s="222"/>
      <c r="S1015" s="209"/>
      <c r="T1015" s="209" t="s">
        <v>1182</v>
      </c>
      <c r="U1015" s="517"/>
      <c r="V1015" s="16">
        <v>0</v>
      </c>
      <c r="W1015" s="11">
        <v>0</v>
      </c>
      <c r="X1015" s="17">
        <v>0</v>
      </c>
      <c r="Y1015" s="16"/>
      <c r="Z1015" s="11"/>
      <c r="AA1015" s="17"/>
      <c r="AB1015" s="16"/>
      <c r="AC1015" s="11"/>
      <c r="AD1015" s="17">
        <f t="shared" si="217"/>
        <v>0</v>
      </c>
      <c r="AE1015" s="16">
        <f t="shared" si="227"/>
        <v>542.65208333333328</v>
      </c>
      <c r="AF1015" s="11">
        <f t="shared" si="227"/>
        <v>542.65208333333328</v>
      </c>
      <c r="AG1015" s="17">
        <f t="shared" si="227"/>
        <v>542.65208333333328</v>
      </c>
      <c r="AH1015" s="161"/>
      <c r="AI1015" s="285"/>
      <c r="AJ1015" s="16">
        <f t="shared" si="218"/>
        <v>0</v>
      </c>
    </row>
    <row r="1016" spans="1:36" ht="11.25" customHeight="1">
      <c r="A1016" s="156">
        <v>18600131</v>
      </c>
      <c r="B1016" s="157"/>
      <c r="C1016" s="197" t="s">
        <v>122</v>
      </c>
      <c r="D1016" s="159">
        <v>0</v>
      </c>
      <c r="E1016" s="159">
        <v>0</v>
      </c>
      <c r="F1016" s="159">
        <v>0</v>
      </c>
      <c r="G1016" s="159">
        <v>0</v>
      </c>
      <c r="H1016" s="159">
        <v>0</v>
      </c>
      <c r="I1016" s="159">
        <v>0</v>
      </c>
      <c r="J1016" s="275">
        <v>0</v>
      </c>
      <c r="K1016" s="275">
        <v>0</v>
      </c>
      <c r="L1016" s="160">
        <v>0</v>
      </c>
      <c r="M1016" s="160">
        <v>0</v>
      </c>
      <c r="N1016" s="160">
        <v>0</v>
      </c>
      <c r="O1016" s="160">
        <v>0</v>
      </c>
      <c r="P1016" s="160">
        <v>0</v>
      </c>
      <c r="Q1016" s="160">
        <f t="shared" ref="Q1016:Q1079" si="228">(D1016+P1016+SUM(E1016:O1016)*2)/24</f>
        <v>0</v>
      </c>
      <c r="R1016" s="222"/>
      <c r="S1016" s="209"/>
      <c r="T1016" s="209" t="s">
        <v>1182</v>
      </c>
      <c r="U1016" s="517"/>
      <c r="V1016" s="16">
        <v>0</v>
      </c>
      <c r="W1016" s="11">
        <v>0</v>
      </c>
      <c r="X1016" s="17">
        <v>0</v>
      </c>
      <c r="Y1016" s="16"/>
      <c r="Z1016" s="11"/>
      <c r="AA1016" s="17"/>
      <c r="AB1016" s="16"/>
      <c r="AC1016" s="11"/>
      <c r="AD1016" s="17">
        <f t="shared" si="217"/>
        <v>0</v>
      </c>
      <c r="AE1016" s="16">
        <f t="shared" si="227"/>
        <v>0</v>
      </c>
      <c r="AF1016" s="11">
        <f t="shared" si="227"/>
        <v>0</v>
      </c>
      <c r="AG1016" s="17">
        <f t="shared" si="227"/>
        <v>0</v>
      </c>
      <c r="AH1016" s="161"/>
      <c r="AI1016" s="285"/>
      <c r="AJ1016" s="16">
        <f t="shared" si="218"/>
        <v>0</v>
      </c>
    </row>
    <row r="1017" spans="1:36" ht="11.25" customHeight="1">
      <c r="A1017" s="156">
        <v>18600141</v>
      </c>
      <c r="B1017" s="157"/>
      <c r="C1017" s="197" t="s">
        <v>1596</v>
      </c>
      <c r="D1017" s="159">
        <v>0</v>
      </c>
      <c r="E1017" s="159">
        <v>0</v>
      </c>
      <c r="F1017" s="159">
        <v>0</v>
      </c>
      <c r="G1017" s="159">
        <v>0</v>
      </c>
      <c r="H1017" s="159">
        <v>0</v>
      </c>
      <c r="I1017" s="159">
        <v>0</v>
      </c>
      <c r="J1017" s="275">
        <v>0</v>
      </c>
      <c r="K1017" s="275">
        <v>0</v>
      </c>
      <c r="L1017" s="160">
        <v>0</v>
      </c>
      <c r="M1017" s="160">
        <v>0</v>
      </c>
      <c r="N1017" s="160">
        <v>0</v>
      </c>
      <c r="O1017" s="160">
        <v>0</v>
      </c>
      <c r="P1017" s="160">
        <v>0</v>
      </c>
      <c r="Q1017" s="160">
        <f t="shared" si="228"/>
        <v>0</v>
      </c>
      <c r="R1017" s="222"/>
      <c r="S1017" s="209"/>
      <c r="T1017" s="209" t="s">
        <v>1182</v>
      </c>
      <c r="U1017" s="517"/>
      <c r="V1017" s="16">
        <v>0</v>
      </c>
      <c r="W1017" s="11">
        <v>0</v>
      </c>
      <c r="X1017" s="17">
        <v>0</v>
      </c>
      <c r="Y1017" s="16"/>
      <c r="Z1017" s="11"/>
      <c r="AA1017" s="17"/>
      <c r="AB1017" s="16"/>
      <c r="AC1017" s="11"/>
      <c r="AD1017" s="17">
        <f t="shared" ref="AD1017:AD1032" si="229">SUM(AB1017:AC1017)</f>
        <v>0</v>
      </c>
      <c r="AE1017" s="16">
        <f t="shared" si="227"/>
        <v>0</v>
      </c>
      <c r="AF1017" s="11">
        <f t="shared" si="227"/>
        <v>0</v>
      </c>
      <c r="AG1017" s="17">
        <f t="shared" si="227"/>
        <v>0</v>
      </c>
      <c r="AH1017" s="161"/>
      <c r="AI1017" s="285"/>
      <c r="AJ1017" s="16">
        <f t="shared" si="218"/>
        <v>0</v>
      </c>
    </row>
    <row r="1018" spans="1:36" ht="11.25" customHeight="1">
      <c r="A1018" s="156">
        <v>18600143</v>
      </c>
      <c r="B1018" s="157"/>
      <c r="C1018" s="197" t="s">
        <v>2853</v>
      </c>
      <c r="D1018" s="159">
        <v>14893.62</v>
      </c>
      <c r="E1018" s="159">
        <v>32841.68</v>
      </c>
      <c r="F1018" s="159">
        <v>10654.4</v>
      </c>
      <c r="G1018" s="159">
        <v>4967.59</v>
      </c>
      <c r="H1018" s="159">
        <v>14970.73</v>
      </c>
      <c r="I1018" s="159">
        <v>15384.65</v>
      </c>
      <c r="J1018" s="275">
        <v>46640.12</v>
      </c>
      <c r="K1018" s="275">
        <v>18977.45</v>
      </c>
      <c r="L1018" s="160">
        <v>23220.33</v>
      </c>
      <c r="M1018" s="160">
        <v>15814.75</v>
      </c>
      <c r="N1018" s="160">
        <v>10941.12</v>
      </c>
      <c r="O1018" s="160">
        <v>55729.63</v>
      </c>
      <c r="P1018" s="160">
        <v>61405.19</v>
      </c>
      <c r="Q1018" s="160">
        <f t="shared" si="228"/>
        <v>24024.321249999997</v>
      </c>
      <c r="R1018" s="222"/>
      <c r="S1018" s="209"/>
      <c r="T1018" s="209" t="s">
        <v>1686</v>
      </c>
      <c r="U1018" s="517"/>
      <c r="V1018" s="16">
        <v>0</v>
      </c>
      <c r="W1018" s="11">
        <v>0</v>
      </c>
      <c r="X1018" s="17">
        <v>0</v>
      </c>
      <c r="Y1018" s="16"/>
      <c r="Z1018" s="11"/>
      <c r="AA1018" s="17"/>
      <c r="AB1018" s="16"/>
      <c r="AC1018" s="11"/>
      <c r="AD1018" s="17">
        <f t="shared" si="229"/>
        <v>0</v>
      </c>
      <c r="AE1018" s="16">
        <f t="shared" si="227"/>
        <v>24024.321249999997</v>
      </c>
      <c r="AF1018" s="11">
        <f t="shared" si="227"/>
        <v>24024.321249999997</v>
      </c>
      <c r="AG1018" s="17">
        <f t="shared" si="227"/>
        <v>24024.321249999997</v>
      </c>
      <c r="AH1018" s="161"/>
      <c r="AI1018" s="285"/>
      <c r="AJ1018" s="16">
        <f t="shared" si="218"/>
        <v>0</v>
      </c>
    </row>
    <row r="1019" spans="1:36" ht="11.25" customHeight="1">
      <c r="A1019" s="156">
        <v>18600151</v>
      </c>
      <c r="B1019" s="157"/>
      <c r="C1019" s="197" t="s">
        <v>1597</v>
      </c>
      <c r="D1019" s="159">
        <v>0</v>
      </c>
      <c r="E1019" s="159">
        <v>0</v>
      </c>
      <c r="F1019" s="159">
        <v>0</v>
      </c>
      <c r="G1019" s="159">
        <v>0</v>
      </c>
      <c r="H1019" s="159">
        <v>0</v>
      </c>
      <c r="I1019" s="159">
        <v>0</v>
      </c>
      <c r="J1019" s="275">
        <v>0</v>
      </c>
      <c r="K1019" s="275">
        <v>0</v>
      </c>
      <c r="L1019" s="160">
        <v>0</v>
      </c>
      <c r="M1019" s="160">
        <v>0</v>
      </c>
      <c r="N1019" s="160">
        <v>0</v>
      </c>
      <c r="O1019" s="160">
        <v>0</v>
      </c>
      <c r="P1019" s="160">
        <v>0</v>
      </c>
      <c r="Q1019" s="160">
        <f t="shared" si="228"/>
        <v>0</v>
      </c>
      <c r="R1019" s="222"/>
      <c r="S1019" s="209"/>
      <c r="T1019" s="209" t="s">
        <v>1182</v>
      </c>
      <c r="U1019" s="517"/>
      <c r="V1019" s="16">
        <v>0</v>
      </c>
      <c r="W1019" s="11">
        <v>0</v>
      </c>
      <c r="X1019" s="17">
        <v>0</v>
      </c>
      <c r="Y1019" s="16"/>
      <c r="Z1019" s="11"/>
      <c r="AA1019" s="17"/>
      <c r="AB1019" s="16"/>
      <c r="AC1019" s="11"/>
      <c r="AD1019" s="17">
        <f t="shared" si="229"/>
        <v>0</v>
      </c>
      <c r="AE1019" s="16">
        <f t="shared" si="227"/>
        <v>0</v>
      </c>
      <c r="AF1019" s="11">
        <f t="shared" si="227"/>
        <v>0</v>
      </c>
      <c r="AG1019" s="17">
        <f t="shared" si="227"/>
        <v>0</v>
      </c>
      <c r="AH1019" s="161"/>
      <c r="AI1019" s="285"/>
      <c r="AJ1019" s="16">
        <f t="shared" si="218"/>
        <v>0</v>
      </c>
    </row>
    <row r="1020" spans="1:36" ht="11.25" customHeight="1">
      <c r="A1020" s="156">
        <v>18600161</v>
      </c>
      <c r="B1020" s="157"/>
      <c r="C1020" s="197" t="s">
        <v>1569</v>
      </c>
      <c r="D1020" s="159">
        <v>0</v>
      </c>
      <c r="E1020" s="159">
        <v>0</v>
      </c>
      <c r="F1020" s="159">
        <v>0</v>
      </c>
      <c r="G1020" s="159">
        <v>0</v>
      </c>
      <c r="H1020" s="159">
        <v>0</v>
      </c>
      <c r="I1020" s="159">
        <v>0</v>
      </c>
      <c r="J1020" s="275">
        <v>0</v>
      </c>
      <c r="K1020" s="275">
        <v>0</v>
      </c>
      <c r="L1020" s="160">
        <v>0</v>
      </c>
      <c r="M1020" s="160">
        <v>0</v>
      </c>
      <c r="N1020" s="160">
        <v>0</v>
      </c>
      <c r="O1020" s="160">
        <v>0</v>
      </c>
      <c r="P1020" s="160">
        <v>0</v>
      </c>
      <c r="Q1020" s="160">
        <f t="shared" si="228"/>
        <v>0</v>
      </c>
      <c r="R1020" s="222"/>
      <c r="S1020" s="209"/>
      <c r="T1020" s="209"/>
      <c r="U1020" s="517"/>
      <c r="V1020" s="16">
        <v>0</v>
      </c>
      <c r="W1020" s="11">
        <v>0</v>
      </c>
      <c r="X1020" s="17">
        <v>0</v>
      </c>
      <c r="Y1020" s="16"/>
      <c r="Z1020" s="11"/>
      <c r="AA1020" s="17"/>
      <c r="AB1020" s="16"/>
      <c r="AC1020" s="11"/>
      <c r="AD1020" s="17">
        <f t="shared" si="229"/>
        <v>0</v>
      </c>
      <c r="AE1020" s="16"/>
      <c r="AF1020" s="11"/>
      <c r="AG1020" s="17"/>
      <c r="AH1020" s="164">
        <f>Q1020</f>
        <v>0</v>
      </c>
      <c r="AI1020" s="285"/>
      <c r="AJ1020" s="16">
        <f t="shared" si="218"/>
        <v>0</v>
      </c>
    </row>
    <row r="1021" spans="1:36" ht="11.25" customHeight="1">
      <c r="A1021" s="156">
        <v>18600193</v>
      </c>
      <c r="B1021" s="157"/>
      <c r="C1021" s="197" t="s">
        <v>123</v>
      </c>
      <c r="D1021" s="159">
        <v>0</v>
      </c>
      <c r="E1021" s="159">
        <v>0</v>
      </c>
      <c r="F1021" s="159">
        <v>0</v>
      </c>
      <c r="G1021" s="159">
        <v>0</v>
      </c>
      <c r="H1021" s="159">
        <v>0</v>
      </c>
      <c r="I1021" s="159">
        <v>0</v>
      </c>
      <c r="J1021" s="275">
        <v>0</v>
      </c>
      <c r="K1021" s="275">
        <v>0</v>
      </c>
      <c r="L1021" s="160">
        <v>0</v>
      </c>
      <c r="M1021" s="160">
        <v>0</v>
      </c>
      <c r="N1021" s="160">
        <v>0</v>
      </c>
      <c r="O1021" s="160">
        <v>0</v>
      </c>
      <c r="P1021" s="160">
        <v>0</v>
      </c>
      <c r="Q1021" s="160">
        <f t="shared" si="228"/>
        <v>0</v>
      </c>
      <c r="R1021" s="222"/>
      <c r="S1021" s="209"/>
      <c r="T1021" s="209">
        <v>11</v>
      </c>
      <c r="U1021" s="517"/>
      <c r="V1021" s="16">
        <f>Q1021</f>
        <v>0</v>
      </c>
      <c r="W1021" s="11">
        <f>Q1021</f>
        <v>0</v>
      </c>
      <c r="X1021" s="17">
        <f>Q1021</f>
        <v>0</v>
      </c>
      <c r="Y1021" s="16"/>
      <c r="Z1021" s="11"/>
      <c r="AA1021" s="17"/>
      <c r="AB1021" s="16"/>
      <c r="AC1021" s="11"/>
      <c r="AD1021" s="17">
        <f t="shared" si="229"/>
        <v>0</v>
      </c>
      <c r="AE1021" s="16"/>
      <c r="AF1021" s="11"/>
      <c r="AG1021" s="17"/>
      <c r="AH1021" s="161"/>
      <c r="AI1021" s="285"/>
      <c r="AJ1021" s="16">
        <f t="shared" si="218"/>
        <v>0</v>
      </c>
    </row>
    <row r="1022" spans="1:36" ht="11.25" customHeight="1">
      <c r="A1022" s="156">
        <v>18600203</v>
      </c>
      <c r="B1022" s="157"/>
      <c r="C1022" s="197" t="s">
        <v>329</v>
      </c>
      <c r="D1022" s="159">
        <v>0</v>
      </c>
      <c r="E1022" s="159">
        <v>0</v>
      </c>
      <c r="F1022" s="159">
        <v>0</v>
      </c>
      <c r="G1022" s="159">
        <v>149468.6</v>
      </c>
      <c r="H1022" s="159">
        <v>0</v>
      </c>
      <c r="I1022" s="159">
        <v>0</v>
      </c>
      <c r="J1022" s="275">
        <v>0</v>
      </c>
      <c r="K1022" s="275">
        <v>0</v>
      </c>
      <c r="L1022" s="160">
        <v>0</v>
      </c>
      <c r="M1022" s="160">
        <v>0</v>
      </c>
      <c r="N1022" s="160">
        <v>0</v>
      </c>
      <c r="O1022" s="160">
        <v>0</v>
      </c>
      <c r="P1022" s="160">
        <v>0</v>
      </c>
      <c r="Q1022" s="160">
        <f t="shared" si="228"/>
        <v>12455.716666666667</v>
      </c>
      <c r="R1022" s="222"/>
      <c r="S1022" s="209"/>
      <c r="T1022" s="209" t="s">
        <v>1182</v>
      </c>
      <c r="U1022" s="517"/>
      <c r="V1022" s="16">
        <v>0</v>
      </c>
      <c r="W1022" s="11">
        <v>0</v>
      </c>
      <c r="X1022" s="17">
        <v>0</v>
      </c>
      <c r="Y1022" s="16"/>
      <c r="Z1022" s="11"/>
      <c r="AA1022" s="17"/>
      <c r="AB1022" s="16"/>
      <c r="AC1022" s="11"/>
      <c r="AD1022" s="17">
        <f t="shared" si="229"/>
        <v>0</v>
      </c>
      <c r="AE1022" s="16">
        <f>$Q1022</f>
        <v>12455.716666666667</v>
      </c>
      <c r="AF1022" s="11">
        <f>$Q1022</f>
        <v>12455.716666666667</v>
      </c>
      <c r="AG1022" s="17">
        <f>$Q1022</f>
        <v>12455.716666666667</v>
      </c>
      <c r="AH1022" s="161"/>
      <c r="AI1022" s="285"/>
      <c r="AJ1022" s="16">
        <f t="shared" si="218"/>
        <v>0</v>
      </c>
    </row>
    <row r="1023" spans="1:36" ht="11.25" customHeight="1">
      <c r="A1023" s="156">
        <v>18600213</v>
      </c>
      <c r="B1023" s="157"/>
      <c r="C1023" s="197" t="s">
        <v>246</v>
      </c>
      <c r="D1023" s="159">
        <v>0</v>
      </c>
      <c r="E1023" s="159">
        <v>0</v>
      </c>
      <c r="F1023" s="159">
        <v>0</v>
      </c>
      <c r="G1023" s="159">
        <v>0</v>
      </c>
      <c r="H1023" s="159">
        <v>0</v>
      </c>
      <c r="I1023" s="159">
        <v>0</v>
      </c>
      <c r="J1023" s="275">
        <v>0</v>
      </c>
      <c r="K1023" s="275">
        <v>0</v>
      </c>
      <c r="L1023" s="160">
        <v>0</v>
      </c>
      <c r="M1023" s="160">
        <v>0</v>
      </c>
      <c r="N1023" s="160">
        <v>0</v>
      </c>
      <c r="O1023" s="160">
        <v>0</v>
      </c>
      <c r="P1023" s="160">
        <v>0</v>
      </c>
      <c r="Q1023" s="160">
        <f t="shared" si="228"/>
        <v>0</v>
      </c>
      <c r="R1023" s="222"/>
      <c r="S1023" s="209"/>
      <c r="T1023" s="209" t="s">
        <v>1451</v>
      </c>
      <c r="U1023" s="517"/>
      <c r="V1023" s="16">
        <f>Q1023</f>
        <v>0</v>
      </c>
      <c r="W1023" s="11">
        <f>Q1023</f>
        <v>0</v>
      </c>
      <c r="X1023" s="17">
        <f>Q1023</f>
        <v>0</v>
      </c>
      <c r="Y1023" s="16"/>
      <c r="Z1023" s="11"/>
      <c r="AA1023" s="17"/>
      <c r="AB1023" s="16"/>
      <c r="AC1023" s="11"/>
      <c r="AD1023" s="17">
        <f t="shared" si="229"/>
        <v>0</v>
      </c>
      <c r="AE1023" s="16"/>
      <c r="AF1023" s="11"/>
      <c r="AG1023" s="17"/>
      <c r="AH1023" s="161"/>
      <c r="AI1023" s="285"/>
      <c r="AJ1023" s="16">
        <f t="shared" si="218"/>
        <v>0</v>
      </c>
    </row>
    <row r="1024" spans="1:36" ht="11.25" customHeight="1">
      <c r="A1024" s="156">
        <v>18600283</v>
      </c>
      <c r="B1024" s="157"/>
      <c r="C1024" s="197" t="s">
        <v>326</v>
      </c>
      <c r="D1024" s="159">
        <v>0</v>
      </c>
      <c r="E1024" s="159">
        <v>0</v>
      </c>
      <c r="F1024" s="159">
        <v>0</v>
      </c>
      <c r="G1024" s="159">
        <v>0</v>
      </c>
      <c r="H1024" s="159">
        <v>0</v>
      </c>
      <c r="I1024" s="159">
        <v>0</v>
      </c>
      <c r="J1024" s="275">
        <v>0</v>
      </c>
      <c r="K1024" s="275">
        <v>0</v>
      </c>
      <c r="L1024" s="160">
        <v>0</v>
      </c>
      <c r="M1024" s="160">
        <v>0</v>
      </c>
      <c r="N1024" s="160">
        <v>0</v>
      </c>
      <c r="O1024" s="160">
        <v>0</v>
      </c>
      <c r="P1024" s="160">
        <v>0</v>
      </c>
      <c r="Q1024" s="160">
        <f t="shared" si="228"/>
        <v>0</v>
      </c>
      <c r="R1024" s="222"/>
      <c r="S1024" s="209"/>
      <c r="T1024" s="209" t="s">
        <v>1451</v>
      </c>
      <c r="U1024" s="517"/>
      <c r="V1024" s="16">
        <f>Q1024</f>
        <v>0</v>
      </c>
      <c r="W1024" s="11">
        <f>Q1024</f>
        <v>0</v>
      </c>
      <c r="X1024" s="17">
        <f>Q1024</f>
        <v>0</v>
      </c>
      <c r="Y1024" s="16"/>
      <c r="Z1024" s="11"/>
      <c r="AA1024" s="17"/>
      <c r="AB1024" s="16"/>
      <c r="AC1024" s="11"/>
      <c r="AD1024" s="17">
        <f t="shared" si="229"/>
        <v>0</v>
      </c>
      <c r="AE1024" s="16"/>
      <c r="AF1024" s="11"/>
      <c r="AG1024" s="17"/>
      <c r="AH1024" s="161"/>
      <c r="AI1024" s="285"/>
      <c r="AJ1024" s="16">
        <f t="shared" si="218"/>
        <v>0</v>
      </c>
    </row>
    <row r="1025" spans="1:36" ht="11.25" customHeight="1">
      <c r="A1025" s="156">
        <v>18600291</v>
      </c>
      <c r="B1025" s="157"/>
      <c r="C1025" s="197" t="s">
        <v>270</v>
      </c>
      <c r="D1025" s="159">
        <v>12399.37</v>
      </c>
      <c r="E1025" s="159">
        <v>12399.37</v>
      </c>
      <c r="F1025" s="159">
        <v>12399.37</v>
      </c>
      <c r="G1025" s="159">
        <v>12399.37</v>
      </c>
      <c r="H1025" s="159">
        <v>12399.37</v>
      </c>
      <c r="I1025" s="159">
        <v>12399.37</v>
      </c>
      <c r="J1025" s="275">
        <v>12399.37</v>
      </c>
      <c r="K1025" s="275">
        <v>12399.37</v>
      </c>
      <c r="L1025" s="160">
        <v>12399.37</v>
      </c>
      <c r="M1025" s="160">
        <v>12399.37</v>
      </c>
      <c r="N1025" s="160">
        <v>12399.37</v>
      </c>
      <c r="O1025" s="160">
        <v>12399.37</v>
      </c>
      <c r="P1025" s="160">
        <v>19899.37</v>
      </c>
      <c r="Q1025" s="160">
        <f t="shared" si="228"/>
        <v>12711.869999999997</v>
      </c>
      <c r="R1025" s="222"/>
      <c r="S1025" s="209"/>
      <c r="T1025" s="209" t="s">
        <v>327</v>
      </c>
      <c r="U1025" s="517"/>
      <c r="V1025" s="16">
        <v>0</v>
      </c>
      <c r="W1025" s="11">
        <v>0</v>
      </c>
      <c r="X1025" s="17">
        <v>0</v>
      </c>
      <c r="Y1025" s="16"/>
      <c r="Z1025" s="11"/>
      <c r="AA1025" s="17"/>
      <c r="AB1025" s="16"/>
      <c r="AC1025" s="11"/>
      <c r="AD1025" s="17">
        <f>SUM(AB1025:AC1025)</f>
        <v>0</v>
      </c>
      <c r="AE1025" s="16"/>
      <c r="AF1025" s="11"/>
      <c r="AG1025" s="17"/>
      <c r="AH1025" s="164">
        <f>Q1025</f>
        <v>12711.869999999997</v>
      </c>
      <c r="AI1025" s="285"/>
      <c r="AJ1025" s="16">
        <f t="shared" si="218"/>
        <v>0</v>
      </c>
    </row>
    <row r="1026" spans="1:36" ht="11.25" customHeight="1">
      <c r="A1026" s="156">
        <v>18600293</v>
      </c>
      <c r="B1026" s="157"/>
      <c r="C1026" s="197" t="s">
        <v>843</v>
      </c>
      <c r="D1026" s="159">
        <v>11849.47</v>
      </c>
      <c r="E1026" s="159">
        <v>22816.41</v>
      </c>
      <c r="F1026" s="159">
        <v>38823.03</v>
      </c>
      <c r="G1026" s="159">
        <v>155954.32999999999</v>
      </c>
      <c r="H1026" s="159">
        <v>219982.06</v>
      </c>
      <c r="I1026" s="159">
        <v>219982.06</v>
      </c>
      <c r="J1026" s="275">
        <v>222308.32</v>
      </c>
      <c r="K1026" s="275">
        <v>222308.32</v>
      </c>
      <c r="L1026" s="160">
        <v>9569.2199999999993</v>
      </c>
      <c r="M1026" s="160">
        <v>0</v>
      </c>
      <c r="N1026" s="160">
        <v>0</v>
      </c>
      <c r="O1026" s="160">
        <v>0</v>
      </c>
      <c r="P1026" s="160">
        <v>0</v>
      </c>
      <c r="Q1026" s="160">
        <f t="shared" si="228"/>
        <v>93139.04041666667</v>
      </c>
      <c r="R1026" s="222"/>
      <c r="S1026" s="209"/>
      <c r="T1026" s="209" t="s">
        <v>1182</v>
      </c>
      <c r="U1026" s="517"/>
      <c r="V1026" s="16">
        <v>0</v>
      </c>
      <c r="W1026" s="11">
        <v>0</v>
      </c>
      <c r="X1026" s="17">
        <v>0</v>
      </c>
      <c r="Y1026" s="16"/>
      <c r="Z1026" s="11"/>
      <c r="AA1026" s="17"/>
      <c r="AB1026" s="16"/>
      <c r="AC1026" s="11"/>
      <c r="AD1026" s="17">
        <f t="shared" si="229"/>
        <v>0</v>
      </c>
      <c r="AE1026" s="16">
        <f t="shared" ref="AE1026:AG1027" si="230">$Q1026</f>
        <v>93139.04041666667</v>
      </c>
      <c r="AF1026" s="11">
        <f t="shared" si="230"/>
        <v>93139.04041666667</v>
      </c>
      <c r="AG1026" s="17">
        <f t="shared" si="230"/>
        <v>93139.04041666667</v>
      </c>
      <c r="AH1026" s="161"/>
      <c r="AI1026" s="285"/>
      <c r="AJ1026" s="16">
        <f t="shared" si="218"/>
        <v>0</v>
      </c>
    </row>
    <row r="1027" spans="1:36" ht="11.25" customHeight="1">
      <c r="A1027" s="156">
        <v>18600301</v>
      </c>
      <c r="B1027" s="157"/>
      <c r="C1027" s="197" t="s">
        <v>1140</v>
      </c>
      <c r="D1027" s="159">
        <v>0</v>
      </c>
      <c r="E1027" s="159">
        <v>0</v>
      </c>
      <c r="F1027" s="159">
        <v>0</v>
      </c>
      <c r="G1027" s="159">
        <v>0</v>
      </c>
      <c r="H1027" s="159">
        <v>0</v>
      </c>
      <c r="I1027" s="159">
        <v>0</v>
      </c>
      <c r="J1027" s="275">
        <v>0</v>
      </c>
      <c r="K1027" s="275">
        <v>0</v>
      </c>
      <c r="L1027" s="160">
        <v>0</v>
      </c>
      <c r="M1027" s="160">
        <v>0</v>
      </c>
      <c r="N1027" s="160">
        <v>0</v>
      </c>
      <c r="O1027" s="160">
        <v>0</v>
      </c>
      <c r="P1027" s="160">
        <v>0</v>
      </c>
      <c r="Q1027" s="160">
        <f t="shared" si="228"/>
        <v>0</v>
      </c>
      <c r="R1027" s="222"/>
      <c r="S1027" s="209"/>
      <c r="T1027" s="209" t="s">
        <v>1182</v>
      </c>
      <c r="U1027" s="517"/>
      <c r="V1027" s="16"/>
      <c r="W1027" s="11"/>
      <c r="X1027" s="17"/>
      <c r="Y1027" s="16"/>
      <c r="Z1027" s="11"/>
      <c r="AA1027" s="17"/>
      <c r="AB1027" s="16"/>
      <c r="AC1027" s="11"/>
      <c r="AD1027" s="17">
        <f t="shared" si="229"/>
        <v>0</v>
      </c>
      <c r="AE1027" s="16">
        <f t="shared" si="230"/>
        <v>0</v>
      </c>
      <c r="AF1027" s="11">
        <f t="shared" si="230"/>
        <v>0</v>
      </c>
      <c r="AG1027" s="17">
        <f t="shared" si="230"/>
        <v>0</v>
      </c>
      <c r="AH1027" s="161"/>
      <c r="AI1027" s="285"/>
      <c r="AJ1027" s="16">
        <f t="shared" si="218"/>
        <v>0</v>
      </c>
    </row>
    <row r="1028" spans="1:36" ht="11.25" customHeight="1">
      <c r="A1028" s="156">
        <v>18600311</v>
      </c>
      <c r="B1028" s="157"/>
      <c r="C1028" s="197" t="s">
        <v>2245</v>
      </c>
      <c r="D1028" s="159">
        <v>0</v>
      </c>
      <c r="E1028" s="159">
        <v>0</v>
      </c>
      <c r="F1028" s="159">
        <v>0</v>
      </c>
      <c r="G1028" s="159">
        <v>0</v>
      </c>
      <c r="H1028" s="159">
        <v>0</v>
      </c>
      <c r="I1028" s="159">
        <v>0</v>
      </c>
      <c r="J1028" s="275">
        <v>0</v>
      </c>
      <c r="K1028" s="275">
        <v>0</v>
      </c>
      <c r="L1028" s="160">
        <v>0</v>
      </c>
      <c r="M1028" s="160">
        <v>0</v>
      </c>
      <c r="N1028" s="160">
        <v>0</v>
      </c>
      <c r="O1028" s="160">
        <v>0</v>
      </c>
      <c r="P1028" s="160">
        <v>0</v>
      </c>
      <c r="Q1028" s="160">
        <f t="shared" si="228"/>
        <v>0</v>
      </c>
      <c r="R1028" s="222" t="s">
        <v>2316</v>
      </c>
      <c r="S1028" s="209"/>
      <c r="T1028" s="209" t="s">
        <v>828</v>
      </c>
      <c r="U1028" s="517"/>
      <c r="V1028" s="16">
        <v>0</v>
      </c>
      <c r="W1028" s="11">
        <v>0</v>
      </c>
      <c r="X1028" s="17">
        <v>0</v>
      </c>
      <c r="Y1028" s="10">
        <f>Q1028</f>
        <v>0</v>
      </c>
      <c r="Z1028" s="11"/>
      <c r="AA1028" s="17">
        <f>Q1028</f>
        <v>0</v>
      </c>
      <c r="AB1028" s="16"/>
      <c r="AC1028" s="11">
        <v>0</v>
      </c>
      <c r="AD1028" s="17">
        <f t="shared" ref="AD1028" si="231">SUM(AB1028:AC1028)</f>
        <v>0</v>
      </c>
      <c r="AE1028" s="16"/>
      <c r="AF1028" s="11"/>
      <c r="AG1028" s="17"/>
      <c r="AH1028" s="161"/>
      <c r="AI1028" s="285"/>
      <c r="AJ1028" s="16">
        <f t="shared" si="218"/>
        <v>0</v>
      </c>
    </row>
    <row r="1029" spans="1:36" ht="11.25" customHeight="1">
      <c r="A1029" s="156">
        <v>18600321</v>
      </c>
      <c r="B1029" s="157"/>
      <c r="C1029" s="197" t="s">
        <v>643</v>
      </c>
      <c r="D1029" s="159">
        <v>0</v>
      </c>
      <c r="E1029" s="159">
        <v>0</v>
      </c>
      <c r="F1029" s="159">
        <v>0</v>
      </c>
      <c r="G1029" s="159">
        <v>0</v>
      </c>
      <c r="H1029" s="159">
        <v>0</v>
      </c>
      <c r="I1029" s="159">
        <v>0</v>
      </c>
      <c r="J1029" s="275">
        <v>0</v>
      </c>
      <c r="K1029" s="275">
        <v>0</v>
      </c>
      <c r="L1029" s="160">
        <v>0</v>
      </c>
      <c r="M1029" s="160">
        <v>0</v>
      </c>
      <c r="N1029" s="160">
        <v>0</v>
      </c>
      <c r="O1029" s="160">
        <v>0</v>
      </c>
      <c r="P1029" s="160">
        <v>0</v>
      </c>
      <c r="Q1029" s="160">
        <f t="shared" si="228"/>
        <v>0</v>
      </c>
      <c r="R1029" s="222"/>
      <c r="S1029" s="209"/>
      <c r="T1029" s="209" t="s">
        <v>1182</v>
      </c>
      <c r="U1029" s="517"/>
      <c r="V1029" s="16">
        <v>0</v>
      </c>
      <c r="W1029" s="11">
        <v>0</v>
      </c>
      <c r="X1029" s="17">
        <v>0</v>
      </c>
      <c r="Y1029" s="16"/>
      <c r="Z1029" s="11"/>
      <c r="AA1029" s="17"/>
      <c r="AB1029" s="16"/>
      <c r="AC1029" s="11"/>
      <c r="AD1029" s="17">
        <f t="shared" si="229"/>
        <v>0</v>
      </c>
      <c r="AE1029" s="16">
        <f t="shared" ref="AE1029:AG1030" si="232">$Q1029</f>
        <v>0</v>
      </c>
      <c r="AF1029" s="11">
        <f t="shared" si="232"/>
        <v>0</v>
      </c>
      <c r="AG1029" s="17">
        <f t="shared" si="232"/>
        <v>0</v>
      </c>
      <c r="AH1029" s="161"/>
      <c r="AI1029" s="285"/>
      <c r="AJ1029" s="16">
        <f t="shared" si="218"/>
        <v>0</v>
      </c>
    </row>
    <row r="1030" spans="1:36" ht="11.25" customHeight="1">
      <c r="A1030" s="156">
        <v>18600323</v>
      </c>
      <c r="B1030" s="157"/>
      <c r="C1030" s="197" t="s">
        <v>883</v>
      </c>
      <c r="D1030" s="159">
        <v>0</v>
      </c>
      <c r="E1030" s="159">
        <v>0</v>
      </c>
      <c r="F1030" s="159">
        <v>0</v>
      </c>
      <c r="G1030" s="159">
        <v>0</v>
      </c>
      <c r="H1030" s="159">
        <v>0</v>
      </c>
      <c r="I1030" s="159">
        <v>0</v>
      </c>
      <c r="J1030" s="275">
        <v>0</v>
      </c>
      <c r="K1030" s="275">
        <v>0</v>
      </c>
      <c r="L1030" s="160">
        <v>0</v>
      </c>
      <c r="M1030" s="160">
        <v>0</v>
      </c>
      <c r="N1030" s="160">
        <v>0</v>
      </c>
      <c r="O1030" s="160">
        <v>0</v>
      </c>
      <c r="P1030" s="160">
        <v>0</v>
      </c>
      <c r="Q1030" s="160">
        <f t="shared" si="228"/>
        <v>0</v>
      </c>
      <c r="R1030" s="222"/>
      <c r="S1030" s="209"/>
      <c r="T1030" s="209">
        <v>11</v>
      </c>
      <c r="U1030" s="517"/>
      <c r="V1030" s="16">
        <f>Q1030</f>
        <v>0</v>
      </c>
      <c r="W1030" s="11">
        <f>Q1030</f>
        <v>0</v>
      </c>
      <c r="X1030" s="17">
        <f>Q1030</f>
        <v>0</v>
      </c>
      <c r="Y1030" s="16"/>
      <c r="Z1030" s="11"/>
      <c r="AA1030" s="17"/>
      <c r="AB1030" s="16"/>
      <c r="AC1030" s="11"/>
      <c r="AD1030" s="17">
        <f t="shared" si="229"/>
        <v>0</v>
      </c>
      <c r="AE1030" s="16">
        <f t="shared" si="232"/>
        <v>0</v>
      </c>
      <c r="AF1030" s="11">
        <f t="shared" si="232"/>
        <v>0</v>
      </c>
      <c r="AG1030" s="17">
        <f t="shared" si="232"/>
        <v>0</v>
      </c>
      <c r="AH1030" s="161"/>
      <c r="AI1030" s="285"/>
      <c r="AJ1030" s="16">
        <f t="shared" si="218"/>
        <v>0</v>
      </c>
    </row>
    <row r="1031" spans="1:36" ht="11.25" customHeight="1">
      <c r="A1031" s="156">
        <v>18600331</v>
      </c>
      <c r="B1031" s="157"/>
      <c r="C1031" s="197" t="s">
        <v>2260</v>
      </c>
      <c r="D1031" s="159">
        <v>0</v>
      </c>
      <c r="E1031" s="159">
        <v>0</v>
      </c>
      <c r="F1031" s="159">
        <v>0</v>
      </c>
      <c r="G1031" s="159">
        <v>0</v>
      </c>
      <c r="H1031" s="159">
        <v>0</v>
      </c>
      <c r="I1031" s="159">
        <v>0</v>
      </c>
      <c r="J1031" s="275">
        <v>0</v>
      </c>
      <c r="K1031" s="275">
        <v>0</v>
      </c>
      <c r="L1031" s="160">
        <v>0</v>
      </c>
      <c r="M1031" s="160">
        <v>0</v>
      </c>
      <c r="N1031" s="160">
        <v>0</v>
      </c>
      <c r="O1031" s="160">
        <v>0</v>
      </c>
      <c r="P1031" s="160">
        <v>0</v>
      </c>
      <c r="Q1031" s="160">
        <f t="shared" si="228"/>
        <v>0</v>
      </c>
      <c r="R1031" s="222" t="s">
        <v>2316</v>
      </c>
      <c r="S1031" s="209"/>
      <c r="T1031" s="209" t="s">
        <v>828</v>
      </c>
      <c r="U1031" s="517"/>
      <c r="V1031" s="16">
        <v>0</v>
      </c>
      <c r="W1031" s="11">
        <v>0</v>
      </c>
      <c r="X1031" s="17">
        <v>0</v>
      </c>
      <c r="Y1031" s="10">
        <f>Q1031</f>
        <v>0</v>
      </c>
      <c r="Z1031" s="11"/>
      <c r="AA1031" s="17">
        <f>Q1031</f>
        <v>0</v>
      </c>
      <c r="AB1031" s="16"/>
      <c r="AC1031" s="11">
        <v>0</v>
      </c>
      <c r="AD1031" s="17">
        <f t="shared" ref="AD1031" si="233">SUM(AB1031:AC1031)</f>
        <v>0</v>
      </c>
      <c r="AE1031" s="16"/>
      <c r="AF1031" s="11"/>
      <c r="AG1031" s="17"/>
      <c r="AH1031" s="161"/>
      <c r="AI1031" s="285"/>
      <c r="AJ1031" s="16">
        <f t="shared" si="218"/>
        <v>0</v>
      </c>
    </row>
    <row r="1032" spans="1:36" ht="11.25" customHeight="1">
      <c r="A1032" s="156">
        <v>18600341</v>
      </c>
      <c r="B1032" s="157"/>
      <c r="C1032" s="197" t="s">
        <v>1116</v>
      </c>
      <c r="D1032" s="159">
        <v>0</v>
      </c>
      <c r="E1032" s="159">
        <v>0</v>
      </c>
      <c r="F1032" s="159">
        <v>0</v>
      </c>
      <c r="G1032" s="159">
        <v>0</v>
      </c>
      <c r="H1032" s="159">
        <v>0</v>
      </c>
      <c r="I1032" s="159">
        <v>0</v>
      </c>
      <c r="J1032" s="275">
        <v>0</v>
      </c>
      <c r="K1032" s="275">
        <v>0</v>
      </c>
      <c r="L1032" s="160">
        <v>0</v>
      </c>
      <c r="M1032" s="160">
        <v>0</v>
      </c>
      <c r="N1032" s="160">
        <v>0</v>
      </c>
      <c r="O1032" s="160">
        <v>0</v>
      </c>
      <c r="P1032" s="160">
        <v>0</v>
      </c>
      <c r="Q1032" s="160">
        <f t="shared" si="228"/>
        <v>0</v>
      </c>
      <c r="R1032" s="222"/>
      <c r="S1032" s="209"/>
      <c r="T1032" s="209" t="s">
        <v>1182</v>
      </c>
      <c r="U1032" s="517"/>
      <c r="V1032" s="16">
        <v>0</v>
      </c>
      <c r="W1032" s="11">
        <v>0</v>
      </c>
      <c r="X1032" s="17">
        <v>0</v>
      </c>
      <c r="Y1032" s="16"/>
      <c r="Z1032" s="11"/>
      <c r="AA1032" s="17"/>
      <c r="AB1032" s="16"/>
      <c r="AC1032" s="11"/>
      <c r="AD1032" s="17">
        <f t="shared" si="229"/>
        <v>0</v>
      </c>
      <c r="AE1032" s="16">
        <f t="shared" ref="AE1032:AG1033" si="234">$Q1032</f>
        <v>0</v>
      </c>
      <c r="AF1032" s="11">
        <f t="shared" si="234"/>
        <v>0</v>
      </c>
      <c r="AG1032" s="17">
        <f t="shared" si="234"/>
        <v>0</v>
      </c>
      <c r="AH1032" s="161"/>
      <c r="AI1032" s="285"/>
      <c r="AJ1032" s="16">
        <f t="shared" si="218"/>
        <v>0</v>
      </c>
    </row>
    <row r="1033" spans="1:36" ht="11.25" customHeight="1">
      <c r="A1033" s="156">
        <v>18600342</v>
      </c>
      <c r="B1033" s="157"/>
      <c r="C1033" s="197" t="s">
        <v>2423</v>
      </c>
      <c r="D1033" s="159">
        <v>0</v>
      </c>
      <c r="E1033" s="159">
        <v>0</v>
      </c>
      <c r="F1033" s="159">
        <v>0</v>
      </c>
      <c r="G1033" s="159">
        <v>0</v>
      </c>
      <c r="H1033" s="159">
        <v>0</v>
      </c>
      <c r="I1033" s="159">
        <v>0</v>
      </c>
      <c r="J1033" s="275">
        <v>0</v>
      </c>
      <c r="K1033" s="275">
        <v>0</v>
      </c>
      <c r="L1033" s="160">
        <v>0</v>
      </c>
      <c r="M1033" s="160">
        <v>0</v>
      </c>
      <c r="N1033" s="160">
        <v>0</v>
      </c>
      <c r="O1033" s="160">
        <v>0</v>
      </c>
      <c r="P1033" s="160">
        <v>0</v>
      </c>
      <c r="Q1033" s="160">
        <f t="shared" si="228"/>
        <v>0</v>
      </c>
      <c r="R1033" s="222"/>
      <c r="S1033" s="209"/>
      <c r="T1033" s="209" t="s">
        <v>1182</v>
      </c>
      <c r="U1033" s="517"/>
      <c r="V1033" s="16">
        <v>0</v>
      </c>
      <c r="W1033" s="11">
        <v>0</v>
      </c>
      <c r="X1033" s="17">
        <v>0</v>
      </c>
      <c r="Y1033" s="16"/>
      <c r="Z1033" s="11"/>
      <c r="AA1033" s="17"/>
      <c r="AB1033" s="16"/>
      <c r="AC1033" s="11"/>
      <c r="AD1033" s="17">
        <f t="shared" ref="AD1033" si="235">SUM(AB1033:AC1033)</f>
        <v>0</v>
      </c>
      <c r="AE1033" s="16">
        <f t="shared" si="234"/>
        <v>0</v>
      </c>
      <c r="AF1033" s="11">
        <f t="shared" si="234"/>
        <v>0</v>
      </c>
      <c r="AG1033" s="17">
        <f t="shared" si="234"/>
        <v>0</v>
      </c>
      <c r="AH1033" s="161"/>
      <c r="AI1033" s="285"/>
      <c r="AJ1033" s="16">
        <f t="shared" si="218"/>
        <v>0</v>
      </c>
    </row>
    <row r="1034" spans="1:36" ht="11.25" customHeight="1">
      <c r="A1034" s="156">
        <v>18600343</v>
      </c>
      <c r="B1034" s="157"/>
      <c r="C1034" s="197" t="s">
        <v>1895</v>
      </c>
      <c r="D1034" s="159">
        <v>0</v>
      </c>
      <c r="E1034" s="159">
        <v>0</v>
      </c>
      <c r="F1034" s="159">
        <v>0</v>
      </c>
      <c r="G1034" s="159">
        <v>0</v>
      </c>
      <c r="H1034" s="159">
        <v>0</v>
      </c>
      <c r="I1034" s="159">
        <v>0</v>
      </c>
      <c r="J1034" s="275">
        <v>0</v>
      </c>
      <c r="K1034" s="275">
        <v>0</v>
      </c>
      <c r="L1034" s="160">
        <v>0</v>
      </c>
      <c r="M1034" s="160">
        <v>0</v>
      </c>
      <c r="N1034" s="160">
        <v>0</v>
      </c>
      <c r="O1034" s="160">
        <v>0</v>
      </c>
      <c r="P1034" s="160">
        <v>0</v>
      </c>
      <c r="Q1034" s="160">
        <f t="shared" si="228"/>
        <v>0</v>
      </c>
      <c r="R1034" s="222"/>
      <c r="S1034" s="209"/>
      <c r="T1034" s="209" t="s">
        <v>1451</v>
      </c>
      <c r="U1034" s="517"/>
      <c r="V1034" s="16">
        <f>Q1034</f>
        <v>0</v>
      </c>
      <c r="W1034" s="11">
        <f>Q1034</f>
        <v>0</v>
      </c>
      <c r="X1034" s="17">
        <f>Q1034</f>
        <v>0</v>
      </c>
      <c r="Y1034" s="16"/>
      <c r="Z1034" s="11"/>
      <c r="AA1034" s="17"/>
      <c r="AB1034" s="16"/>
      <c r="AC1034" s="11"/>
      <c r="AD1034" s="17">
        <f>SUM(AB1034:AC1034)</f>
        <v>0</v>
      </c>
      <c r="AE1034" s="16"/>
      <c r="AF1034" s="11"/>
      <c r="AG1034" s="17"/>
      <c r="AH1034" s="161"/>
      <c r="AI1034" s="285"/>
      <c r="AJ1034" s="16">
        <f t="shared" si="218"/>
        <v>0</v>
      </c>
    </row>
    <row r="1035" spans="1:36" ht="11.25" customHeight="1">
      <c r="A1035" s="156">
        <v>18600351</v>
      </c>
      <c r="B1035" s="157"/>
      <c r="C1035" s="197" t="s">
        <v>1345</v>
      </c>
      <c r="D1035" s="159">
        <v>0</v>
      </c>
      <c r="E1035" s="159">
        <v>0</v>
      </c>
      <c r="F1035" s="159">
        <v>0</v>
      </c>
      <c r="G1035" s="159">
        <v>0</v>
      </c>
      <c r="H1035" s="159">
        <v>0</v>
      </c>
      <c r="I1035" s="159">
        <v>0</v>
      </c>
      <c r="J1035" s="275">
        <v>0</v>
      </c>
      <c r="K1035" s="275">
        <v>0</v>
      </c>
      <c r="L1035" s="160">
        <v>0</v>
      </c>
      <c r="M1035" s="160">
        <v>0</v>
      </c>
      <c r="N1035" s="160">
        <v>0</v>
      </c>
      <c r="O1035" s="160">
        <v>0</v>
      </c>
      <c r="P1035" s="160">
        <v>0</v>
      </c>
      <c r="Q1035" s="160">
        <f t="shared" si="228"/>
        <v>0</v>
      </c>
      <c r="R1035" s="222" t="s">
        <v>1860</v>
      </c>
      <c r="S1035" s="209"/>
      <c r="T1035" s="209" t="s">
        <v>828</v>
      </c>
      <c r="U1035" s="517"/>
      <c r="V1035" s="16">
        <v>0</v>
      </c>
      <c r="W1035" s="11">
        <v>0</v>
      </c>
      <c r="X1035" s="17">
        <v>0</v>
      </c>
      <c r="Y1035" s="16">
        <f>Q1035</f>
        <v>0</v>
      </c>
      <c r="Z1035" s="11"/>
      <c r="AA1035" s="17">
        <f>Y1035</f>
        <v>0</v>
      </c>
      <c r="AB1035" s="16"/>
      <c r="AC1035" s="11"/>
      <c r="AD1035" s="17">
        <f>AB1035+AC1035</f>
        <v>0</v>
      </c>
      <c r="AE1035" s="16"/>
      <c r="AF1035" s="11"/>
      <c r="AG1035" s="17"/>
      <c r="AH1035" s="161"/>
      <c r="AI1035" s="285"/>
      <c r="AJ1035" s="16">
        <f t="shared" si="218"/>
        <v>0</v>
      </c>
    </row>
    <row r="1036" spans="1:36" ht="11.25" customHeight="1">
      <c r="A1036" s="156">
        <v>18600353</v>
      </c>
      <c r="B1036" s="157"/>
      <c r="C1036" s="197" t="s">
        <v>1039</v>
      </c>
      <c r="D1036" s="159">
        <v>0</v>
      </c>
      <c r="E1036" s="159">
        <v>0</v>
      </c>
      <c r="F1036" s="159">
        <v>0</v>
      </c>
      <c r="G1036" s="159">
        <v>0</v>
      </c>
      <c r="H1036" s="159">
        <v>0</v>
      </c>
      <c r="I1036" s="159">
        <v>0</v>
      </c>
      <c r="J1036" s="275">
        <v>0</v>
      </c>
      <c r="K1036" s="275">
        <v>0</v>
      </c>
      <c r="L1036" s="160">
        <v>0</v>
      </c>
      <c r="M1036" s="160">
        <v>0</v>
      </c>
      <c r="N1036" s="160">
        <v>0</v>
      </c>
      <c r="O1036" s="160">
        <v>0</v>
      </c>
      <c r="P1036" s="160">
        <v>0</v>
      </c>
      <c r="Q1036" s="160">
        <f t="shared" si="228"/>
        <v>0</v>
      </c>
      <c r="R1036" s="222"/>
      <c r="S1036" s="209"/>
      <c r="T1036" s="209" t="s">
        <v>1451</v>
      </c>
      <c r="U1036" s="517"/>
      <c r="V1036" s="16">
        <f>Q1036</f>
        <v>0</v>
      </c>
      <c r="W1036" s="11">
        <f>Q1036</f>
        <v>0</v>
      </c>
      <c r="X1036" s="17">
        <f>Q1036</f>
        <v>0</v>
      </c>
      <c r="Y1036" s="16"/>
      <c r="Z1036" s="11"/>
      <c r="AA1036" s="17"/>
      <c r="AB1036" s="16"/>
      <c r="AC1036" s="11"/>
      <c r="AD1036" s="17">
        <f>SUM(AB1036:AC1036)</f>
        <v>0</v>
      </c>
      <c r="AE1036" s="16"/>
      <c r="AF1036" s="11"/>
      <c r="AG1036" s="17"/>
      <c r="AH1036" s="161"/>
      <c r="AI1036" s="285"/>
      <c r="AJ1036" s="16">
        <f t="shared" si="218"/>
        <v>0</v>
      </c>
    </row>
    <row r="1037" spans="1:36" ht="11.25" customHeight="1">
      <c r="A1037" s="156">
        <v>18600361</v>
      </c>
      <c r="B1037" s="157"/>
      <c r="C1037" s="197" t="s">
        <v>1346</v>
      </c>
      <c r="D1037" s="159">
        <v>0</v>
      </c>
      <c r="E1037" s="159">
        <v>0</v>
      </c>
      <c r="F1037" s="159">
        <v>0</v>
      </c>
      <c r="G1037" s="159">
        <v>0</v>
      </c>
      <c r="H1037" s="159">
        <v>0</v>
      </c>
      <c r="I1037" s="159">
        <v>0</v>
      </c>
      <c r="J1037" s="275">
        <v>0</v>
      </c>
      <c r="K1037" s="275">
        <v>0</v>
      </c>
      <c r="L1037" s="160">
        <v>0</v>
      </c>
      <c r="M1037" s="160">
        <v>0</v>
      </c>
      <c r="N1037" s="160">
        <v>0</v>
      </c>
      <c r="O1037" s="160">
        <v>0</v>
      </c>
      <c r="P1037" s="160">
        <v>0</v>
      </c>
      <c r="Q1037" s="160">
        <f t="shared" si="228"/>
        <v>0</v>
      </c>
      <c r="R1037" s="222" t="s">
        <v>1860</v>
      </c>
      <c r="S1037" s="209"/>
      <c r="T1037" s="209" t="s">
        <v>828</v>
      </c>
      <c r="U1037" s="517"/>
      <c r="V1037" s="16">
        <v>0</v>
      </c>
      <c r="W1037" s="11">
        <v>0</v>
      </c>
      <c r="X1037" s="17">
        <v>0</v>
      </c>
      <c r="Y1037" s="16">
        <f>Q1037</f>
        <v>0</v>
      </c>
      <c r="Z1037" s="11"/>
      <c r="AA1037" s="17">
        <f>Y1037</f>
        <v>0</v>
      </c>
      <c r="AB1037" s="16"/>
      <c r="AC1037" s="11"/>
      <c r="AD1037" s="17">
        <f>AB1037+AC1037</f>
        <v>0</v>
      </c>
      <c r="AE1037" s="16"/>
      <c r="AF1037" s="11"/>
      <c r="AG1037" s="17"/>
      <c r="AH1037" s="161"/>
      <c r="AI1037" s="285"/>
      <c r="AJ1037" s="16">
        <f t="shared" si="218"/>
        <v>0</v>
      </c>
    </row>
    <row r="1038" spans="1:36" ht="11.25" customHeight="1">
      <c r="A1038" s="156">
        <v>18600363</v>
      </c>
      <c r="B1038" s="157"/>
      <c r="C1038" s="197" t="s">
        <v>2037</v>
      </c>
      <c r="D1038" s="159">
        <v>0</v>
      </c>
      <c r="E1038" s="159">
        <v>0</v>
      </c>
      <c r="F1038" s="159">
        <v>0</v>
      </c>
      <c r="G1038" s="159">
        <v>0</v>
      </c>
      <c r="H1038" s="159">
        <v>0</v>
      </c>
      <c r="I1038" s="159">
        <v>0</v>
      </c>
      <c r="J1038" s="275">
        <v>0</v>
      </c>
      <c r="K1038" s="275">
        <v>0</v>
      </c>
      <c r="L1038" s="160">
        <v>0</v>
      </c>
      <c r="M1038" s="160">
        <v>0</v>
      </c>
      <c r="N1038" s="160">
        <v>0</v>
      </c>
      <c r="O1038" s="160">
        <v>0</v>
      </c>
      <c r="P1038" s="160">
        <v>0</v>
      </c>
      <c r="Q1038" s="160">
        <f t="shared" si="228"/>
        <v>0</v>
      </c>
      <c r="R1038" s="222"/>
      <c r="S1038" s="209"/>
      <c r="T1038" s="209" t="s">
        <v>1451</v>
      </c>
      <c r="U1038" s="517"/>
      <c r="V1038" s="16">
        <f>Q1038</f>
        <v>0</v>
      </c>
      <c r="W1038" s="11">
        <f>Q1038</f>
        <v>0</v>
      </c>
      <c r="X1038" s="17">
        <f>Q1038</f>
        <v>0</v>
      </c>
      <c r="Y1038" s="16"/>
      <c r="Z1038" s="11"/>
      <c r="AA1038" s="17"/>
      <c r="AB1038" s="16"/>
      <c r="AC1038" s="11"/>
      <c r="AD1038" s="17">
        <f>SUM(AB1038:AC1038)</f>
        <v>0</v>
      </c>
      <c r="AE1038" s="16"/>
      <c r="AF1038" s="11"/>
      <c r="AG1038" s="17"/>
      <c r="AH1038" s="161"/>
      <c r="AI1038" s="285"/>
      <c r="AJ1038" s="16">
        <f t="shared" si="218"/>
        <v>0</v>
      </c>
    </row>
    <row r="1039" spans="1:36" ht="11.25" customHeight="1">
      <c r="A1039" s="156">
        <v>18600371</v>
      </c>
      <c r="B1039" s="157"/>
      <c r="C1039" s="197" t="s">
        <v>2137</v>
      </c>
      <c r="D1039" s="159">
        <v>0</v>
      </c>
      <c r="E1039" s="159">
        <v>0</v>
      </c>
      <c r="F1039" s="159">
        <v>0</v>
      </c>
      <c r="G1039" s="159">
        <v>0</v>
      </c>
      <c r="H1039" s="159">
        <v>0</v>
      </c>
      <c r="I1039" s="159">
        <v>0</v>
      </c>
      <c r="J1039" s="275">
        <v>0</v>
      </c>
      <c r="K1039" s="275">
        <v>0</v>
      </c>
      <c r="L1039" s="160">
        <v>0</v>
      </c>
      <c r="M1039" s="160">
        <v>0</v>
      </c>
      <c r="N1039" s="160">
        <v>0</v>
      </c>
      <c r="O1039" s="160">
        <v>0</v>
      </c>
      <c r="P1039" s="160">
        <v>0</v>
      </c>
      <c r="Q1039" s="160">
        <f t="shared" si="228"/>
        <v>0</v>
      </c>
      <c r="R1039" s="222" t="s">
        <v>1860</v>
      </c>
      <c r="S1039" s="209"/>
      <c r="T1039" s="209" t="s">
        <v>828</v>
      </c>
      <c r="U1039" s="517"/>
      <c r="V1039" s="16">
        <v>0</v>
      </c>
      <c r="W1039" s="11">
        <v>0</v>
      </c>
      <c r="X1039" s="17">
        <v>0</v>
      </c>
      <c r="Y1039" s="16">
        <f>Q1039</f>
        <v>0</v>
      </c>
      <c r="Z1039" s="11"/>
      <c r="AA1039" s="17">
        <f>Y1039</f>
        <v>0</v>
      </c>
      <c r="AB1039" s="16"/>
      <c r="AC1039" s="11"/>
      <c r="AD1039" s="17">
        <f>AB1039+AC1039</f>
        <v>0</v>
      </c>
      <c r="AE1039" s="16"/>
      <c r="AF1039" s="11"/>
      <c r="AG1039" s="17"/>
      <c r="AH1039" s="161"/>
      <c r="AI1039" s="285"/>
      <c r="AJ1039" s="16">
        <f t="shared" ref="AJ1039:AJ1102" si="236">Q1039-X1039-AA1039-AD1039-AG1039-AH1039</f>
        <v>0</v>
      </c>
    </row>
    <row r="1040" spans="1:36" ht="11.25" customHeight="1">
      <c r="A1040" s="156">
        <v>18600373</v>
      </c>
      <c r="B1040" s="157"/>
      <c r="C1040" s="197" t="s">
        <v>2456</v>
      </c>
      <c r="D1040" s="159">
        <v>0</v>
      </c>
      <c r="E1040" s="159">
        <v>0</v>
      </c>
      <c r="F1040" s="159">
        <v>0</v>
      </c>
      <c r="G1040" s="159">
        <v>0</v>
      </c>
      <c r="H1040" s="159">
        <v>0</v>
      </c>
      <c r="I1040" s="159">
        <v>0</v>
      </c>
      <c r="J1040" s="275">
        <v>0</v>
      </c>
      <c r="K1040" s="275">
        <v>0</v>
      </c>
      <c r="L1040" s="160">
        <v>0</v>
      </c>
      <c r="M1040" s="160">
        <v>0</v>
      </c>
      <c r="N1040" s="160">
        <v>0</v>
      </c>
      <c r="O1040" s="160">
        <v>0</v>
      </c>
      <c r="P1040" s="160">
        <v>0</v>
      </c>
      <c r="Q1040" s="160">
        <f t="shared" si="228"/>
        <v>0</v>
      </c>
      <c r="R1040" s="222"/>
      <c r="S1040" s="209"/>
      <c r="T1040" s="209" t="s">
        <v>1451</v>
      </c>
      <c r="U1040" s="517"/>
      <c r="V1040" s="16">
        <f>Q1040</f>
        <v>0</v>
      </c>
      <c r="W1040" s="11">
        <f>Q1040</f>
        <v>0</v>
      </c>
      <c r="X1040" s="17">
        <f>Q1040</f>
        <v>0</v>
      </c>
      <c r="Y1040" s="16"/>
      <c r="Z1040" s="11"/>
      <c r="AA1040" s="17"/>
      <c r="AB1040" s="16"/>
      <c r="AC1040" s="11"/>
      <c r="AD1040" s="17">
        <f>SUM(AB1040:AC1040)</f>
        <v>0</v>
      </c>
      <c r="AE1040" s="16"/>
      <c r="AF1040" s="11"/>
      <c r="AG1040" s="17"/>
      <c r="AH1040" s="161"/>
      <c r="AI1040" s="285"/>
      <c r="AJ1040" s="16">
        <f t="shared" si="236"/>
        <v>0</v>
      </c>
    </row>
    <row r="1041" spans="1:36" ht="11.25" customHeight="1">
      <c r="A1041" s="156">
        <v>18600381</v>
      </c>
      <c r="B1041" s="157"/>
      <c r="C1041" s="197" t="s">
        <v>1347</v>
      </c>
      <c r="D1041" s="159">
        <v>0</v>
      </c>
      <c r="E1041" s="159">
        <v>0</v>
      </c>
      <c r="F1041" s="159">
        <v>0</v>
      </c>
      <c r="G1041" s="159">
        <v>0</v>
      </c>
      <c r="H1041" s="159">
        <v>0</v>
      </c>
      <c r="I1041" s="159">
        <v>0</v>
      </c>
      <c r="J1041" s="275">
        <v>0</v>
      </c>
      <c r="K1041" s="275">
        <v>0</v>
      </c>
      <c r="L1041" s="160">
        <v>0</v>
      </c>
      <c r="M1041" s="160">
        <v>0</v>
      </c>
      <c r="N1041" s="160">
        <v>0</v>
      </c>
      <c r="O1041" s="160">
        <v>0</v>
      </c>
      <c r="P1041" s="160">
        <v>0</v>
      </c>
      <c r="Q1041" s="160">
        <f t="shared" si="228"/>
        <v>0</v>
      </c>
      <c r="R1041" s="222" t="s">
        <v>327</v>
      </c>
      <c r="S1041" s="209"/>
      <c r="T1041" s="209" t="s">
        <v>1182</v>
      </c>
      <c r="U1041" s="517"/>
      <c r="V1041" s="16">
        <v>0</v>
      </c>
      <c r="W1041" s="11">
        <v>0</v>
      </c>
      <c r="X1041" s="17">
        <v>0</v>
      </c>
      <c r="Y1041" s="16"/>
      <c r="Z1041" s="11"/>
      <c r="AA1041" s="17"/>
      <c r="AB1041" s="16"/>
      <c r="AC1041" s="11"/>
      <c r="AD1041" s="17">
        <f t="shared" ref="AD1041:AD1054" si="237">SUM(AB1041:AC1041)</f>
        <v>0</v>
      </c>
      <c r="AE1041" s="16">
        <f>$Q1041</f>
        <v>0</v>
      </c>
      <c r="AF1041" s="11">
        <f>$Q1041</f>
        <v>0</v>
      </c>
      <c r="AG1041" s="17">
        <f>$Q1041</f>
        <v>0</v>
      </c>
      <c r="AH1041" s="161"/>
      <c r="AI1041" s="285"/>
      <c r="AJ1041" s="16">
        <f t="shared" si="236"/>
        <v>0</v>
      </c>
    </row>
    <row r="1042" spans="1:36" ht="11.25" customHeight="1">
      <c r="A1042" s="156">
        <v>18600383</v>
      </c>
      <c r="B1042" s="157"/>
      <c r="C1042" s="197" t="s">
        <v>2457</v>
      </c>
      <c r="D1042" s="159">
        <v>0</v>
      </c>
      <c r="E1042" s="159">
        <v>0</v>
      </c>
      <c r="F1042" s="159">
        <v>0</v>
      </c>
      <c r="G1042" s="159">
        <v>0</v>
      </c>
      <c r="H1042" s="159">
        <v>0</v>
      </c>
      <c r="I1042" s="159">
        <v>0</v>
      </c>
      <c r="J1042" s="275">
        <v>0</v>
      </c>
      <c r="K1042" s="275">
        <v>0</v>
      </c>
      <c r="L1042" s="160">
        <v>0</v>
      </c>
      <c r="M1042" s="160">
        <v>0</v>
      </c>
      <c r="N1042" s="160">
        <v>0</v>
      </c>
      <c r="O1042" s="160">
        <v>0</v>
      </c>
      <c r="P1042" s="160">
        <v>0</v>
      </c>
      <c r="Q1042" s="160">
        <f t="shared" si="228"/>
        <v>0</v>
      </c>
      <c r="R1042" s="222"/>
      <c r="S1042" s="209"/>
      <c r="T1042" s="209" t="s">
        <v>1451</v>
      </c>
      <c r="U1042" s="517"/>
      <c r="V1042" s="16">
        <f>Q1042</f>
        <v>0</v>
      </c>
      <c r="W1042" s="11">
        <f>Q1042</f>
        <v>0</v>
      </c>
      <c r="X1042" s="17">
        <f>Q1042</f>
        <v>0</v>
      </c>
      <c r="Y1042" s="16"/>
      <c r="Z1042" s="11"/>
      <c r="AA1042" s="17"/>
      <c r="AB1042" s="16"/>
      <c r="AC1042" s="11"/>
      <c r="AD1042" s="17">
        <f>SUM(AB1042:AC1042)</f>
        <v>0</v>
      </c>
      <c r="AE1042" s="16"/>
      <c r="AF1042" s="11"/>
      <c r="AG1042" s="17"/>
      <c r="AH1042" s="161"/>
      <c r="AI1042" s="285"/>
      <c r="AJ1042" s="16">
        <f t="shared" si="236"/>
        <v>0</v>
      </c>
    </row>
    <row r="1043" spans="1:36" ht="11.25" customHeight="1">
      <c r="A1043" s="156">
        <v>18600391</v>
      </c>
      <c r="B1043" s="157"/>
      <c r="C1043" s="197" t="s">
        <v>2261</v>
      </c>
      <c r="D1043" s="159">
        <v>0</v>
      </c>
      <c r="E1043" s="159">
        <v>0</v>
      </c>
      <c r="F1043" s="159">
        <v>0</v>
      </c>
      <c r="G1043" s="159">
        <v>0</v>
      </c>
      <c r="H1043" s="159">
        <v>0</v>
      </c>
      <c r="I1043" s="159">
        <v>0</v>
      </c>
      <c r="J1043" s="275">
        <v>0</v>
      </c>
      <c r="K1043" s="275">
        <v>0</v>
      </c>
      <c r="L1043" s="160">
        <v>0</v>
      </c>
      <c r="M1043" s="160">
        <v>0</v>
      </c>
      <c r="N1043" s="160">
        <v>0</v>
      </c>
      <c r="O1043" s="160">
        <v>0</v>
      </c>
      <c r="P1043" s="160">
        <v>0</v>
      </c>
      <c r="Q1043" s="160">
        <f t="shared" si="228"/>
        <v>0</v>
      </c>
      <c r="R1043" s="222" t="s">
        <v>2316</v>
      </c>
      <c r="S1043" s="209"/>
      <c r="T1043" s="209" t="s">
        <v>828</v>
      </c>
      <c r="U1043" s="517"/>
      <c r="V1043" s="16">
        <v>0</v>
      </c>
      <c r="W1043" s="11">
        <v>0</v>
      </c>
      <c r="X1043" s="17">
        <v>0</v>
      </c>
      <c r="Y1043" s="10">
        <f>Q1043</f>
        <v>0</v>
      </c>
      <c r="Z1043" s="11"/>
      <c r="AA1043" s="17">
        <f>Q1043</f>
        <v>0</v>
      </c>
      <c r="AB1043" s="16"/>
      <c r="AC1043" s="11">
        <v>0</v>
      </c>
      <c r="AD1043" s="17">
        <f t="shared" ref="AD1043" si="238">SUM(AB1043:AC1043)</f>
        <v>0</v>
      </c>
      <c r="AE1043" s="16"/>
      <c r="AF1043" s="11"/>
      <c r="AG1043" s="17"/>
      <c r="AH1043" s="161"/>
      <c r="AI1043" s="285"/>
      <c r="AJ1043" s="16">
        <f t="shared" si="236"/>
        <v>0</v>
      </c>
    </row>
    <row r="1044" spans="1:36" ht="11.25" customHeight="1">
      <c r="A1044" s="156">
        <v>18600393</v>
      </c>
      <c r="B1044" s="157"/>
      <c r="C1044" s="197" t="s">
        <v>652</v>
      </c>
      <c r="D1044" s="159">
        <v>0</v>
      </c>
      <c r="E1044" s="159">
        <v>0</v>
      </c>
      <c r="F1044" s="159">
        <v>0</v>
      </c>
      <c r="G1044" s="159">
        <v>0</v>
      </c>
      <c r="H1044" s="159">
        <v>0</v>
      </c>
      <c r="I1044" s="159">
        <v>0</v>
      </c>
      <c r="J1044" s="275">
        <v>0</v>
      </c>
      <c r="K1044" s="275">
        <v>0</v>
      </c>
      <c r="L1044" s="160">
        <v>0</v>
      </c>
      <c r="M1044" s="160">
        <v>0</v>
      </c>
      <c r="N1044" s="160">
        <v>0</v>
      </c>
      <c r="O1044" s="160">
        <v>0</v>
      </c>
      <c r="P1044" s="160">
        <v>0</v>
      </c>
      <c r="Q1044" s="160">
        <f t="shared" si="228"/>
        <v>0</v>
      </c>
      <c r="R1044" s="222"/>
      <c r="S1044" s="209"/>
      <c r="T1044" s="209" t="s">
        <v>1182</v>
      </c>
      <c r="U1044" s="517"/>
      <c r="V1044" s="16">
        <v>0</v>
      </c>
      <c r="W1044" s="11">
        <v>0</v>
      </c>
      <c r="X1044" s="17">
        <v>0</v>
      </c>
      <c r="Y1044" s="16"/>
      <c r="Z1044" s="11"/>
      <c r="AA1044" s="17"/>
      <c r="AB1044" s="16"/>
      <c r="AC1044" s="11"/>
      <c r="AD1044" s="17">
        <f t="shared" si="237"/>
        <v>0</v>
      </c>
      <c r="AE1044" s="16">
        <f t="shared" ref="AE1044:AG1045" si="239">$Q1044</f>
        <v>0</v>
      </c>
      <c r="AF1044" s="11">
        <f t="shared" si="239"/>
        <v>0</v>
      </c>
      <c r="AG1044" s="17">
        <f t="shared" si="239"/>
        <v>0</v>
      </c>
      <c r="AH1044" s="161"/>
      <c r="AI1044" s="285"/>
      <c r="AJ1044" s="16">
        <f t="shared" si="236"/>
        <v>0</v>
      </c>
    </row>
    <row r="1045" spans="1:36" ht="11.25" customHeight="1">
      <c r="A1045" s="156">
        <v>18600401</v>
      </c>
      <c r="B1045" s="157"/>
      <c r="C1045" s="197" t="s">
        <v>2354</v>
      </c>
      <c r="D1045" s="159">
        <v>0</v>
      </c>
      <c r="E1045" s="159">
        <v>0</v>
      </c>
      <c r="F1045" s="159">
        <v>0</v>
      </c>
      <c r="G1045" s="159">
        <v>0</v>
      </c>
      <c r="H1045" s="159">
        <v>0</v>
      </c>
      <c r="I1045" s="159">
        <v>0</v>
      </c>
      <c r="J1045" s="275">
        <v>0</v>
      </c>
      <c r="K1045" s="275">
        <v>0</v>
      </c>
      <c r="L1045" s="160">
        <v>0</v>
      </c>
      <c r="M1045" s="160">
        <v>0</v>
      </c>
      <c r="N1045" s="160">
        <v>0</v>
      </c>
      <c r="O1045" s="160">
        <v>0</v>
      </c>
      <c r="P1045" s="160">
        <v>0</v>
      </c>
      <c r="Q1045" s="160">
        <f t="shared" si="228"/>
        <v>0</v>
      </c>
      <c r="R1045" s="222"/>
      <c r="S1045" s="209"/>
      <c r="T1045" s="209" t="s">
        <v>1182</v>
      </c>
      <c r="U1045" s="517"/>
      <c r="V1045" s="16">
        <v>0</v>
      </c>
      <c r="W1045" s="11">
        <v>0</v>
      </c>
      <c r="X1045" s="17">
        <v>0</v>
      </c>
      <c r="Y1045" s="16"/>
      <c r="Z1045" s="11"/>
      <c r="AA1045" s="17"/>
      <c r="AB1045" s="16"/>
      <c r="AC1045" s="11"/>
      <c r="AD1045" s="17">
        <f>SUM(AB1045:AC1045)</f>
        <v>0</v>
      </c>
      <c r="AE1045" s="16">
        <f t="shared" si="239"/>
        <v>0</v>
      </c>
      <c r="AF1045" s="11">
        <f t="shared" si="239"/>
        <v>0</v>
      </c>
      <c r="AG1045" s="17">
        <f t="shared" si="239"/>
        <v>0</v>
      </c>
      <c r="AH1045" s="161"/>
      <c r="AI1045" s="285"/>
      <c r="AJ1045" s="16">
        <f t="shared" si="236"/>
        <v>0</v>
      </c>
    </row>
    <row r="1046" spans="1:36" ht="11.25" customHeight="1">
      <c r="A1046" s="156">
        <v>18600403</v>
      </c>
      <c r="B1046" s="157"/>
      <c r="C1046" s="197" t="s">
        <v>2523</v>
      </c>
      <c r="D1046" s="159">
        <v>1806145.43</v>
      </c>
      <c r="E1046" s="159">
        <v>1806145.43</v>
      </c>
      <c r="F1046" s="159">
        <v>1806145.43</v>
      </c>
      <c r="G1046" s="159">
        <v>1699128.75</v>
      </c>
      <c r="H1046" s="159">
        <v>1699128.75</v>
      </c>
      <c r="I1046" s="159">
        <v>1699128.75</v>
      </c>
      <c r="J1046" s="275">
        <v>1300386.67</v>
      </c>
      <c r="K1046" s="275">
        <v>1300386.67</v>
      </c>
      <c r="L1046" s="160">
        <v>1300386.67</v>
      </c>
      <c r="M1046" s="160">
        <v>1198680.31</v>
      </c>
      <c r="N1046" s="160">
        <v>1198680.31</v>
      </c>
      <c r="O1046" s="160">
        <v>1198680.31</v>
      </c>
      <c r="P1046" s="160">
        <v>1144595.21</v>
      </c>
      <c r="Q1046" s="160">
        <f t="shared" si="228"/>
        <v>1473520.6975</v>
      </c>
      <c r="R1046" s="222"/>
      <c r="S1046" s="209"/>
      <c r="T1046" s="209"/>
      <c r="U1046" s="517"/>
      <c r="V1046" s="16">
        <v>0</v>
      </c>
      <c r="W1046" s="11">
        <v>0</v>
      </c>
      <c r="X1046" s="17">
        <v>0</v>
      </c>
      <c r="Y1046" s="16"/>
      <c r="Z1046" s="11"/>
      <c r="AA1046" s="17"/>
      <c r="AB1046" s="16"/>
      <c r="AC1046" s="11"/>
      <c r="AD1046" s="17">
        <f t="shared" ref="AD1046" si="240">SUM(AB1046:AC1046)</f>
        <v>0</v>
      </c>
      <c r="AE1046" s="16"/>
      <c r="AF1046" s="11"/>
      <c r="AG1046" s="17"/>
      <c r="AH1046" s="164">
        <f>Q1046</f>
        <v>1473520.6975</v>
      </c>
      <c r="AI1046" s="285"/>
      <c r="AJ1046" s="16">
        <f t="shared" si="236"/>
        <v>0</v>
      </c>
    </row>
    <row r="1047" spans="1:36" ht="11.25" customHeight="1">
      <c r="A1047" s="156">
        <v>18600411</v>
      </c>
      <c r="B1047" s="157"/>
      <c r="C1047" s="197" t="s">
        <v>2424</v>
      </c>
      <c r="D1047" s="159">
        <v>0</v>
      </c>
      <c r="E1047" s="159">
        <v>0</v>
      </c>
      <c r="F1047" s="159">
        <v>0</v>
      </c>
      <c r="G1047" s="159">
        <v>0</v>
      </c>
      <c r="H1047" s="159">
        <v>0</v>
      </c>
      <c r="I1047" s="159">
        <v>0</v>
      </c>
      <c r="J1047" s="275">
        <v>0</v>
      </c>
      <c r="K1047" s="275">
        <v>0</v>
      </c>
      <c r="L1047" s="160">
        <v>0</v>
      </c>
      <c r="M1047" s="160">
        <v>0</v>
      </c>
      <c r="N1047" s="160">
        <v>0</v>
      </c>
      <c r="O1047" s="160">
        <v>0</v>
      </c>
      <c r="P1047" s="160">
        <v>0</v>
      </c>
      <c r="Q1047" s="160">
        <f t="shared" si="228"/>
        <v>0</v>
      </c>
      <c r="R1047" s="222"/>
      <c r="S1047" s="209"/>
      <c r="T1047" s="209" t="s">
        <v>1182</v>
      </c>
      <c r="U1047" s="517"/>
      <c r="V1047" s="16">
        <v>0</v>
      </c>
      <c r="W1047" s="11">
        <v>0</v>
      </c>
      <c r="X1047" s="17">
        <v>0</v>
      </c>
      <c r="Y1047" s="16"/>
      <c r="Z1047" s="11"/>
      <c r="AA1047" s="17"/>
      <c r="AB1047" s="16"/>
      <c r="AC1047" s="11"/>
      <c r="AD1047" s="17">
        <f t="shared" ref="AD1047" si="241">SUM(AB1047:AC1047)</f>
        <v>0</v>
      </c>
      <c r="AE1047" s="16">
        <f>$Q1047</f>
        <v>0</v>
      </c>
      <c r="AF1047" s="11">
        <f>$Q1047</f>
        <v>0</v>
      </c>
      <c r="AG1047" s="17">
        <f>$Q1047</f>
        <v>0</v>
      </c>
      <c r="AH1047" s="161"/>
      <c r="AI1047" s="285"/>
      <c r="AJ1047" s="16">
        <f t="shared" si="236"/>
        <v>0</v>
      </c>
    </row>
    <row r="1048" spans="1:36" ht="11.25" customHeight="1">
      <c r="A1048" s="156">
        <v>18600413</v>
      </c>
      <c r="B1048" s="157"/>
      <c r="C1048" s="197" t="s">
        <v>2545</v>
      </c>
      <c r="D1048" s="159">
        <v>0</v>
      </c>
      <c r="E1048" s="159">
        <v>0</v>
      </c>
      <c r="F1048" s="159">
        <v>0</v>
      </c>
      <c r="G1048" s="159">
        <v>0</v>
      </c>
      <c r="H1048" s="159">
        <v>0</v>
      </c>
      <c r="I1048" s="159">
        <v>0</v>
      </c>
      <c r="J1048" s="275">
        <v>0</v>
      </c>
      <c r="K1048" s="275">
        <v>0</v>
      </c>
      <c r="L1048" s="160">
        <v>0</v>
      </c>
      <c r="M1048" s="160">
        <v>0</v>
      </c>
      <c r="N1048" s="160">
        <v>0</v>
      </c>
      <c r="O1048" s="160">
        <v>0</v>
      </c>
      <c r="P1048" s="160">
        <v>0</v>
      </c>
      <c r="Q1048" s="160">
        <f t="shared" si="228"/>
        <v>0</v>
      </c>
      <c r="R1048" s="222"/>
      <c r="S1048" s="209"/>
      <c r="T1048" s="209" t="s">
        <v>1451</v>
      </c>
      <c r="U1048" s="517"/>
      <c r="V1048" s="16">
        <f>Q1048</f>
        <v>0</v>
      </c>
      <c r="W1048" s="11">
        <f>Q1048</f>
        <v>0</v>
      </c>
      <c r="X1048" s="17">
        <f>Q1048</f>
        <v>0</v>
      </c>
      <c r="Y1048" s="16"/>
      <c r="Z1048" s="11"/>
      <c r="AA1048" s="17"/>
      <c r="AB1048" s="16"/>
      <c r="AC1048" s="11"/>
      <c r="AD1048" s="17">
        <f>SUM(AB1048:AC1048)</f>
        <v>0</v>
      </c>
      <c r="AE1048" s="16"/>
      <c r="AF1048" s="11"/>
      <c r="AG1048" s="17"/>
      <c r="AH1048" s="161"/>
      <c r="AI1048" s="285"/>
      <c r="AJ1048" s="16">
        <f t="shared" si="236"/>
        <v>0</v>
      </c>
    </row>
    <row r="1049" spans="1:36" ht="11.25" customHeight="1">
      <c r="A1049" s="156">
        <v>18600441</v>
      </c>
      <c r="B1049" s="157"/>
      <c r="C1049" s="197" t="s">
        <v>853</v>
      </c>
      <c r="D1049" s="159">
        <v>0</v>
      </c>
      <c r="E1049" s="159">
        <v>0</v>
      </c>
      <c r="F1049" s="159">
        <v>0</v>
      </c>
      <c r="G1049" s="159">
        <v>0</v>
      </c>
      <c r="H1049" s="159">
        <v>0</v>
      </c>
      <c r="I1049" s="159">
        <v>0</v>
      </c>
      <c r="J1049" s="275">
        <v>0</v>
      </c>
      <c r="K1049" s="275">
        <v>0</v>
      </c>
      <c r="L1049" s="160">
        <v>0</v>
      </c>
      <c r="M1049" s="160">
        <v>0</v>
      </c>
      <c r="N1049" s="160">
        <v>0</v>
      </c>
      <c r="O1049" s="160">
        <v>0</v>
      </c>
      <c r="P1049" s="160">
        <v>0</v>
      </c>
      <c r="Q1049" s="160">
        <f t="shared" si="228"/>
        <v>0</v>
      </c>
      <c r="R1049" s="222"/>
      <c r="S1049" s="209"/>
      <c r="T1049" s="209"/>
      <c r="U1049" s="517"/>
      <c r="V1049" s="16">
        <v>0</v>
      </c>
      <c r="W1049" s="11">
        <v>0</v>
      </c>
      <c r="X1049" s="17">
        <v>0</v>
      </c>
      <c r="Y1049" s="16"/>
      <c r="Z1049" s="11"/>
      <c r="AA1049" s="17"/>
      <c r="AB1049" s="16"/>
      <c r="AC1049" s="11"/>
      <c r="AD1049" s="17">
        <f t="shared" si="237"/>
        <v>0</v>
      </c>
      <c r="AE1049" s="16"/>
      <c r="AF1049" s="11"/>
      <c r="AG1049" s="17"/>
      <c r="AH1049" s="164">
        <f>Q1049</f>
        <v>0</v>
      </c>
      <c r="AI1049" s="285"/>
      <c r="AJ1049" s="16">
        <f t="shared" si="236"/>
        <v>0</v>
      </c>
    </row>
    <row r="1050" spans="1:36" ht="11.25" customHeight="1">
      <c r="A1050" s="156">
        <v>18600451</v>
      </c>
      <c r="B1050" s="157"/>
      <c r="C1050" s="227" t="s">
        <v>2546</v>
      </c>
      <c r="D1050" s="159">
        <v>0</v>
      </c>
      <c r="E1050" s="159">
        <v>0</v>
      </c>
      <c r="F1050" s="159">
        <v>0</v>
      </c>
      <c r="G1050" s="159">
        <v>0</v>
      </c>
      <c r="H1050" s="159">
        <v>0</v>
      </c>
      <c r="I1050" s="159">
        <v>0</v>
      </c>
      <c r="J1050" s="275">
        <v>0</v>
      </c>
      <c r="K1050" s="275">
        <v>0</v>
      </c>
      <c r="L1050" s="160">
        <v>0</v>
      </c>
      <c r="M1050" s="160">
        <v>0</v>
      </c>
      <c r="N1050" s="160">
        <v>0</v>
      </c>
      <c r="O1050" s="160">
        <v>0</v>
      </c>
      <c r="P1050" s="160">
        <v>0</v>
      </c>
      <c r="Q1050" s="160">
        <f t="shared" si="228"/>
        <v>0</v>
      </c>
      <c r="R1050" s="222" t="s">
        <v>232</v>
      </c>
      <c r="S1050" s="209"/>
      <c r="T1050" s="209" t="s">
        <v>828</v>
      </c>
      <c r="U1050" s="518"/>
      <c r="V1050" s="16">
        <v>0</v>
      </c>
      <c r="W1050" s="11">
        <v>0</v>
      </c>
      <c r="X1050" s="17">
        <v>0</v>
      </c>
      <c r="Y1050" s="10">
        <f>Q1050</f>
        <v>0</v>
      </c>
      <c r="Z1050" s="11"/>
      <c r="AA1050" s="17">
        <f>Q1050</f>
        <v>0</v>
      </c>
      <c r="AB1050" s="16"/>
      <c r="AC1050" s="11">
        <v>0</v>
      </c>
      <c r="AD1050" s="17">
        <f t="shared" ref="AD1050:AD1051" si="242">SUM(AB1050:AC1050)</f>
        <v>0</v>
      </c>
      <c r="AE1050" s="16"/>
      <c r="AF1050" s="11"/>
      <c r="AG1050" s="17"/>
      <c r="AH1050" s="161"/>
      <c r="AI1050" s="285"/>
      <c r="AJ1050" s="16">
        <f t="shared" si="236"/>
        <v>0</v>
      </c>
    </row>
    <row r="1051" spans="1:36" ht="11.25" customHeight="1">
      <c r="A1051" s="156">
        <v>18600461</v>
      </c>
      <c r="B1051" s="157"/>
      <c r="C1051" s="197" t="s">
        <v>2550</v>
      </c>
      <c r="D1051" s="159">
        <v>0</v>
      </c>
      <c r="E1051" s="159">
        <v>0</v>
      </c>
      <c r="F1051" s="159">
        <v>0</v>
      </c>
      <c r="G1051" s="159">
        <v>0</v>
      </c>
      <c r="H1051" s="159">
        <v>0</v>
      </c>
      <c r="I1051" s="159">
        <v>0</v>
      </c>
      <c r="J1051" s="275">
        <v>0</v>
      </c>
      <c r="K1051" s="275">
        <v>0</v>
      </c>
      <c r="L1051" s="160">
        <v>0</v>
      </c>
      <c r="M1051" s="160">
        <v>0</v>
      </c>
      <c r="N1051" s="160">
        <v>0</v>
      </c>
      <c r="O1051" s="160">
        <v>0</v>
      </c>
      <c r="P1051" s="160">
        <v>0</v>
      </c>
      <c r="Q1051" s="160">
        <f t="shared" si="228"/>
        <v>0</v>
      </c>
      <c r="R1051" s="222" t="s">
        <v>232</v>
      </c>
      <c r="S1051" s="209"/>
      <c r="T1051" s="209" t="s">
        <v>828</v>
      </c>
      <c r="U1051" s="518"/>
      <c r="V1051" s="16">
        <v>0</v>
      </c>
      <c r="W1051" s="11">
        <v>0</v>
      </c>
      <c r="X1051" s="17">
        <v>0</v>
      </c>
      <c r="Y1051" s="10">
        <f>Q1051</f>
        <v>0</v>
      </c>
      <c r="Z1051" s="11"/>
      <c r="AA1051" s="17">
        <f>Q1051</f>
        <v>0</v>
      </c>
      <c r="AB1051" s="16"/>
      <c r="AC1051" s="11">
        <v>0</v>
      </c>
      <c r="AD1051" s="17">
        <f t="shared" si="242"/>
        <v>0</v>
      </c>
      <c r="AE1051" s="16"/>
      <c r="AF1051" s="11"/>
      <c r="AG1051" s="17"/>
      <c r="AH1051" s="161"/>
      <c r="AI1051" s="285"/>
      <c r="AJ1051" s="16">
        <f t="shared" si="236"/>
        <v>0</v>
      </c>
    </row>
    <row r="1052" spans="1:36" ht="11.25" customHeight="1">
      <c r="A1052" s="156">
        <v>18600473</v>
      </c>
      <c r="B1052" s="157"/>
      <c r="C1052" s="248" t="s">
        <v>637</v>
      </c>
      <c r="D1052" s="159">
        <v>0</v>
      </c>
      <c r="E1052" s="159">
        <v>0</v>
      </c>
      <c r="F1052" s="159">
        <v>0</v>
      </c>
      <c r="G1052" s="159">
        <v>0</v>
      </c>
      <c r="H1052" s="159">
        <v>0</v>
      </c>
      <c r="I1052" s="159">
        <v>0</v>
      </c>
      <c r="J1052" s="275">
        <v>0</v>
      </c>
      <c r="K1052" s="275">
        <v>0</v>
      </c>
      <c r="L1052" s="160">
        <v>0</v>
      </c>
      <c r="M1052" s="160">
        <v>0</v>
      </c>
      <c r="N1052" s="160">
        <v>0</v>
      </c>
      <c r="O1052" s="160">
        <v>0</v>
      </c>
      <c r="P1052" s="160">
        <v>0</v>
      </c>
      <c r="Q1052" s="160">
        <f t="shared" si="228"/>
        <v>0</v>
      </c>
      <c r="R1052" s="222"/>
      <c r="S1052" s="209"/>
      <c r="T1052" s="209" t="s">
        <v>1182</v>
      </c>
      <c r="U1052" s="517"/>
      <c r="V1052" s="16">
        <v>0</v>
      </c>
      <c r="W1052" s="11">
        <v>0</v>
      </c>
      <c r="X1052" s="17">
        <v>0</v>
      </c>
      <c r="Y1052" s="16"/>
      <c r="Z1052" s="11"/>
      <c r="AA1052" s="17"/>
      <c r="AB1052" s="16"/>
      <c r="AC1052" s="11"/>
      <c r="AD1052" s="17">
        <f t="shared" si="237"/>
        <v>0</v>
      </c>
      <c r="AE1052" s="16">
        <f t="shared" ref="AE1052:AG1054" si="243">$Q1052</f>
        <v>0</v>
      </c>
      <c r="AF1052" s="11">
        <f t="shared" si="243"/>
        <v>0</v>
      </c>
      <c r="AG1052" s="17">
        <f t="shared" si="243"/>
        <v>0</v>
      </c>
      <c r="AH1052" s="161"/>
      <c r="AI1052" s="285"/>
      <c r="AJ1052" s="16">
        <f t="shared" si="236"/>
        <v>0</v>
      </c>
    </row>
    <row r="1053" spans="1:36" ht="11.25" customHeight="1">
      <c r="A1053" s="156">
        <v>18600511</v>
      </c>
      <c r="B1053" s="157"/>
      <c r="C1053" s="197" t="s">
        <v>1617</v>
      </c>
      <c r="D1053" s="159">
        <v>0</v>
      </c>
      <c r="E1053" s="159">
        <v>0</v>
      </c>
      <c r="F1053" s="159">
        <v>0</v>
      </c>
      <c r="G1053" s="159">
        <v>0</v>
      </c>
      <c r="H1053" s="159">
        <v>0</v>
      </c>
      <c r="I1053" s="159">
        <v>0</v>
      </c>
      <c r="J1053" s="275">
        <v>0</v>
      </c>
      <c r="K1053" s="275">
        <v>0</v>
      </c>
      <c r="L1053" s="160">
        <v>0</v>
      </c>
      <c r="M1053" s="160">
        <v>0</v>
      </c>
      <c r="N1053" s="160">
        <v>0</v>
      </c>
      <c r="O1053" s="160">
        <v>0</v>
      </c>
      <c r="P1053" s="160">
        <v>0</v>
      </c>
      <c r="Q1053" s="160">
        <f t="shared" si="228"/>
        <v>0</v>
      </c>
      <c r="R1053" s="222"/>
      <c r="S1053" s="209"/>
      <c r="T1053" s="209" t="s">
        <v>1182</v>
      </c>
      <c r="U1053" s="517"/>
      <c r="V1053" s="16">
        <v>0</v>
      </c>
      <c r="W1053" s="11">
        <v>0</v>
      </c>
      <c r="X1053" s="17">
        <v>0</v>
      </c>
      <c r="Y1053" s="16"/>
      <c r="Z1053" s="11"/>
      <c r="AA1053" s="17"/>
      <c r="AB1053" s="16"/>
      <c r="AC1053" s="11"/>
      <c r="AD1053" s="17">
        <f t="shared" si="237"/>
        <v>0</v>
      </c>
      <c r="AE1053" s="16">
        <f t="shared" si="243"/>
        <v>0</v>
      </c>
      <c r="AF1053" s="11">
        <f t="shared" si="243"/>
        <v>0</v>
      </c>
      <c r="AG1053" s="17">
        <f t="shared" si="243"/>
        <v>0</v>
      </c>
      <c r="AH1053" s="161"/>
      <c r="AI1053" s="285"/>
      <c r="AJ1053" s="16">
        <f t="shared" si="236"/>
        <v>0</v>
      </c>
    </row>
    <row r="1054" spans="1:36" ht="11.25" customHeight="1">
      <c r="A1054" s="156">
        <v>18600512</v>
      </c>
      <c r="B1054" s="157"/>
      <c r="C1054" s="197" t="s">
        <v>2378</v>
      </c>
      <c r="D1054" s="159">
        <v>63403668.590000004</v>
      </c>
      <c r="E1054" s="159">
        <v>70161331.170000002</v>
      </c>
      <c r="F1054" s="159">
        <v>70233066.719999999</v>
      </c>
      <c r="G1054" s="159">
        <v>60889375.350000001</v>
      </c>
      <c r="H1054" s="159">
        <v>57257233.920000002</v>
      </c>
      <c r="I1054" s="159">
        <v>67721222.709999993</v>
      </c>
      <c r="J1054" s="275">
        <v>48086459.609999999</v>
      </c>
      <c r="K1054" s="275">
        <v>36850561.310000002</v>
      </c>
      <c r="L1054" s="160">
        <v>29317680.600000001</v>
      </c>
      <c r="M1054" s="160">
        <v>13939669.17</v>
      </c>
      <c r="N1054" s="160">
        <v>13140019.08</v>
      </c>
      <c r="O1054" s="160">
        <v>16040998.060000001</v>
      </c>
      <c r="P1054" s="160">
        <v>18522578.190000001</v>
      </c>
      <c r="Q1054" s="160">
        <f t="shared" si="228"/>
        <v>43716728.424166664</v>
      </c>
      <c r="R1054" s="222"/>
      <c r="S1054" s="209"/>
      <c r="T1054" s="209" t="s">
        <v>1182</v>
      </c>
      <c r="U1054" s="517"/>
      <c r="V1054" s="16">
        <v>0</v>
      </c>
      <c r="W1054" s="11">
        <v>0</v>
      </c>
      <c r="X1054" s="17">
        <v>0</v>
      </c>
      <c r="Y1054" s="16"/>
      <c r="Z1054" s="11"/>
      <c r="AA1054" s="17"/>
      <c r="AB1054" s="16"/>
      <c r="AC1054" s="11"/>
      <c r="AD1054" s="17">
        <f t="shared" si="237"/>
        <v>0</v>
      </c>
      <c r="AE1054" s="16">
        <f t="shared" si="243"/>
        <v>43716728.424166664</v>
      </c>
      <c r="AF1054" s="11">
        <f t="shared" si="243"/>
        <v>43716728.424166664</v>
      </c>
      <c r="AG1054" s="17">
        <f t="shared" si="243"/>
        <v>43716728.424166664</v>
      </c>
      <c r="AH1054" s="161"/>
      <c r="AI1054" s="285"/>
      <c r="AJ1054" s="16">
        <f t="shared" si="236"/>
        <v>0</v>
      </c>
    </row>
    <row r="1055" spans="1:36" ht="11.25" customHeight="1">
      <c r="A1055" s="156">
        <v>18600531</v>
      </c>
      <c r="B1055" s="157"/>
      <c r="C1055" s="197" t="s">
        <v>2447</v>
      </c>
      <c r="D1055" s="159">
        <v>0</v>
      </c>
      <c r="E1055" s="159">
        <v>0</v>
      </c>
      <c r="F1055" s="159">
        <v>0</v>
      </c>
      <c r="G1055" s="159">
        <v>0</v>
      </c>
      <c r="H1055" s="159">
        <v>0</v>
      </c>
      <c r="I1055" s="159">
        <v>0</v>
      </c>
      <c r="J1055" s="275">
        <v>0</v>
      </c>
      <c r="K1055" s="275">
        <v>0</v>
      </c>
      <c r="L1055" s="160">
        <v>0</v>
      </c>
      <c r="M1055" s="160">
        <v>0</v>
      </c>
      <c r="N1055" s="160">
        <v>0</v>
      </c>
      <c r="O1055" s="160">
        <v>0</v>
      </c>
      <c r="P1055" s="160">
        <v>0</v>
      </c>
      <c r="Q1055" s="160">
        <f t="shared" si="228"/>
        <v>0</v>
      </c>
      <c r="R1055" s="222" t="s">
        <v>1077</v>
      </c>
      <c r="S1055" s="209"/>
      <c r="T1055" s="209" t="s">
        <v>828</v>
      </c>
      <c r="U1055" s="518"/>
      <c r="V1055" s="16">
        <v>0</v>
      </c>
      <c r="W1055" s="11">
        <v>0</v>
      </c>
      <c r="X1055" s="17">
        <v>0</v>
      </c>
      <c r="Y1055" s="16">
        <f>Q1055</f>
        <v>0</v>
      </c>
      <c r="Z1055" s="11"/>
      <c r="AA1055" s="17">
        <f>Y1055</f>
        <v>0</v>
      </c>
      <c r="AB1055" s="16"/>
      <c r="AC1055" s="11"/>
      <c r="AD1055" s="17">
        <f>AB1055+AC1055</f>
        <v>0</v>
      </c>
      <c r="AE1055" s="16"/>
      <c r="AF1055" s="11"/>
      <c r="AG1055" s="17"/>
      <c r="AH1055" s="161"/>
      <c r="AI1055" s="285"/>
      <c r="AJ1055" s="16">
        <f t="shared" si="236"/>
        <v>0</v>
      </c>
    </row>
    <row r="1056" spans="1:36" ht="11.25" customHeight="1">
      <c r="A1056" s="156">
        <v>18600541</v>
      </c>
      <c r="B1056" s="157"/>
      <c r="C1056" s="197" t="s">
        <v>1328</v>
      </c>
      <c r="D1056" s="159">
        <v>0</v>
      </c>
      <c r="E1056" s="159">
        <v>0</v>
      </c>
      <c r="F1056" s="159">
        <v>0</v>
      </c>
      <c r="G1056" s="159">
        <v>0</v>
      </c>
      <c r="H1056" s="159">
        <v>0</v>
      </c>
      <c r="I1056" s="159">
        <v>0</v>
      </c>
      <c r="J1056" s="275">
        <v>0</v>
      </c>
      <c r="K1056" s="275">
        <v>0</v>
      </c>
      <c r="L1056" s="160">
        <v>0</v>
      </c>
      <c r="M1056" s="160">
        <v>0</v>
      </c>
      <c r="N1056" s="160">
        <v>0</v>
      </c>
      <c r="O1056" s="160">
        <v>0</v>
      </c>
      <c r="P1056" s="160">
        <v>0</v>
      </c>
      <c r="Q1056" s="160">
        <f t="shared" si="228"/>
        <v>0</v>
      </c>
      <c r="R1056" s="222" t="s">
        <v>1917</v>
      </c>
      <c r="S1056" s="209"/>
      <c r="T1056" s="209" t="s">
        <v>828</v>
      </c>
      <c r="U1056" s="517"/>
      <c r="V1056" s="16">
        <v>0</v>
      </c>
      <c r="W1056" s="11">
        <v>0</v>
      </c>
      <c r="X1056" s="17">
        <v>0</v>
      </c>
      <c r="Y1056" s="16">
        <f>Q1056</f>
        <v>0</v>
      </c>
      <c r="Z1056" s="11"/>
      <c r="AA1056" s="17">
        <f>Y1056</f>
        <v>0</v>
      </c>
      <c r="AB1056" s="16"/>
      <c r="AC1056" s="11"/>
      <c r="AD1056" s="17">
        <f>AB1056+AC1056</f>
        <v>0</v>
      </c>
      <c r="AE1056" s="16"/>
      <c r="AF1056" s="11"/>
      <c r="AG1056" s="17"/>
      <c r="AH1056" s="161"/>
      <c r="AI1056" s="285"/>
      <c r="AJ1056" s="16">
        <f t="shared" si="236"/>
        <v>0</v>
      </c>
    </row>
    <row r="1057" spans="1:36" ht="11.25" customHeight="1">
      <c r="A1057" s="156">
        <v>18600542</v>
      </c>
      <c r="B1057" s="157"/>
      <c r="C1057" s="197" t="s">
        <v>680</v>
      </c>
      <c r="D1057" s="159">
        <v>0</v>
      </c>
      <c r="E1057" s="159">
        <v>0</v>
      </c>
      <c r="F1057" s="159">
        <v>0</v>
      </c>
      <c r="G1057" s="159">
        <v>0</v>
      </c>
      <c r="H1057" s="159">
        <v>0</v>
      </c>
      <c r="I1057" s="159">
        <v>0</v>
      </c>
      <c r="J1057" s="275">
        <v>0</v>
      </c>
      <c r="K1057" s="275">
        <v>0</v>
      </c>
      <c r="L1057" s="160">
        <v>0</v>
      </c>
      <c r="M1057" s="160">
        <v>0</v>
      </c>
      <c r="N1057" s="160">
        <v>0</v>
      </c>
      <c r="O1057" s="160">
        <v>0</v>
      </c>
      <c r="P1057" s="160">
        <v>0</v>
      </c>
      <c r="Q1057" s="160">
        <f t="shared" si="228"/>
        <v>0</v>
      </c>
      <c r="R1057" s="222"/>
      <c r="S1057" s="209"/>
      <c r="T1057" s="209" t="s">
        <v>1182</v>
      </c>
      <c r="U1057" s="517"/>
      <c r="V1057" s="16"/>
      <c r="W1057" s="11"/>
      <c r="X1057" s="17"/>
      <c r="Y1057" s="16"/>
      <c r="Z1057" s="11"/>
      <c r="AA1057" s="17"/>
      <c r="AB1057" s="16"/>
      <c r="AC1057" s="11"/>
      <c r="AD1057" s="17"/>
      <c r="AE1057" s="16">
        <f>$Q1057</f>
        <v>0</v>
      </c>
      <c r="AF1057" s="11">
        <f>$Q1057</f>
        <v>0</v>
      </c>
      <c r="AG1057" s="17">
        <f>$Q1057</f>
        <v>0</v>
      </c>
      <c r="AH1057" s="161"/>
      <c r="AI1057" s="285"/>
      <c r="AJ1057" s="16">
        <f t="shared" si="236"/>
        <v>0</v>
      </c>
    </row>
    <row r="1058" spans="1:36" ht="11.25" customHeight="1">
      <c r="A1058" s="156">
        <v>18600551</v>
      </c>
      <c r="B1058" s="157"/>
      <c r="C1058" s="197" t="s">
        <v>1465</v>
      </c>
      <c r="D1058" s="159">
        <v>0</v>
      </c>
      <c r="E1058" s="159">
        <v>0</v>
      </c>
      <c r="F1058" s="159">
        <v>0</v>
      </c>
      <c r="G1058" s="159">
        <v>0</v>
      </c>
      <c r="H1058" s="159">
        <v>0</v>
      </c>
      <c r="I1058" s="159">
        <v>0</v>
      </c>
      <c r="J1058" s="275">
        <v>0</v>
      </c>
      <c r="K1058" s="275">
        <v>0</v>
      </c>
      <c r="L1058" s="160">
        <v>0</v>
      </c>
      <c r="M1058" s="160">
        <v>0</v>
      </c>
      <c r="N1058" s="160">
        <v>0</v>
      </c>
      <c r="O1058" s="160">
        <v>0</v>
      </c>
      <c r="P1058" s="160">
        <v>0</v>
      </c>
      <c r="Q1058" s="160">
        <f t="shared" si="228"/>
        <v>0</v>
      </c>
      <c r="R1058" s="222"/>
      <c r="S1058" s="209"/>
      <c r="T1058" s="209"/>
      <c r="U1058" s="517"/>
      <c r="V1058" s="16">
        <v>0</v>
      </c>
      <c r="W1058" s="11">
        <v>0</v>
      </c>
      <c r="X1058" s="17">
        <v>0</v>
      </c>
      <c r="Y1058" s="16"/>
      <c r="Z1058" s="11"/>
      <c r="AA1058" s="17"/>
      <c r="AB1058" s="16"/>
      <c r="AC1058" s="11"/>
      <c r="AD1058" s="17">
        <f t="shared" ref="AD1058:AD1065" si="244">SUM(AB1058:AC1058)</f>
        <v>0</v>
      </c>
      <c r="AE1058" s="16">
        <v>0</v>
      </c>
      <c r="AF1058" s="11">
        <v>0</v>
      </c>
      <c r="AG1058" s="17">
        <v>0</v>
      </c>
      <c r="AH1058" s="161">
        <f>Q1058</f>
        <v>0</v>
      </c>
      <c r="AI1058" s="285"/>
      <c r="AJ1058" s="16">
        <f t="shared" si="236"/>
        <v>0</v>
      </c>
    </row>
    <row r="1059" spans="1:36" ht="11.25" customHeight="1">
      <c r="A1059" s="156">
        <v>18600561</v>
      </c>
      <c r="B1059" s="157"/>
      <c r="C1059" s="197" t="s">
        <v>1086</v>
      </c>
      <c r="D1059" s="159">
        <v>8126893</v>
      </c>
      <c r="E1059" s="159">
        <v>8126893</v>
      </c>
      <c r="F1059" s="159">
        <v>8126893</v>
      </c>
      <c r="G1059" s="159">
        <v>7979899</v>
      </c>
      <c r="H1059" s="159">
        <v>7979899</v>
      </c>
      <c r="I1059" s="159">
        <v>7979899</v>
      </c>
      <c r="J1059" s="275">
        <v>7989232</v>
      </c>
      <c r="K1059" s="275">
        <v>7989232</v>
      </c>
      <c r="L1059" s="160">
        <v>7989232</v>
      </c>
      <c r="M1059" s="160">
        <v>7998721</v>
      </c>
      <c r="N1059" s="160">
        <v>7998721</v>
      </c>
      <c r="O1059" s="160">
        <v>7998721</v>
      </c>
      <c r="P1059" s="160">
        <v>8008370</v>
      </c>
      <c r="Q1059" s="160">
        <f t="shared" si="228"/>
        <v>8018747.791666667</v>
      </c>
      <c r="R1059" s="222"/>
      <c r="S1059" s="209"/>
      <c r="T1059" s="209" t="s">
        <v>1182</v>
      </c>
      <c r="U1059" s="517"/>
      <c r="V1059" s="16">
        <v>0</v>
      </c>
      <c r="W1059" s="11">
        <v>0</v>
      </c>
      <c r="X1059" s="17">
        <v>0</v>
      </c>
      <c r="Y1059" s="16"/>
      <c r="Z1059" s="11"/>
      <c r="AA1059" s="17"/>
      <c r="AB1059" s="16"/>
      <c r="AC1059" s="11"/>
      <c r="AD1059" s="17">
        <f t="shared" si="244"/>
        <v>0</v>
      </c>
      <c r="AE1059" s="16">
        <f>Q1059</f>
        <v>8018747.791666667</v>
      </c>
      <c r="AF1059" s="11">
        <f t="shared" ref="AF1059:AG1061" si="245">$Q1059</f>
        <v>8018747.791666667</v>
      </c>
      <c r="AG1059" s="17">
        <f t="shared" si="245"/>
        <v>8018747.791666667</v>
      </c>
      <c r="AH1059" s="164"/>
      <c r="AI1059" s="285"/>
      <c r="AJ1059" s="16">
        <f t="shared" si="236"/>
        <v>0</v>
      </c>
    </row>
    <row r="1060" spans="1:36" ht="11.25" customHeight="1">
      <c r="A1060" s="156">
        <v>18600571</v>
      </c>
      <c r="B1060" s="157"/>
      <c r="C1060" s="197" t="s">
        <v>1361</v>
      </c>
      <c r="D1060" s="159">
        <v>60429728.780000001</v>
      </c>
      <c r="E1060" s="159">
        <v>60429728.780000001</v>
      </c>
      <c r="F1060" s="159">
        <v>60429728.780000001</v>
      </c>
      <c r="G1060" s="159">
        <v>63393508.810000002</v>
      </c>
      <c r="H1060" s="159">
        <v>63393508.810000002</v>
      </c>
      <c r="I1060" s="159">
        <v>63393508.810000002</v>
      </c>
      <c r="J1060" s="275">
        <v>62260372.530000001</v>
      </c>
      <c r="K1060" s="275">
        <v>62260372.530000001</v>
      </c>
      <c r="L1060" s="160">
        <v>62260372.530000001</v>
      </c>
      <c r="M1060" s="160">
        <v>62246365.829999998</v>
      </c>
      <c r="N1060" s="160">
        <v>62246365.829999998</v>
      </c>
      <c r="O1060" s="160">
        <v>62246365.829999998</v>
      </c>
      <c r="P1060" s="160">
        <v>62946100.609999999</v>
      </c>
      <c r="Q1060" s="160">
        <f t="shared" si="228"/>
        <v>62187342.813750006</v>
      </c>
      <c r="R1060" s="222"/>
      <c r="S1060" s="209"/>
      <c r="T1060" s="209" t="s">
        <v>1182</v>
      </c>
      <c r="U1060" s="517"/>
      <c r="V1060" s="16">
        <v>0</v>
      </c>
      <c r="W1060" s="11">
        <v>0</v>
      </c>
      <c r="X1060" s="17">
        <v>0</v>
      </c>
      <c r="Y1060" s="16"/>
      <c r="Z1060" s="11"/>
      <c r="AA1060" s="17"/>
      <c r="AB1060" s="16"/>
      <c r="AC1060" s="11"/>
      <c r="AD1060" s="17">
        <f t="shared" si="244"/>
        <v>0</v>
      </c>
      <c r="AE1060" s="16">
        <f>Q1060</f>
        <v>62187342.813750006</v>
      </c>
      <c r="AF1060" s="11">
        <f t="shared" si="245"/>
        <v>62187342.813750006</v>
      </c>
      <c r="AG1060" s="17">
        <f t="shared" si="245"/>
        <v>62187342.813750006</v>
      </c>
      <c r="AH1060" s="164"/>
      <c r="AI1060" s="285"/>
      <c r="AJ1060" s="16">
        <f t="shared" si="236"/>
        <v>0</v>
      </c>
    </row>
    <row r="1061" spans="1:36" ht="11.25" customHeight="1">
      <c r="A1061" s="156">
        <v>18600573</v>
      </c>
      <c r="B1061" s="157"/>
      <c r="C1061" s="197" t="s">
        <v>2859</v>
      </c>
      <c r="D1061" s="159">
        <v>5402685</v>
      </c>
      <c r="E1061" s="159">
        <v>5391282</v>
      </c>
      <c r="F1061" s="159">
        <v>6085105</v>
      </c>
      <c r="G1061" s="159">
        <v>6803607</v>
      </c>
      <c r="H1061" s="159">
        <v>7417503</v>
      </c>
      <c r="I1061" s="159">
        <v>7502997</v>
      </c>
      <c r="J1061" s="275">
        <v>7582336</v>
      </c>
      <c r="K1061" s="275">
        <v>7642404</v>
      </c>
      <c r="L1061" s="160">
        <v>7642404</v>
      </c>
      <c r="M1061" s="160">
        <v>7726826</v>
      </c>
      <c r="N1061" s="160">
        <v>7726826</v>
      </c>
      <c r="O1061" s="160">
        <v>7726826</v>
      </c>
      <c r="P1061" s="160">
        <v>7772522</v>
      </c>
      <c r="Q1061" s="160">
        <f t="shared" si="228"/>
        <v>7152976.625</v>
      </c>
      <c r="R1061" s="222"/>
      <c r="S1061" s="209"/>
      <c r="T1061" s="209" t="s">
        <v>1056</v>
      </c>
      <c r="U1061" s="517"/>
      <c r="V1061" s="16">
        <v>0</v>
      </c>
      <c r="W1061" s="11">
        <v>0</v>
      </c>
      <c r="X1061" s="17">
        <v>0</v>
      </c>
      <c r="Y1061" s="16"/>
      <c r="Z1061" s="11"/>
      <c r="AA1061" s="17"/>
      <c r="AB1061" s="16"/>
      <c r="AC1061" s="11"/>
      <c r="AD1061" s="17">
        <f t="shared" ref="AD1061" si="246">SUM(AB1061:AC1061)</f>
        <v>0</v>
      </c>
      <c r="AE1061" s="16">
        <f>Q1061</f>
        <v>7152976.625</v>
      </c>
      <c r="AF1061" s="11">
        <f t="shared" si="245"/>
        <v>7152976.625</v>
      </c>
      <c r="AG1061" s="17">
        <f t="shared" si="245"/>
        <v>7152976.625</v>
      </c>
      <c r="AH1061" s="164"/>
      <c r="AI1061" s="285"/>
      <c r="AJ1061" s="16">
        <f t="shared" si="236"/>
        <v>0</v>
      </c>
    </row>
    <row r="1062" spans="1:36" ht="11.25" customHeight="1">
      <c r="A1062" s="156">
        <v>18600581</v>
      </c>
      <c r="B1062" s="157"/>
      <c r="C1062" s="197" t="s">
        <v>1985</v>
      </c>
      <c r="D1062" s="159">
        <v>0</v>
      </c>
      <c r="E1062" s="159">
        <v>0</v>
      </c>
      <c r="F1062" s="159">
        <v>0</v>
      </c>
      <c r="G1062" s="159">
        <v>0</v>
      </c>
      <c r="H1062" s="159">
        <v>0</v>
      </c>
      <c r="I1062" s="159">
        <v>0</v>
      </c>
      <c r="J1062" s="275">
        <v>0</v>
      </c>
      <c r="K1062" s="275">
        <v>0</v>
      </c>
      <c r="L1062" s="160">
        <v>0</v>
      </c>
      <c r="M1062" s="160">
        <v>0</v>
      </c>
      <c r="N1062" s="160">
        <v>0</v>
      </c>
      <c r="O1062" s="160">
        <v>0</v>
      </c>
      <c r="P1062" s="160">
        <v>0</v>
      </c>
      <c r="Q1062" s="160">
        <f t="shared" si="228"/>
        <v>0</v>
      </c>
      <c r="R1062" s="222" t="s">
        <v>2316</v>
      </c>
      <c r="S1062" s="209"/>
      <c r="T1062" s="209" t="s">
        <v>828</v>
      </c>
      <c r="U1062" s="517"/>
      <c r="V1062" s="16">
        <v>0</v>
      </c>
      <c r="W1062" s="11">
        <v>0</v>
      </c>
      <c r="X1062" s="17">
        <v>0</v>
      </c>
      <c r="Y1062" s="10">
        <f>Q1062</f>
        <v>0</v>
      </c>
      <c r="Z1062" s="11"/>
      <c r="AA1062" s="17">
        <f>Q1062</f>
        <v>0</v>
      </c>
      <c r="AB1062" s="16"/>
      <c r="AC1062" s="11">
        <v>0</v>
      </c>
      <c r="AD1062" s="17">
        <f t="shared" ref="AD1062:AD1063" si="247">SUM(AB1062:AC1062)</f>
        <v>0</v>
      </c>
      <c r="AE1062" s="16"/>
      <c r="AF1062" s="11"/>
      <c r="AG1062" s="17"/>
      <c r="AH1062" s="161"/>
      <c r="AI1062" s="285"/>
      <c r="AJ1062" s="16">
        <f t="shared" si="236"/>
        <v>0</v>
      </c>
    </row>
    <row r="1063" spans="1:36" ht="11.25" customHeight="1">
      <c r="A1063" s="156">
        <v>18600591</v>
      </c>
      <c r="B1063" s="157"/>
      <c r="C1063" s="197" t="s">
        <v>1986</v>
      </c>
      <c r="D1063" s="159">
        <v>0</v>
      </c>
      <c r="E1063" s="159">
        <v>0</v>
      </c>
      <c r="F1063" s="159">
        <v>0</v>
      </c>
      <c r="G1063" s="159">
        <v>0</v>
      </c>
      <c r="H1063" s="159">
        <v>0</v>
      </c>
      <c r="I1063" s="159">
        <v>0</v>
      </c>
      <c r="J1063" s="275">
        <v>0</v>
      </c>
      <c r="K1063" s="275">
        <v>0</v>
      </c>
      <c r="L1063" s="160">
        <v>0</v>
      </c>
      <c r="M1063" s="160">
        <v>0</v>
      </c>
      <c r="N1063" s="160">
        <v>0</v>
      </c>
      <c r="O1063" s="160">
        <v>0</v>
      </c>
      <c r="P1063" s="160">
        <v>0</v>
      </c>
      <c r="Q1063" s="160">
        <f t="shared" si="228"/>
        <v>0</v>
      </c>
      <c r="R1063" s="222" t="s">
        <v>2316</v>
      </c>
      <c r="S1063" s="209"/>
      <c r="T1063" s="209" t="s">
        <v>828</v>
      </c>
      <c r="U1063" s="517"/>
      <c r="V1063" s="16">
        <v>0</v>
      </c>
      <c r="W1063" s="11">
        <v>0</v>
      </c>
      <c r="X1063" s="17">
        <v>0</v>
      </c>
      <c r="Y1063" s="10">
        <f>Q1063</f>
        <v>0</v>
      </c>
      <c r="Z1063" s="11"/>
      <c r="AA1063" s="17">
        <f>Q1063</f>
        <v>0</v>
      </c>
      <c r="AB1063" s="16"/>
      <c r="AC1063" s="11">
        <v>0</v>
      </c>
      <c r="AD1063" s="17">
        <f t="shared" si="247"/>
        <v>0</v>
      </c>
      <c r="AE1063" s="16"/>
      <c r="AF1063" s="11"/>
      <c r="AG1063" s="17"/>
      <c r="AH1063" s="161"/>
      <c r="AI1063" s="285"/>
      <c r="AJ1063" s="16">
        <f t="shared" si="236"/>
        <v>0</v>
      </c>
    </row>
    <row r="1064" spans="1:36" ht="11.25" customHeight="1">
      <c r="A1064" s="156">
        <v>18600601</v>
      </c>
      <c r="B1064" s="157"/>
      <c r="C1064" s="197" t="s">
        <v>213</v>
      </c>
      <c r="D1064" s="159">
        <v>0</v>
      </c>
      <c r="E1064" s="159">
        <v>0</v>
      </c>
      <c r="F1064" s="159">
        <v>0</v>
      </c>
      <c r="G1064" s="159">
        <v>0</v>
      </c>
      <c r="H1064" s="159">
        <v>0</v>
      </c>
      <c r="I1064" s="159">
        <v>0</v>
      </c>
      <c r="J1064" s="275">
        <v>0</v>
      </c>
      <c r="K1064" s="275">
        <v>0</v>
      </c>
      <c r="L1064" s="160">
        <v>0</v>
      </c>
      <c r="M1064" s="160">
        <v>0</v>
      </c>
      <c r="N1064" s="160">
        <v>0</v>
      </c>
      <c r="O1064" s="160">
        <v>0</v>
      </c>
      <c r="P1064" s="160">
        <v>0</v>
      </c>
      <c r="Q1064" s="160">
        <f t="shared" si="228"/>
        <v>0</v>
      </c>
      <c r="R1064" s="222"/>
      <c r="S1064" s="209"/>
      <c r="T1064" s="209" t="s">
        <v>1182</v>
      </c>
      <c r="U1064" s="517"/>
      <c r="V1064" s="16">
        <v>0</v>
      </c>
      <c r="W1064" s="11">
        <v>0</v>
      </c>
      <c r="X1064" s="17">
        <v>0</v>
      </c>
      <c r="Y1064" s="16"/>
      <c r="Z1064" s="11"/>
      <c r="AA1064" s="17"/>
      <c r="AB1064" s="16"/>
      <c r="AC1064" s="11"/>
      <c r="AD1064" s="17">
        <f t="shared" si="244"/>
        <v>0</v>
      </c>
      <c r="AE1064" s="16">
        <f>$Q1064</f>
        <v>0</v>
      </c>
      <c r="AF1064" s="11">
        <f>$Q1064</f>
        <v>0</v>
      </c>
      <c r="AG1064" s="17">
        <f>$Q1064</f>
        <v>0</v>
      </c>
      <c r="AH1064" s="161"/>
      <c r="AI1064" s="285"/>
      <c r="AJ1064" s="16">
        <f t="shared" si="236"/>
        <v>0</v>
      </c>
    </row>
    <row r="1065" spans="1:36" ht="11.25" customHeight="1">
      <c r="A1065" s="156">
        <v>18600602</v>
      </c>
      <c r="B1065" s="157"/>
      <c r="C1065" s="197" t="s">
        <v>1970</v>
      </c>
      <c r="D1065" s="159">
        <v>0</v>
      </c>
      <c r="E1065" s="159">
        <v>0</v>
      </c>
      <c r="F1065" s="159">
        <v>0</v>
      </c>
      <c r="G1065" s="159">
        <v>0</v>
      </c>
      <c r="H1065" s="159">
        <v>0</v>
      </c>
      <c r="I1065" s="159">
        <v>0</v>
      </c>
      <c r="J1065" s="275">
        <v>0</v>
      </c>
      <c r="K1065" s="275">
        <v>0</v>
      </c>
      <c r="L1065" s="160">
        <v>0</v>
      </c>
      <c r="M1065" s="160">
        <v>0</v>
      </c>
      <c r="N1065" s="160">
        <v>0</v>
      </c>
      <c r="O1065" s="160">
        <v>0</v>
      </c>
      <c r="P1065" s="160">
        <v>0</v>
      </c>
      <c r="Q1065" s="160">
        <f t="shared" si="228"/>
        <v>0</v>
      </c>
      <c r="R1065" s="222"/>
      <c r="S1065" s="209"/>
      <c r="T1065" s="209" t="s">
        <v>1182</v>
      </c>
      <c r="U1065" s="517"/>
      <c r="V1065" s="16">
        <v>0</v>
      </c>
      <c r="W1065" s="11">
        <v>0</v>
      </c>
      <c r="X1065" s="17">
        <v>0</v>
      </c>
      <c r="Y1065" s="16"/>
      <c r="Z1065" s="11"/>
      <c r="AA1065" s="17"/>
      <c r="AB1065" s="16"/>
      <c r="AC1065" s="11"/>
      <c r="AD1065" s="17">
        <f t="shared" si="244"/>
        <v>0</v>
      </c>
      <c r="AE1065" s="16">
        <f>Q1065</f>
        <v>0</v>
      </c>
      <c r="AF1065" s="11">
        <f>$Q1065</f>
        <v>0</v>
      </c>
      <c r="AG1065" s="17">
        <f>$Q1065</f>
        <v>0</v>
      </c>
      <c r="AH1065" s="164"/>
      <c r="AI1065" s="285"/>
      <c r="AJ1065" s="16">
        <f t="shared" si="236"/>
        <v>0</v>
      </c>
    </row>
    <row r="1066" spans="1:36" ht="11.25" customHeight="1">
      <c r="A1066" s="156">
        <v>18600611</v>
      </c>
      <c r="B1066" s="157"/>
      <c r="C1066" s="197" t="s">
        <v>1395</v>
      </c>
      <c r="D1066" s="159">
        <v>0</v>
      </c>
      <c r="E1066" s="159">
        <v>0</v>
      </c>
      <c r="F1066" s="159">
        <v>0</v>
      </c>
      <c r="G1066" s="159">
        <v>0</v>
      </c>
      <c r="H1066" s="159">
        <v>0</v>
      </c>
      <c r="I1066" s="159">
        <v>0</v>
      </c>
      <c r="J1066" s="275">
        <v>0</v>
      </c>
      <c r="K1066" s="275">
        <v>0</v>
      </c>
      <c r="L1066" s="160">
        <v>0</v>
      </c>
      <c r="M1066" s="160">
        <v>0</v>
      </c>
      <c r="N1066" s="160">
        <v>0</v>
      </c>
      <c r="O1066" s="160">
        <v>0</v>
      </c>
      <c r="P1066" s="160">
        <v>0</v>
      </c>
      <c r="Q1066" s="160">
        <f t="shared" si="228"/>
        <v>0</v>
      </c>
      <c r="R1066" s="222" t="s">
        <v>1403</v>
      </c>
      <c r="S1066" s="209"/>
      <c r="T1066" s="209" t="s">
        <v>828</v>
      </c>
      <c r="U1066" s="517"/>
      <c r="V1066" s="16">
        <v>0</v>
      </c>
      <c r="W1066" s="11">
        <v>0</v>
      </c>
      <c r="X1066" s="17">
        <v>0</v>
      </c>
      <c r="Y1066" s="16">
        <f>Q1066</f>
        <v>0</v>
      </c>
      <c r="Z1066" s="11"/>
      <c r="AA1066" s="17">
        <f>Y1066</f>
        <v>0</v>
      </c>
      <c r="AB1066" s="16"/>
      <c r="AC1066" s="11"/>
      <c r="AD1066" s="17">
        <f>AB1066+AC1066</f>
        <v>0</v>
      </c>
      <c r="AE1066" s="16"/>
      <c r="AF1066" s="11"/>
      <c r="AG1066" s="17"/>
      <c r="AH1066" s="161"/>
      <c r="AI1066" s="285"/>
      <c r="AJ1066" s="16">
        <f t="shared" si="236"/>
        <v>0</v>
      </c>
    </row>
    <row r="1067" spans="1:36" ht="11.25" customHeight="1">
      <c r="A1067" s="156">
        <v>18600613</v>
      </c>
      <c r="B1067" s="157"/>
      <c r="C1067" s="248" t="s">
        <v>1843</v>
      </c>
      <c r="D1067" s="159">
        <v>0</v>
      </c>
      <c r="E1067" s="159">
        <v>0</v>
      </c>
      <c r="F1067" s="159">
        <v>0</v>
      </c>
      <c r="G1067" s="159">
        <v>0</v>
      </c>
      <c r="H1067" s="159">
        <v>0</v>
      </c>
      <c r="I1067" s="159">
        <v>0</v>
      </c>
      <c r="J1067" s="275">
        <v>0</v>
      </c>
      <c r="K1067" s="275">
        <v>0</v>
      </c>
      <c r="L1067" s="160">
        <v>0</v>
      </c>
      <c r="M1067" s="160">
        <v>0</v>
      </c>
      <c r="N1067" s="160">
        <v>0</v>
      </c>
      <c r="O1067" s="160">
        <v>0</v>
      </c>
      <c r="P1067" s="160">
        <v>0</v>
      </c>
      <c r="Q1067" s="160">
        <f t="shared" si="228"/>
        <v>0</v>
      </c>
      <c r="R1067" s="222" t="s">
        <v>327</v>
      </c>
      <c r="S1067" s="209"/>
      <c r="T1067" s="209" t="s">
        <v>1844</v>
      </c>
      <c r="U1067" s="517"/>
      <c r="V1067" s="16">
        <f>Q1067</f>
        <v>0</v>
      </c>
      <c r="W1067" s="11">
        <f>Q1067</f>
        <v>0</v>
      </c>
      <c r="X1067" s="17">
        <f>Q1067</f>
        <v>0</v>
      </c>
      <c r="Y1067" s="16"/>
      <c r="Z1067" s="11"/>
      <c r="AA1067" s="17"/>
      <c r="AB1067" s="16"/>
      <c r="AC1067" s="11"/>
      <c r="AD1067" s="17">
        <f>SUM(AB1067:AC1067)</f>
        <v>0</v>
      </c>
      <c r="AE1067" s="16">
        <f>$Q1067</f>
        <v>0</v>
      </c>
      <c r="AF1067" s="11">
        <f>$Q1067</f>
        <v>0</v>
      </c>
      <c r="AG1067" s="17">
        <f>$Q1067</f>
        <v>0</v>
      </c>
      <c r="AH1067" s="161"/>
      <c r="AI1067" s="285"/>
      <c r="AJ1067" s="16">
        <f t="shared" si="236"/>
        <v>0</v>
      </c>
    </row>
    <row r="1068" spans="1:36" ht="11.25" customHeight="1">
      <c r="A1068" s="156">
        <v>18600621</v>
      </c>
      <c r="B1068" s="157"/>
      <c r="C1068" s="197" t="s">
        <v>1396</v>
      </c>
      <c r="D1068" s="159">
        <v>0</v>
      </c>
      <c r="E1068" s="159">
        <v>0</v>
      </c>
      <c r="F1068" s="159">
        <v>0</v>
      </c>
      <c r="G1068" s="159">
        <v>0</v>
      </c>
      <c r="H1068" s="159">
        <v>0</v>
      </c>
      <c r="I1068" s="159">
        <v>0</v>
      </c>
      <c r="J1068" s="275">
        <v>0</v>
      </c>
      <c r="K1068" s="275">
        <v>0</v>
      </c>
      <c r="L1068" s="160">
        <v>0</v>
      </c>
      <c r="M1068" s="160">
        <v>0</v>
      </c>
      <c r="N1068" s="160">
        <v>0</v>
      </c>
      <c r="O1068" s="160">
        <v>0</v>
      </c>
      <c r="P1068" s="160">
        <v>0</v>
      </c>
      <c r="Q1068" s="160">
        <f t="shared" si="228"/>
        <v>0</v>
      </c>
      <c r="R1068" s="222" t="s">
        <v>1403</v>
      </c>
      <c r="S1068" s="209"/>
      <c r="T1068" s="209" t="s">
        <v>828</v>
      </c>
      <c r="U1068" s="517"/>
      <c r="V1068" s="16">
        <v>0</v>
      </c>
      <c r="W1068" s="11">
        <v>0</v>
      </c>
      <c r="X1068" s="17">
        <v>0</v>
      </c>
      <c r="Y1068" s="16">
        <f>Q1068</f>
        <v>0</v>
      </c>
      <c r="Z1068" s="11"/>
      <c r="AA1068" s="17">
        <f>Y1068</f>
        <v>0</v>
      </c>
      <c r="AB1068" s="16"/>
      <c r="AC1068" s="11"/>
      <c r="AD1068" s="17">
        <f>AB1068+AC1068</f>
        <v>0</v>
      </c>
      <c r="AE1068" s="16"/>
      <c r="AF1068" s="11"/>
      <c r="AG1068" s="17"/>
      <c r="AH1068" s="161"/>
      <c r="AI1068" s="285"/>
      <c r="AJ1068" s="16">
        <f t="shared" si="236"/>
        <v>0</v>
      </c>
    </row>
    <row r="1069" spans="1:36" ht="11.25" customHeight="1">
      <c r="A1069" s="156">
        <v>18600631</v>
      </c>
      <c r="B1069" s="157"/>
      <c r="C1069" s="197" t="s">
        <v>1397</v>
      </c>
      <c r="D1069" s="159">
        <v>0</v>
      </c>
      <c r="E1069" s="159">
        <v>0</v>
      </c>
      <c r="F1069" s="159">
        <v>0</v>
      </c>
      <c r="G1069" s="159">
        <v>0</v>
      </c>
      <c r="H1069" s="159">
        <v>0</v>
      </c>
      <c r="I1069" s="159">
        <v>0</v>
      </c>
      <c r="J1069" s="275">
        <v>0</v>
      </c>
      <c r="K1069" s="275">
        <v>0</v>
      </c>
      <c r="L1069" s="160">
        <v>0</v>
      </c>
      <c r="M1069" s="160">
        <v>0</v>
      </c>
      <c r="N1069" s="160">
        <v>0</v>
      </c>
      <c r="O1069" s="160">
        <v>0</v>
      </c>
      <c r="P1069" s="160">
        <v>0</v>
      </c>
      <c r="Q1069" s="160">
        <f t="shared" si="228"/>
        <v>0</v>
      </c>
      <c r="R1069" s="222" t="s">
        <v>1403</v>
      </c>
      <c r="S1069" s="209"/>
      <c r="T1069" s="209" t="s">
        <v>828</v>
      </c>
      <c r="U1069" s="517"/>
      <c r="V1069" s="16">
        <v>0</v>
      </c>
      <c r="W1069" s="11">
        <v>0</v>
      </c>
      <c r="X1069" s="17">
        <v>0</v>
      </c>
      <c r="Y1069" s="16">
        <f>Q1069</f>
        <v>0</v>
      </c>
      <c r="Z1069" s="11"/>
      <c r="AA1069" s="17">
        <f>Y1069</f>
        <v>0</v>
      </c>
      <c r="AB1069" s="16"/>
      <c r="AC1069" s="11"/>
      <c r="AD1069" s="17">
        <f>AB1069+AC1069</f>
        <v>0</v>
      </c>
      <c r="AE1069" s="16"/>
      <c r="AF1069" s="11"/>
      <c r="AG1069" s="17"/>
      <c r="AH1069" s="161"/>
      <c r="AI1069" s="285"/>
      <c r="AJ1069" s="16">
        <f t="shared" si="236"/>
        <v>0</v>
      </c>
    </row>
    <row r="1070" spans="1:36" ht="11.25" customHeight="1">
      <c r="A1070" s="156">
        <v>18600633</v>
      </c>
      <c r="B1070" s="157"/>
      <c r="C1070" s="197" t="s">
        <v>948</v>
      </c>
      <c r="D1070" s="159">
        <v>0</v>
      </c>
      <c r="E1070" s="159">
        <v>0</v>
      </c>
      <c r="F1070" s="159">
        <v>0</v>
      </c>
      <c r="G1070" s="159">
        <v>0</v>
      </c>
      <c r="H1070" s="159">
        <v>0</v>
      </c>
      <c r="I1070" s="159">
        <v>0</v>
      </c>
      <c r="J1070" s="275">
        <v>0</v>
      </c>
      <c r="K1070" s="275">
        <v>0</v>
      </c>
      <c r="L1070" s="160">
        <v>0</v>
      </c>
      <c r="M1070" s="160">
        <v>0</v>
      </c>
      <c r="N1070" s="160">
        <v>0</v>
      </c>
      <c r="O1070" s="160">
        <v>0</v>
      </c>
      <c r="P1070" s="160">
        <v>0</v>
      </c>
      <c r="Q1070" s="160">
        <f t="shared" si="228"/>
        <v>0</v>
      </c>
      <c r="R1070" s="222"/>
      <c r="S1070" s="209"/>
      <c r="T1070" s="209" t="s">
        <v>1451</v>
      </c>
      <c r="U1070" s="517"/>
      <c r="V1070" s="16">
        <f>Q1070</f>
        <v>0</v>
      </c>
      <c r="W1070" s="11">
        <f>Q1070</f>
        <v>0</v>
      </c>
      <c r="X1070" s="17">
        <f>Q1070</f>
        <v>0</v>
      </c>
      <c r="Y1070" s="16"/>
      <c r="Z1070" s="11"/>
      <c r="AA1070" s="17"/>
      <c r="AB1070" s="16"/>
      <c r="AC1070" s="11"/>
      <c r="AD1070" s="17">
        <f t="shared" ref="AD1070:AD1096" si="248">SUM(AB1070:AC1070)</f>
        <v>0</v>
      </c>
      <c r="AE1070" s="16"/>
      <c r="AF1070" s="11"/>
      <c r="AG1070" s="17"/>
      <c r="AH1070" s="161"/>
      <c r="AI1070" s="285"/>
      <c r="AJ1070" s="16">
        <f t="shared" si="236"/>
        <v>0</v>
      </c>
    </row>
    <row r="1071" spans="1:36" ht="11.25" customHeight="1">
      <c r="A1071" s="156">
        <v>18600641</v>
      </c>
      <c r="B1071" s="157"/>
      <c r="C1071" s="197" t="s">
        <v>1398</v>
      </c>
      <c r="D1071" s="159">
        <v>0</v>
      </c>
      <c r="E1071" s="159">
        <v>0</v>
      </c>
      <c r="F1071" s="159">
        <v>0</v>
      </c>
      <c r="G1071" s="159">
        <v>0</v>
      </c>
      <c r="H1071" s="159">
        <v>0</v>
      </c>
      <c r="I1071" s="159">
        <v>0</v>
      </c>
      <c r="J1071" s="275">
        <v>0</v>
      </c>
      <c r="K1071" s="275">
        <v>0</v>
      </c>
      <c r="L1071" s="160">
        <v>0</v>
      </c>
      <c r="M1071" s="160">
        <v>0</v>
      </c>
      <c r="N1071" s="160">
        <v>0</v>
      </c>
      <c r="O1071" s="160">
        <v>0</v>
      </c>
      <c r="P1071" s="160">
        <v>0</v>
      </c>
      <c r="Q1071" s="160">
        <f t="shared" si="228"/>
        <v>0</v>
      </c>
      <c r="R1071" s="222" t="s">
        <v>327</v>
      </c>
      <c r="S1071" s="209"/>
      <c r="T1071" s="209" t="s">
        <v>1182</v>
      </c>
      <c r="U1071" s="517"/>
      <c r="V1071" s="16">
        <v>0</v>
      </c>
      <c r="W1071" s="11">
        <v>0</v>
      </c>
      <c r="X1071" s="17">
        <v>0</v>
      </c>
      <c r="Y1071" s="16"/>
      <c r="Z1071" s="11"/>
      <c r="AA1071" s="17"/>
      <c r="AB1071" s="16"/>
      <c r="AC1071" s="11"/>
      <c r="AD1071" s="17">
        <f t="shared" si="248"/>
        <v>0</v>
      </c>
      <c r="AE1071" s="16">
        <f>$Q1071</f>
        <v>0</v>
      </c>
      <c r="AF1071" s="11">
        <f>$Q1071</f>
        <v>0</v>
      </c>
      <c r="AG1071" s="17">
        <f>$Q1071</f>
        <v>0</v>
      </c>
      <c r="AH1071" s="161"/>
      <c r="AI1071" s="285"/>
      <c r="AJ1071" s="16">
        <f t="shared" si="236"/>
        <v>0</v>
      </c>
    </row>
    <row r="1072" spans="1:36" ht="11.25" customHeight="1">
      <c r="A1072" s="156">
        <v>18600643</v>
      </c>
      <c r="B1072" s="157"/>
      <c r="C1072" s="197" t="s">
        <v>949</v>
      </c>
      <c r="D1072" s="159">
        <v>0</v>
      </c>
      <c r="E1072" s="159">
        <v>0</v>
      </c>
      <c r="F1072" s="159">
        <v>0</v>
      </c>
      <c r="G1072" s="159">
        <v>0</v>
      </c>
      <c r="H1072" s="159">
        <v>0</v>
      </c>
      <c r="I1072" s="159">
        <v>0</v>
      </c>
      <c r="J1072" s="275">
        <v>0</v>
      </c>
      <c r="K1072" s="275">
        <v>0</v>
      </c>
      <c r="L1072" s="160">
        <v>0</v>
      </c>
      <c r="M1072" s="160">
        <v>0</v>
      </c>
      <c r="N1072" s="160">
        <v>0</v>
      </c>
      <c r="O1072" s="160">
        <v>0</v>
      </c>
      <c r="P1072" s="160">
        <v>0</v>
      </c>
      <c r="Q1072" s="160">
        <f t="shared" si="228"/>
        <v>0</v>
      </c>
      <c r="R1072" s="222"/>
      <c r="S1072" s="209"/>
      <c r="T1072" s="209" t="s">
        <v>1451</v>
      </c>
      <c r="U1072" s="517"/>
      <c r="V1072" s="16">
        <f>Q1072</f>
        <v>0</v>
      </c>
      <c r="W1072" s="11">
        <f>Q1072</f>
        <v>0</v>
      </c>
      <c r="X1072" s="17">
        <f>Q1072</f>
        <v>0</v>
      </c>
      <c r="Y1072" s="16"/>
      <c r="Z1072" s="11"/>
      <c r="AA1072" s="17"/>
      <c r="AB1072" s="16"/>
      <c r="AC1072" s="11"/>
      <c r="AD1072" s="17">
        <f t="shared" si="248"/>
        <v>0</v>
      </c>
      <c r="AE1072" s="16"/>
      <c r="AF1072" s="11"/>
      <c r="AG1072" s="17"/>
      <c r="AH1072" s="161"/>
      <c r="AI1072" s="285"/>
      <c r="AJ1072" s="16">
        <f t="shared" si="236"/>
        <v>0</v>
      </c>
    </row>
    <row r="1073" spans="1:36" ht="11.25" customHeight="1">
      <c r="A1073" s="156">
        <v>18600651</v>
      </c>
      <c r="B1073" s="157"/>
      <c r="C1073" s="197" t="s">
        <v>1990</v>
      </c>
      <c r="D1073" s="159">
        <v>0</v>
      </c>
      <c r="E1073" s="159">
        <v>0</v>
      </c>
      <c r="F1073" s="159">
        <v>0</v>
      </c>
      <c r="G1073" s="159">
        <v>0</v>
      </c>
      <c r="H1073" s="159">
        <v>0</v>
      </c>
      <c r="I1073" s="159">
        <v>0</v>
      </c>
      <c r="J1073" s="275">
        <v>0</v>
      </c>
      <c r="K1073" s="275">
        <v>0</v>
      </c>
      <c r="L1073" s="160">
        <v>0</v>
      </c>
      <c r="M1073" s="160">
        <v>0</v>
      </c>
      <c r="N1073" s="160">
        <v>0</v>
      </c>
      <c r="O1073" s="160">
        <v>0</v>
      </c>
      <c r="P1073" s="160">
        <v>0</v>
      </c>
      <c r="Q1073" s="160">
        <f t="shared" si="228"/>
        <v>0</v>
      </c>
      <c r="R1073" s="222"/>
      <c r="S1073" s="209"/>
      <c r="T1073" s="209" t="s">
        <v>1182</v>
      </c>
      <c r="U1073" s="517"/>
      <c r="V1073" s="16">
        <v>0</v>
      </c>
      <c r="W1073" s="11">
        <v>0</v>
      </c>
      <c r="X1073" s="17">
        <v>0</v>
      </c>
      <c r="Y1073" s="16"/>
      <c r="Z1073" s="11"/>
      <c r="AA1073" s="17"/>
      <c r="AB1073" s="16"/>
      <c r="AC1073" s="11"/>
      <c r="AD1073" s="17">
        <f t="shared" si="248"/>
        <v>0</v>
      </c>
      <c r="AE1073" s="16">
        <f>$Q1073</f>
        <v>0</v>
      </c>
      <c r="AF1073" s="11">
        <f>$Q1073</f>
        <v>0</v>
      </c>
      <c r="AG1073" s="17">
        <f>$Q1073</f>
        <v>0</v>
      </c>
      <c r="AH1073" s="161"/>
      <c r="AI1073" s="285"/>
      <c r="AJ1073" s="16">
        <f t="shared" si="236"/>
        <v>0</v>
      </c>
    </row>
    <row r="1074" spans="1:36" ht="11.25" customHeight="1">
      <c r="A1074" s="156">
        <v>18600653</v>
      </c>
      <c r="B1074" s="157"/>
      <c r="C1074" s="197" t="s">
        <v>950</v>
      </c>
      <c r="D1074" s="159">
        <v>0</v>
      </c>
      <c r="E1074" s="159">
        <v>0</v>
      </c>
      <c r="F1074" s="159">
        <v>0</v>
      </c>
      <c r="G1074" s="159">
        <v>0</v>
      </c>
      <c r="H1074" s="159">
        <v>0</v>
      </c>
      <c r="I1074" s="159">
        <v>0</v>
      </c>
      <c r="J1074" s="275">
        <v>0</v>
      </c>
      <c r="K1074" s="275">
        <v>0</v>
      </c>
      <c r="L1074" s="160">
        <v>0</v>
      </c>
      <c r="M1074" s="160">
        <v>0</v>
      </c>
      <c r="N1074" s="160">
        <v>0</v>
      </c>
      <c r="O1074" s="160">
        <v>0</v>
      </c>
      <c r="P1074" s="160">
        <v>0</v>
      </c>
      <c r="Q1074" s="160">
        <f t="shared" si="228"/>
        <v>0</v>
      </c>
      <c r="R1074" s="222"/>
      <c r="S1074" s="209"/>
      <c r="T1074" s="209" t="s">
        <v>1451</v>
      </c>
      <c r="U1074" s="517"/>
      <c r="V1074" s="16">
        <f>Q1074</f>
        <v>0</v>
      </c>
      <c r="W1074" s="11">
        <f>Q1074</f>
        <v>0</v>
      </c>
      <c r="X1074" s="17">
        <f>Q1074</f>
        <v>0</v>
      </c>
      <c r="Y1074" s="16"/>
      <c r="Z1074" s="11"/>
      <c r="AA1074" s="17"/>
      <c r="AB1074" s="16"/>
      <c r="AC1074" s="11"/>
      <c r="AD1074" s="17">
        <f t="shared" si="248"/>
        <v>0</v>
      </c>
      <c r="AE1074" s="16"/>
      <c r="AF1074" s="11"/>
      <c r="AG1074" s="17"/>
      <c r="AH1074" s="161"/>
      <c r="AI1074" s="285"/>
      <c r="AJ1074" s="16">
        <f t="shared" si="236"/>
        <v>0</v>
      </c>
    </row>
    <row r="1075" spans="1:36" ht="11.25" customHeight="1">
      <c r="A1075" s="156">
        <v>18600661</v>
      </c>
      <c r="B1075" s="157"/>
      <c r="C1075" s="197" t="s">
        <v>2222</v>
      </c>
      <c r="D1075" s="159">
        <v>0</v>
      </c>
      <c r="E1075" s="159">
        <v>0</v>
      </c>
      <c r="F1075" s="159">
        <v>0</v>
      </c>
      <c r="G1075" s="159">
        <v>0</v>
      </c>
      <c r="H1075" s="159">
        <v>0</v>
      </c>
      <c r="I1075" s="159">
        <v>0</v>
      </c>
      <c r="J1075" s="275">
        <v>0</v>
      </c>
      <c r="K1075" s="275">
        <v>0</v>
      </c>
      <c r="L1075" s="160">
        <v>0</v>
      </c>
      <c r="M1075" s="160">
        <v>0</v>
      </c>
      <c r="N1075" s="160">
        <v>0</v>
      </c>
      <c r="O1075" s="160">
        <v>0</v>
      </c>
      <c r="P1075" s="160">
        <v>0</v>
      </c>
      <c r="Q1075" s="160">
        <f t="shared" si="228"/>
        <v>0</v>
      </c>
      <c r="R1075" s="222" t="s">
        <v>327</v>
      </c>
      <c r="S1075" s="209"/>
      <c r="T1075" s="209" t="s">
        <v>828</v>
      </c>
      <c r="U1075" s="517"/>
      <c r="V1075" s="16">
        <v>0</v>
      </c>
      <c r="W1075" s="11">
        <v>0</v>
      </c>
      <c r="X1075" s="17">
        <v>0</v>
      </c>
      <c r="Y1075" s="16"/>
      <c r="Z1075" s="11"/>
      <c r="AA1075" s="17"/>
      <c r="AB1075" s="16">
        <f>$Q1075</f>
        <v>0</v>
      </c>
      <c r="AC1075" s="11">
        <v>0</v>
      </c>
      <c r="AD1075" s="17">
        <f>SUM(AB1075:AC1075)</f>
        <v>0</v>
      </c>
      <c r="AE1075" s="16">
        <v>0</v>
      </c>
      <c r="AF1075" s="11">
        <v>0</v>
      </c>
      <c r="AG1075" s="17">
        <v>0</v>
      </c>
      <c r="AH1075" s="161"/>
      <c r="AI1075" s="285"/>
      <c r="AJ1075" s="16">
        <f t="shared" si="236"/>
        <v>0</v>
      </c>
    </row>
    <row r="1076" spans="1:36" ht="11.25" customHeight="1">
      <c r="A1076" s="156">
        <v>18600663</v>
      </c>
      <c r="B1076" s="157"/>
      <c r="C1076" s="197" t="s">
        <v>1963</v>
      </c>
      <c r="D1076" s="159">
        <v>0</v>
      </c>
      <c r="E1076" s="159">
        <v>0</v>
      </c>
      <c r="F1076" s="159">
        <v>0</v>
      </c>
      <c r="G1076" s="159">
        <v>0</v>
      </c>
      <c r="H1076" s="159">
        <v>0</v>
      </c>
      <c r="I1076" s="159">
        <v>0</v>
      </c>
      <c r="J1076" s="275">
        <v>0</v>
      </c>
      <c r="K1076" s="275">
        <v>0</v>
      </c>
      <c r="L1076" s="160">
        <v>0</v>
      </c>
      <c r="M1076" s="160">
        <v>0</v>
      </c>
      <c r="N1076" s="160">
        <v>0</v>
      </c>
      <c r="O1076" s="160">
        <v>0</v>
      </c>
      <c r="P1076" s="160">
        <v>0</v>
      </c>
      <c r="Q1076" s="160">
        <f t="shared" si="228"/>
        <v>0</v>
      </c>
      <c r="R1076" s="222"/>
      <c r="S1076" s="209"/>
      <c r="T1076" s="209" t="s">
        <v>1844</v>
      </c>
      <c r="U1076" s="517"/>
      <c r="V1076" s="16">
        <f>Q1076</f>
        <v>0</v>
      </c>
      <c r="W1076" s="11">
        <f>Q1076</f>
        <v>0</v>
      </c>
      <c r="X1076" s="17">
        <f>Q1076</f>
        <v>0</v>
      </c>
      <c r="Y1076" s="16"/>
      <c r="Z1076" s="11"/>
      <c r="AA1076" s="17"/>
      <c r="AB1076" s="16"/>
      <c r="AC1076" s="11"/>
      <c r="AD1076" s="17">
        <f t="shared" si="248"/>
        <v>0</v>
      </c>
      <c r="AE1076" s="16">
        <v>0</v>
      </c>
      <c r="AF1076" s="11">
        <v>0</v>
      </c>
      <c r="AG1076" s="17">
        <v>0</v>
      </c>
      <c r="AH1076" s="161"/>
      <c r="AI1076" s="285"/>
      <c r="AJ1076" s="16">
        <f t="shared" si="236"/>
        <v>0</v>
      </c>
    </row>
    <row r="1077" spans="1:36" ht="11.25" customHeight="1">
      <c r="A1077" s="156">
        <v>18600671</v>
      </c>
      <c r="B1077" s="157"/>
      <c r="C1077" s="197" t="s">
        <v>2411</v>
      </c>
      <c r="D1077" s="159">
        <v>0</v>
      </c>
      <c r="E1077" s="159">
        <v>0</v>
      </c>
      <c r="F1077" s="159">
        <v>0</v>
      </c>
      <c r="G1077" s="159">
        <v>0</v>
      </c>
      <c r="H1077" s="159">
        <v>0</v>
      </c>
      <c r="I1077" s="159">
        <v>0</v>
      </c>
      <c r="J1077" s="275">
        <v>0</v>
      </c>
      <c r="K1077" s="275">
        <v>0</v>
      </c>
      <c r="L1077" s="160">
        <v>0</v>
      </c>
      <c r="M1077" s="160">
        <v>0</v>
      </c>
      <c r="N1077" s="160">
        <v>0</v>
      </c>
      <c r="O1077" s="160">
        <v>0</v>
      </c>
      <c r="P1077" s="160">
        <v>0</v>
      </c>
      <c r="Q1077" s="160">
        <f t="shared" si="228"/>
        <v>0</v>
      </c>
      <c r="R1077" s="222" t="s">
        <v>1077</v>
      </c>
      <c r="S1077" s="209"/>
      <c r="T1077" s="209" t="s">
        <v>828</v>
      </c>
      <c r="U1077" s="518"/>
      <c r="V1077" s="16">
        <v>0</v>
      </c>
      <c r="W1077" s="11">
        <v>0</v>
      </c>
      <c r="X1077" s="17">
        <v>0</v>
      </c>
      <c r="Y1077" s="16">
        <f>Q1077</f>
        <v>0</v>
      </c>
      <c r="Z1077" s="11"/>
      <c r="AA1077" s="17">
        <f>Y1077</f>
        <v>0</v>
      </c>
      <c r="AB1077" s="16"/>
      <c r="AC1077" s="11"/>
      <c r="AD1077" s="17">
        <f>AB1077+AC1077</f>
        <v>0</v>
      </c>
      <c r="AE1077" s="16"/>
      <c r="AF1077" s="11"/>
      <c r="AG1077" s="17"/>
      <c r="AH1077" s="161"/>
      <c r="AI1077" s="285"/>
      <c r="AJ1077" s="16">
        <f t="shared" si="236"/>
        <v>0</v>
      </c>
    </row>
    <row r="1078" spans="1:36" ht="11.25" customHeight="1">
      <c r="A1078" s="156">
        <v>18600681</v>
      </c>
      <c r="B1078" s="157"/>
      <c r="C1078" s="197" t="s">
        <v>1969</v>
      </c>
      <c r="D1078" s="159">
        <v>0</v>
      </c>
      <c r="E1078" s="159">
        <v>0</v>
      </c>
      <c r="F1078" s="159">
        <v>0</v>
      </c>
      <c r="G1078" s="159">
        <v>0</v>
      </c>
      <c r="H1078" s="159">
        <v>0</v>
      </c>
      <c r="I1078" s="159">
        <v>0</v>
      </c>
      <c r="J1078" s="275">
        <v>0</v>
      </c>
      <c r="K1078" s="275">
        <v>0</v>
      </c>
      <c r="L1078" s="160">
        <v>0</v>
      </c>
      <c r="M1078" s="160">
        <v>0</v>
      </c>
      <c r="N1078" s="160">
        <v>0</v>
      </c>
      <c r="O1078" s="160">
        <v>0</v>
      </c>
      <c r="P1078" s="160">
        <v>0</v>
      </c>
      <c r="Q1078" s="160">
        <f t="shared" si="228"/>
        <v>0</v>
      </c>
      <c r="R1078" s="222"/>
      <c r="S1078" s="209"/>
      <c r="T1078" s="209" t="s">
        <v>1182</v>
      </c>
      <c r="U1078" s="517"/>
      <c r="V1078" s="16">
        <v>0</v>
      </c>
      <c r="W1078" s="11">
        <v>0</v>
      </c>
      <c r="X1078" s="17">
        <v>0</v>
      </c>
      <c r="Y1078" s="16"/>
      <c r="Z1078" s="11"/>
      <c r="AA1078" s="17"/>
      <c r="AB1078" s="16"/>
      <c r="AC1078" s="11"/>
      <c r="AD1078" s="17">
        <f t="shared" si="248"/>
        <v>0</v>
      </c>
      <c r="AE1078" s="16">
        <f>$Q1078</f>
        <v>0</v>
      </c>
      <c r="AF1078" s="11">
        <f>$Q1078</f>
        <v>0</v>
      </c>
      <c r="AG1078" s="17">
        <f>$Q1078</f>
        <v>0</v>
      </c>
      <c r="AH1078" s="161"/>
      <c r="AI1078" s="285"/>
      <c r="AJ1078" s="16">
        <f t="shared" si="236"/>
        <v>0</v>
      </c>
    </row>
    <row r="1079" spans="1:36" ht="11.25" customHeight="1">
      <c r="A1079" s="156">
        <v>18600691</v>
      </c>
      <c r="B1079" s="157"/>
      <c r="C1079" s="197" t="s">
        <v>2437</v>
      </c>
      <c r="D1079" s="159">
        <v>0</v>
      </c>
      <c r="E1079" s="159">
        <v>0</v>
      </c>
      <c r="F1079" s="159">
        <v>0</v>
      </c>
      <c r="G1079" s="159">
        <v>0</v>
      </c>
      <c r="H1079" s="159">
        <v>0</v>
      </c>
      <c r="I1079" s="159">
        <v>0</v>
      </c>
      <c r="J1079" s="275">
        <v>0</v>
      </c>
      <c r="K1079" s="275">
        <v>0</v>
      </c>
      <c r="L1079" s="160">
        <v>0</v>
      </c>
      <c r="M1079" s="160">
        <v>0</v>
      </c>
      <c r="N1079" s="160">
        <v>0</v>
      </c>
      <c r="O1079" s="160">
        <v>0</v>
      </c>
      <c r="P1079" s="160">
        <v>0</v>
      </c>
      <c r="Q1079" s="160">
        <f t="shared" si="228"/>
        <v>0</v>
      </c>
      <c r="R1079" s="222" t="s">
        <v>1077</v>
      </c>
      <c r="S1079" s="209"/>
      <c r="T1079" s="209" t="s">
        <v>828</v>
      </c>
      <c r="U1079" s="518"/>
      <c r="V1079" s="16">
        <v>0</v>
      </c>
      <c r="W1079" s="11">
        <v>0</v>
      </c>
      <c r="X1079" s="17">
        <v>0</v>
      </c>
      <c r="Y1079" s="16">
        <f>Q1079</f>
        <v>0</v>
      </c>
      <c r="Z1079" s="11"/>
      <c r="AA1079" s="17">
        <f>Y1079</f>
        <v>0</v>
      </c>
      <c r="AB1079" s="16"/>
      <c r="AC1079" s="11"/>
      <c r="AD1079" s="17">
        <f>AB1079+AC1079</f>
        <v>0</v>
      </c>
      <c r="AE1079" s="16"/>
      <c r="AF1079" s="11"/>
      <c r="AG1079" s="17"/>
      <c r="AH1079" s="161"/>
      <c r="AI1079" s="285"/>
      <c r="AJ1079" s="16">
        <f t="shared" si="236"/>
        <v>0</v>
      </c>
    </row>
    <row r="1080" spans="1:36" ht="11.25" customHeight="1">
      <c r="A1080" s="156">
        <v>18600701</v>
      </c>
      <c r="B1080" s="157"/>
      <c r="C1080" s="197" t="s">
        <v>603</v>
      </c>
      <c r="D1080" s="159">
        <v>0</v>
      </c>
      <c r="E1080" s="159">
        <v>0</v>
      </c>
      <c r="F1080" s="159">
        <v>0</v>
      </c>
      <c r="G1080" s="159">
        <v>0</v>
      </c>
      <c r="H1080" s="159">
        <v>0</v>
      </c>
      <c r="I1080" s="159">
        <v>0</v>
      </c>
      <c r="J1080" s="275">
        <v>0</v>
      </c>
      <c r="K1080" s="275">
        <v>0</v>
      </c>
      <c r="L1080" s="160">
        <v>0</v>
      </c>
      <c r="M1080" s="160">
        <v>0</v>
      </c>
      <c r="N1080" s="160">
        <v>0</v>
      </c>
      <c r="O1080" s="160">
        <v>0</v>
      </c>
      <c r="P1080" s="160">
        <v>0</v>
      </c>
      <c r="Q1080" s="160">
        <f t="shared" ref="Q1080:Q1143" si="249">(D1080+P1080+SUM(E1080:O1080)*2)/24</f>
        <v>0</v>
      </c>
      <c r="R1080" s="222"/>
      <c r="S1080" s="209"/>
      <c r="T1080" s="209" t="s">
        <v>1182</v>
      </c>
      <c r="U1080" s="517"/>
      <c r="V1080" s="16">
        <v>0</v>
      </c>
      <c r="W1080" s="11">
        <v>0</v>
      </c>
      <c r="X1080" s="17">
        <v>0</v>
      </c>
      <c r="Y1080" s="16"/>
      <c r="Z1080" s="11"/>
      <c r="AA1080" s="17"/>
      <c r="AB1080" s="16"/>
      <c r="AC1080" s="11"/>
      <c r="AD1080" s="17">
        <f t="shared" si="248"/>
        <v>0</v>
      </c>
      <c r="AE1080" s="16">
        <f>$Q1080</f>
        <v>0</v>
      </c>
      <c r="AF1080" s="11">
        <f>$Q1080</f>
        <v>0</v>
      </c>
      <c r="AG1080" s="17">
        <f>$Q1080</f>
        <v>0</v>
      </c>
      <c r="AH1080" s="161"/>
      <c r="AI1080" s="285"/>
      <c r="AJ1080" s="16">
        <f t="shared" si="236"/>
        <v>0</v>
      </c>
    </row>
    <row r="1081" spans="1:36" ht="11.25" customHeight="1">
      <c r="A1081" s="156">
        <v>18600703</v>
      </c>
      <c r="B1081" s="157"/>
      <c r="C1081" s="197" t="s">
        <v>131</v>
      </c>
      <c r="D1081" s="159">
        <v>0</v>
      </c>
      <c r="E1081" s="159">
        <v>0</v>
      </c>
      <c r="F1081" s="159">
        <v>0</v>
      </c>
      <c r="G1081" s="159">
        <v>0</v>
      </c>
      <c r="H1081" s="159">
        <v>0</v>
      </c>
      <c r="I1081" s="159">
        <v>0</v>
      </c>
      <c r="J1081" s="275">
        <v>0</v>
      </c>
      <c r="K1081" s="275">
        <v>0</v>
      </c>
      <c r="L1081" s="160">
        <v>0</v>
      </c>
      <c r="M1081" s="160">
        <v>0</v>
      </c>
      <c r="N1081" s="160">
        <v>0</v>
      </c>
      <c r="O1081" s="160">
        <v>0</v>
      </c>
      <c r="P1081" s="160">
        <v>0</v>
      </c>
      <c r="Q1081" s="160">
        <f t="shared" si="249"/>
        <v>0</v>
      </c>
      <c r="R1081" s="222"/>
      <c r="S1081" s="209"/>
      <c r="T1081" s="209">
        <v>11</v>
      </c>
      <c r="U1081" s="517"/>
      <c r="V1081" s="16">
        <f>Q1081</f>
        <v>0</v>
      </c>
      <c r="W1081" s="11">
        <f>Q1081</f>
        <v>0</v>
      </c>
      <c r="X1081" s="17">
        <f>Q1081</f>
        <v>0</v>
      </c>
      <c r="Y1081" s="16"/>
      <c r="Z1081" s="11"/>
      <c r="AA1081" s="17"/>
      <c r="AB1081" s="16"/>
      <c r="AC1081" s="11"/>
      <c r="AD1081" s="17">
        <f t="shared" si="248"/>
        <v>0</v>
      </c>
      <c r="AE1081" s="16"/>
      <c r="AF1081" s="11"/>
      <c r="AG1081" s="17"/>
      <c r="AH1081" s="161"/>
      <c r="AI1081" s="285"/>
      <c r="AJ1081" s="16">
        <f t="shared" si="236"/>
        <v>0</v>
      </c>
    </row>
    <row r="1082" spans="1:36" ht="11.25" customHeight="1">
      <c r="A1082" s="377">
        <v>18600711</v>
      </c>
      <c r="B1082" s="198"/>
      <c r="C1082" s="198" t="s">
        <v>1461</v>
      </c>
      <c r="D1082" s="159">
        <v>0</v>
      </c>
      <c r="E1082" s="159">
        <v>0</v>
      </c>
      <c r="F1082" s="159">
        <v>0</v>
      </c>
      <c r="G1082" s="159">
        <v>0</v>
      </c>
      <c r="H1082" s="159">
        <v>0</v>
      </c>
      <c r="I1082" s="159">
        <v>0</v>
      </c>
      <c r="J1082" s="275">
        <v>0</v>
      </c>
      <c r="K1082" s="275">
        <v>0</v>
      </c>
      <c r="L1082" s="160">
        <v>0</v>
      </c>
      <c r="M1082" s="160">
        <v>0</v>
      </c>
      <c r="N1082" s="160">
        <v>0</v>
      </c>
      <c r="O1082" s="160">
        <v>0</v>
      </c>
      <c r="P1082" s="160">
        <v>0</v>
      </c>
      <c r="Q1082" s="160">
        <f t="shared" si="249"/>
        <v>0</v>
      </c>
      <c r="R1082" s="222"/>
      <c r="S1082" s="209"/>
      <c r="T1082" s="209" t="s">
        <v>1182</v>
      </c>
      <c r="U1082" s="517"/>
      <c r="V1082" s="16">
        <v>0</v>
      </c>
      <c r="W1082" s="11">
        <v>0</v>
      </c>
      <c r="X1082" s="17">
        <v>0</v>
      </c>
      <c r="Y1082" s="16"/>
      <c r="Z1082" s="11"/>
      <c r="AA1082" s="17"/>
      <c r="AB1082" s="16"/>
      <c r="AC1082" s="11"/>
      <c r="AD1082" s="17">
        <f t="shared" si="248"/>
        <v>0</v>
      </c>
      <c r="AE1082" s="16">
        <f t="shared" ref="AE1082:AG1086" si="250">$Q1082</f>
        <v>0</v>
      </c>
      <c r="AF1082" s="11">
        <f t="shared" si="250"/>
        <v>0</v>
      </c>
      <c r="AG1082" s="17">
        <f t="shared" si="250"/>
        <v>0</v>
      </c>
      <c r="AH1082" s="161"/>
      <c r="AI1082" s="285"/>
      <c r="AJ1082" s="16">
        <f t="shared" si="236"/>
        <v>0</v>
      </c>
    </row>
    <row r="1083" spans="1:36" ht="11.25" customHeight="1">
      <c r="A1083" s="156">
        <v>18600713</v>
      </c>
      <c r="B1083" s="157"/>
      <c r="C1083" s="248" t="s">
        <v>1845</v>
      </c>
      <c r="D1083" s="159">
        <v>0</v>
      </c>
      <c r="E1083" s="159">
        <v>0</v>
      </c>
      <c r="F1083" s="159">
        <v>0</v>
      </c>
      <c r="G1083" s="159">
        <v>0</v>
      </c>
      <c r="H1083" s="159">
        <v>0</v>
      </c>
      <c r="I1083" s="159">
        <v>0</v>
      </c>
      <c r="J1083" s="275">
        <v>0</v>
      </c>
      <c r="K1083" s="275">
        <v>0</v>
      </c>
      <c r="L1083" s="160">
        <v>0</v>
      </c>
      <c r="M1083" s="160">
        <v>0</v>
      </c>
      <c r="N1083" s="160">
        <v>0</v>
      </c>
      <c r="O1083" s="160">
        <v>0</v>
      </c>
      <c r="P1083" s="160">
        <v>0</v>
      </c>
      <c r="Q1083" s="160">
        <f t="shared" si="249"/>
        <v>0</v>
      </c>
      <c r="R1083" s="222"/>
      <c r="S1083" s="209"/>
      <c r="T1083" s="209" t="s">
        <v>1846</v>
      </c>
      <c r="U1083" s="517"/>
      <c r="V1083" s="16">
        <f>Q1083</f>
        <v>0</v>
      </c>
      <c r="W1083" s="11">
        <f>Q1083</f>
        <v>0</v>
      </c>
      <c r="X1083" s="17">
        <f>Q1083</f>
        <v>0</v>
      </c>
      <c r="Y1083" s="16"/>
      <c r="Z1083" s="11"/>
      <c r="AA1083" s="17"/>
      <c r="AB1083" s="16"/>
      <c r="AC1083" s="11"/>
      <c r="AD1083" s="17">
        <f t="shared" si="248"/>
        <v>0</v>
      </c>
      <c r="AE1083" s="16">
        <f t="shared" si="250"/>
        <v>0</v>
      </c>
      <c r="AF1083" s="11">
        <f t="shared" si="250"/>
        <v>0</v>
      </c>
      <c r="AG1083" s="17">
        <f t="shared" si="250"/>
        <v>0</v>
      </c>
      <c r="AH1083" s="161"/>
      <c r="AI1083" s="285"/>
      <c r="AJ1083" s="16">
        <f t="shared" si="236"/>
        <v>0</v>
      </c>
    </row>
    <row r="1084" spans="1:36" ht="11.25" customHeight="1">
      <c r="A1084" s="377">
        <v>18600721</v>
      </c>
      <c r="B1084" s="198"/>
      <c r="C1084" s="198" t="s">
        <v>1018</v>
      </c>
      <c r="D1084" s="159">
        <v>0</v>
      </c>
      <c r="E1084" s="159">
        <v>0</v>
      </c>
      <c r="F1084" s="159">
        <v>0</v>
      </c>
      <c r="G1084" s="159">
        <v>0</v>
      </c>
      <c r="H1084" s="159">
        <v>0</v>
      </c>
      <c r="I1084" s="159">
        <v>0</v>
      </c>
      <c r="J1084" s="275">
        <v>0</v>
      </c>
      <c r="K1084" s="275">
        <v>0</v>
      </c>
      <c r="L1084" s="160">
        <v>0</v>
      </c>
      <c r="M1084" s="160">
        <v>0</v>
      </c>
      <c r="N1084" s="160">
        <v>0</v>
      </c>
      <c r="O1084" s="160">
        <v>0</v>
      </c>
      <c r="P1084" s="160">
        <v>0</v>
      </c>
      <c r="Q1084" s="160">
        <f t="shared" si="249"/>
        <v>0</v>
      </c>
      <c r="R1084" s="222"/>
      <c r="S1084" s="209"/>
      <c r="T1084" s="209" t="s">
        <v>1182</v>
      </c>
      <c r="U1084" s="517"/>
      <c r="V1084" s="16">
        <v>0</v>
      </c>
      <c r="W1084" s="11">
        <v>0</v>
      </c>
      <c r="X1084" s="17">
        <v>0</v>
      </c>
      <c r="Y1084" s="16"/>
      <c r="Z1084" s="11"/>
      <c r="AA1084" s="17"/>
      <c r="AB1084" s="16"/>
      <c r="AC1084" s="11"/>
      <c r="AD1084" s="17">
        <f t="shared" si="248"/>
        <v>0</v>
      </c>
      <c r="AE1084" s="16">
        <f t="shared" si="250"/>
        <v>0</v>
      </c>
      <c r="AF1084" s="11">
        <f t="shared" si="250"/>
        <v>0</v>
      </c>
      <c r="AG1084" s="17">
        <f t="shared" si="250"/>
        <v>0</v>
      </c>
      <c r="AH1084" s="161"/>
      <c r="AI1084" s="285"/>
      <c r="AJ1084" s="16">
        <f t="shared" si="236"/>
        <v>0</v>
      </c>
    </row>
    <row r="1085" spans="1:36" ht="11.25" customHeight="1">
      <c r="A1085" s="377">
        <v>18600731</v>
      </c>
      <c r="B1085" s="198"/>
      <c r="C1085" s="198" t="s">
        <v>1100</v>
      </c>
      <c r="D1085" s="159">
        <v>0</v>
      </c>
      <c r="E1085" s="159">
        <v>0</v>
      </c>
      <c r="F1085" s="159">
        <v>0</v>
      </c>
      <c r="G1085" s="159">
        <v>0</v>
      </c>
      <c r="H1085" s="159">
        <v>0</v>
      </c>
      <c r="I1085" s="159">
        <v>0</v>
      </c>
      <c r="J1085" s="275">
        <v>0</v>
      </c>
      <c r="K1085" s="275">
        <v>0</v>
      </c>
      <c r="L1085" s="160">
        <v>0</v>
      </c>
      <c r="M1085" s="160">
        <v>0</v>
      </c>
      <c r="N1085" s="160">
        <v>0</v>
      </c>
      <c r="O1085" s="160">
        <v>0</v>
      </c>
      <c r="P1085" s="160">
        <v>0</v>
      </c>
      <c r="Q1085" s="160">
        <f t="shared" si="249"/>
        <v>0</v>
      </c>
      <c r="R1085" s="222"/>
      <c r="S1085" s="209"/>
      <c r="T1085" s="209" t="s">
        <v>1182</v>
      </c>
      <c r="U1085" s="517"/>
      <c r="V1085" s="16">
        <v>0</v>
      </c>
      <c r="W1085" s="11">
        <v>0</v>
      </c>
      <c r="X1085" s="17">
        <v>0</v>
      </c>
      <c r="Y1085" s="16"/>
      <c r="Z1085" s="11"/>
      <c r="AA1085" s="17"/>
      <c r="AB1085" s="16"/>
      <c r="AC1085" s="11"/>
      <c r="AD1085" s="17">
        <f t="shared" si="248"/>
        <v>0</v>
      </c>
      <c r="AE1085" s="16">
        <f t="shared" si="250"/>
        <v>0</v>
      </c>
      <c r="AF1085" s="11">
        <f t="shared" si="250"/>
        <v>0</v>
      </c>
      <c r="AG1085" s="17">
        <f t="shared" si="250"/>
        <v>0</v>
      </c>
      <c r="AH1085" s="161"/>
      <c r="AI1085" s="285"/>
      <c r="AJ1085" s="16">
        <f t="shared" si="236"/>
        <v>0</v>
      </c>
    </row>
    <row r="1086" spans="1:36" ht="11.25" customHeight="1">
      <c r="A1086" s="206">
        <v>18600741</v>
      </c>
      <c r="B1086" s="198"/>
      <c r="C1086" s="198" t="s">
        <v>1461</v>
      </c>
      <c r="D1086" s="159">
        <v>0</v>
      </c>
      <c r="E1086" s="159">
        <v>0</v>
      </c>
      <c r="F1086" s="159">
        <v>0</v>
      </c>
      <c r="G1086" s="159">
        <v>0</v>
      </c>
      <c r="H1086" s="159">
        <v>0</v>
      </c>
      <c r="I1086" s="159">
        <v>0</v>
      </c>
      <c r="J1086" s="275">
        <v>0</v>
      </c>
      <c r="K1086" s="275">
        <v>0</v>
      </c>
      <c r="L1086" s="160">
        <v>0</v>
      </c>
      <c r="M1086" s="160">
        <v>0</v>
      </c>
      <c r="N1086" s="160">
        <v>0</v>
      </c>
      <c r="O1086" s="160">
        <v>0</v>
      </c>
      <c r="P1086" s="160">
        <v>0</v>
      </c>
      <c r="Q1086" s="160">
        <f t="shared" si="249"/>
        <v>0</v>
      </c>
      <c r="R1086" s="222"/>
      <c r="S1086" s="209"/>
      <c r="T1086" s="209" t="s">
        <v>1182</v>
      </c>
      <c r="U1086" s="517"/>
      <c r="V1086" s="16">
        <v>0</v>
      </c>
      <c r="W1086" s="11">
        <v>0</v>
      </c>
      <c r="X1086" s="17">
        <v>0</v>
      </c>
      <c r="Y1086" s="16"/>
      <c r="Z1086" s="11"/>
      <c r="AA1086" s="17"/>
      <c r="AB1086" s="16"/>
      <c r="AC1086" s="11"/>
      <c r="AD1086" s="17">
        <f t="shared" si="248"/>
        <v>0</v>
      </c>
      <c r="AE1086" s="16">
        <f t="shared" si="250"/>
        <v>0</v>
      </c>
      <c r="AF1086" s="11">
        <f t="shared" si="250"/>
        <v>0</v>
      </c>
      <c r="AG1086" s="17">
        <f t="shared" si="250"/>
        <v>0</v>
      </c>
      <c r="AH1086" s="161"/>
      <c r="AI1086" s="285"/>
      <c r="AJ1086" s="16">
        <f t="shared" si="236"/>
        <v>0</v>
      </c>
    </row>
    <row r="1087" spans="1:36" ht="11.25" customHeight="1">
      <c r="A1087" s="203">
        <v>18600751</v>
      </c>
      <c r="B1087" s="204"/>
      <c r="C1087" s="204" t="s">
        <v>2195</v>
      </c>
      <c r="D1087" s="159">
        <v>2508797.92</v>
      </c>
      <c r="E1087" s="159">
        <v>2496008.75</v>
      </c>
      <c r="F1087" s="159">
        <v>2483219.58</v>
      </c>
      <c r="G1087" s="159">
        <v>2468025.13</v>
      </c>
      <c r="H1087" s="159">
        <v>2470521.12</v>
      </c>
      <c r="I1087" s="159">
        <v>2457449.58</v>
      </c>
      <c r="J1087" s="275">
        <v>2444378.04</v>
      </c>
      <c r="K1087" s="275">
        <v>2431306.5</v>
      </c>
      <c r="L1087" s="160">
        <v>2418234.96</v>
      </c>
      <c r="M1087" s="160">
        <v>2405163.42</v>
      </c>
      <c r="N1087" s="160">
        <v>2392091.88</v>
      </c>
      <c r="O1087" s="160">
        <v>2379020.34</v>
      </c>
      <c r="P1087" s="160">
        <v>2365948.7999999998</v>
      </c>
      <c r="Q1087" s="160">
        <f t="shared" si="249"/>
        <v>2440232.7216666662</v>
      </c>
      <c r="R1087" s="222"/>
      <c r="S1087" s="209"/>
      <c r="T1087" s="209" t="s">
        <v>327</v>
      </c>
      <c r="U1087" s="517"/>
      <c r="V1087" s="16">
        <v>0</v>
      </c>
      <c r="W1087" s="11">
        <v>0</v>
      </c>
      <c r="X1087" s="17">
        <v>0</v>
      </c>
      <c r="Y1087" s="16"/>
      <c r="Z1087" s="11"/>
      <c r="AA1087" s="17"/>
      <c r="AB1087" s="16"/>
      <c r="AC1087" s="11"/>
      <c r="AD1087" s="17">
        <f t="shared" si="248"/>
        <v>0</v>
      </c>
      <c r="AE1087" s="16">
        <v>0</v>
      </c>
      <c r="AF1087" s="11">
        <v>0</v>
      </c>
      <c r="AG1087" s="17">
        <v>0</v>
      </c>
      <c r="AH1087" s="161">
        <f>Q1087</f>
        <v>2440232.7216666662</v>
      </c>
      <c r="AI1087" s="285"/>
      <c r="AJ1087" s="16">
        <f t="shared" si="236"/>
        <v>0</v>
      </c>
    </row>
    <row r="1088" spans="1:36" ht="11.25" customHeight="1">
      <c r="A1088" s="203">
        <v>18600761</v>
      </c>
      <c r="B1088" s="204"/>
      <c r="C1088" s="204" t="s">
        <v>2196</v>
      </c>
      <c r="D1088" s="159">
        <v>1074485.81</v>
      </c>
      <c r="E1088" s="159">
        <v>1068918.52</v>
      </c>
      <c r="F1088" s="159">
        <v>1063351.23</v>
      </c>
      <c r="G1088" s="159">
        <v>1057783.94</v>
      </c>
      <c r="H1088" s="159">
        <v>1052216.6499999999</v>
      </c>
      <c r="I1088" s="159">
        <v>1046649.36</v>
      </c>
      <c r="J1088" s="275">
        <v>1041082.07</v>
      </c>
      <c r="K1088" s="275">
        <v>1035514.78</v>
      </c>
      <c r="L1088" s="160">
        <v>1029947.49</v>
      </c>
      <c r="M1088" s="160">
        <v>1024380.2</v>
      </c>
      <c r="N1088" s="160">
        <v>1018812.91</v>
      </c>
      <c r="O1088" s="160">
        <v>1013245.62</v>
      </c>
      <c r="P1088" s="160">
        <v>1007678.33</v>
      </c>
      <c r="Q1088" s="160">
        <f t="shared" si="249"/>
        <v>1041082.07</v>
      </c>
      <c r="R1088" s="222"/>
      <c r="S1088" s="209"/>
      <c r="T1088" s="209" t="s">
        <v>327</v>
      </c>
      <c r="U1088" s="517"/>
      <c r="V1088" s="16">
        <v>0</v>
      </c>
      <c r="W1088" s="11">
        <v>0</v>
      </c>
      <c r="X1088" s="17">
        <v>0</v>
      </c>
      <c r="Y1088" s="16"/>
      <c r="Z1088" s="11"/>
      <c r="AA1088" s="17"/>
      <c r="AB1088" s="16"/>
      <c r="AC1088" s="11"/>
      <c r="AD1088" s="17">
        <f t="shared" si="248"/>
        <v>0</v>
      </c>
      <c r="AE1088" s="16">
        <v>0</v>
      </c>
      <c r="AF1088" s="11">
        <v>0</v>
      </c>
      <c r="AG1088" s="17">
        <v>0</v>
      </c>
      <c r="AH1088" s="161">
        <f>Q1088</f>
        <v>1041082.07</v>
      </c>
      <c r="AI1088" s="285"/>
      <c r="AJ1088" s="16">
        <f t="shared" si="236"/>
        <v>0</v>
      </c>
    </row>
    <row r="1089" spans="1:36" ht="11.25" customHeight="1">
      <c r="A1089" s="203">
        <v>18600771</v>
      </c>
      <c r="B1089" s="204"/>
      <c r="C1089" s="204" t="s">
        <v>2348</v>
      </c>
      <c r="D1089" s="159">
        <v>2590299.4</v>
      </c>
      <c r="E1089" s="159">
        <v>2577087.9500000002</v>
      </c>
      <c r="F1089" s="159">
        <v>2563876.5</v>
      </c>
      <c r="G1089" s="159">
        <v>2548259.77</v>
      </c>
      <c r="H1089" s="159">
        <v>2550333.4700000002</v>
      </c>
      <c r="I1089" s="159">
        <v>2536839.64</v>
      </c>
      <c r="J1089" s="275">
        <v>2523345.81</v>
      </c>
      <c r="K1089" s="275">
        <v>2509851.98</v>
      </c>
      <c r="L1089" s="160">
        <v>2496358.15</v>
      </c>
      <c r="M1089" s="160">
        <v>2482864.3199999998</v>
      </c>
      <c r="N1089" s="160">
        <v>2469370.4900000002</v>
      </c>
      <c r="O1089" s="160">
        <v>2455876.66</v>
      </c>
      <c r="P1089" s="160">
        <v>2442382.83</v>
      </c>
      <c r="Q1089" s="160">
        <f t="shared" si="249"/>
        <v>2519200.4879166665</v>
      </c>
      <c r="R1089" s="222"/>
      <c r="S1089" s="209"/>
      <c r="T1089" s="209"/>
      <c r="U1089" s="517"/>
      <c r="V1089" s="16">
        <v>0</v>
      </c>
      <c r="W1089" s="11">
        <v>0</v>
      </c>
      <c r="X1089" s="17">
        <v>0</v>
      </c>
      <c r="Y1089" s="16"/>
      <c r="Z1089" s="11"/>
      <c r="AA1089" s="17"/>
      <c r="AB1089" s="16"/>
      <c r="AC1089" s="11"/>
      <c r="AD1089" s="17">
        <f>SUM(AB1089:AC1089)</f>
        <v>0</v>
      </c>
      <c r="AE1089" s="16">
        <v>0</v>
      </c>
      <c r="AF1089" s="11">
        <v>0</v>
      </c>
      <c r="AG1089" s="17">
        <v>0</v>
      </c>
      <c r="AH1089" s="161">
        <f>Q1089</f>
        <v>2519200.4879166665</v>
      </c>
      <c r="AI1089" s="285"/>
      <c r="AJ1089" s="16">
        <f t="shared" si="236"/>
        <v>0</v>
      </c>
    </row>
    <row r="1090" spans="1:36" ht="11.25" customHeight="1">
      <c r="A1090" s="203">
        <v>18600781</v>
      </c>
      <c r="B1090" s="204"/>
      <c r="C1090" s="204" t="s">
        <v>2349</v>
      </c>
      <c r="D1090" s="159">
        <v>1372489.44</v>
      </c>
      <c r="E1090" s="159">
        <v>1365378.1</v>
      </c>
      <c r="F1090" s="159">
        <v>1358266.76</v>
      </c>
      <c r="G1090" s="159">
        <v>1351155.42</v>
      </c>
      <c r="H1090" s="159">
        <v>1344044.08</v>
      </c>
      <c r="I1090" s="159">
        <v>1336932.74</v>
      </c>
      <c r="J1090" s="275">
        <v>1329821.3999999999</v>
      </c>
      <c r="K1090" s="275">
        <v>1322710.06</v>
      </c>
      <c r="L1090" s="160">
        <v>1315598.72</v>
      </c>
      <c r="M1090" s="160">
        <v>1308487.3799999999</v>
      </c>
      <c r="N1090" s="160">
        <v>1301376.04</v>
      </c>
      <c r="O1090" s="160">
        <v>1294264.7</v>
      </c>
      <c r="P1090" s="160">
        <v>1287153.3600000001</v>
      </c>
      <c r="Q1090" s="160">
        <f t="shared" si="249"/>
        <v>1329821.3999999999</v>
      </c>
      <c r="R1090" s="222"/>
      <c r="S1090" s="209"/>
      <c r="T1090" s="209"/>
      <c r="U1090" s="517"/>
      <c r="V1090" s="16">
        <v>0</v>
      </c>
      <c r="W1090" s="11">
        <v>0</v>
      </c>
      <c r="X1090" s="17">
        <v>0</v>
      </c>
      <c r="Y1090" s="16"/>
      <c r="Z1090" s="11"/>
      <c r="AA1090" s="17"/>
      <c r="AB1090" s="16"/>
      <c r="AC1090" s="11"/>
      <c r="AD1090" s="17">
        <f>SUM(AB1090:AC1090)</f>
        <v>0</v>
      </c>
      <c r="AE1090" s="16">
        <v>0</v>
      </c>
      <c r="AF1090" s="11">
        <v>0</v>
      </c>
      <c r="AG1090" s="17">
        <v>0</v>
      </c>
      <c r="AH1090" s="161">
        <f>Q1090</f>
        <v>1329821.3999999999</v>
      </c>
      <c r="AI1090" s="285"/>
      <c r="AJ1090" s="16">
        <f t="shared" si="236"/>
        <v>0</v>
      </c>
    </row>
    <row r="1091" spans="1:36" ht="11.25" customHeight="1">
      <c r="A1091" s="203">
        <v>18600791</v>
      </c>
      <c r="B1091" s="204"/>
      <c r="C1091" s="204" t="s">
        <v>2442</v>
      </c>
      <c r="D1091" s="159">
        <v>0</v>
      </c>
      <c r="E1091" s="159">
        <v>0</v>
      </c>
      <c r="F1091" s="159">
        <v>0</v>
      </c>
      <c r="G1091" s="159">
        <v>0</v>
      </c>
      <c r="H1091" s="159">
        <v>0</v>
      </c>
      <c r="I1091" s="159">
        <v>0</v>
      </c>
      <c r="J1091" s="275">
        <v>0</v>
      </c>
      <c r="K1091" s="275">
        <v>0</v>
      </c>
      <c r="L1091" s="160">
        <v>0</v>
      </c>
      <c r="M1091" s="160">
        <v>0</v>
      </c>
      <c r="N1091" s="160">
        <v>0</v>
      </c>
      <c r="O1091" s="160">
        <v>0</v>
      </c>
      <c r="P1091" s="160">
        <v>0</v>
      </c>
      <c r="Q1091" s="160">
        <f t="shared" si="249"/>
        <v>0</v>
      </c>
      <c r="R1091" s="222" t="s">
        <v>1077</v>
      </c>
      <c r="S1091" s="209"/>
      <c r="T1091" s="209" t="s">
        <v>828</v>
      </c>
      <c r="U1091" s="518"/>
      <c r="V1091" s="16">
        <v>0</v>
      </c>
      <c r="W1091" s="11">
        <v>0</v>
      </c>
      <c r="X1091" s="17">
        <v>0</v>
      </c>
      <c r="Y1091" s="16">
        <f>Q1091</f>
        <v>0</v>
      </c>
      <c r="Z1091" s="11"/>
      <c r="AA1091" s="17">
        <f>Y1091</f>
        <v>0</v>
      </c>
      <c r="AB1091" s="16"/>
      <c r="AC1091" s="11"/>
      <c r="AD1091" s="17">
        <f>AB1091+AC1091</f>
        <v>0</v>
      </c>
      <c r="AE1091" s="16"/>
      <c r="AF1091" s="11"/>
      <c r="AG1091" s="17"/>
      <c r="AH1091" s="161"/>
      <c r="AI1091" s="285"/>
      <c r="AJ1091" s="16">
        <f t="shared" si="236"/>
        <v>0</v>
      </c>
    </row>
    <row r="1092" spans="1:36" ht="11.25" customHeight="1">
      <c r="A1092" s="203">
        <v>18600801</v>
      </c>
      <c r="B1092" s="204"/>
      <c r="C1092" s="204" t="s">
        <v>2607</v>
      </c>
      <c r="D1092" s="159">
        <v>0</v>
      </c>
      <c r="E1092" s="159">
        <v>0</v>
      </c>
      <c r="F1092" s="159">
        <v>0</v>
      </c>
      <c r="G1092" s="159">
        <v>0</v>
      </c>
      <c r="H1092" s="159">
        <v>0</v>
      </c>
      <c r="I1092" s="159">
        <v>0</v>
      </c>
      <c r="J1092" s="275">
        <v>0</v>
      </c>
      <c r="K1092" s="275">
        <v>0</v>
      </c>
      <c r="L1092" s="160">
        <v>0</v>
      </c>
      <c r="M1092" s="160">
        <v>0</v>
      </c>
      <c r="N1092" s="160">
        <v>0</v>
      </c>
      <c r="O1092" s="160">
        <v>0</v>
      </c>
      <c r="P1092" s="160">
        <v>0</v>
      </c>
      <c r="Q1092" s="160">
        <f t="shared" si="249"/>
        <v>0</v>
      </c>
      <c r="R1092" s="222" t="s">
        <v>435</v>
      </c>
      <c r="S1092" s="209"/>
      <c r="T1092" s="209" t="s">
        <v>828</v>
      </c>
      <c r="U1092" s="518"/>
      <c r="V1092" s="16">
        <v>0</v>
      </c>
      <c r="W1092" s="11">
        <v>0</v>
      </c>
      <c r="X1092" s="17">
        <v>0</v>
      </c>
      <c r="Y1092" s="16">
        <f>Q1092</f>
        <v>0</v>
      </c>
      <c r="Z1092" s="11"/>
      <c r="AA1092" s="17">
        <f t="shared" ref="AA1092:AA1094" si="251">Y1092</f>
        <v>0</v>
      </c>
      <c r="AB1092" s="16"/>
      <c r="AC1092" s="11"/>
      <c r="AD1092" s="17">
        <f t="shared" ref="AD1092:AD1094" si="252">AB1092+AC1092</f>
        <v>0</v>
      </c>
      <c r="AE1092" s="16"/>
      <c r="AF1092" s="11"/>
      <c r="AG1092" s="17"/>
      <c r="AH1092" s="161"/>
      <c r="AI1092" s="285"/>
      <c r="AJ1092" s="16">
        <f t="shared" si="236"/>
        <v>0</v>
      </c>
    </row>
    <row r="1093" spans="1:36" ht="11.25" customHeight="1">
      <c r="A1093" s="203">
        <v>18600811</v>
      </c>
      <c r="B1093" s="204"/>
      <c r="C1093" s="204" t="s">
        <v>2608</v>
      </c>
      <c r="D1093" s="159">
        <v>0</v>
      </c>
      <c r="E1093" s="159">
        <v>0</v>
      </c>
      <c r="F1093" s="159">
        <v>0</v>
      </c>
      <c r="G1093" s="159">
        <v>0</v>
      </c>
      <c r="H1093" s="159">
        <v>0</v>
      </c>
      <c r="I1093" s="159">
        <v>0</v>
      </c>
      <c r="J1093" s="275">
        <v>0</v>
      </c>
      <c r="K1093" s="275">
        <v>0</v>
      </c>
      <c r="L1093" s="160">
        <v>0</v>
      </c>
      <c r="M1093" s="160">
        <v>0</v>
      </c>
      <c r="N1093" s="160">
        <v>0</v>
      </c>
      <c r="O1093" s="160">
        <v>0</v>
      </c>
      <c r="P1093" s="160">
        <v>0</v>
      </c>
      <c r="Q1093" s="160">
        <f t="shared" si="249"/>
        <v>0</v>
      </c>
      <c r="R1093" s="222" t="s">
        <v>435</v>
      </c>
      <c r="S1093" s="209"/>
      <c r="T1093" s="209" t="s">
        <v>828</v>
      </c>
      <c r="U1093" s="518"/>
      <c r="V1093" s="16">
        <v>0</v>
      </c>
      <c r="W1093" s="11">
        <v>0</v>
      </c>
      <c r="X1093" s="17">
        <v>0</v>
      </c>
      <c r="Y1093" s="16">
        <f>Q1093</f>
        <v>0</v>
      </c>
      <c r="Z1093" s="11"/>
      <c r="AA1093" s="17">
        <f t="shared" si="251"/>
        <v>0</v>
      </c>
      <c r="AB1093" s="16"/>
      <c r="AC1093" s="11"/>
      <c r="AD1093" s="17">
        <f t="shared" si="252"/>
        <v>0</v>
      </c>
      <c r="AE1093" s="16"/>
      <c r="AF1093" s="11"/>
      <c r="AG1093" s="17"/>
      <c r="AH1093" s="161"/>
      <c r="AI1093" s="285"/>
      <c r="AJ1093" s="16">
        <f t="shared" si="236"/>
        <v>0</v>
      </c>
    </row>
    <row r="1094" spans="1:36" ht="22.5" customHeight="1">
      <c r="A1094" s="203">
        <v>18600821</v>
      </c>
      <c r="B1094" s="204"/>
      <c r="C1094" s="204" t="s">
        <v>2609</v>
      </c>
      <c r="D1094" s="159">
        <v>0</v>
      </c>
      <c r="E1094" s="159">
        <v>0</v>
      </c>
      <c r="F1094" s="159">
        <v>0</v>
      </c>
      <c r="G1094" s="159">
        <v>0</v>
      </c>
      <c r="H1094" s="159">
        <v>0</v>
      </c>
      <c r="I1094" s="159">
        <v>0</v>
      </c>
      <c r="J1094" s="275">
        <v>0</v>
      </c>
      <c r="K1094" s="275">
        <v>0</v>
      </c>
      <c r="L1094" s="160">
        <v>0</v>
      </c>
      <c r="M1094" s="160">
        <v>0</v>
      </c>
      <c r="N1094" s="160">
        <v>0</v>
      </c>
      <c r="O1094" s="160">
        <v>0</v>
      </c>
      <c r="P1094" s="160">
        <v>0</v>
      </c>
      <c r="Q1094" s="160">
        <f t="shared" si="249"/>
        <v>0</v>
      </c>
      <c r="R1094" s="222" t="s">
        <v>435</v>
      </c>
      <c r="S1094" s="209"/>
      <c r="T1094" s="209" t="s">
        <v>828</v>
      </c>
      <c r="U1094" s="518"/>
      <c r="V1094" s="16">
        <v>0</v>
      </c>
      <c r="W1094" s="11">
        <v>0</v>
      </c>
      <c r="X1094" s="17">
        <v>0</v>
      </c>
      <c r="Y1094" s="16">
        <f>Q1094</f>
        <v>0</v>
      </c>
      <c r="Z1094" s="11"/>
      <c r="AA1094" s="17">
        <f t="shared" si="251"/>
        <v>0</v>
      </c>
      <c r="AB1094" s="16"/>
      <c r="AC1094" s="11"/>
      <c r="AD1094" s="17">
        <f t="shared" si="252"/>
        <v>0</v>
      </c>
      <c r="AE1094" s="16"/>
      <c r="AF1094" s="11"/>
      <c r="AG1094" s="17"/>
      <c r="AH1094" s="161"/>
      <c r="AI1094" s="285"/>
      <c r="AJ1094" s="16">
        <f t="shared" si="236"/>
        <v>0</v>
      </c>
    </row>
    <row r="1095" spans="1:36" ht="11.25" customHeight="1">
      <c r="A1095" s="156">
        <v>18600813</v>
      </c>
      <c r="B1095" s="157"/>
      <c r="C1095" s="197" t="s">
        <v>292</v>
      </c>
      <c r="D1095" s="159">
        <v>0</v>
      </c>
      <c r="E1095" s="159">
        <v>0</v>
      </c>
      <c r="F1095" s="159">
        <v>0</v>
      </c>
      <c r="G1095" s="159">
        <v>0</v>
      </c>
      <c r="H1095" s="159">
        <v>0</v>
      </c>
      <c r="I1095" s="159">
        <v>0</v>
      </c>
      <c r="J1095" s="275">
        <v>0</v>
      </c>
      <c r="K1095" s="275">
        <v>0</v>
      </c>
      <c r="L1095" s="160">
        <v>0</v>
      </c>
      <c r="M1095" s="160">
        <v>0</v>
      </c>
      <c r="N1095" s="160">
        <v>0</v>
      </c>
      <c r="O1095" s="160">
        <v>0</v>
      </c>
      <c r="P1095" s="160">
        <v>0</v>
      </c>
      <c r="Q1095" s="160">
        <f t="shared" si="249"/>
        <v>0</v>
      </c>
      <c r="R1095" s="222"/>
      <c r="S1095" s="209"/>
      <c r="T1095" s="209">
        <v>11</v>
      </c>
      <c r="U1095" s="517"/>
      <c r="V1095" s="16">
        <f>Q1095</f>
        <v>0</v>
      </c>
      <c r="W1095" s="11">
        <f>Q1095</f>
        <v>0</v>
      </c>
      <c r="X1095" s="17">
        <f>Q1095</f>
        <v>0</v>
      </c>
      <c r="Y1095" s="16"/>
      <c r="Z1095" s="11"/>
      <c r="AA1095" s="17"/>
      <c r="AB1095" s="16"/>
      <c r="AC1095" s="11"/>
      <c r="AD1095" s="17">
        <f t="shared" si="248"/>
        <v>0</v>
      </c>
      <c r="AE1095" s="16">
        <f t="shared" ref="AE1095:AG1096" si="253">$Q1095</f>
        <v>0</v>
      </c>
      <c r="AF1095" s="11">
        <f t="shared" si="253"/>
        <v>0</v>
      </c>
      <c r="AG1095" s="17">
        <f t="shared" si="253"/>
        <v>0</v>
      </c>
      <c r="AH1095" s="161"/>
      <c r="AI1095" s="285"/>
      <c r="AJ1095" s="16">
        <f t="shared" si="236"/>
        <v>0</v>
      </c>
    </row>
    <row r="1096" spans="1:36" ht="11.25" customHeight="1">
      <c r="A1096" s="156">
        <v>18600823</v>
      </c>
      <c r="B1096" s="157"/>
      <c r="C1096" s="197" t="s">
        <v>529</v>
      </c>
      <c r="D1096" s="159">
        <v>0</v>
      </c>
      <c r="E1096" s="159">
        <v>0</v>
      </c>
      <c r="F1096" s="159">
        <v>0</v>
      </c>
      <c r="G1096" s="159">
        <v>0</v>
      </c>
      <c r="H1096" s="159">
        <v>0</v>
      </c>
      <c r="I1096" s="159">
        <v>0</v>
      </c>
      <c r="J1096" s="275">
        <v>0</v>
      </c>
      <c r="K1096" s="275">
        <v>0</v>
      </c>
      <c r="L1096" s="160">
        <v>0</v>
      </c>
      <c r="M1096" s="160">
        <v>0</v>
      </c>
      <c r="N1096" s="160">
        <v>0</v>
      </c>
      <c r="O1096" s="160">
        <v>0</v>
      </c>
      <c r="P1096" s="160">
        <v>0</v>
      </c>
      <c r="Q1096" s="160">
        <f t="shared" si="249"/>
        <v>0</v>
      </c>
      <c r="R1096" s="222"/>
      <c r="S1096" s="209"/>
      <c r="T1096" s="209">
        <v>11</v>
      </c>
      <c r="U1096" s="517"/>
      <c r="V1096" s="16">
        <f>Q1096</f>
        <v>0</v>
      </c>
      <c r="W1096" s="11">
        <f>Q1096</f>
        <v>0</v>
      </c>
      <c r="X1096" s="17">
        <f>Q1096</f>
        <v>0</v>
      </c>
      <c r="Y1096" s="16"/>
      <c r="Z1096" s="11"/>
      <c r="AA1096" s="17"/>
      <c r="AB1096" s="16"/>
      <c r="AC1096" s="11"/>
      <c r="AD1096" s="17">
        <f t="shared" si="248"/>
        <v>0</v>
      </c>
      <c r="AE1096" s="16">
        <f t="shared" si="253"/>
        <v>0</v>
      </c>
      <c r="AF1096" s="11">
        <f t="shared" si="253"/>
        <v>0</v>
      </c>
      <c r="AG1096" s="17">
        <f t="shared" si="253"/>
        <v>0</v>
      </c>
      <c r="AH1096" s="161"/>
      <c r="AI1096" s="285"/>
      <c r="AJ1096" s="16">
        <f t="shared" si="236"/>
        <v>0</v>
      </c>
    </row>
    <row r="1097" spans="1:36" ht="11.25" customHeight="1">
      <c r="A1097" s="156">
        <v>18600831</v>
      </c>
      <c r="B1097" s="157"/>
      <c r="C1097" s="197" t="s">
        <v>1463</v>
      </c>
      <c r="D1097" s="159">
        <v>0</v>
      </c>
      <c r="E1097" s="159">
        <v>0</v>
      </c>
      <c r="F1097" s="159">
        <v>0</v>
      </c>
      <c r="G1097" s="159">
        <v>0</v>
      </c>
      <c r="H1097" s="159">
        <v>0</v>
      </c>
      <c r="I1097" s="159">
        <v>0</v>
      </c>
      <c r="J1097" s="275">
        <v>0</v>
      </c>
      <c r="K1097" s="275">
        <v>0</v>
      </c>
      <c r="L1097" s="160">
        <v>0</v>
      </c>
      <c r="M1097" s="160">
        <v>0</v>
      </c>
      <c r="N1097" s="160">
        <v>0</v>
      </c>
      <c r="O1097" s="160">
        <v>0</v>
      </c>
      <c r="P1097" s="160">
        <v>0</v>
      </c>
      <c r="Q1097" s="160">
        <f t="shared" si="249"/>
        <v>0</v>
      </c>
      <c r="R1097" s="222" t="s">
        <v>1917</v>
      </c>
      <c r="S1097" s="209"/>
      <c r="T1097" s="209" t="s">
        <v>828</v>
      </c>
      <c r="U1097" s="517"/>
      <c r="V1097" s="16">
        <v>0</v>
      </c>
      <c r="W1097" s="11">
        <v>0</v>
      </c>
      <c r="X1097" s="17">
        <v>0</v>
      </c>
      <c r="Y1097" s="16">
        <f>Q1097</f>
        <v>0</v>
      </c>
      <c r="Z1097" s="11"/>
      <c r="AA1097" s="17">
        <f>Y1097</f>
        <v>0</v>
      </c>
      <c r="AB1097" s="16"/>
      <c r="AC1097" s="11"/>
      <c r="AD1097" s="17">
        <f>AB1097+AC1097</f>
        <v>0</v>
      </c>
      <c r="AE1097" s="16"/>
      <c r="AF1097" s="11"/>
      <c r="AG1097" s="17"/>
      <c r="AH1097" s="161"/>
      <c r="AI1097" s="285"/>
      <c r="AJ1097" s="16">
        <f t="shared" si="236"/>
        <v>0</v>
      </c>
    </row>
    <row r="1098" spans="1:36" ht="11.25" customHeight="1">
      <c r="A1098" s="156">
        <v>18600841</v>
      </c>
      <c r="B1098" s="157"/>
      <c r="C1098" s="197" t="s">
        <v>1462</v>
      </c>
      <c r="D1098" s="159">
        <v>0</v>
      </c>
      <c r="E1098" s="159">
        <v>0</v>
      </c>
      <c r="F1098" s="159">
        <v>0</v>
      </c>
      <c r="G1098" s="159">
        <v>0</v>
      </c>
      <c r="H1098" s="159">
        <v>0</v>
      </c>
      <c r="I1098" s="159">
        <v>0</v>
      </c>
      <c r="J1098" s="275">
        <v>0</v>
      </c>
      <c r="K1098" s="275">
        <v>0</v>
      </c>
      <c r="L1098" s="160">
        <v>0</v>
      </c>
      <c r="M1098" s="160">
        <v>0</v>
      </c>
      <c r="N1098" s="160">
        <v>0</v>
      </c>
      <c r="O1098" s="160">
        <v>0</v>
      </c>
      <c r="P1098" s="160">
        <v>0</v>
      </c>
      <c r="Q1098" s="160">
        <f t="shared" si="249"/>
        <v>0</v>
      </c>
      <c r="R1098" s="222" t="s">
        <v>1917</v>
      </c>
      <c r="S1098" s="209"/>
      <c r="T1098" s="209" t="s">
        <v>828</v>
      </c>
      <c r="U1098" s="517"/>
      <c r="V1098" s="16">
        <v>0</v>
      </c>
      <c r="W1098" s="11">
        <v>0</v>
      </c>
      <c r="X1098" s="17">
        <v>0</v>
      </c>
      <c r="Y1098" s="16">
        <f>Q1098</f>
        <v>0</v>
      </c>
      <c r="Z1098" s="11"/>
      <c r="AA1098" s="17">
        <f>Y1098</f>
        <v>0</v>
      </c>
      <c r="AB1098" s="16"/>
      <c r="AC1098" s="11"/>
      <c r="AD1098" s="17">
        <f>AB1098+AC1098</f>
        <v>0</v>
      </c>
      <c r="AE1098" s="16"/>
      <c r="AF1098" s="11"/>
      <c r="AG1098" s="17"/>
      <c r="AH1098" s="161"/>
      <c r="AI1098" s="285"/>
      <c r="AJ1098" s="16">
        <f t="shared" si="236"/>
        <v>0</v>
      </c>
    </row>
    <row r="1099" spans="1:36" ht="11.25" customHeight="1">
      <c r="A1099" s="156">
        <v>18600851</v>
      </c>
      <c r="B1099" s="157"/>
      <c r="C1099" s="197" t="s">
        <v>566</v>
      </c>
      <c r="D1099" s="159">
        <v>0</v>
      </c>
      <c r="E1099" s="159">
        <v>0</v>
      </c>
      <c r="F1099" s="159">
        <v>0</v>
      </c>
      <c r="G1099" s="159">
        <v>0</v>
      </c>
      <c r="H1099" s="159">
        <v>0</v>
      </c>
      <c r="I1099" s="159">
        <v>0</v>
      </c>
      <c r="J1099" s="275">
        <v>0</v>
      </c>
      <c r="K1099" s="275">
        <v>0</v>
      </c>
      <c r="L1099" s="160">
        <v>0</v>
      </c>
      <c r="M1099" s="160">
        <v>0</v>
      </c>
      <c r="N1099" s="160">
        <v>0</v>
      </c>
      <c r="O1099" s="160">
        <v>0</v>
      </c>
      <c r="P1099" s="160">
        <v>0</v>
      </c>
      <c r="Q1099" s="160">
        <f t="shared" si="249"/>
        <v>0</v>
      </c>
      <c r="R1099" s="222"/>
      <c r="S1099" s="209"/>
      <c r="T1099" s="209" t="s">
        <v>1056</v>
      </c>
      <c r="U1099" s="517"/>
      <c r="V1099" s="16">
        <v>0</v>
      </c>
      <c r="W1099" s="11">
        <v>0</v>
      </c>
      <c r="X1099" s="17">
        <v>0</v>
      </c>
      <c r="Y1099" s="16"/>
      <c r="Z1099" s="11"/>
      <c r="AA1099" s="17"/>
      <c r="AB1099" s="16"/>
      <c r="AC1099" s="11"/>
      <c r="AD1099" s="17">
        <f t="shared" ref="AD1099:AD1114" si="254">SUM(AB1099:AC1099)</f>
        <v>0</v>
      </c>
      <c r="AE1099" s="16">
        <f>$Q1099</f>
        <v>0</v>
      </c>
      <c r="AF1099" s="11">
        <f>$Q1099</f>
        <v>0</v>
      </c>
      <c r="AG1099" s="17">
        <f>$Q1099</f>
        <v>0</v>
      </c>
      <c r="AH1099" s="161"/>
      <c r="AI1099" s="285"/>
      <c r="AJ1099" s="16">
        <f t="shared" si="236"/>
        <v>0</v>
      </c>
    </row>
    <row r="1100" spans="1:36" ht="11.25" customHeight="1">
      <c r="A1100" s="156">
        <v>18600901</v>
      </c>
      <c r="B1100" s="157"/>
      <c r="C1100" s="197" t="s">
        <v>1334</v>
      </c>
      <c r="D1100" s="159">
        <v>0</v>
      </c>
      <c r="E1100" s="159">
        <v>0</v>
      </c>
      <c r="F1100" s="159">
        <v>0</v>
      </c>
      <c r="G1100" s="159">
        <v>0</v>
      </c>
      <c r="H1100" s="159">
        <v>0</v>
      </c>
      <c r="I1100" s="159">
        <v>0</v>
      </c>
      <c r="J1100" s="275">
        <v>0</v>
      </c>
      <c r="K1100" s="275">
        <v>0</v>
      </c>
      <c r="L1100" s="160">
        <v>0</v>
      </c>
      <c r="M1100" s="160">
        <v>0</v>
      </c>
      <c r="N1100" s="160">
        <v>0</v>
      </c>
      <c r="O1100" s="160">
        <v>0</v>
      </c>
      <c r="P1100" s="160">
        <v>0</v>
      </c>
      <c r="Q1100" s="160">
        <f t="shared" si="249"/>
        <v>0</v>
      </c>
      <c r="R1100" s="222"/>
      <c r="S1100" s="209"/>
      <c r="T1100" s="209">
        <v>5</v>
      </c>
      <c r="U1100" s="517"/>
      <c r="V1100" s="16">
        <f>Q1100</f>
        <v>0</v>
      </c>
      <c r="W1100" s="11">
        <f>Q1100</f>
        <v>0</v>
      </c>
      <c r="X1100" s="17">
        <f>Q1100</f>
        <v>0</v>
      </c>
      <c r="Y1100" s="16"/>
      <c r="Z1100" s="11"/>
      <c r="AA1100" s="17"/>
      <c r="AB1100" s="16"/>
      <c r="AC1100" s="11"/>
      <c r="AD1100" s="17">
        <f t="shared" si="254"/>
        <v>0</v>
      </c>
      <c r="AE1100" s="16">
        <v>0</v>
      </c>
      <c r="AF1100" s="11">
        <v>0</v>
      </c>
      <c r="AG1100" s="17">
        <v>0</v>
      </c>
      <c r="AH1100" s="161"/>
      <c r="AI1100" s="285"/>
      <c r="AJ1100" s="16">
        <f t="shared" si="236"/>
        <v>0</v>
      </c>
    </row>
    <row r="1101" spans="1:36" ht="11.25" customHeight="1">
      <c r="A1101" s="156">
        <v>18600913</v>
      </c>
      <c r="B1101" s="157"/>
      <c r="C1101" s="197" t="s">
        <v>183</v>
      </c>
      <c r="D1101" s="159">
        <v>0</v>
      </c>
      <c r="E1101" s="159">
        <v>0</v>
      </c>
      <c r="F1101" s="159">
        <v>0</v>
      </c>
      <c r="G1101" s="159">
        <v>0</v>
      </c>
      <c r="H1101" s="159">
        <v>0</v>
      </c>
      <c r="I1101" s="159">
        <v>0</v>
      </c>
      <c r="J1101" s="275">
        <v>0</v>
      </c>
      <c r="K1101" s="275">
        <v>0</v>
      </c>
      <c r="L1101" s="160">
        <v>0</v>
      </c>
      <c r="M1101" s="160">
        <v>0</v>
      </c>
      <c r="N1101" s="160">
        <v>0</v>
      </c>
      <c r="O1101" s="160">
        <v>0</v>
      </c>
      <c r="P1101" s="160">
        <v>0</v>
      </c>
      <c r="Q1101" s="160">
        <f t="shared" si="249"/>
        <v>0</v>
      </c>
      <c r="R1101" s="222"/>
      <c r="S1101" s="238"/>
      <c r="T1101" s="238" t="s">
        <v>1844</v>
      </c>
      <c r="U1101" s="517"/>
      <c r="V1101" s="16">
        <f>Q1101</f>
        <v>0</v>
      </c>
      <c r="W1101" s="11">
        <f>Q1101</f>
        <v>0</v>
      </c>
      <c r="X1101" s="17">
        <f>Q1101</f>
        <v>0</v>
      </c>
      <c r="Y1101" s="16"/>
      <c r="Z1101" s="11"/>
      <c r="AA1101" s="17"/>
      <c r="AB1101" s="16"/>
      <c r="AC1101" s="11"/>
      <c r="AD1101" s="17">
        <f t="shared" si="254"/>
        <v>0</v>
      </c>
      <c r="AE1101" s="16">
        <v>0</v>
      </c>
      <c r="AF1101" s="11">
        <v>0</v>
      </c>
      <c r="AG1101" s="17">
        <v>0</v>
      </c>
      <c r="AH1101" s="161"/>
      <c r="AI1101" s="285"/>
      <c r="AJ1101" s="16">
        <f t="shared" si="236"/>
        <v>0</v>
      </c>
    </row>
    <row r="1102" spans="1:36" ht="11.25" customHeight="1">
      <c r="A1102" s="156">
        <v>18600923</v>
      </c>
      <c r="B1102" s="157"/>
      <c r="C1102" s="197" t="s">
        <v>2201</v>
      </c>
      <c r="D1102" s="159">
        <v>0</v>
      </c>
      <c r="E1102" s="159">
        <v>0</v>
      </c>
      <c r="F1102" s="159">
        <v>0</v>
      </c>
      <c r="G1102" s="159">
        <v>29322.25</v>
      </c>
      <c r="H1102" s="159">
        <v>0</v>
      </c>
      <c r="I1102" s="159">
        <v>0</v>
      </c>
      <c r="J1102" s="275">
        <v>0</v>
      </c>
      <c r="K1102" s="275">
        <v>0</v>
      </c>
      <c r="L1102" s="160">
        <v>0</v>
      </c>
      <c r="M1102" s="160">
        <v>0</v>
      </c>
      <c r="N1102" s="160">
        <v>0</v>
      </c>
      <c r="O1102" s="160">
        <v>0</v>
      </c>
      <c r="P1102" s="160">
        <v>0</v>
      </c>
      <c r="Q1102" s="160">
        <f t="shared" si="249"/>
        <v>2443.5208333333335</v>
      </c>
      <c r="R1102" s="222"/>
      <c r="S1102" s="238"/>
      <c r="T1102" s="238" t="s">
        <v>1844</v>
      </c>
      <c r="U1102" s="517"/>
      <c r="V1102" s="16">
        <f>Q1102</f>
        <v>2443.5208333333335</v>
      </c>
      <c r="W1102" s="11">
        <f>Q1102</f>
        <v>2443.5208333333335</v>
      </c>
      <c r="X1102" s="17">
        <f>Q1102</f>
        <v>2443.5208333333335</v>
      </c>
      <c r="Y1102" s="16"/>
      <c r="Z1102" s="11"/>
      <c r="AA1102" s="17"/>
      <c r="AB1102" s="16"/>
      <c r="AC1102" s="11"/>
      <c r="AD1102" s="17">
        <f t="shared" si="254"/>
        <v>0</v>
      </c>
      <c r="AE1102" s="16">
        <v>0</v>
      </c>
      <c r="AF1102" s="11">
        <v>0</v>
      </c>
      <c r="AG1102" s="17">
        <v>0</v>
      </c>
      <c r="AH1102" s="161"/>
      <c r="AI1102" s="285"/>
      <c r="AJ1102" s="16">
        <f t="shared" si="236"/>
        <v>0</v>
      </c>
    </row>
    <row r="1103" spans="1:36" ht="11.25" customHeight="1">
      <c r="A1103" s="156">
        <v>18600933</v>
      </c>
      <c r="B1103" s="157"/>
      <c r="C1103" s="197" t="s">
        <v>2202</v>
      </c>
      <c r="D1103" s="159">
        <v>0</v>
      </c>
      <c r="E1103" s="159">
        <v>0</v>
      </c>
      <c r="F1103" s="159">
        <v>0</v>
      </c>
      <c r="G1103" s="159">
        <v>0</v>
      </c>
      <c r="H1103" s="159">
        <v>0</v>
      </c>
      <c r="I1103" s="159">
        <v>0</v>
      </c>
      <c r="J1103" s="275">
        <v>0</v>
      </c>
      <c r="K1103" s="275">
        <v>0</v>
      </c>
      <c r="L1103" s="160">
        <v>0</v>
      </c>
      <c r="M1103" s="160">
        <v>0</v>
      </c>
      <c r="N1103" s="160">
        <v>0</v>
      </c>
      <c r="O1103" s="160">
        <v>0</v>
      </c>
      <c r="P1103" s="160">
        <v>0</v>
      </c>
      <c r="Q1103" s="160">
        <f t="shared" si="249"/>
        <v>0</v>
      </c>
      <c r="R1103" s="222"/>
      <c r="S1103" s="238"/>
      <c r="T1103" s="238" t="s">
        <v>1844</v>
      </c>
      <c r="U1103" s="517"/>
      <c r="V1103" s="16">
        <f>Q1103</f>
        <v>0</v>
      </c>
      <c r="W1103" s="11">
        <f>Q1103</f>
        <v>0</v>
      </c>
      <c r="X1103" s="17">
        <f>Q1103</f>
        <v>0</v>
      </c>
      <c r="Y1103" s="16"/>
      <c r="Z1103" s="11"/>
      <c r="AA1103" s="17"/>
      <c r="AB1103" s="16"/>
      <c r="AC1103" s="11"/>
      <c r="AD1103" s="17">
        <f t="shared" si="254"/>
        <v>0</v>
      </c>
      <c r="AE1103" s="16">
        <v>0</v>
      </c>
      <c r="AF1103" s="11">
        <v>0</v>
      </c>
      <c r="AG1103" s="17">
        <v>0</v>
      </c>
      <c r="AH1103" s="161"/>
      <c r="AI1103" s="285"/>
      <c r="AJ1103" s="16">
        <f t="shared" ref="AJ1103:AJ1166" si="255">Q1103-X1103-AA1103-AD1103-AG1103-AH1103</f>
        <v>0</v>
      </c>
    </row>
    <row r="1104" spans="1:36" ht="11.25" customHeight="1">
      <c r="A1104" s="156">
        <v>18600941</v>
      </c>
      <c r="B1104" s="157"/>
      <c r="C1104" s="197" t="s">
        <v>2805</v>
      </c>
      <c r="D1104" s="159">
        <v>39997.760000000002</v>
      </c>
      <c r="E1104" s="159">
        <v>38331.199999999997</v>
      </c>
      <c r="F1104" s="159">
        <v>36664.639999999999</v>
      </c>
      <c r="G1104" s="159">
        <v>34998.080000000002</v>
      </c>
      <c r="H1104" s="159">
        <v>33331.519999999997</v>
      </c>
      <c r="I1104" s="159">
        <v>31664.959999999999</v>
      </c>
      <c r="J1104" s="275">
        <v>29998.400000000001</v>
      </c>
      <c r="K1104" s="275">
        <v>28331.84</v>
      </c>
      <c r="L1104" s="160">
        <v>26665.279999999999</v>
      </c>
      <c r="M1104" s="160">
        <v>24998.720000000001</v>
      </c>
      <c r="N1104" s="160">
        <v>23332.16</v>
      </c>
      <c r="O1104" s="160">
        <v>21665.599999999999</v>
      </c>
      <c r="P1104" s="160">
        <v>19999.04</v>
      </c>
      <c r="Q1104" s="160">
        <f t="shared" si="249"/>
        <v>29998.399999999998</v>
      </c>
      <c r="R1104" s="222"/>
      <c r="S1104" s="238"/>
      <c r="T1104" s="238"/>
      <c r="U1104" s="517"/>
      <c r="V1104" s="16"/>
      <c r="W1104" s="11"/>
      <c r="X1104" s="17"/>
      <c r="Y1104" s="16"/>
      <c r="Z1104" s="11"/>
      <c r="AA1104" s="17"/>
      <c r="AB1104" s="16"/>
      <c r="AC1104" s="11"/>
      <c r="AD1104" s="17">
        <f t="shared" ref="AD1104:AD1105" si="256">SUM(AB1104:AC1104)</f>
        <v>0</v>
      </c>
      <c r="AE1104" s="16"/>
      <c r="AF1104" s="11"/>
      <c r="AG1104" s="17"/>
      <c r="AH1104" s="164">
        <f>Q1104</f>
        <v>29998.399999999998</v>
      </c>
      <c r="AI1104" s="285"/>
      <c r="AJ1104" s="16">
        <f t="shared" si="255"/>
        <v>0</v>
      </c>
    </row>
    <row r="1105" spans="1:36" ht="11.25" customHeight="1">
      <c r="A1105" s="156">
        <v>18600943</v>
      </c>
      <c r="B1105" s="157"/>
      <c r="C1105" s="197" t="s">
        <v>2806</v>
      </c>
      <c r="D1105" s="159">
        <v>369809.45</v>
      </c>
      <c r="E1105" s="159">
        <v>359021.76</v>
      </c>
      <c r="F1105" s="159">
        <v>348234.07</v>
      </c>
      <c r="G1105" s="159">
        <v>336504.32000000001</v>
      </c>
      <c r="H1105" s="159">
        <v>325649.34000000003</v>
      </c>
      <c r="I1105" s="159">
        <v>314794.36</v>
      </c>
      <c r="J1105" s="275">
        <v>303939.38</v>
      </c>
      <c r="K1105" s="275">
        <v>293084.40000000002</v>
      </c>
      <c r="L1105" s="160">
        <v>282229.42</v>
      </c>
      <c r="M1105" s="160">
        <v>271374.44</v>
      </c>
      <c r="N1105" s="160">
        <v>260519.46</v>
      </c>
      <c r="O1105" s="160">
        <v>249664.48</v>
      </c>
      <c r="P1105" s="160">
        <v>238809.5</v>
      </c>
      <c r="Q1105" s="160">
        <f t="shared" si="249"/>
        <v>304110.40875</v>
      </c>
      <c r="R1105" s="222"/>
      <c r="S1105" s="238"/>
      <c r="T1105" s="238"/>
      <c r="U1105" s="517"/>
      <c r="V1105" s="16"/>
      <c r="W1105" s="11"/>
      <c r="X1105" s="17"/>
      <c r="Y1105" s="16"/>
      <c r="Z1105" s="11"/>
      <c r="AA1105" s="17"/>
      <c r="AB1105" s="16"/>
      <c r="AC1105" s="11"/>
      <c r="AD1105" s="17">
        <f t="shared" si="256"/>
        <v>0</v>
      </c>
      <c r="AE1105" s="16"/>
      <c r="AF1105" s="11"/>
      <c r="AG1105" s="17"/>
      <c r="AH1105" s="164">
        <f>Q1105</f>
        <v>304110.40875</v>
      </c>
      <c r="AI1105" s="285"/>
      <c r="AJ1105" s="16">
        <f t="shared" si="255"/>
        <v>0</v>
      </c>
    </row>
    <row r="1106" spans="1:36" ht="11.25" customHeight="1">
      <c r="A1106" s="156">
        <v>18600953</v>
      </c>
      <c r="B1106" s="157"/>
      <c r="C1106" s="197" t="s">
        <v>526</v>
      </c>
      <c r="D1106" s="159">
        <v>0</v>
      </c>
      <c r="E1106" s="159">
        <v>0</v>
      </c>
      <c r="F1106" s="159">
        <v>0</v>
      </c>
      <c r="G1106" s="159">
        <v>0</v>
      </c>
      <c r="H1106" s="159">
        <v>0</v>
      </c>
      <c r="I1106" s="159">
        <v>0</v>
      </c>
      <c r="J1106" s="275">
        <v>0</v>
      </c>
      <c r="K1106" s="275">
        <v>0</v>
      </c>
      <c r="L1106" s="160">
        <v>0</v>
      </c>
      <c r="M1106" s="160">
        <v>0</v>
      </c>
      <c r="N1106" s="160">
        <v>0</v>
      </c>
      <c r="O1106" s="160">
        <v>0</v>
      </c>
      <c r="P1106" s="160">
        <v>0</v>
      </c>
      <c r="Q1106" s="160">
        <f t="shared" si="249"/>
        <v>0</v>
      </c>
      <c r="R1106" s="222"/>
      <c r="S1106" s="238"/>
      <c r="T1106" s="238">
        <v>11</v>
      </c>
      <c r="U1106" s="517"/>
      <c r="V1106" s="16">
        <f>Q1106</f>
        <v>0</v>
      </c>
      <c r="W1106" s="11">
        <f>Q1106</f>
        <v>0</v>
      </c>
      <c r="X1106" s="17">
        <f>Q1106</f>
        <v>0</v>
      </c>
      <c r="Y1106" s="16"/>
      <c r="Z1106" s="11"/>
      <c r="AA1106" s="17"/>
      <c r="AB1106" s="16"/>
      <c r="AC1106" s="11"/>
      <c r="AD1106" s="17">
        <f t="shared" si="254"/>
        <v>0</v>
      </c>
      <c r="AE1106" s="16">
        <f t="shared" ref="AE1106:AG1109" si="257">$Q1106</f>
        <v>0</v>
      </c>
      <c r="AF1106" s="11">
        <f t="shared" si="257"/>
        <v>0</v>
      </c>
      <c r="AG1106" s="17">
        <f t="shared" si="257"/>
        <v>0</v>
      </c>
      <c r="AH1106" s="161"/>
      <c r="AI1106" s="285"/>
      <c r="AJ1106" s="16">
        <f t="shared" si="255"/>
        <v>0</v>
      </c>
    </row>
    <row r="1107" spans="1:36" ht="11.25" customHeight="1">
      <c r="A1107" s="156">
        <v>18600983</v>
      </c>
      <c r="B1107" s="157"/>
      <c r="C1107" s="197" t="s">
        <v>604</v>
      </c>
      <c r="D1107" s="159">
        <v>0</v>
      </c>
      <c r="E1107" s="159">
        <v>0</v>
      </c>
      <c r="F1107" s="159">
        <v>0</v>
      </c>
      <c r="G1107" s="159">
        <v>0</v>
      </c>
      <c r="H1107" s="159">
        <v>0</v>
      </c>
      <c r="I1107" s="159">
        <v>0</v>
      </c>
      <c r="J1107" s="275">
        <v>0</v>
      </c>
      <c r="K1107" s="275">
        <v>0</v>
      </c>
      <c r="L1107" s="160">
        <v>0</v>
      </c>
      <c r="M1107" s="160">
        <v>0</v>
      </c>
      <c r="N1107" s="160">
        <v>0</v>
      </c>
      <c r="O1107" s="160">
        <v>0</v>
      </c>
      <c r="P1107" s="160">
        <v>0</v>
      </c>
      <c r="Q1107" s="160">
        <f t="shared" si="249"/>
        <v>0</v>
      </c>
      <c r="R1107" s="222"/>
      <c r="S1107" s="209"/>
      <c r="T1107" s="209">
        <v>11</v>
      </c>
      <c r="U1107" s="517"/>
      <c r="V1107" s="16">
        <f>Q1107</f>
        <v>0</v>
      </c>
      <c r="W1107" s="11">
        <f>Q1107</f>
        <v>0</v>
      </c>
      <c r="X1107" s="17">
        <f>Q1107</f>
        <v>0</v>
      </c>
      <c r="Y1107" s="16"/>
      <c r="Z1107" s="11"/>
      <c r="AA1107" s="17"/>
      <c r="AB1107" s="16"/>
      <c r="AC1107" s="11"/>
      <c r="AD1107" s="17">
        <f t="shared" si="254"/>
        <v>0</v>
      </c>
      <c r="AE1107" s="16">
        <f t="shared" si="257"/>
        <v>0</v>
      </c>
      <c r="AF1107" s="11">
        <f t="shared" si="257"/>
        <v>0</v>
      </c>
      <c r="AG1107" s="17">
        <f t="shared" si="257"/>
        <v>0</v>
      </c>
      <c r="AH1107" s="161"/>
      <c r="AI1107" s="285"/>
      <c r="AJ1107" s="16">
        <f t="shared" si="255"/>
        <v>0</v>
      </c>
    </row>
    <row r="1108" spans="1:36" ht="11.25" customHeight="1">
      <c r="A1108" s="156">
        <v>18600993</v>
      </c>
      <c r="B1108" s="157"/>
      <c r="C1108" s="248" t="s">
        <v>1615</v>
      </c>
      <c r="D1108" s="159">
        <v>0</v>
      </c>
      <c r="E1108" s="159">
        <v>0</v>
      </c>
      <c r="F1108" s="159">
        <v>0</v>
      </c>
      <c r="G1108" s="159">
        <v>0</v>
      </c>
      <c r="H1108" s="159">
        <v>0</v>
      </c>
      <c r="I1108" s="159">
        <v>0</v>
      </c>
      <c r="J1108" s="275">
        <v>0</v>
      </c>
      <c r="K1108" s="275">
        <v>0</v>
      </c>
      <c r="L1108" s="160">
        <v>0</v>
      </c>
      <c r="M1108" s="160">
        <v>0</v>
      </c>
      <c r="N1108" s="160">
        <v>0</v>
      </c>
      <c r="O1108" s="160">
        <v>0</v>
      </c>
      <c r="P1108" s="160">
        <v>0</v>
      </c>
      <c r="Q1108" s="160">
        <f t="shared" si="249"/>
        <v>0</v>
      </c>
      <c r="R1108" s="222"/>
      <c r="S1108" s="209"/>
      <c r="T1108" s="209" t="s">
        <v>1844</v>
      </c>
      <c r="U1108" s="517"/>
      <c r="V1108" s="16">
        <f>Q1108</f>
        <v>0</v>
      </c>
      <c r="W1108" s="11">
        <f>Q1108</f>
        <v>0</v>
      </c>
      <c r="X1108" s="17">
        <f>Q1108</f>
        <v>0</v>
      </c>
      <c r="Y1108" s="16"/>
      <c r="Z1108" s="11"/>
      <c r="AA1108" s="17"/>
      <c r="AB1108" s="16"/>
      <c r="AC1108" s="11"/>
      <c r="AD1108" s="17">
        <f t="shared" si="254"/>
        <v>0</v>
      </c>
      <c r="AE1108" s="16">
        <f t="shared" si="257"/>
        <v>0</v>
      </c>
      <c r="AF1108" s="11">
        <f t="shared" si="257"/>
        <v>0</v>
      </c>
      <c r="AG1108" s="17">
        <f t="shared" si="257"/>
        <v>0</v>
      </c>
      <c r="AH1108" s="161"/>
      <c r="AI1108" s="285"/>
      <c r="AJ1108" s="16">
        <f t="shared" si="255"/>
        <v>0</v>
      </c>
    </row>
    <row r="1109" spans="1:36" ht="11.25" customHeight="1">
      <c r="A1109" s="156">
        <v>18601003</v>
      </c>
      <c r="B1109" s="157"/>
      <c r="C1109" s="197" t="s">
        <v>1553</v>
      </c>
      <c r="D1109" s="159">
        <v>0</v>
      </c>
      <c r="E1109" s="159">
        <v>0</v>
      </c>
      <c r="F1109" s="159">
        <v>0</v>
      </c>
      <c r="G1109" s="159">
        <v>0</v>
      </c>
      <c r="H1109" s="159">
        <v>0</v>
      </c>
      <c r="I1109" s="159">
        <v>0</v>
      </c>
      <c r="J1109" s="275">
        <v>0</v>
      </c>
      <c r="K1109" s="275">
        <v>0</v>
      </c>
      <c r="L1109" s="160">
        <v>0</v>
      </c>
      <c r="M1109" s="160">
        <v>0</v>
      </c>
      <c r="N1109" s="160">
        <v>0</v>
      </c>
      <c r="O1109" s="160">
        <v>0</v>
      </c>
      <c r="P1109" s="160">
        <v>0</v>
      </c>
      <c r="Q1109" s="160">
        <f t="shared" si="249"/>
        <v>0</v>
      </c>
      <c r="R1109" s="222"/>
      <c r="S1109" s="209"/>
      <c r="T1109" s="209" t="s">
        <v>1844</v>
      </c>
      <c r="U1109" s="517"/>
      <c r="V1109" s="16">
        <f>Q1109</f>
        <v>0</v>
      </c>
      <c r="W1109" s="11">
        <f>Q1109</f>
        <v>0</v>
      </c>
      <c r="X1109" s="17">
        <f>Q1109</f>
        <v>0</v>
      </c>
      <c r="Y1109" s="16"/>
      <c r="Z1109" s="11"/>
      <c r="AA1109" s="17"/>
      <c r="AB1109" s="16"/>
      <c r="AC1109" s="11"/>
      <c r="AD1109" s="17">
        <f t="shared" si="254"/>
        <v>0</v>
      </c>
      <c r="AE1109" s="16">
        <f t="shared" si="257"/>
        <v>0</v>
      </c>
      <c r="AF1109" s="11">
        <f t="shared" si="257"/>
        <v>0</v>
      </c>
      <c r="AG1109" s="17">
        <f t="shared" si="257"/>
        <v>0</v>
      </c>
      <c r="AH1109" s="161"/>
      <c r="AI1109" s="285"/>
      <c r="AJ1109" s="16">
        <f t="shared" si="255"/>
        <v>0</v>
      </c>
    </row>
    <row r="1110" spans="1:36" ht="11.25" customHeight="1">
      <c r="A1110" s="156">
        <v>18601013</v>
      </c>
      <c r="B1110" s="157"/>
      <c r="C1110" s="197" t="s">
        <v>2884</v>
      </c>
      <c r="D1110" s="159">
        <v>112637.5</v>
      </c>
      <c r="E1110" s="159">
        <v>112637.5</v>
      </c>
      <c r="F1110" s="159">
        <v>112637.5</v>
      </c>
      <c r="G1110" s="159">
        <v>112637.5</v>
      </c>
      <c r="H1110" s="159">
        <v>112637.5</v>
      </c>
      <c r="I1110" s="159">
        <v>112637.5</v>
      </c>
      <c r="J1110" s="275">
        <v>112637.5</v>
      </c>
      <c r="K1110" s="275">
        <v>112637.5</v>
      </c>
      <c r="L1110" s="160">
        <v>112637.5</v>
      </c>
      <c r="M1110" s="160">
        <v>112637.5</v>
      </c>
      <c r="N1110" s="160">
        <v>112637.5</v>
      </c>
      <c r="O1110" s="160">
        <v>113299.28</v>
      </c>
      <c r="P1110" s="160">
        <v>-31265.49</v>
      </c>
      <c r="Q1110" s="160">
        <f t="shared" si="249"/>
        <v>106696.69041666666</v>
      </c>
      <c r="R1110" s="222"/>
      <c r="S1110" s="209"/>
      <c r="T1110" s="209"/>
      <c r="U1110" s="517"/>
      <c r="V1110" s="16">
        <v>0</v>
      </c>
      <c r="W1110" s="11">
        <v>0</v>
      </c>
      <c r="X1110" s="17">
        <v>0</v>
      </c>
      <c r="Y1110" s="16"/>
      <c r="Z1110" s="11"/>
      <c r="AA1110" s="17"/>
      <c r="AB1110" s="16"/>
      <c r="AC1110" s="11"/>
      <c r="AD1110" s="17"/>
      <c r="AE1110" s="16"/>
      <c r="AF1110" s="11"/>
      <c r="AG1110" s="17"/>
      <c r="AH1110" s="164">
        <f>Q1110</f>
        <v>106696.69041666666</v>
      </c>
      <c r="AI1110" s="285"/>
      <c r="AJ1110" s="16">
        <f t="shared" si="255"/>
        <v>0</v>
      </c>
    </row>
    <row r="1111" spans="1:36" ht="11.25" customHeight="1">
      <c r="A1111" s="156">
        <v>18601021</v>
      </c>
      <c r="B1111" s="157"/>
      <c r="C1111" s="197" t="s">
        <v>2571</v>
      </c>
      <c r="D1111" s="159">
        <v>423147.21</v>
      </c>
      <c r="E1111" s="159">
        <v>370253.82</v>
      </c>
      <c r="F1111" s="159">
        <v>317360.43</v>
      </c>
      <c r="G1111" s="159">
        <v>264467.03999999998</v>
      </c>
      <c r="H1111" s="159">
        <v>211573.65</v>
      </c>
      <c r="I1111" s="159">
        <v>158680.26</v>
      </c>
      <c r="J1111" s="275">
        <v>105786.87</v>
      </c>
      <c r="K1111" s="275">
        <v>52893.48</v>
      </c>
      <c r="L1111" s="160">
        <v>0</v>
      </c>
      <c r="M1111" s="160">
        <v>0</v>
      </c>
      <c r="N1111" s="160">
        <v>0</v>
      </c>
      <c r="O1111" s="160">
        <v>0</v>
      </c>
      <c r="P1111" s="160">
        <v>0</v>
      </c>
      <c r="Q1111" s="160">
        <f t="shared" si="249"/>
        <v>141049.09624999997</v>
      </c>
      <c r="R1111" s="222"/>
      <c r="S1111" s="209"/>
      <c r="T1111" s="209" t="s">
        <v>327</v>
      </c>
      <c r="U1111" s="517"/>
      <c r="V1111" s="16">
        <v>0</v>
      </c>
      <c r="W1111" s="11">
        <v>0</v>
      </c>
      <c r="X1111" s="17">
        <v>0</v>
      </c>
      <c r="Y1111" s="16"/>
      <c r="Z1111" s="11"/>
      <c r="AA1111" s="17"/>
      <c r="AB1111" s="16"/>
      <c r="AC1111" s="11"/>
      <c r="AD1111" s="17">
        <f t="shared" si="254"/>
        <v>0</v>
      </c>
      <c r="AE1111" s="16">
        <v>0</v>
      </c>
      <c r="AF1111" s="11">
        <v>0</v>
      </c>
      <c r="AG1111" s="17">
        <v>0</v>
      </c>
      <c r="AH1111" s="161">
        <f>Q1111</f>
        <v>141049.09624999997</v>
      </c>
      <c r="AI1111" s="285"/>
      <c r="AJ1111" s="16">
        <f t="shared" si="255"/>
        <v>0</v>
      </c>
    </row>
    <row r="1112" spans="1:36" ht="11.25" customHeight="1">
      <c r="A1112" s="156">
        <v>18601033</v>
      </c>
      <c r="B1112" s="157"/>
      <c r="C1112" s="248" t="s">
        <v>486</v>
      </c>
      <c r="D1112" s="159">
        <v>0</v>
      </c>
      <c r="E1112" s="159">
        <v>0</v>
      </c>
      <c r="F1112" s="159">
        <v>0</v>
      </c>
      <c r="G1112" s="159">
        <v>0</v>
      </c>
      <c r="H1112" s="159">
        <v>0</v>
      </c>
      <c r="I1112" s="159">
        <v>0</v>
      </c>
      <c r="J1112" s="275">
        <v>0</v>
      </c>
      <c r="K1112" s="275">
        <v>0</v>
      </c>
      <c r="L1112" s="160">
        <v>0</v>
      </c>
      <c r="M1112" s="160">
        <v>0</v>
      </c>
      <c r="N1112" s="160">
        <v>0</v>
      </c>
      <c r="O1112" s="160">
        <v>0</v>
      </c>
      <c r="P1112" s="160">
        <v>0</v>
      </c>
      <c r="Q1112" s="160">
        <f t="shared" si="249"/>
        <v>0</v>
      </c>
      <c r="R1112" s="222"/>
      <c r="S1112" s="209"/>
      <c r="T1112" s="209" t="s">
        <v>1844</v>
      </c>
      <c r="U1112" s="517"/>
      <c r="V1112" s="16">
        <f>Q1112</f>
        <v>0</v>
      </c>
      <c r="W1112" s="11">
        <f>Q1112</f>
        <v>0</v>
      </c>
      <c r="X1112" s="17">
        <f>Q1112</f>
        <v>0</v>
      </c>
      <c r="Y1112" s="16"/>
      <c r="Z1112" s="11"/>
      <c r="AA1112" s="17"/>
      <c r="AB1112" s="16"/>
      <c r="AC1112" s="11"/>
      <c r="AD1112" s="17">
        <f t="shared" si="254"/>
        <v>0</v>
      </c>
      <c r="AE1112" s="16">
        <f t="shared" ref="AE1112:AG1114" si="258">$Q1112</f>
        <v>0</v>
      </c>
      <c r="AF1112" s="11">
        <f t="shared" si="258"/>
        <v>0</v>
      </c>
      <c r="AG1112" s="17">
        <f t="shared" si="258"/>
        <v>0</v>
      </c>
      <c r="AH1112" s="161"/>
      <c r="AI1112" s="285"/>
      <c r="AJ1112" s="16">
        <f t="shared" si="255"/>
        <v>0</v>
      </c>
    </row>
    <row r="1113" spans="1:36" ht="11.25" customHeight="1">
      <c r="A1113" s="156">
        <v>18601051</v>
      </c>
      <c r="B1113" s="157"/>
      <c r="C1113" s="248" t="s">
        <v>383</v>
      </c>
      <c r="D1113" s="159">
        <v>0</v>
      </c>
      <c r="E1113" s="159">
        <v>0</v>
      </c>
      <c r="F1113" s="159">
        <v>0</v>
      </c>
      <c r="G1113" s="159">
        <v>0</v>
      </c>
      <c r="H1113" s="159">
        <v>0</v>
      </c>
      <c r="I1113" s="159">
        <v>0</v>
      </c>
      <c r="J1113" s="275">
        <v>0</v>
      </c>
      <c r="K1113" s="275">
        <v>0</v>
      </c>
      <c r="L1113" s="160">
        <v>0</v>
      </c>
      <c r="M1113" s="160">
        <v>0</v>
      </c>
      <c r="N1113" s="160">
        <v>0</v>
      </c>
      <c r="O1113" s="160">
        <v>0</v>
      </c>
      <c r="P1113" s="160">
        <v>0</v>
      </c>
      <c r="Q1113" s="160">
        <f t="shared" si="249"/>
        <v>0</v>
      </c>
      <c r="R1113" s="222" t="s">
        <v>327</v>
      </c>
      <c r="S1113" s="209"/>
      <c r="T1113" s="209" t="s">
        <v>1182</v>
      </c>
      <c r="U1113" s="517"/>
      <c r="V1113" s="16">
        <v>0</v>
      </c>
      <c r="W1113" s="11">
        <v>0</v>
      </c>
      <c r="X1113" s="17">
        <v>0</v>
      </c>
      <c r="Y1113" s="16"/>
      <c r="Z1113" s="11"/>
      <c r="AA1113" s="17"/>
      <c r="AB1113" s="16"/>
      <c r="AC1113" s="11"/>
      <c r="AD1113" s="17">
        <f t="shared" si="254"/>
        <v>0</v>
      </c>
      <c r="AE1113" s="16">
        <f t="shared" si="258"/>
        <v>0</v>
      </c>
      <c r="AF1113" s="11">
        <f t="shared" si="258"/>
        <v>0</v>
      </c>
      <c r="AG1113" s="17">
        <f t="shared" si="258"/>
        <v>0</v>
      </c>
      <c r="AH1113" s="161"/>
      <c r="AI1113" s="285"/>
      <c r="AJ1113" s="16">
        <f t="shared" si="255"/>
        <v>0</v>
      </c>
    </row>
    <row r="1114" spans="1:36" ht="11.25" customHeight="1">
      <c r="A1114" s="156">
        <v>18601052</v>
      </c>
      <c r="B1114" s="157"/>
      <c r="C1114" s="248" t="s">
        <v>384</v>
      </c>
      <c r="D1114" s="159">
        <v>0</v>
      </c>
      <c r="E1114" s="159">
        <v>0</v>
      </c>
      <c r="F1114" s="159">
        <v>0</v>
      </c>
      <c r="G1114" s="159">
        <v>0</v>
      </c>
      <c r="H1114" s="159">
        <v>0</v>
      </c>
      <c r="I1114" s="159">
        <v>0</v>
      </c>
      <c r="J1114" s="275">
        <v>0</v>
      </c>
      <c r="K1114" s="275">
        <v>0</v>
      </c>
      <c r="L1114" s="160">
        <v>0</v>
      </c>
      <c r="M1114" s="160">
        <v>0</v>
      </c>
      <c r="N1114" s="160">
        <v>0</v>
      </c>
      <c r="O1114" s="160">
        <v>0</v>
      </c>
      <c r="P1114" s="160">
        <v>0</v>
      </c>
      <c r="Q1114" s="160">
        <f t="shared" si="249"/>
        <v>0</v>
      </c>
      <c r="R1114" s="222"/>
      <c r="S1114" s="209" t="s">
        <v>327</v>
      </c>
      <c r="T1114" s="209" t="s">
        <v>1182</v>
      </c>
      <c r="U1114" s="517"/>
      <c r="V1114" s="16">
        <v>0</v>
      </c>
      <c r="W1114" s="11">
        <v>0</v>
      </c>
      <c r="X1114" s="17">
        <v>0</v>
      </c>
      <c r="Y1114" s="16"/>
      <c r="Z1114" s="11"/>
      <c r="AA1114" s="17"/>
      <c r="AB1114" s="16"/>
      <c r="AC1114" s="11"/>
      <c r="AD1114" s="17">
        <f t="shared" si="254"/>
        <v>0</v>
      </c>
      <c r="AE1114" s="16">
        <f t="shared" si="258"/>
        <v>0</v>
      </c>
      <c r="AF1114" s="11">
        <f t="shared" si="258"/>
        <v>0</v>
      </c>
      <c r="AG1114" s="17">
        <f t="shared" si="258"/>
        <v>0</v>
      </c>
      <c r="AH1114" s="161"/>
      <c r="AI1114" s="285"/>
      <c r="AJ1114" s="16">
        <f t="shared" si="255"/>
        <v>0</v>
      </c>
    </row>
    <row r="1115" spans="1:36" ht="11.25" customHeight="1">
      <c r="A1115" s="156">
        <v>18601113</v>
      </c>
      <c r="B1115" s="157"/>
      <c r="C1115" s="248" t="s">
        <v>1483</v>
      </c>
      <c r="D1115" s="159">
        <v>0</v>
      </c>
      <c r="E1115" s="159">
        <v>0</v>
      </c>
      <c r="F1115" s="159">
        <v>0</v>
      </c>
      <c r="G1115" s="159">
        <v>0</v>
      </c>
      <c r="H1115" s="159">
        <v>0</v>
      </c>
      <c r="I1115" s="159">
        <v>0</v>
      </c>
      <c r="J1115" s="275">
        <v>0</v>
      </c>
      <c r="K1115" s="275">
        <v>0</v>
      </c>
      <c r="L1115" s="160">
        <v>0</v>
      </c>
      <c r="M1115" s="160">
        <v>0</v>
      </c>
      <c r="N1115" s="160">
        <v>0</v>
      </c>
      <c r="O1115" s="160">
        <v>0</v>
      </c>
      <c r="P1115" s="160">
        <v>0</v>
      </c>
      <c r="Q1115" s="160">
        <f t="shared" si="249"/>
        <v>0</v>
      </c>
      <c r="R1115" s="222"/>
      <c r="S1115" s="209"/>
      <c r="T1115" s="209" t="s">
        <v>1844</v>
      </c>
      <c r="U1115" s="517"/>
      <c r="V1115" s="16">
        <f t="shared" ref="V1115:V1120" si="259">Q1115</f>
        <v>0</v>
      </c>
      <c r="W1115" s="11">
        <f t="shared" ref="W1115:W1120" si="260">Q1115</f>
        <v>0</v>
      </c>
      <c r="X1115" s="17">
        <f t="shared" ref="X1115:X1120" si="261">Q1115</f>
        <v>0</v>
      </c>
      <c r="Y1115" s="16"/>
      <c r="Z1115" s="11"/>
      <c r="AA1115" s="17"/>
      <c r="AB1115" s="16"/>
      <c r="AC1115" s="11"/>
      <c r="AD1115" s="17">
        <f t="shared" ref="AD1115:AD1123" si="262">SUM(AB1115:AC1115)</f>
        <v>0</v>
      </c>
      <c r="AE1115" s="16">
        <v>0</v>
      </c>
      <c r="AF1115" s="11">
        <v>0</v>
      </c>
      <c r="AG1115" s="17">
        <v>0</v>
      </c>
      <c r="AH1115" s="161"/>
      <c r="AI1115" s="285"/>
      <c r="AJ1115" s="16">
        <f t="shared" si="255"/>
        <v>0</v>
      </c>
    </row>
    <row r="1116" spans="1:36" ht="11.25" customHeight="1">
      <c r="A1116" s="156">
        <v>18601123</v>
      </c>
      <c r="B1116" s="157"/>
      <c r="C1116" s="248" t="s">
        <v>923</v>
      </c>
      <c r="D1116" s="159">
        <v>0</v>
      </c>
      <c r="E1116" s="159">
        <v>0</v>
      </c>
      <c r="F1116" s="159">
        <v>0</v>
      </c>
      <c r="G1116" s="159">
        <v>0</v>
      </c>
      <c r="H1116" s="159">
        <v>0</v>
      </c>
      <c r="I1116" s="159">
        <v>0</v>
      </c>
      <c r="J1116" s="275">
        <v>0</v>
      </c>
      <c r="K1116" s="275">
        <v>0</v>
      </c>
      <c r="L1116" s="160">
        <v>0</v>
      </c>
      <c r="M1116" s="160">
        <v>0</v>
      </c>
      <c r="N1116" s="160">
        <v>0</v>
      </c>
      <c r="O1116" s="160">
        <v>0</v>
      </c>
      <c r="P1116" s="160">
        <v>0</v>
      </c>
      <c r="Q1116" s="160">
        <f t="shared" si="249"/>
        <v>0</v>
      </c>
      <c r="R1116" s="222"/>
      <c r="S1116" s="209"/>
      <c r="T1116" s="209" t="s">
        <v>1844</v>
      </c>
      <c r="U1116" s="517"/>
      <c r="V1116" s="16">
        <f t="shared" si="259"/>
        <v>0</v>
      </c>
      <c r="W1116" s="11">
        <f t="shared" si="260"/>
        <v>0</v>
      </c>
      <c r="X1116" s="17">
        <f t="shared" si="261"/>
        <v>0</v>
      </c>
      <c r="Y1116" s="16"/>
      <c r="Z1116" s="11"/>
      <c r="AA1116" s="17"/>
      <c r="AB1116" s="16"/>
      <c r="AC1116" s="11"/>
      <c r="AD1116" s="17">
        <f t="shared" si="262"/>
        <v>0</v>
      </c>
      <c r="AE1116" s="16">
        <v>0</v>
      </c>
      <c r="AF1116" s="11">
        <v>0</v>
      </c>
      <c r="AG1116" s="17">
        <v>0</v>
      </c>
      <c r="AH1116" s="161"/>
      <c r="AI1116" s="285"/>
      <c r="AJ1116" s="16">
        <f t="shared" si="255"/>
        <v>0</v>
      </c>
    </row>
    <row r="1117" spans="1:36" ht="11.25" customHeight="1">
      <c r="A1117" s="156">
        <v>18601133</v>
      </c>
      <c r="B1117" s="157"/>
      <c r="C1117" s="248" t="s">
        <v>1952</v>
      </c>
      <c r="D1117" s="159">
        <v>0</v>
      </c>
      <c r="E1117" s="159">
        <v>0</v>
      </c>
      <c r="F1117" s="159">
        <v>0</v>
      </c>
      <c r="G1117" s="159">
        <v>0</v>
      </c>
      <c r="H1117" s="159">
        <v>0</v>
      </c>
      <c r="I1117" s="159">
        <v>0</v>
      </c>
      <c r="J1117" s="275">
        <v>0</v>
      </c>
      <c r="K1117" s="275">
        <v>0</v>
      </c>
      <c r="L1117" s="160">
        <v>0</v>
      </c>
      <c r="M1117" s="160">
        <v>0</v>
      </c>
      <c r="N1117" s="160">
        <v>0</v>
      </c>
      <c r="O1117" s="160">
        <v>0</v>
      </c>
      <c r="P1117" s="160">
        <v>0</v>
      </c>
      <c r="Q1117" s="160">
        <f t="shared" si="249"/>
        <v>0</v>
      </c>
      <c r="R1117" s="222"/>
      <c r="S1117" s="209"/>
      <c r="T1117" s="209" t="s">
        <v>1844</v>
      </c>
      <c r="U1117" s="517"/>
      <c r="V1117" s="16">
        <f t="shared" si="259"/>
        <v>0</v>
      </c>
      <c r="W1117" s="11">
        <f t="shared" si="260"/>
        <v>0</v>
      </c>
      <c r="X1117" s="17">
        <f t="shared" si="261"/>
        <v>0</v>
      </c>
      <c r="Y1117" s="16"/>
      <c r="Z1117" s="11"/>
      <c r="AA1117" s="17"/>
      <c r="AB1117" s="16"/>
      <c r="AC1117" s="11"/>
      <c r="AD1117" s="17">
        <f t="shared" si="262"/>
        <v>0</v>
      </c>
      <c r="AE1117" s="16">
        <v>0</v>
      </c>
      <c r="AF1117" s="11">
        <v>0</v>
      </c>
      <c r="AG1117" s="17">
        <v>0</v>
      </c>
      <c r="AH1117" s="161"/>
      <c r="AI1117" s="285"/>
      <c r="AJ1117" s="16">
        <f t="shared" si="255"/>
        <v>0</v>
      </c>
    </row>
    <row r="1118" spans="1:36" ht="11.25" customHeight="1">
      <c r="A1118" s="156">
        <v>18601143</v>
      </c>
      <c r="B1118" s="157"/>
      <c r="C1118" s="248" t="s">
        <v>2053</v>
      </c>
      <c r="D1118" s="159">
        <v>0</v>
      </c>
      <c r="E1118" s="159">
        <v>0</v>
      </c>
      <c r="F1118" s="159">
        <v>0</v>
      </c>
      <c r="G1118" s="159">
        <v>0</v>
      </c>
      <c r="H1118" s="159">
        <v>0</v>
      </c>
      <c r="I1118" s="159">
        <v>0</v>
      </c>
      <c r="J1118" s="275">
        <v>0</v>
      </c>
      <c r="K1118" s="275">
        <v>0</v>
      </c>
      <c r="L1118" s="160">
        <v>0</v>
      </c>
      <c r="M1118" s="160">
        <v>0</v>
      </c>
      <c r="N1118" s="160">
        <v>0</v>
      </c>
      <c r="O1118" s="160">
        <v>0</v>
      </c>
      <c r="P1118" s="160">
        <v>0</v>
      </c>
      <c r="Q1118" s="160">
        <f t="shared" si="249"/>
        <v>0</v>
      </c>
      <c r="R1118" s="222"/>
      <c r="S1118" s="209"/>
      <c r="T1118" s="209" t="s">
        <v>1844</v>
      </c>
      <c r="U1118" s="517"/>
      <c r="V1118" s="16">
        <f t="shared" si="259"/>
        <v>0</v>
      </c>
      <c r="W1118" s="11">
        <f t="shared" si="260"/>
        <v>0</v>
      </c>
      <c r="X1118" s="17">
        <f t="shared" si="261"/>
        <v>0</v>
      </c>
      <c r="Y1118" s="16"/>
      <c r="Z1118" s="11"/>
      <c r="AA1118" s="17"/>
      <c r="AB1118" s="16"/>
      <c r="AC1118" s="11"/>
      <c r="AD1118" s="17">
        <f>SUM(AB1118:AC1118)</f>
        <v>0</v>
      </c>
      <c r="AE1118" s="16">
        <v>0</v>
      </c>
      <c r="AF1118" s="11">
        <v>0</v>
      </c>
      <c r="AG1118" s="17">
        <v>0</v>
      </c>
      <c r="AH1118" s="161"/>
      <c r="AI1118" s="285"/>
      <c r="AJ1118" s="16">
        <f t="shared" si="255"/>
        <v>0</v>
      </c>
    </row>
    <row r="1119" spans="1:36" ht="11.25" customHeight="1">
      <c r="A1119" s="156">
        <v>18601153</v>
      </c>
      <c r="B1119" s="157"/>
      <c r="C1119" s="248" t="s">
        <v>2519</v>
      </c>
      <c r="D1119" s="159">
        <v>0</v>
      </c>
      <c r="E1119" s="159">
        <v>0</v>
      </c>
      <c r="F1119" s="159">
        <v>0</v>
      </c>
      <c r="G1119" s="159">
        <v>0</v>
      </c>
      <c r="H1119" s="159">
        <v>0</v>
      </c>
      <c r="I1119" s="159">
        <v>0</v>
      </c>
      <c r="J1119" s="275">
        <v>0</v>
      </c>
      <c r="K1119" s="275">
        <v>0</v>
      </c>
      <c r="L1119" s="160">
        <v>0</v>
      </c>
      <c r="M1119" s="160">
        <v>0</v>
      </c>
      <c r="N1119" s="160">
        <v>0</v>
      </c>
      <c r="O1119" s="160">
        <v>0</v>
      </c>
      <c r="P1119" s="160">
        <v>0</v>
      </c>
      <c r="Q1119" s="160">
        <f t="shared" si="249"/>
        <v>0</v>
      </c>
      <c r="R1119" s="222"/>
      <c r="S1119" s="209"/>
      <c r="T1119" s="209" t="s">
        <v>1844</v>
      </c>
      <c r="U1119" s="517"/>
      <c r="V1119" s="16">
        <f t="shared" si="259"/>
        <v>0</v>
      </c>
      <c r="W1119" s="11">
        <f t="shared" si="260"/>
        <v>0</v>
      </c>
      <c r="X1119" s="17">
        <f t="shared" si="261"/>
        <v>0</v>
      </c>
      <c r="Y1119" s="16"/>
      <c r="Z1119" s="11"/>
      <c r="AA1119" s="17"/>
      <c r="AB1119" s="16"/>
      <c r="AC1119" s="11"/>
      <c r="AD1119" s="17">
        <f>SUM(AB1119:AC1119)</f>
        <v>0</v>
      </c>
      <c r="AE1119" s="16">
        <v>0</v>
      </c>
      <c r="AF1119" s="11">
        <v>0</v>
      </c>
      <c r="AG1119" s="17">
        <v>0</v>
      </c>
      <c r="AH1119" s="161"/>
      <c r="AI1119" s="285"/>
      <c r="AJ1119" s="16">
        <f t="shared" si="255"/>
        <v>0</v>
      </c>
    </row>
    <row r="1120" spans="1:36" ht="11.25" customHeight="1">
      <c r="A1120" s="156">
        <v>18601173</v>
      </c>
      <c r="B1120" s="157"/>
      <c r="C1120" s="248" t="s">
        <v>2718</v>
      </c>
      <c r="D1120" s="159">
        <v>80437.97</v>
      </c>
      <c r="E1120" s="159">
        <v>80437.97</v>
      </c>
      <c r="F1120" s="159">
        <v>80437.97</v>
      </c>
      <c r="G1120" s="159">
        <v>80437.97</v>
      </c>
      <c r="H1120" s="159">
        <v>80437.97</v>
      </c>
      <c r="I1120" s="159">
        <v>80437.97</v>
      </c>
      <c r="J1120" s="275">
        <v>80437.97</v>
      </c>
      <c r="K1120" s="275">
        <v>80437.97</v>
      </c>
      <c r="L1120" s="160">
        <v>80437.97</v>
      </c>
      <c r="M1120" s="160">
        <v>80437.97</v>
      </c>
      <c r="N1120" s="160">
        <v>80437.97</v>
      </c>
      <c r="O1120" s="160">
        <v>80437.97</v>
      </c>
      <c r="P1120" s="160">
        <v>80437.97</v>
      </c>
      <c r="Q1120" s="160">
        <f t="shared" si="249"/>
        <v>80437.969999999987</v>
      </c>
      <c r="R1120" s="222"/>
      <c r="S1120" s="209"/>
      <c r="T1120" s="209" t="s">
        <v>1844</v>
      </c>
      <c r="U1120" s="517"/>
      <c r="V1120" s="16">
        <f t="shared" si="259"/>
        <v>80437.969999999987</v>
      </c>
      <c r="W1120" s="11">
        <f t="shared" si="260"/>
        <v>80437.969999999987</v>
      </c>
      <c r="X1120" s="17">
        <f t="shared" si="261"/>
        <v>80437.969999999987</v>
      </c>
      <c r="Y1120" s="16"/>
      <c r="Z1120" s="11"/>
      <c r="AA1120" s="17"/>
      <c r="AB1120" s="16"/>
      <c r="AC1120" s="11"/>
      <c r="AD1120" s="17">
        <f>SUM(AB1120:AC1120)</f>
        <v>0</v>
      </c>
      <c r="AE1120" s="16">
        <v>0</v>
      </c>
      <c r="AF1120" s="11">
        <v>0</v>
      </c>
      <c r="AG1120" s="17">
        <v>0</v>
      </c>
      <c r="AH1120" s="161"/>
      <c r="AI1120" s="285"/>
      <c r="AJ1120" s="16">
        <f t="shared" si="255"/>
        <v>0</v>
      </c>
    </row>
    <row r="1121" spans="1:36" ht="11.25" customHeight="1">
      <c r="A1121" s="156">
        <v>18601502</v>
      </c>
      <c r="B1121" s="157"/>
      <c r="C1121" s="248" t="s">
        <v>2525</v>
      </c>
      <c r="D1121" s="159">
        <v>162837.93</v>
      </c>
      <c r="E1121" s="159">
        <v>172602.46</v>
      </c>
      <c r="F1121" s="159">
        <v>168292.1</v>
      </c>
      <c r="G1121" s="159">
        <v>163231.35999999999</v>
      </c>
      <c r="H1121" s="159">
        <v>158067.04</v>
      </c>
      <c r="I1121" s="159">
        <v>149759.97</v>
      </c>
      <c r="J1121" s="275">
        <v>142806.66</v>
      </c>
      <c r="K1121" s="275">
        <v>142806.66</v>
      </c>
      <c r="L1121" s="160">
        <v>142806.66</v>
      </c>
      <c r="M1121" s="160">
        <v>153285.18</v>
      </c>
      <c r="N1121" s="160">
        <v>153285.18</v>
      </c>
      <c r="O1121" s="160">
        <v>153285.18</v>
      </c>
      <c r="P1121" s="160">
        <v>137747.48000000001</v>
      </c>
      <c r="Q1121" s="160">
        <f t="shared" si="249"/>
        <v>154210.09624999997</v>
      </c>
      <c r="R1121" s="222"/>
      <c r="S1121" s="209"/>
      <c r="T1121" s="209" t="s">
        <v>828</v>
      </c>
      <c r="U1121" s="517"/>
      <c r="V1121" s="16">
        <v>0</v>
      </c>
      <c r="W1121" s="11">
        <v>0</v>
      </c>
      <c r="X1121" s="17">
        <v>0</v>
      </c>
      <c r="Y1121" s="16"/>
      <c r="Z1121" s="11"/>
      <c r="AA1121" s="17"/>
      <c r="AB1121" s="16">
        <f>$Q1121</f>
        <v>154210.09624999997</v>
      </c>
      <c r="AC1121" s="11">
        <v>0</v>
      </c>
      <c r="AD1121" s="17">
        <f>SUM(AB1121:AC1121)</f>
        <v>154210.09624999997</v>
      </c>
      <c r="AE1121" s="16">
        <v>0</v>
      </c>
      <c r="AF1121" s="11">
        <v>0</v>
      </c>
      <c r="AG1121" s="17">
        <v>0</v>
      </c>
      <c r="AH1121" s="161"/>
      <c r="AI1121" s="285"/>
      <c r="AJ1121" s="16">
        <f t="shared" si="255"/>
        <v>0</v>
      </c>
    </row>
    <row r="1122" spans="1:36" ht="11.25" customHeight="1">
      <c r="A1122" s="156">
        <v>18602231</v>
      </c>
      <c r="B1122" s="157"/>
      <c r="C1122" s="248" t="s">
        <v>1967</v>
      </c>
      <c r="D1122" s="159">
        <v>0</v>
      </c>
      <c r="E1122" s="159">
        <v>0</v>
      </c>
      <c r="F1122" s="159">
        <v>0</v>
      </c>
      <c r="G1122" s="159">
        <v>0</v>
      </c>
      <c r="H1122" s="159">
        <v>0</v>
      </c>
      <c r="I1122" s="159">
        <v>0</v>
      </c>
      <c r="J1122" s="275">
        <v>0</v>
      </c>
      <c r="K1122" s="275">
        <v>0</v>
      </c>
      <c r="L1122" s="160">
        <v>0</v>
      </c>
      <c r="M1122" s="160">
        <v>0</v>
      </c>
      <c r="N1122" s="160">
        <v>0</v>
      </c>
      <c r="O1122" s="160">
        <v>2766.22</v>
      </c>
      <c r="P1122" s="160">
        <v>2766.22</v>
      </c>
      <c r="Q1122" s="160">
        <f t="shared" si="249"/>
        <v>345.77749999999997</v>
      </c>
      <c r="R1122" s="222"/>
      <c r="S1122" s="209"/>
      <c r="T1122" s="209" t="s">
        <v>1182</v>
      </c>
      <c r="U1122" s="517"/>
      <c r="V1122" s="16">
        <v>0</v>
      </c>
      <c r="W1122" s="11">
        <v>0</v>
      </c>
      <c r="X1122" s="17">
        <v>0</v>
      </c>
      <c r="Y1122" s="16"/>
      <c r="Z1122" s="11"/>
      <c r="AA1122" s="17"/>
      <c r="AB1122" s="16"/>
      <c r="AC1122" s="11"/>
      <c r="AD1122" s="17">
        <f t="shared" si="262"/>
        <v>0</v>
      </c>
      <c r="AE1122" s="16">
        <f t="shared" ref="AE1122:AG1123" si="263">$Q1122</f>
        <v>345.77749999999997</v>
      </c>
      <c r="AF1122" s="11">
        <f t="shared" si="263"/>
        <v>345.77749999999997</v>
      </c>
      <c r="AG1122" s="17">
        <f t="shared" si="263"/>
        <v>345.77749999999997</v>
      </c>
      <c r="AH1122" s="161"/>
      <c r="AI1122" s="285"/>
      <c r="AJ1122" s="16">
        <f t="shared" si="255"/>
        <v>0</v>
      </c>
    </row>
    <row r="1123" spans="1:36" ht="11.25" customHeight="1">
      <c r="A1123" s="156">
        <v>18602232</v>
      </c>
      <c r="B1123" s="157"/>
      <c r="C1123" s="248" t="s">
        <v>1968</v>
      </c>
      <c r="D1123" s="159">
        <v>0</v>
      </c>
      <c r="E1123" s="159">
        <v>0</v>
      </c>
      <c r="F1123" s="159">
        <v>0</v>
      </c>
      <c r="G1123" s="159">
        <v>0</v>
      </c>
      <c r="H1123" s="159">
        <v>0</v>
      </c>
      <c r="I1123" s="159">
        <v>0</v>
      </c>
      <c r="J1123" s="275">
        <v>0</v>
      </c>
      <c r="K1123" s="275">
        <v>0</v>
      </c>
      <c r="L1123" s="160">
        <v>0</v>
      </c>
      <c r="M1123" s="160">
        <v>0</v>
      </c>
      <c r="N1123" s="160">
        <v>0</v>
      </c>
      <c r="O1123" s="160">
        <v>0</v>
      </c>
      <c r="P1123" s="160">
        <v>0</v>
      </c>
      <c r="Q1123" s="160">
        <f t="shared" si="249"/>
        <v>0</v>
      </c>
      <c r="R1123" s="222"/>
      <c r="S1123" s="209"/>
      <c r="T1123" s="209" t="s">
        <v>1182</v>
      </c>
      <c r="U1123" s="517"/>
      <c r="V1123" s="16">
        <v>0</v>
      </c>
      <c r="W1123" s="11">
        <v>0</v>
      </c>
      <c r="X1123" s="17">
        <v>0</v>
      </c>
      <c r="Y1123" s="16"/>
      <c r="Z1123" s="11"/>
      <c r="AA1123" s="17"/>
      <c r="AB1123" s="16"/>
      <c r="AC1123" s="11"/>
      <c r="AD1123" s="17">
        <f t="shared" si="262"/>
        <v>0</v>
      </c>
      <c r="AE1123" s="16">
        <f t="shared" si="263"/>
        <v>0</v>
      </c>
      <c r="AF1123" s="11">
        <f t="shared" si="263"/>
        <v>0</v>
      </c>
      <c r="AG1123" s="17">
        <f t="shared" si="263"/>
        <v>0</v>
      </c>
      <c r="AH1123" s="161"/>
      <c r="AI1123" s="285"/>
      <c r="AJ1123" s="16">
        <f t="shared" si="255"/>
        <v>0</v>
      </c>
    </row>
    <row r="1124" spans="1:36" ht="11.25" customHeight="1">
      <c r="A1124" s="156">
        <v>18603003</v>
      </c>
      <c r="B1124" s="157"/>
      <c r="C1124" s="248" t="s">
        <v>2694</v>
      </c>
      <c r="D1124" s="159">
        <v>1468646.96</v>
      </c>
      <c r="E1124" s="159">
        <v>1468646.96</v>
      </c>
      <c r="F1124" s="159">
        <v>1468646.96</v>
      </c>
      <c r="G1124" s="159">
        <v>1481579.93</v>
      </c>
      <c r="H1124" s="159">
        <v>1481579.93</v>
      </c>
      <c r="I1124" s="159">
        <v>1481579.93</v>
      </c>
      <c r="J1124" s="275">
        <v>1494488.81</v>
      </c>
      <c r="K1124" s="275">
        <v>1494488.81</v>
      </c>
      <c r="L1124" s="160">
        <v>1494488.81</v>
      </c>
      <c r="M1124" s="160">
        <v>1507397.69</v>
      </c>
      <c r="N1124" s="160">
        <v>1507397.69</v>
      </c>
      <c r="O1124" s="160">
        <v>1507397.69</v>
      </c>
      <c r="P1124" s="160">
        <v>1520306.57</v>
      </c>
      <c r="Q1124" s="160">
        <f t="shared" si="249"/>
        <v>1490180.8312499998</v>
      </c>
      <c r="R1124" s="222"/>
      <c r="S1124" s="209"/>
      <c r="T1124" s="209"/>
      <c r="U1124" s="517"/>
      <c r="V1124" s="16"/>
      <c r="W1124" s="11"/>
      <c r="X1124" s="17"/>
      <c r="Y1124" s="16"/>
      <c r="Z1124" s="11"/>
      <c r="AA1124" s="17"/>
      <c r="AB1124" s="16"/>
      <c r="AC1124" s="11"/>
      <c r="AD1124" s="17">
        <f t="shared" ref="AD1124" si="264">SUM(AB1124:AC1124)</f>
        <v>0</v>
      </c>
      <c r="AE1124" s="16"/>
      <c r="AF1124" s="11"/>
      <c r="AG1124" s="17"/>
      <c r="AH1124" s="164">
        <f>Q1124</f>
        <v>1490180.8312499998</v>
      </c>
      <c r="AI1124" s="285"/>
      <c r="AJ1124" s="16">
        <f t="shared" si="255"/>
        <v>0</v>
      </c>
    </row>
    <row r="1125" spans="1:36" ht="11.25" customHeight="1">
      <c r="A1125" s="156">
        <v>18603011</v>
      </c>
      <c r="B1125" s="157"/>
      <c r="C1125" s="248" t="s">
        <v>2761</v>
      </c>
      <c r="D1125" s="159">
        <v>1980223.51</v>
      </c>
      <c r="E1125" s="159">
        <v>1948438.02</v>
      </c>
      <c r="F1125" s="159">
        <v>1916652.53</v>
      </c>
      <c r="G1125" s="159">
        <v>1884867.04</v>
      </c>
      <c r="H1125" s="159">
        <v>1853081.55</v>
      </c>
      <c r="I1125" s="159">
        <v>1821296.06</v>
      </c>
      <c r="J1125" s="275">
        <v>1789510.57</v>
      </c>
      <c r="K1125" s="275">
        <v>1757725.08</v>
      </c>
      <c r="L1125" s="160">
        <v>1725939.59</v>
      </c>
      <c r="M1125" s="160">
        <v>1694154.1</v>
      </c>
      <c r="N1125" s="160">
        <v>1662368.61</v>
      </c>
      <c r="O1125" s="160">
        <v>1630583.12</v>
      </c>
      <c r="P1125" s="160">
        <v>1598797.63</v>
      </c>
      <c r="Q1125" s="160">
        <f t="shared" si="249"/>
        <v>1789510.57</v>
      </c>
      <c r="R1125" s="222"/>
      <c r="S1125" s="209"/>
      <c r="T1125" s="209"/>
      <c r="U1125" s="517"/>
      <c r="V1125" s="16"/>
      <c r="W1125" s="11"/>
      <c r="X1125" s="17"/>
      <c r="Y1125" s="16"/>
      <c r="Z1125" s="11"/>
      <c r="AA1125" s="17"/>
      <c r="AB1125" s="16"/>
      <c r="AC1125" s="11"/>
      <c r="AD1125" s="17">
        <f t="shared" ref="AD1125:AD1126" si="265">SUM(AB1125:AC1125)</f>
        <v>0</v>
      </c>
      <c r="AE1125" s="16"/>
      <c r="AF1125" s="11"/>
      <c r="AG1125" s="17"/>
      <c r="AH1125" s="164">
        <f>Q1125</f>
        <v>1789510.57</v>
      </c>
      <c r="AI1125" s="285"/>
      <c r="AJ1125" s="16">
        <f t="shared" si="255"/>
        <v>0</v>
      </c>
    </row>
    <row r="1126" spans="1:36" ht="12" customHeight="1">
      <c r="A1126" s="156">
        <v>18603013</v>
      </c>
      <c r="B1126" s="157"/>
      <c r="C1126" s="366" t="s">
        <v>3005</v>
      </c>
      <c r="D1126" s="159">
        <v>82415.960000000006</v>
      </c>
      <c r="E1126" s="159">
        <v>0</v>
      </c>
      <c r="F1126" s="159">
        <v>0</v>
      </c>
      <c r="G1126" s="159">
        <v>-29322.25</v>
      </c>
      <c r="H1126" s="159">
        <v>0</v>
      </c>
      <c r="I1126" s="159">
        <v>0</v>
      </c>
      <c r="J1126" s="275">
        <v>0</v>
      </c>
      <c r="K1126" s="275">
        <v>0</v>
      </c>
      <c r="L1126" s="160">
        <v>1368.02</v>
      </c>
      <c r="M1126" s="160">
        <v>0</v>
      </c>
      <c r="N1126" s="160">
        <v>0</v>
      </c>
      <c r="O1126" s="160">
        <v>0</v>
      </c>
      <c r="P1126" s="160">
        <v>0</v>
      </c>
      <c r="Q1126" s="160">
        <f t="shared" si="249"/>
        <v>1104.479166666667</v>
      </c>
      <c r="R1126" s="222"/>
      <c r="S1126" s="209"/>
      <c r="T1126" s="209" t="s">
        <v>1844</v>
      </c>
      <c r="U1126" s="517"/>
      <c r="V1126" s="16">
        <f>Q1126</f>
        <v>1104.479166666667</v>
      </c>
      <c r="W1126" s="11">
        <f>Q1126</f>
        <v>1104.479166666667</v>
      </c>
      <c r="X1126" s="17">
        <f>Q1126</f>
        <v>1104.479166666667</v>
      </c>
      <c r="Y1126" s="16"/>
      <c r="Z1126" s="11"/>
      <c r="AA1126" s="17"/>
      <c r="AB1126" s="16"/>
      <c r="AC1126" s="11"/>
      <c r="AD1126" s="17">
        <f t="shared" si="265"/>
        <v>0</v>
      </c>
      <c r="AE1126" s="16"/>
      <c r="AF1126" s="11"/>
      <c r="AG1126" s="17"/>
      <c r="AH1126" s="164"/>
      <c r="AI1126" s="285"/>
      <c r="AJ1126" s="16">
        <f t="shared" si="255"/>
        <v>0</v>
      </c>
    </row>
    <row r="1127" spans="1:36" ht="11.25" customHeight="1">
      <c r="A1127" s="247">
        <v>18603021</v>
      </c>
      <c r="B1127" s="157"/>
      <c r="C1127" s="197" t="s">
        <v>2779</v>
      </c>
      <c r="D1127" s="159">
        <v>6059461.3300000001</v>
      </c>
      <c r="E1127" s="159">
        <v>6001208.9800000004</v>
      </c>
      <c r="F1127" s="159">
        <v>5942956.6299999999</v>
      </c>
      <c r="G1127" s="159">
        <v>5884704.2800000003</v>
      </c>
      <c r="H1127" s="159">
        <v>5826451.9299999997</v>
      </c>
      <c r="I1127" s="159">
        <v>5768199.5800000001</v>
      </c>
      <c r="J1127" s="275">
        <v>5709947.2300000004</v>
      </c>
      <c r="K1127" s="275">
        <v>5651694.8799999999</v>
      </c>
      <c r="L1127" s="160">
        <v>5593442.5300000003</v>
      </c>
      <c r="M1127" s="160">
        <v>5535190.1799999997</v>
      </c>
      <c r="N1127" s="160">
        <v>5476937.8300000001</v>
      </c>
      <c r="O1127" s="160">
        <v>5418685.4800000004</v>
      </c>
      <c r="P1127" s="160">
        <v>5360433.13</v>
      </c>
      <c r="Q1127" s="160">
        <f t="shared" si="249"/>
        <v>5709947.2300000004</v>
      </c>
      <c r="R1127" s="222"/>
      <c r="S1127" s="209"/>
      <c r="T1127" s="209"/>
      <c r="U1127" s="517"/>
      <c r="V1127" s="16"/>
      <c r="W1127" s="11"/>
      <c r="X1127" s="17"/>
      <c r="Y1127" s="16"/>
      <c r="Z1127" s="11"/>
      <c r="AA1127" s="17"/>
      <c r="AB1127" s="16"/>
      <c r="AC1127" s="11"/>
      <c r="AD1127" s="17">
        <f t="shared" ref="AD1127" si="266">SUM(AB1127:AC1127)</f>
        <v>0</v>
      </c>
      <c r="AE1127" s="16"/>
      <c r="AF1127" s="11"/>
      <c r="AG1127" s="17"/>
      <c r="AH1127" s="164">
        <f t="shared" ref="AH1127:AH1135" si="267">Q1127</f>
        <v>5709947.2300000004</v>
      </c>
      <c r="AI1127" s="285"/>
      <c r="AJ1127" s="16">
        <f t="shared" si="255"/>
        <v>0</v>
      </c>
    </row>
    <row r="1128" spans="1:36" ht="11.25" customHeight="1">
      <c r="A1128" s="156">
        <v>18603031</v>
      </c>
      <c r="B1128" s="157"/>
      <c r="C1128" s="248" t="s">
        <v>2748</v>
      </c>
      <c r="D1128" s="159">
        <v>1913160.33</v>
      </c>
      <c r="E1128" s="159">
        <v>1855472.67</v>
      </c>
      <c r="F1128" s="159">
        <v>1797785.01</v>
      </c>
      <c r="G1128" s="159">
        <v>1740097.35</v>
      </c>
      <c r="H1128" s="159">
        <v>1682409.69</v>
      </c>
      <c r="I1128" s="159">
        <v>1624722.03</v>
      </c>
      <c r="J1128" s="275">
        <v>1567034.37</v>
      </c>
      <c r="K1128" s="275">
        <v>1509346.71</v>
      </c>
      <c r="L1128" s="160">
        <v>1451659.05</v>
      </c>
      <c r="M1128" s="160">
        <v>1393971.39</v>
      </c>
      <c r="N1128" s="160">
        <v>1336283.73</v>
      </c>
      <c r="O1128" s="160">
        <v>1278596.07</v>
      </c>
      <c r="P1128" s="160">
        <v>1220908.4099999999</v>
      </c>
      <c r="Q1128" s="160">
        <f t="shared" si="249"/>
        <v>1567034.37</v>
      </c>
      <c r="R1128" s="222"/>
      <c r="S1128" s="209"/>
      <c r="T1128" s="209"/>
      <c r="U1128" s="517"/>
      <c r="V1128" s="16"/>
      <c r="W1128" s="11"/>
      <c r="X1128" s="17"/>
      <c r="Y1128" s="16"/>
      <c r="Z1128" s="11"/>
      <c r="AA1128" s="17"/>
      <c r="AB1128" s="16"/>
      <c r="AC1128" s="11"/>
      <c r="AD1128" s="17">
        <f t="shared" ref="AD1128" si="268">SUM(AB1128:AC1128)</f>
        <v>0</v>
      </c>
      <c r="AE1128" s="16"/>
      <c r="AF1128" s="11"/>
      <c r="AG1128" s="17"/>
      <c r="AH1128" s="164">
        <f t="shared" si="267"/>
        <v>1567034.37</v>
      </c>
      <c r="AI1128" s="285"/>
      <c r="AJ1128" s="16">
        <f t="shared" si="255"/>
        <v>0</v>
      </c>
    </row>
    <row r="1129" spans="1:36" ht="11.25" customHeight="1">
      <c r="A1129" s="156">
        <v>18603041</v>
      </c>
      <c r="B1129" s="157"/>
      <c r="C1129" s="197" t="s">
        <v>2780</v>
      </c>
      <c r="D1129" s="159">
        <v>975278.95</v>
      </c>
      <c r="E1129" s="159">
        <v>954960.64</v>
      </c>
      <c r="F1129" s="159">
        <v>934642.33</v>
      </c>
      <c r="G1129" s="159">
        <v>914324.02</v>
      </c>
      <c r="H1129" s="159">
        <v>894005.71</v>
      </c>
      <c r="I1129" s="159">
        <v>873687.4</v>
      </c>
      <c r="J1129" s="275">
        <v>853369.09</v>
      </c>
      <c r="K1129" s="275">
        <v>833050.78</v>
      </c>
      <c r="L1129" s="160">
        <v>812732.47</v>
      </c>
      <c r="M1129" s="160">
        <v>792414.16</v>
      </c>
      <c r="N1129" s="160">
        <v>772095.85</v>
      </c>
      <c r="O1129" s="160">
        <v>751777.54</v>
      </c>
      <c r="P1129" s="160">
        <v>731459.23</v>
      </c>
      <c r="Q1129" s="160">
        <f t="shared" si="249"/>
        <v>853369.0900000002</v>
      </c>
      <c r="R1129" s="222"/>
      <c r="S1129" s="209"/>
      <c r="T1129" s="209"/>
      <c r="U1129" s="517"/>
      <c r="V1129" s="16"/>
      <c r="W1129" s="11"/>
      <c r="X1129" s="17"/>
      <c r="Y1129" s="16"/>
      <c r="Z1129" s="11"/>
      <c r="AA1129" s="17"/>
      <c r="AB1129" s="16"/>
      <c r="AC1129" s="11"/>
      <c r="AD1129" s="17">
        <f t="shared" ref="AD1129" si="269">SUM(AB1129:AC1129)</f>
        <v>0</v>
      </c>
      <c r="AE1129" s="16"/>
      <c r="AF1129" s="11"/>
      <c r="AG1129" s="17"/>
      <c r="AH1129" s="164">
        <f t="shared" si="267"/>
        <v>853369.0900000002</v>
      </c>
      <c r="AI1129" s="285"/>
      <c r="AJ1129" s="16">
        <f t="shared" si="255"/>
        <v>0</v>
      </c>
    </row>
    <row r="1130" spans="1:36" ht="11.25" customHeight="1">
      <c r="A1130" s="156">
        <v>18603051</v>
      </c>
      <c r="B1130" s="157"/>
      <c r="C1130" s="197" t="s">
        <v>2785</v>
      </c>
      <c r="D1130" s="159">
        <v>703312.39</v>
      </c>
      <c r="E1130" s="159">
        <v>615398.34</v>
      </c>
      <c r="F1130" s="159">
        <v>527484.29</v>
      </c>
      <c r="G1130" s="159">
        <v>439570.24</v>
      </c>
      <c r="H1130" s="159">
        <v>351656.19</v>
      </c>
      <c r="I1130" s="159">
        <v>263742.14</v>
      </c>
      <c r="J1130" s="275">
        <v>175828.09</v>
      </c>
      <c r="K1130" s="275">
        <v>87914.04</v>
      </c>
      <c r="L1130" s="160">
        <v>-0.01</v>
      </c>
      <c r="M1130" s="160">
        <v>0</v>
      </c>
      <c r="N1130" s="160">
        <v>0</v>
      </c>
      <c r="O1130" s="160">
        <v>0</v>
      </c>
      <c r="P1130" s="160">
        <v>0</v>
      </c>
      <c r="Q1130" s="160">
        <f t="shared" si="249"/>
        <v>234437.45958333332</v>
      </c>
      <c r="R1130" s="222"/>
      <c r="S1130" s="209"/>
      <c r="T1130" s="209"/>
      <c r="U1130" s="517"/>
      <c r="V1130" s="16"/>
      <c r="W1130" s="11"/>
      <c r="X1130" s="17"/>
      <c r="Y1130" s="16"/>
      <c r="Z1130" s="11"/>
      <c r="AA1130" s="17"/>
      <c r="AB1130" s="16"/>
      <c r="AC1130" s="11"/>
      <c r="AD1130" s="17">
        <f t="shared" ref="AD1130" si="270">SUM(AB1130:AC1130)</f>
        <v>0</v>
      </c>
      <c r="AE1130" s="16"/>
      <c r="AF1130" s="11"/>
      <c r="AG1130" s="17"/>
      <c r="AH1130" s="164">
        <f t="shared" si="267"/>
        <v>234437.45958333332</v>
      </c>
      <c r="AI1130" s="285"/>
      <c r="AJ1130" s="16">
        <f t="shared" si="255"/>
        <v>0</v>
      </c>
    </row>
    <row r="1131" spans="1:36" ht="11.25" customHeight="1">
      <c r="A1131" s="156">
        <v>18603061</v>
      </c>
      <c r="B1131" s="157"/>
      <c r="C1131" s="197" t="s">
        <v>2898</v>
      </c>
      <c r="D1131" s="159">
        <v>1387129.81</v>
      </c>
      <c r="E1131" s="159">
        <v>2804412.82</v>
      </c>
      <c r="F1131" s="159">
        <v>2785211.35</v>
      </c>
      <c r="G1131" s="159">
        <v>2765684.89</v>
      </c>
      <c r="H1131" s="159">
        <v>2745643.7</v>
      </c>
      <c r="I1131" s="159">
        <v>2725602.51</v>
      </c>
      <c r="J1131" s="275">
        <v>2705561.32</v>
      </c>
      <c r="K1131" s="275">
        <v>2685520.13</v>
      </c>
      <c r="L1131" s="160">
        <v>2665478.94</v>
      </c>
      <c r="M1131" s="160">
        <v>2645437.75</v>
      </c>
      <c r="N1131" s="160">
        <v>2625396.56</v>
      </c>
      <c r="O1131" s="160">
        <v>2605355.37</v>
      </c>
      <c r="P1131" s="160">
        <v>2585314.1800000002</v>
      </c>
      <c r="Q1131" s="160">
        <f t="shared" si="249"/>
        <v>2645460.6112500005</v>
      </c>
      <c r="R1131" s="222"/>
      <c r="S1131" s="209"/>
      <c r="T1131" s="209"/>
      <c r="U1131" s="517"/>
      <c r="V1131" s="16"/>
      <c r="W1131" s="11"/>
      <c r="X1131" s="17"/>
      <c r="Y1131" s="16"/>
      <c r="Z1131" s="11"/>
      <c r="AA1131" s="17"/>
      <c r="AB1131" s="16"/>
      <c r="AC1131" s="11"/>
      <c r="AD1131" s="17"/>
      <c r="AE1131" s="16"/>
      <c r="AF1131" s="11"/>
      <c r="AG1131" s="17"/>
      <c r="AH1131" s="164">
        <f t="shared" si="267"/>
        <v>2645460.6112500005</v>
      </c>
      <c r="AI1131" s="285"/>
      <c r="AJ1131" s="16">
        <f t="shared" si="255"/>
        <v>0</v>
      </c>
    </row>
    <row r="1132" spans="1:36" ht="11.25" customHeight="1">
      <c r="A1132" s="156">
        <v>18603071</v>
      </c>
      <c r="B1132" s="157"/>
      <c r="C1132" s="197" t="s">
        <v>2885</v>
      </c>
      <c r="D1132" s="159">
        <v>0</v>
      </c>
      <c r="E1132" s="159">
        <v>0</v>
      </c>
      <c r="F1132" s="159">
        <v>0</v>
      </c>
      <c r="G1132" s="159">
        <v>0</v>
      </c>
      <c r="H1132" s="159">
        <v>0</v>
      </c>
      <c r="I1132" s="159">
        <v>0</v>
      </c>
      <c r="J1132" s="275">
        <v>0</v>
      </c>
      <c r="K1132" s="275">
        <v>0</v>
      </c>
      <c r="L1132" s="160">
        <v>0</v>
      </c>
      <c r="M1132" s="160">
        <v>0</v>
      </c>
      <c r="N1132" s="160">
        <v>0</v>
      </c>
      <c r="O1132" s="160">
        <v>0</v>
      </c>
      <c r="P1132" s="160">
        <v>0</v>
      </c>
      <c r="Q1132" s="160">
        <f t="shared" si="249"/>
        <v>0</v>
      </c>
      <c r="R1132" s="222"/>
      <c r="S1132" s="209"/>
      <c r="T1132" s="209"/>
      <c r="U1132" s="517"/>
      <c r="V1132" s="16"/>
      <c r="W1132" s="11"/>
      <c r="X1132" s="17"/>
      <c r="Y1132" s="16"/>
      <c r="Z1132" s="11"/>
      <c r="AA1132" s="17"/>
      <c r="AB1132" s="16"/>
      <c r="AC1132" s="11"/>
      <c r="AD1132" s="17"/>
      <c r="AE1132" s="16"/>
      <c r="AF1132" s="11"/>
      <c r="AG1132" s="17"/>
      <c r="AH1132" s="164">
        <f t="shared" si="267"/>
        <v>0</v>
      </c>
      <c r="AI1132" s="285"/>
      <c r="AJ1132" s="16">
        <f t="shared" si="255"/>
        <v>0</v>
      </c>
    </row>
    <row r="1133" spans="1:36" ht="11.25" customHeight="1">
      <c r="A1133" s="156" t="s">
        <v>2905</v>
      </c>
      <c r="B1133" s="157"/>
      <c r="C1133" s="197" t="s">
        <v>2899</v>
      </c>
      <c r="D1133" s="159">
        <v>1530286.25</v>
      </c>
      <c r="E1133" s="159">
        <v>1530286.25</v>
      </c>
      <c r="F1133" s="159">
        <v>1530286.25</v>
      </c>
      <c r="G1133" s="159">
        <v>0</v>
      </c>
      <c r="H1133" s="159">
        <v>0</v>
      </c>
      <c r="I1133" s="159">
        <v>0</v>
      </c>
      <c r="J1133" s="275">
        <v>0</v>
      </c>
      <c r="K1133" s="275">
        <v>0</v>
      </c>
      <c r="L1133" s="160">
        <v>0</v>
      </c>
      <c r="M1133" s="160">
        <v>0</v>
      </c>
      <c r="N1133" s="160">
        <v>0</v>
      </c>
      <c r="O1133" s="160">
        <v>0</v>
      </c>
      <c r="P1133" s="160">
        <v>0</v>
      </c>
      <c r="Q1133" s="160">
        <f t="shared" si="249"/>
        <v>318809.63541666669</v>
      </c>
      <c r="R1133" s="222"/>
      <c r="S1133" s="209"/>
      <c r="T1133" s="209"/>
      <c r="U1133" s="517"/>
      <c r="V1133" s="16"/>
      <c r="W1133" s="11"/>
      <c r="X1133" s="17"/>
      <c r="Y1133" s="16"/>
      <c r="Z1133" s="11"/>
      <c r="AA1133" s="17"/>
      <c r="AB1133" s="16"/>
      <c r="AC1133" s="11"/>
      <c r="AD1133" s="17"/>
      <c r="AE1133" s="16"/>
      <c r="AF1133" s="11"/>
      <c r="AG1133" s="17"/>
      <c r="AH1133" s="164">
        <f t="shared" si="267"/>
        <v>318809.63541666669</v>
      </c>
      <c r="AI1133" s="285"/>
      <c r="AJ1133" s="16">
        <f t="shared" si="255"/>
        <v>0</v>
      </c>
    </row>
    <row r="1134" spans="1:36" ht="12" customHeight="1">
      <c r="A1134" s="247">
        <v>18603081</v>
      </c>
      <c r="B1134" s="157"/>
      <c r="C1134" s="197" t="s">
        <v>2908</v>
      </c>
      <c r="D1134" s="159">
        <v>10000</v>
      </c>
      <c r="E1134" s="159">
        <v>10000</v>
      </c>
      <c r="F1134" s="159">
        <v>10000</v>
      </c>
      <c r="G1134" s="159">
        <v>10000</v>
      </c>
      <c r="H1134" s="159">
        <v>10000</v>
      </c>
      <c r="I1134" s="159">
        <v>10000</v>
      </c>
      <c r="J1134" s="275">
        <v>10000</v>
      </c>
      <c r="K1134" s="275">
        <v>10000</v>
      </c>
      <c r="L1134" s="160">
        <v>10000</v>
      </c>
      <c r="M1134" s="160">
        <v>10000</v>
      </c>
      <c r="N1134" s="160">
        <v>10000</v>
      </c>
      <c r="O1134" s="160">
        <v>10000</v>
      </c>
      <c r="P1134" s="160">
        <v>10000</v>
      </c>
      <c r="Q1134" s="160">
        <f t="shared" si="249"/>
        <v>10000</v>
      </c>
      <c r="R1134" s="222"/>
      <c r="S1134" s="209"/>
      <c r="T1134" s="209"/>
      <c r="U1134" s="517"/>
      <c r="V1134" s="16"/>
      <c r="W1134" s="11"/>
      <c r="X1134" s="17"/>
      <c r="Y1134" s="16"/>
      <c r="Z1134" s="11"/>
      <c r="AA1134" s="17"/>
      <c r="AB1134" s="16"/>
      <c r="AC1134" s="11"/>
      <c r="AD1134" s="17"/>
      <c r="AE1134" s="16"/>
      <c r="AF1134" s="11"/>
      <c r="AG1134" s="17"/>
      <c r="AH1134" s="164">
        <f t="shared" si="267"/>
        <v>10000</v>
      </c>
      <c r="AI1134" s="285"/>
      <c r="AJ1134" s="16">
        <f t="shared" si="255"/>
        <v>0</v>
      </c>
    </row>
    <row r="1135" spans="1:36" ht="12" customHeight="1">
      <c r="A1135" s="247">
        <v>18603091</v>
      </c>
      <c r="B1135" s="157"/>
      <c r="C1135" s="197" t="s">
        <v>2909</v>
      </c>
      <c r="D1135" s="159">
        <v>12500</v>
      </c>
      <c r="E1135" s="159">
        <v>12500</v>
      </c>
      <c r="F1135" s="159">
        <v>12500</v>
      </c>
      <c r="G1135" s="159">
        <v>12500</v>
      </c>
      <c r="H1135" s="159">
        <v>12500</v>
      </c>
      <c r="I1135" s="159">
        <v>12500</v>
      </c>
      <c r="J1135" s="275">
        <v>12500</v>
      </c>
      <c r="K1135" s="275">
        <v>12500</v>
      </c>
      <c r="L1135" s="160">
        <v>12500</v>
      </c>
      <c r="M1135" s="160">
        <v>12500</v>
      </c>
      <c r="N1135" s="160">
        <v>12500</v>
      </c>
      <c r="O1135" s="160">
        <v>12500</v>
      </c>
      <c r="P1135" s="160">
        <v>12500</v>
      </c>
      <c r="Q1135" s="160">
        <f t="shared" si="249"/>
        <v>12500</v>
      </c>
      <c r="R1135" s="222"/>
      <c r="S1135" s="209"/>
      <c r="T1135" s="209"/>
      <c r="U1135" s="517"/>
      <c r="V1135" s="16"/>
      <c r="W1135" s="11"/>
      <c r="X1135" s="17"/>
      <c r="Y1135" s="16"/>
      <c r="Z1135" s="11"/>
      <c r="AA1135" s="17"/>
      <c r="AB1135" s="16"/>
      <c r="AC1135" s="11"/>
      <c r="AD1135" s="17"/>
      <c r="AE1135" s="16"/>
      <c r="AF1135" s="11"/>
      <c r="AG1135" s="17"/>
      <c r="AH1135" s="164">
        <f t="shared" si="267"/>
        <v>12500</v>
      </c>
      <c r="AI1135" s="285"/>
      <c r="AJ1135" s="16">
        <f t="shared" si="255"/>
        <v>0</v>
      </c>
    </row>
    <row r="1136" spans="1:36" ht="15" customHeight="1">
      <c r="A1136" s="156">
        <v>18605001</v>
      </c>
      <c r="B1136" s="157"/>
      <c r="C1136" s="248" t="s">
        <v>2726</v>
      </c>
      <c r="D1136" s="159">
        <v>0</v>
      </c>
      <c r="E1136" s="159">
        <v>0</v>
      </c>
      <c r="F1136" s="159">
        <v>0</v>
      </c>
      <c r="G1136" s="159">
        <v>0</v>
      </c>
      <c r="H1136" s="159">
        <v>0</v>
      </c>
      <c r="I1136" s="159">
        <v>0</v>
      </c>
      <c r="J1136" s="275">
        <v>0</v>
      </c>
      <c r="K1136" s="275">
        <v>0</v>
      </c>
      <c r="L1136" s="160">
        <v>0</v>
      </c>
      <c r="M1136" s="160">
        <v>0</v>
      </c>
      <c r="N1136" s="160">
        <v>0</v>
      </c>
      <c r="O1136" s="160">
        <v>0</v>
      </c>
      <c r="P1136" s="160">
        <v>0</v>
      </c>
      <c r="Q1136" s="160">
        <f t="shared" si="249"/>
        <v>0</v>
      </c>
      <c r="R1136" s="222"/>
      <c r="S1136" s="209"/>
      <c r="T1136" s="209" t="s">
        <v>828</v>
      </c>
      <c r="U1136" s="517"/>
      <c r="V1136" s="16">
        <v>0</v>
      </c>
      <c r="W1136" s="11">
        <v>0</v>
      </c>
      <c r="X1136" s="17">
        <v>0</v>
      </c>
      <c r="Y1136" s="16"/>
      <c r="Z1136" s="11"/>
      <c r="AA1136" s="17"/>
      <c r="AB1136" s="16">
        <f>$Q1136</f>
        <v>0</v>
      </c>
      <c r="AC1136" s="11">
        <v>0</v>
      </c>
      <c r="AD1136" s="17">
        <f>SUM(AB1136:AC1136)</f>
        <v>0</v>
      </c>
      <c r="AE1136" s="16">
        <v>0</v>
      </c>
      <c r="AF1136" s="11">
        <v>0</v>
      </c>
      <c r="AG1136" s="17">
        <v>0</v>
      </c>
      <c r="AH1136" s="161"/>
      <c r="AI1136" s="285"/>
      <c r="AJ1136" s="16">
        <f t="shared" si="255"/>
        <v>0</v>
      </c>
    </row>
    <row r="1137" spans="1:36" ht="11.25" customHeight="1">
      <c r="A1137" s="156">
        <v>18605011</v>
      </c>
      <c r="B1137" s="157"/>
      <c r="C1137" s="248" t="s">
        <v>2844</v>
      </c>
      <c r="D1137" s="159">
        <v>1898211.96</v>
      </c>
      <c r="E1137" s="159">
        <v>1807820.92</v>
      </c>
      <c r="F1137" s="159">
        <v>1717429.88</v>
      </c>
      <c r="G1137" s="159">
        <v>1627038.84</v>
      </c>
      <c r="H1137" s="159">
        <v>1536647.8</v>
      </c>
      <c r="I1137" s="159">
        <v>1446256.76</v>
      </c>
      <c r="J1137" s="275">
        <v>1408731.37</v>
      </c>
      <c r="K1137" s="275">
        <v>1435027.69</v>
      </c>
      <c r="L1137" s="160">
        <v>2114114.88</v>
      </c>
      <c r="M1137" s="160">
        <v>3729714.12</v>
      </c>
      <c r="N1137" s="160">
        <v>4879398.78</v>
      </c>
      <c r="O1137" s="160">
        <v>3632648.83</v>
      </c>
      <c r="P1137" s="160">
        <v>3505116.17</v>
      </c>
      <c r="Q1137" s="160">
        <f t="shared" si="249"/>
        <v>2336374.4945833338</v>
      </c>
      <c r="R1137" s="222"/>
      <c r="S1137" s="209"/>
      <c r="T1137" s="209"/>
      <c r="U1137" s="517"/>
      <c r="V1137" s="16"/>
      <c r="W1137" s="11"/>
      <c r="X1137" s="17"/>
      <c r="Y1137" s="16"/>
      <c r="Z1137" s="11"/>
      <c r="AA1137" s="17"/>
      <c r="AB1137" s="16"/>
      <c r="AC1137" s="11"/>
      <c r="AD1137" s="17">
        <f t="shared" ref="AD1137" si="271">SUM(AB1137:AC1137)</f>
        <v>0</v>
      </c>
      <c r="AE1137" s="16"/>
      <c r="AF1137" s="11"/>
      <c r="AG1137" s="17"/>
      <c r="AH1137" s="164">
        <f t="shared" ref="AH1137:AH1144" si="272">Q1137</f>
        <v>2336374.4945833338</v>
      </c>
      <c r="AI1137" s="285"/>
      <c r="AJ1137" s="16">
        <f t="shared" si="255"/>
        <v>0</v>
      </c>
    </row>
    <row r="1138" spans="1:36" ht="12" customHeight="1">
      <c r="A1138" s="247">
        <v>18605021</v>
      </c>
      <c r="B1138" s="157"/>
      <c r="C1138" s="197" t="s">
        <v>2910</v>
      </c>
      <c r="D1138" s="159">
        <v>4005168.71</v>
      </c>
      <c r="E1138" s="159">
        <v>4328738.5599999996</v>
      </c>
      <c r="F1138" s="159">
        <v>4412674.9800000004</v>
      </c>
      <c r="G1138" s="159">
        <v>4270330.63</v>
      </c>
      <c r="H1138" s="159">
        <v>4127986.28</v>
      </c>
      <c r="I1138" s="159">
        <v>3985641.93</v>
      </c>
      <c r="J1138" s="275">
        <v>4204452.43</v>
      </c>
      <c r="K1138" s="275">
        <v>4438722.74</v>
      </c>
      <c r="L1138" s="160">
        <v>4578061.0199999996</v>
      </c>
      <c r="M1138" s="160">
        <v>4458195.1100000003</v>
      </c>
      <c r="N1138" s="160">
        <v>4322130.53</v>
      </c>
      <c r="O1138" s="160">
        <v>4145427.71</v>
      </c>
      <c r="P1138" s="160">
        <v>3967452.49</v>
      </c>
      <c r="Q1138" s="160">
        <f t="shared" si="249"/>
        <v>4271556.043333333</v>
      </c>
      <c r="R1138" s="222"/>
      <c r="S1138" s="209"/>
      <c r="T1138" s="209"/>
      <c r="U1138" s="517"/>
      <c r="V1138" s="16"/>
      <c r="W1138" s="11"/>
      <c r="X1138" s="17"/>
      <c r="Y1138" s="16"/>
      <c r="Z1138" s="11"/>
      <c r="AA1138" s="17"/>
      <c r="AB1138" s="16"/>
      <c r="AC1138" s="11"/>
      <c r="AD1138" s="17"/>
      <c r="AE1138" s="16"/>
      <c r="AF1138" s="11"/>
      <c r="AG1138" s="17"/>
      <c r="AH1138" s="164">
        <f t="shared" si="272"/>
        <v>4271556.043333333</v>
      </c>
      <c r="AI1138" s="285"/>
      <c r="AJ1138" s="16">
        <f t="shared" si="255"/>
        <v>0</v>
      </c>
    </row>
    <row r="1139" spans="1:36" ht="11.25" customHeight="1">
      <c r="A1139" s="156">
        <v>18605031</v>
      </c>
      <c r="B1139" s="346"/>
      <c r="C1139" s="346" t="s">
        <v>2926</v>
      </c>
      <c r="D1139" s="159">
        <v>1419324.68</v>
      </c>
      <c r="E1139" s="159">
        <v>1348358.44</v>
      </c>
      <c r="F1139" s="159">
        <v>1277392.2</v>
      </c>
      <c r="G1139" s="159">
        <v>1206425.96</v>
      </c>
      <c r="H1139" s="159">
        <v>1135459.72</v>
      </c>
      <c r="I1139" s="159">
        <v>1064493.48</v>
      </c>
      <c r="J1139" s="275">
        <v>993527.24</v>
      </c>
      <c r="K1139" s="275">
        <v>922561</v>
      </c>
      <c r="L1139" s="160">
        <v>851594.76</v>
      </c>
      <c r="M1139" s="160">
        <v>780628.52</v>
      </c>
      <c r="N1139" s="160">
        <v>709662.28</v>
      </c>
      <c r="O1139" s="160">
        <v>638696.04</v>
      </c>
      <c r="P1139" s="160">
        <v>567729.80000000005</v>
      </c>
      <c r="Q1139" s="160">
        <f t="shared" si="249"/>
        <v>993527.23999999976</v>
      </c>
      <c r="R1139" s="222"/>
      <c r="S1139" s="209"/>
      <c r="T1139" s="209"/>
      <c r="U1139" s="517"/>
      <c r="V1139" s="16"/>
      <c r="W1139" s="11"/>
      <c r="X1139" s="17"/>
      <c r="Y1139" s="16"/>
      <c r="Z1139" s="11"/>
      <c r="AA1139" s="17"/>
      <c r="AB1139" s="16"/>
      <c r="AC1139" s="11"/>
      <c r="AD1139" s="17">
        <f t="shared" ref="AD1139:AD1158" si="273">SUM(AB1139:AC1139)</f>
        <v>0</v>
      </c>
      <c r="AE1139" s="16"/>
      <c r="AF1139" s="11"/>
      <c r="AG1139" s="17"/>
      <c r="AH1139" s="164">
        <f t="shared" si="272"/>
        <v>993527.23999999976</v>
      </c>
      <c r="AI1139" s="285"/>
      <c r="AJ1139" s="16">
        <f t="shared" si="255"/>
        <v>0</v>
      </c>
    </row>
    <row r="1140" spans="1:36" ht="11.25" customHeight="1">
      <c r="A1140" s="156">
        <v>18605041</v>
      </c>
      <c r="B1140" s="157"/>
      <c r="C1140" s="248" t="s">
        <v>2970</v>
      </c>
      <c r="D1140" s="159">
        <v>2598952.7400000002</v>
      </c>
      <c r="E1140" s="159">
        <v>2586219.2000000002</v>
      </c>
      <c r="F1140" s="159">
        <v>2578405.06</v>
      </c>
      <c r="G1140" s="159">
        <v>2951658.12</v>
      </c>
      <c r="H1140" s="159">
        <v>2963045.2</v>
      </c>
      <c r="I1140" s="159">
        <v>3318687.8</v>
      </c>
      <c r="J1140" s="275">
        <v>3261032.95</v>
      </c>
      <c r="K1140" s="275">
        <v>3231115.22</v>
      </c>
      <c r="L1140" s="160">
        <v>3052900.22</v>
      </c>
      <c r="M1140" s="160">
        <v>3006583.75</v>
      </c>
      <c r="N1140" s="160">
        <v>2978219.75</v>
      </c>
      <c r="O1140" s="160">
        <v>2949855.75</v>
      </c>
      <c r="P1140" s="160">
        <v>2921509.16</v>
      </c>
      <c r="Q1140" s="160">
        <f t="shared" si="249"/>
        <v>2969829.4975000001</v>
      </c>
      <c r="R1140" s="222"/>
      <c r="S1140" s="209"/>
      <c r="T1140" s="209"/>
      <c r="U1140" s="517"/>
      <c r="V1140" s="16"/>
      <c r="W1140" s="11"/>
      <c r="X1140" s="17"/>
      <c r="Y1140" s="16"/>
      <c r="Z1140" s="11"/>
      <c r="AA1140" s="17"/>
      <c r="AB1140" s="16"/>
      <c r="AC1140" s="11"/>
      <c r="AD1140" s="17"/>
      <c r="AE1140" s="16"/>
      <c r="AF1140" s="11"/>
      <c r="AG1140" s="17"/>
      <c r="AH1140" s="164">
        <f t="shared" si="272"/>
        <v>2969829.4975000001</v>
      </c>
      <c r="AI1140" s="285"/>
      <c r="AJ1140" s="16">
        <f t="shared" si="255"/>
        <v>0</v>
      </c>
    </row>
    <row r="1141" spans="1:36">
      <c r="A1141" s="156" t="s">
        <v>3112</v>
      </c>
      <c r="B1141" s="157"/>
      <c r="C1141" s="197" t="s">
        <v>3110</v>
      </c>
      <c r="D1141" s="159"/>
      <c r="E1141" s="159"/>
      <c r="F1141" s="159"/>
      <c r="G1141" s="159"/>
      <c r="H1141" s="159">
        <v>1498.52</v>
      </c>
      <c r="I1141" s="159">
        <v>2500.0300000000002</v>
      </c>
      <c r="J1141" s="275">
        <v>23465.42</v>
      </c>
      <c r="K1141" s="275">
        <v>-129037.42</v>
      </c>
      <c r="L1141" s="160">
        <v>1625524.14</v>
      </c>
      <c r="M1141" s="160">
        <v>3015715.48</v>
      </c>
      <c r="N1141" s="160">
        <v>3476172.41</v>
      </c>
      <c r="O1141" s="160">
        <v>3561670.2</v>
      </c>
      <c r="P1141" s="160">
        <v>3563431.38</v>
      </c>
      <c r="Q1141" s="160">
        <f t="shared" si="249"/>
        <v>1113268.7058333333</v>
      </c>
      <c r="R1141" s="222"/>
      <c r="S1141" s="209"/>
      <c r="T1141" s="209"/>
      <c r="U1141" s="517"/>
      <c r="V1141" s="16"/>
      <c r="W1141" s="11"/>
      <c r="X1141" s="17"/>
      <c r="Y1141" s="16"/>
      <c r="Z1141" s="11"/>
      <c r="AA1141" s="17"/>
      <c r="AB1141" s="16"/>
      <c r="AC1141" s="11"/>
      <c r="AD1141" s="17"/>
      <c r="AE1141" s="16"/>
      <c r="AF1141" s="11"/>
      <c r="AG1141" s="17"/>
      <c r="AH1141" s="164">
        <f t="shared" si="272"/>
        <v>1113268.7058333333</v>
      </c>
      <c r="AI1141" s="285"/>
      <c r="AJ1141" s="16">
        <f t="shared" si="255"/>
        <v>0</v>
      </c>
    </row>
    <row r="1142" spans="1:36">
      <c r="A1142" s="156">
        <v>18605061</v>
      </c>
      <c r="B1142" s="157"/>
      <c r="C1142" s="197" t="s">
        <v>3249</v>
      </c>
      <c r="D1142" s="159"/>
      <c r="E1142" s="159"/>
      <c r="F1142" s="159"/>
      <c r="G1142" s="159"/>
      <c r="H1142" s="159"/>
      <c r="I1142" s="159"/>
      <c r="J1142" s="275"/>
      <c r="K1142" s="275"/>
      <c r="L1142" s="160"/>
      <c r="M1142" s="160">
        <v>1748299.98</v>
      </c>
      <c r="N1142" s="160">
        <v>1711877.06</v>
      </c>
      <c r="O1142" s="160">
        <v>1675454.14</v>
      </c>
      <c r="P1142" s="160">
        <v>1639031.22</v>
      </c>
      <c r="Q1142" s="160">
        <f t="shared" si="249"/>
        <v>496262.23249999998</v>
      </c>
      <c r="R1142" s="222"/>
      <c r="S1142" s="209"/>
      <c r="T1142" s="209"/>
      <c r="U1142" s="517"/>
      <c r="V1142" s="16"/>
      <c r="W1142" s="11"/>
      <c r="X1142" s="17"/>
      <c r="Y1142" s="16"/>
      <c r="Z1142" s="11"/>
      <c r="AA1142" s="17"/>
      <c r="AB1142" s="16"/>
      <c r="AC1142" s="11"/>
      <c r="AD1142" s="17"/>
      <c r="AE1142" s="16"/>
      <c r="AF1142" s="11"/>
      <c r="AG1142" s="17"/>
      <c r="AH1142" s="164">
        <f t="shared" si="272"/>
        <v>496262.23249999998</v>
      </c>
      <c r="AI1142" s="285"/>
      <c r="AJ1142" s="16">
        <f t="shared" si="255"/>
        <v>0</v>
      </c>
    </row>
    <row r="1143" spans="1:36">
      <c r="A1143" s="213">
        <v>18605071</v>
      </c>
      <c r="B1143" s="213"/>
      <c r="C1143" s="197" t="s">
        <v>3131</v>
      </c>
      <c r="D1143" s="159"/>
      <c r="E1143" s="159"/>
      <c r="F1143" s="159"/>
      <c r="G1143" s="159"/>
      <c r="H1143" s="159"/>
      <c r="I1143" s="159"/>
      <c r="J1143" s="275">
        <v>2365.13</v>
      </c>
      <c r="K1143" s="275">
        <v>88849.83</v>
      </c>
      <c r="L1143" s="160">
        <v>176474.85</v>
      </c>
      <c r="M1143" s="160">
        <v>601152</v>
      </c>
      <c r="N1143" s="160">
        <v>1496707.63</v>
      </c>
      <c r="O1143" s="160">
        <v>2292015.5699999998</v>
      </c>
      <c r="P1143" s="160">
        <v>2258435.7999999998</v>
      </c>
      <c r="Q1143" s="160">
        <f t="shared" si="249"/>
        <v>482231.90916666668</v>
      </c>
      <c r="R1143" s="222"/>
      <c r="S1143" s="209"/>
      <c r="T1143" s="209"/>
      <c r="U1143" s="517"/>
      <c r="V1143" s="16"/>
      <c r="W1143" s="11"/>
      <c r="X1143" s="17"/>
      <c r="Y1143" s="16"/>
      <c r="Z1143" s="11"/>
      <c r="AA1143" s="17"/>
      <c r="AB1143" s="16"/>
      <c r="AC1143" s="11"/>
      <c r="AD1143" s="17"/>
      <c r="AE1143" s="16"/>
      <c r="AF1143" s="11"/>
      <c r="AG1143" s="17"/>
      <c r="AH1143" s="164">
        <f t="shared" si="272"/>
        <v>482231.90916666668</v>
      </c>
      <c r="AI1143" s="285"/>
      <c r="AJ1143" s="16">
        <f t="shared" si="255"/>
        <v>0</v>
      </c>
    </row>
    <row r="1144" spans="1:36" ht="13.5" customHeight="1">
      <c r="A1144" s="156">
        <v>18608001</v>
      </c>
      <c r="B1144" s="157"/>
      <c r="C1144" s="248" t="s">
        <v>681</v>
      </c>
      <c r="D1144" s="159">
        <v>411481.88</v>
      </c>
      <c r="E1144" s="159">
        <v>411481.88</v>
      </c>
      <c r="F1144" s="159">
        <v>415205.63</v>
      </c>
      <c r="G1144" s="159">
        <v>416450.38</v>
      </c>
      <c r="H1144" s="159">
        <v>416450.38</v>
      </c>
      <c r="I1144" s="159">
        <v>417378.38</v>
      </c>
      <c r="J1144" s="275">
        <v>419159.38</v>
      </c>
      <c r="K1144" s="275">
        <v>419159.38</v>
      </c>
      <c r="L1144" s="160">
        <v>423611.83</v>
      </c>
      <c r="M1144" s="160">
        <v>425344.58</v>
      </c>
      <c r="N1144" s="160">
        <v>426175.33</v>
      </c>
      <c r="O1144" s="160">
        <v>440996.89</v>
      </c>
      <c r="P1144" s="160">
        <v>440996.89</v>
      </c>
      <c r="Q1144" s="160">
        <f t="shared" ref="Q1144:Q1207" si="274">(D1144+P1144+SUM(E1144:O1144)*2)/24</f>
        <v>421471.11874999997</v>
      </c>
      <c r="R1144" s="222"/>
      <c r="S1144" s="209"/>
      <c r="T1144" s="209"/>
      <c r="U1144" s="517"/>
      <c r="V1144" s="16">
        <v>0</v>
      </c>
      <c r="W1144" s="11">
        <v>0</v>
      </c>
      <c r="X1144" s="17">
        <v>0</v>
      </c>
      <c r="Y1144" s="16"/>
      <c r="Z1144" s="11"/>
      <c r="AA1144" s="17"/>
      <c r="AB1144" s="16"/>
      <c r="AC1144" s="11"/>
      <c r="AD1144" s="17">
        <f t="shared" si="273"/>
        <v>0</v>
      </c>
      <c r="AE1144" s="16"/>
      <c r="AF1144" s="11"/>
      <c r="AG1144" s="17"/>
      <c r="AH1144" s="164">
        <f t="shared" si="272"/>
        <v>421471.11874999997</v>
      </c>
      <c r="AI1144" s="285"/>
      <c r="AJ1144" s="16">
        <f t="shared" si="255"/>
        <v>0</v>
      </c>
    </row>
    <row r="1145" spans="1:36" ht="11.25" customHeight="1">
      <c r="A1145" s="156">
        <v>18608002</v>
      </c>
      <c r="B1145" s="157"/>
      <c r="C1145" s="248" t="s">
        <v>2792</v>
      </c>
      <c r="D1145" s="159">
        <v>504328.4</v>
      </c>
      <c r="E1145" s="159">
        <v>504328.4</v>
      </c>
      <c r="F1145" s="159">
        <v>505295.9</v>
      </c>
      <c r="G1145" s="159">
        <v>505295.9</v>
      </c>
      <c r="H1145" s="159">
        <v>512286.57</v>
      </c>
      <c r="I1145" s="159">
        <v>516679.22</v>
      </c>
      <c r="J1145" s="275">
        <v>516679.22</v>
      </c>
      <c r="K1145" s="275">
        <v>517794.22</v>
      </c>
      <c r="L1145" s="160">
        <v>517794.22</v>
      </c>
      <c r="M1145" s="160">
        <v>517794.22</v>
      </c>
      <c r="N1145" s="160">
        <v>518202.47</v>
      </c>
      <c r="O1145" s="160">
        <v>518202.47</v>
      </c>
      <c r="P1145" s="160">
        <v>518202.47</v>
      </c>
      <c r="Q1145" s="160">
        <f t="shared" si="274"/>
        <v>513468.18708333321</v>
      </c>
      <c r="R1145" s="222"/>
      <c r="S1145" s="209"/>
      <c r="T1145" s="209" t="s">
        <v>1182</v>
      </c>
      <c r="U1145" s="517"/>
      <c r="V1145" s="16">
        <v>0</v>
      </c>
      <c r="W1145" s="11">
        <v>0</v>
      </c>
      <c r="X1145" s="17">
        <v>0</v>
      </c>
      <c r="Y1145" s="16"/>
      <c r="Z1145" s="11"/>
      <c r="AA1145" s="17"/>
      <c r="AB1145" s="16"/>
      <c r="AC1145" s="11"/>
      <c r="AD1145" s="17">
        <f t="shared" ref="AD1145" si="275">SUM(AB1145:AC1145)</f>
        <v>0</v>
      </c>
      <c r="AE1145" s="16">
        <f t="shared" ref="AE1145:AG1147" si="276">$Q1145</f>
        <v>513468.18708333321</v>
      </c>
      <c r="AF1145" s="11">
        <f t="shared" si="276"/>
        <v>513468.18708333321</v>
      </c>
      <c r="AG1145" s="17">
        <f t="shared" si="276"/>
        <v>513468.18708333321</v>
      </c>
      <c r="AH1145" s="161"/>
      <c r="AI1145" s="285"/>
      <c r="AJ1145" s="16">
        <f t="shared" si="255"/>
        <v>0</v>
      </c>
    </row>
    <row r="1146" spans="1:36" ht="11.25" customHeight="1">
      <c r="A1146" s="156">
        <v>18608011</v>
      </c>
      <c r="B1146" s="157"/>
      <c r="C1146" s="248" t="s">
        <v>685</v>
      </c>
      <c r="D1146" s="159">
        <v>340622.45</v>
      </c>
      <c r="E1146" s="159">
        <v>340622.45</v>
      </c>
      <c r="F1146" s="159">
        <v>340622.45</v>
      </c>
      <c r="G1146" s="159">
        <v>350000</v>
      </c>
      <c r="H1146" s="159">
        <v>350000</v>
      </c>
      <c r="I1146" s="159">
        <v>350000</v>
      </c>
      <c r="J1146" s="275">
        <v>347291</v>
      </c>
      <c r="K1146" s="275">
        <v>347291</v>
      </c>
      <c r="L1146" s="160">
        <v>347291</v>
      </c>
      <c r="M1146" s="160">
        <v>341105.8</v>
      </c>
      <c r="N1146" s="160">
        <v>341105.8</v>
      </c>
      <c r="O1146" s="160">
        <v>341105.8</v>
      </c>
      <c r="P1146" s="160">
        <v>325453.49</v>
      </c>
      <c r="Q1146" s="160">
        <f t="shared" si="274"/>
        <v>344122.77249999996</v>
      </c>
      <c r="R1146" s="222"/>
      <c r="S1146" s="209"/>
      <c r="T1146" s="209" t="s">
        <v>1182</v>
      </c>
      <c r="U1146" s="517"/>
      <c r="V1146" s="16">
        <v>0</v>
      </c>
      <c r="W1146" s="11">
        <v>0</v>
      </c>
      <c r="X1146" s="17">
        <v>0</v>
      </c>
      <c r="Y1146" s="16"/>
      <c r="Z1146" s="11"/>
      <c r="AA1146" s="17"/>
      <c r="AB1146" s="16"/>
      <c r="AC1146" s="11"/>
      <c r="AD1146" s="17">
        <f t="shared" si="273"/>
        <v>0</v>
      </c>
      <c r="AE1146" s="16">
        <f t="shared" si="276"/>
        <v>344122.77249999996</v>
      </c>
      <c r="AF1146" s="11">
        <f t="shared" si="276"/>
        <v>344122.77249999996</v>
      </c>
      <c r="AG1146" s="17">
        <f t="shared" si="276"/>
        <v>344122.77249999996</v>
      </c>
      <c r="AH1146" s="161"/>
      <c r="AI1146" s="285"/>
      <c r="AJ1146" s="16">
        <f t="shared" si="255"/>
        <v>0</v>
      </c>
    </row>
    <row r="1147" spans="1:36" ht="11.25" customHeight="1">
      <c r="A1147" s="156">
        <v>18608012</v>
      </c>
      <c r="B1147" s="157"/>
      <c r="C1147" s="248" t="s">
        <v>2798</v>
      </c>
      <c r="D1147" s="159">
        <v>212895.87</v>
      </c>
      <c r="E1147" s="159">
        <v>212895.87</v>
      </c>
      <c r="F1147" s="159">
        <v>212895.87</v>
      </c>
      <c r="G1147" s="159">
        <v>100000</v>
      </c>
      <c r="H1147" s="159">
        <v>100000</v>
      </c>
      <c r="I1147" s="159">
        <v>100000</v>
      </c>
      <c r="J1147" s="275">
        <v>88616.68</v>
      </c>
      <c r="K1147" s="275">
        <v>88616.68</v>
      </c>
      <c r="L1147" s="160">
        <v>88616.68</v>
      </c>
      <c r="M1147" s="160">
        <v>87501.68</v>
      </c>
      <c r="N1147" s="160">
        <v>87501.68</v>
      </c>
      <c r="O1147" s="160">
        <v>87501.68</v>
      </c>
      <c r="P1147" s="160">
        <v>87093.43</v>
      </c>
      <c r="Q1147" s="160">
        <f t="shared" si="274"/>
        <v>117011.78916666663</v>
      </c>
      <c r="R1147" s="222"/>
      <c r="S1147" s="209"/>
      <c r="T1147" s="209" t="s">
        <v>1182</v>
      </c>
      <c r="U1147" s="517"/>
      <c r="V1147" s="16">
        <v>0</v>
      </c>
      <c r="W1147" s="11">
        <v>0</v>
      </c>
      <c r="X1147" s="17">
        <v>0</v>
      </c>
      <c r="Y1147" s="16"/>
      <c r="Z1147" s="11"/>
      <c r="AA1147" s="17"/>
      <c r="AB1147" s="16"/>
      <c r="AC1147" s="11"/>
      <c r="AD1147" s="17">
        <f t="shared" ref="AD1147" si="277">SUM(AB1147:AC1147)</f>
        <v>0</v>
      </c>
      <c r="AE1147" s="16">
        <f t="shared" si="276"/>
        <v>117011.78916666663</v>
      </c>
      <c r="AF1147" s="11">
        <f t="shared" si="276"/>
        <v>117011.78916666663</v>
      </c>
      <c r="AG1147" s="17">
        <f t="shared" si="276"/>
        <v>117011.78916666663</v>
      </c>
      <c r="AH1147" s="161"/>
      <c r="AI1147" s="285"/>
      <c r="AJ1147" s="16">
        <f t="shared" si="255"/>
        <v>0</v>
      </c>
    </row>
    <row r="1148" spans="1:36" ht="11.25" customHeight="1">
      <c r="A1148" s="156">
        <v>18608021</v>
      </c>
      <c r="B1148" s="157"/>
      <c r="C1148" s="248" t="s">
        <v>682</v>
      </c>
      <c r="D1148" s="159">
        <v>2254508.17</v>
      </c>
      <c r="E1148" s="159">
        <v>2254508.17</v>
      </c>
      <c r="F1148" s="159">
        <v>2254508.17</v>
      </c>
      <c r="G1148" s="159">
        <v>2254508.17</v>
      </c>
      <c r="H1148" s="159">
        <v>2254508.17</v>
      </c>
      <c r="I1148" s="159">
        <v>2254508.17</v>
      </c>
      <c r="J1148" s="275">
        <v>2254508.17</v>
      </c>
      <c r="K1148" s="275">
        <v>2254508.17</v>
      </c>
      <c r="L1148" s="160">
        <v>2254508.17</v>
      </c>
      <c r="M1148" s="160">
        <v>2254508.17</v>
      </c>
      <c r="N1148" s="160">
        <v>2254508.17</v>
      </c>
      <c r="O1148" s="160">
        <v>2254508.17</v>
      </c>
      <c r="P1148" s="160">
        <v>2254508.17</v>
      </c>
      <c r="Q1148" s="160">
        <f t="shared" si="274"/>
        <v>2254508.1700000004</v>
      </c>
      <c r="R1148" s="222"/>
      <c r="S1148" s="209"/>
      <c r="T1148" s="209"/>
      <c r="U1148" s="517"/>
      <c r="V1148" s="16">
        <v>0</v>
      </c>
      <c r="W1148" s="11">
        <v>0</v>
      </c>
      <c r="X1148" s="17">
        <v>0</v>
      </c>
      <c r="Y1148" s="16"/>
      <c r="Z1148" s="11"/>
      <c r="AA1148" s="17"/>
      <c r="AB1148" s="16"/>
      <c r="AC1148" s="11"/>
      <c r="AD1148" s="17">
        <f t="shared" si="273"/>
        <v>0</v>
      </c>
      <c r="AE1148" s="16"/>
      <c r="AF1148" s="11"/>
      <c r="AG1148" s="17"/>
      <c r="AH1148" s="164">
        <f>Q1148</f>
        <v>2254508.1700000004</v>
      </c>
      <c r="AI1148" s="285"/>
      <c r="AJ1148" s="16">
        <f t="shared" si="255"/>
        <v>0</v>
      </c>
    </row>
    <row r="1149" spans="1:36" ht="11.25" customHeight="1">
      <c r="A1149" s="156">
        <v>18608022</v>
      </c>
      <c r="B1149" s="157"/>
      <c r="C1149" s="197" t="s">
        <v>520</v>
      </c>
      <c r="D1149" s="159">
        <v>0</v>
      </c>
      <c r="E1149" s="159">
        <v>0</v>
      </c>
      <c r="F1149" s="159">
        <v>0</v>
      </c>
      <c r="G1149" s="159">
        <v>0</v>
      </c>
      <c r="H1149" s="159">
        <v>0</v>
      </c>
      <c r="I1149" s="159">
        <v>0</v>
      </c>
      <c r="J1149" s="275">
        <v>0</v>
      </c>
      <c r="K1149" s="275">
        <v>0</v>
      </c>
      <c r="L1149" s="160">
        <v>0</v>
      </c>
      <c r="M1149" s="160">
        <v>0</v>
      </c>
      <c r="N1149" s="160">
        <v>0</v>
      </c>
      <c r="O1149" s="160">
        <v>0</v>
      </c>
      <c r="P1149" s="160">
        <v>0</v>
      </c>
      <c r="Q1149" s="160">
        <f t="shared" si="274"/>
        <v>0</v>
      </c>
      <c r="R1149" s="222"/>
      <c r="S1149" s="209"/>
      <c r="T1149" s="209" t="s">
        <v>1182</v>
      </c>
      <c r="U1149" s="517"/>
      <c r="V1149" s="16">
        <v>0</v>
      </c>
      <c r="W1149" s="11">
        <v>0</v>
      </c>
      <c r="X1149" s="17">
        <v>0</v>
      </c>
      <c r="Y1149" s="16"/>
      <c r="Z1149" s="11"/>
      <c r="AA1149" s="17"/>
      <c r="AB1149" s="16"/>
      <c r="AC1149" s="11"/>
      <c r="AD1149" s="17">
        <f t="shared" si="273"/>
        <v>0</v>
      </c>
      <c r="AE1149" s="16">
        <f>$Q1149</f>
        <v>0</v>
      </c>
      <c r="AF1149" s="11">
        <f>$Q1149</f>
        <v>0</v>
      </c>
      <c r="AG1149" s="17">
        <f>$Q1149</f>
        <v>0</v>
      </c>
      <c r="AH1149" s="161"/>
      <c r="AI1149" s="285"/>
      <c r="AJ1149" s="16">
        <f t="shared" si="255"/>
        <v>0</v>
      </c>
    </row>
    <row r="1150" spans="1:36" ht="11.25" customHeight="1">
      <c r="A1150" s="156">
        <v>18608031</v>
      </c>
      <c r="B1150" s="157"/>
      <c r="C1150" s="248" t="s">
        <v>682</v>
      </c>
      <c r="D1150" s="159">
        <v>50000</v>
      </c>
      <c r="E1150" s="159">
        <v>50000</v>
      </c>
      <c r="F1150" s="159">
        <v>50000</v>
      </c>
      <c r="G1150" s="159">
        <v>50000</v>
      </c>
      <c r="H1150" s="159">
        <v>50000</v>
      </c>
      <c r="I1150" s="159">
        <v>50000</v>
      </c>
      <c r="J1150" s="275">
        <v>50000</v>
      </c>
      <c r="K1150" s="275">
        <v>50000</v>
      </c>
      <c r="L1150" s="160">
        <v>50000</v>
      </c>
      <c r="M1150" s="160">
        <v>50000</v>
      </c>
      <c r="N1150" s="160">
        <v>50000</v>
      </c>
      <c r="O1150" s="160">
        <v>50000</v>
      </c>
      <c r="P1150" s="160">
        <v>50000</v>
      </c>
      <c r="Q1150" s="160">
        <f t="shared" si="274"/>
        <v>50000</v>
      </c>
      <c r="R1150" s="222"/>
      <c r="S1150" s="209"/>
      <c r="T1150" s="209"/>
      <c r="U1150" s="517"/>
      <c r="V1150" s="16">
        <v>0</v>
      </c>
      <c r="W1150" s="11">
        <v>0</v>
      </c>
      <c r="X1150" s="17">
        <v>0</v>
      </c>
      <c r="Y1150" s="16"/>
      <c r="Z1150" s="11"/>
      <c r="AA1150" s="17"/>
      <c r="AB1150" s="16"/>
      <c r="AC1150" s="11"/>
      <c r="AD1150" s="17">
        <f t="shared" si="273"/>
        <v>0</v>
      </c>
      <c r="AE1150" s="16"/>
      <c r="AF1150" s="11"/>
      <c r="AG1150" s="17"/>
      <c r="AH1150" s="164">
        <f>Q1150</f>
        <v>50000</v>
      </c>
      <c r="AI1150" s="285"/>
      <c r="AJ1150" s="16">
        <f t="shared" si="255"/>
        <v>0</v>
      </c>
    </row>
    <row r="1151" spans="1:36" ht="11.25" customHeight="1">
      <c r="A1151" s="156">
        <v>18608041</v>
      </c>
      <c r="B1151" s="157"/>
      <c r="C1151" s="248" t="s">
        <v>1302</v>
      </c>
      <c r="D1151" s="159">
        <v>2037340.84</v>
      </c>
      <c r="E1151" s="159">
        <v>2095187.76</v>
      </c>
      <c r="F1151" s="159">
        <v>2118499.5499999998</v>
      </c>
      <c r="G1151" s="159">
        <v>1913839.28</v>
      </c>
      <c r="H1151" s="159">
        <v>1945919.46</v>
      </c>
      <c r="I1151" s="159">
        <v>1955064.71</v>
      </c>
      <c r="J1151" s="275">
        <v>1970847.02</v>
      </c>
      <c r="K1151" s="275">
        <v>2001341.03</v>
      </c>
      <c r="L1151" s="160">
        <v>1542311.38</v>
      </c>
      <c r="M1151" s="160">
        <v>1556298.08</v>
      </c>
      <c r="N1151" s="160">
        <v>1561021.55</v>
      </c>
      <c r="O1151" s="160">
        <v>1561021.55</v>
      </c>
      <c r="P1151" s="160">
        <v>1579857.19</v>
      </c>
      <c r="Q1151" s="160">
        <f t="shared" si="274"/>
        <v>1835829.1987499997</v>
      </c>
      <c r="R1151" s="222"/>
      <c r="S1151" s="209"/>
      <c r="T1151" s="209"/>
      <c r="U1151" s="517"/>
      <c r="V1151" s="16">
        <v>0</v>
      </c>
      <c r="W1151" s="11">
        <v>0</v>
      </c>
      <c r="X1151" s="17">
        <v>0</v>
      </c>
      <c r="Y1151" s="16"/>
      <c r="Z1151" s="11"/>
      <c r="AA1151" s="17"/>
      <c r="AB1151" s="16"/>
      <c r="AC1151" s="11"/>
      <c r="AD1151" s="17">
        <f t="shared" si="273"/>
        <v>0</v>
      </c>
      <c r="AE1151" s="16"/>
      <c r="AF1151" s="11"/>
      <c r="AG1151" s="17"/>
      <c r="AH1151" s="164">
        <f>Q1151</f>
        <v>1835829.1987499997</v>
      </c>
      <c r="AI1151" s="285"/>
      <c r="AJ1151" s="16">
        <f t="shared" si="255"/>
        <v>0</v>
      </c>
    </row>
    <row r="1152" spans="1:36" ht="11.25" customHeight="1">
      <c r="A1152" s="156">
        <v>18608051</v>
      </c>
      <c r="B1152" s="157"/>
      <c r="C1152" s="248" t="s">
        <v>1303</v>
      </c>
      <c r="D1152" s="159">
        <v>2992681.55</v>
      </c>
      <c r="E1152" s="159">
        <v>2992681.55</v>
      </c>
      <c r="F1152" s="159">
        <v>2992681.55</v>
      </c>
      <c r="G1152" s="159">
        <v>2925000</v>
      </c>
      <c r="H1152" s="159">
        <v>2925000</v>
      </c>
      <c r="I1152" s="159">
        <v>2925000</v>
      </c>
      <c r="J1152" s="275">
        <v>2867992.26</v>
      </c>
      <c r="K1152" s="275">
        <v>2867992.26</v>
      </c>
      <c r="L1152" s="160">
        <v>2867992.26</v>
      </c>
      <c r="M1152" s="160">
        <v>2804475.3</v>
      </c>
      <c r="N1152" s="160">
        <v>2804475.3</v>
      </c>
      <c r="O1152" s="160">
        <v>2804475.3</v>
      </c>
      <c r="P1152" s="160">
        <v>2780916.19</v>
      </c>
      <c r="Q1152" s="160">
        <f t="shared" si="274"/>
        <v>2888713.7208333332</v>
      </c>
      <c r="R1152" s="222"/>
      <c r="S1152" s="209"/>
      <c r="T1152" s="209" t="s">
        <v>1182</v>
      </c>
      <c r="U1152" s="517"/>
      <c r="V1152" s="16">
        <v>0</v>
      </c>
      <c r="W1152" s="11">
        <v>0</v>
      </c>
      <c r="X1152" s="17">
        <v>0</v>
      </c>
      <c r="Y1152" s="16"/>
      <c r="Z1152" s="11"/>
      <c r="AA1152" s="17"/>
      <c r="AB1152" s="16"/>
      <c r="AC1152" s="11"/>
      <c r="AD1152" s="17">
        <f t="shared" si="273"/>
        <v>0</v>
      </c>
      <c r="AE1152" s="16">
        <f>$Q1152</f>
        <v>2888713.7208333332</v>
      </c>
      <c r="AF1152" s="11">
        <f>$Q1152</f>
        <v>2888713.7208333332</v>
      </c>
      <c r="AG1152" s="17">
        <f>$Q1152</f>
        <v>2888713.7208333332</v>
      </c>
      <c r="AH1152" s="161"/>
      <c r="AI1152" s="285"/>
      <c r="AJ1152" s="16">
        <f t="shared" si="255"/>
        <v>0</v>
      </c>
    </row>
    <row r="1153" spans="1:36" ht="11.25" customHeight="1">
      <c r="A1153" s="156">
        <v>18608061</v>
      </c>
      <c r="B1153" s="157"/>
      <c r="C1153" s="248" t="s">
        <v>1691</v>
      </c>
      <c r="D1153" s="159">
        <v>0</v>
      </c>
      <c r="E1153" s="159">
        <v>0</v>
      </c>
      <c r="F1153" s="159">
        <v>0</v>
      </c>
      <c r="G1153" s="159">
        <v>0</v>
      </c>
      <c r="H1153" s="159">
        <v>0</v>
      </c>
      <c r="I1153" s="159">
        <v>0</v>
      </c>
      <c r="J1153" s="275">
        <v>0</v>
      </c>
      <c r="K1153" s="275">
        <v>0</v>
      </c>
      <c r="L1153" s="160">
        <v>0</v>
      </c>
      <c r="M1153" s="160">
        <v>0</v>
      </c>
      <c r="N1153" s="160">
        <v>0</v>
      </c>
      <c r="O1153" s="160">
        <v>0</v>
      </c>
      <c r="P1153" s="160">
        <v>0</v>
      </c>
      <c r="Q1153" s="160">
        <f t="shared" si="274"/>
        <v>0</v>
      </c>
      <c r="R1153" s="222"/>
      <c r="S1153" s="209"/>
      <c r="T1153" s="209"/>
      <c r="U1153" s="517"/>
      <c r="V1153" s="16">
        <v>0</v>
      </c>
      <c r="W1153" s="11">
        <v>0</v>
      </c>
      <c r="X1153" s="17">
        <v>0</v>
      </c>
      <c r="Y1153" s="16"/>
      <c r="Z1153" s="11"/>
      <c r="AA1153" s="17"/>
      <c r="AB1153" s="16"/>
      <c r="AC1153" s="11"/>
      <c r="AD1153" s="17">
        <f t="shared" si="273"/>
        <v>0</v>
      </c>
      <c r="AE1153" s="16"/>
      <c r="AF1153" s="11"/>
      <c r="AG1153" s="17"/>
      <c r="AH1153" s="164">
        <f>Q1153</f>
        <v>0</v>
      </c>
      <c r="AI1153" s="285"/>
      <c r="AJ1153" s="16">
        <f t="shared" si="255"/>
        <v>0</v>
      </c>
    </row>
    <row r="1154" spans="1:36" ht="11.25" customHeight="1">
      <c r="A1154" s="156">
        <v>18608062</v>
      </c>
      <c r="B1154" s="157"/>
      <c r="C1154" s="197" t="s">
        <v>895</v>
      </c>
      <c r="D1154" s="159">
        <v>-50267724.640000001</v>
      </c>
      <c r="E1154" s="159">
        <v>-50267724.640000001</v>
      </c>
      <c r="F1154" s="159">
        <v>-50267724.640000001</v>
      </c>
      <c r="G1154" s="159">
        <v>-50267724.640000001</v>
      </c>
      <c r="H1154" s="159">
        <v>-50267724.640000001</v>
      </c>
      <c r="I1154" s="159">
        <v>-50267724.640000001</v>
      </c>
      <c r="J1154" s="275">
        <v>-50267724.640000001</v>
      </c>
      <c r="K1154" s="275">
        <v>-50267724.640000001</v>
      </c>
      <c r="L1154" s="160">
        <v>-50267724.640000001</v>
      </c>
      <c r="M1154" s="160">
        <v>-50267724.640000001</v>
      </c>
      <c r="N1154" s="160">
        <v>-50267724.640000001</v>
      </c>
      <c r="O1154" s="160">
        <v>-50267724.640000001</v>
      </c>
      <c r="P1154" s="160">
        <v>-50267724.640000001</v>
      </c>
      <c r="Q1154" s="160">
        <f t="shared" si="274"/>
        <v>-50267724.639999993</v>
      </c>
      <c r="R1154" s="222"/>
      <c r="S1154" s="209"/>
      <c r="T1154" s="209" t="s">
        <v>1182</v>
      </c>
      <c r="U1154" s="517"/>
      <c r="V1154" s="16">
        <v>0</v>
      </c>
      <c r="W1154" s="11">
        <v>0</v>
      </c>
      <c r="X1154" s="17">
        <v>0</v>
      </c>
      <c r="Y1154" s="16"/>
      <c r="Z1154" s="11"/>
      <c r="AA1154" s="17"/>
      <c r="AB1154" s="16"/>
      <c r="AC1154" s="11"/>
      <c r="AD1154" s="17">
        <f t="shared" si="273"/>
        <v>0</v>
      </c>
      <c r="AE1154" s="16">
        <f>$Q1154</f>
        <v>-50267724.639999993</v>
      </c>
      <c r="AF1154" s="11">
        <f>$Q1154</f>
        <v>-50267724.639999993</v>
      </c>
      <c r="AG1154" s="17">
        <f>$Q1154</f>
        <v>-50267724.639999993</v>
      </c>
      <c r="AH1154" s="161"/>
      <c r="AI1154" s="285"/>
      <c r="AJ1154" s="16">
        <f t="shared" si="255"/>
        <v>0</v>
      </c>
    </row>
    <row r="1155" spans="1:36" ht="11.25" customHeight="1">
      <c r="A1155" s="156">
        <v>18608071</v>
      </c>
      <c r="B1155" s="157"/>
      <c r="C1155" s="248" t="s">
        <v>1300</v>
      </c>
      <c r="D1155" s="159">
        <v>0</v>
      </c>
      <c r="E1155" s="159">
        <v>0</v>
      </c>
      <c r="F1155" s="159">
        <v>0</v>
      </c>
      <c r="G1155" s="159">
        <v>0</v>
      </c>
      <c r="H1155" s="159">
        <v>0</v>
      </c>
      <c r="I1155" s="159">
        <v>0</v>
      </c>
      <c r="J1155" s="275">
        <v>0</v>
      </c>
      <c r="K1155" s="275">
        <v>0</v>
      </c>
      <c r="L1155" s="160">
        <v>0</v>
      </c>
      <c r="M1155" s="160">
        <v>0</v>
      </c>
      <c r="N1155" s="160">
        <v>0</v>
      </c>
      <c r="O1155" s="160">
        <v>0</v>
      </c>
      <c r="P1155" s="160">
        <v>0</v>
      </c>
      <c r="Q1155" s="160">
        <f t="shared" si="274"/>
        <v>0</v>
      </c>
      <c r="R1155" s="222"/>
      <c r="S1155" s="209"/>
      <c r="T1155" s="209"/>
      <c r="U1155" s="517"/>
      <c r="V1155" s="16">
        <v>0</v>
      </c>
      <c r="W1155" s="11">
        <v>0</v>
      </c>
      <c r="X1155" s="17">
        <v>0</v>
      </c>
      <c r="Y1155" s="16"/>
      <c r="Z1155" s="11"/>
      <c r="AA1155" s="17"/>
      <c r="AB1155" s="16"/>
      <c r="AC1155" s="11"/>
      <c r="AD1155" s="17">
        <f t="shared" si="273"/>
        <v>0</v>
      </c>
      <c r="AE1155" s="16"/>
      <c r="AF1155" s="11"/>
      <c r="AG1155" s="17"/>
      <c r="AH1155" s="164">
        <f>Q1155</f>
        <v>0</v>
      </c>
      <c r="AI1155" s="285"/>
      <c r="AJ1155" s="16">
        <f t="shared" si="255"/>
        <v>0</v>
      </c>
    </row>
    <row r="1156" spans="1:36" ht="11.25" customHeight="1">
      <c r="A1156" s="156">
        <v>18608081</v>
      </c>
      <c r="B1156" s="157"/>
      <c r="C1156" s="248" t="s">
        <v>1673</v>
      </c>
      <c r="D1156" s="159">
        <v>659654.59</v>
      </c>
      <c r="E1156" s="159">
        <v>659654.59</v>
      </c>
      <c r="F1156" s="159">
        <v>659654.59</v>
      </c>
      <c r="G1156" s="159">
        <v>659654.59</v>
      </c>
      <c r="H1156" s="159">
        <v>659654.59</v>
      </c>
      <c r="I1156" s="159">
        <v>659654.59</v>
      </c>
      <c r="J1156" s="275">
        <v>659654.59</v>
      </c>
      <c r="K1156" s="275">
        <v>659654.59</v>
      </c>
      <c r="L1156" s="160">
        <v>659654.59</v>
      </c>
      <c r="M1156" s="160">
        <v>659654.59</v>
      </c>
      <c r="N1156" s="160">
        <v>659654.59</v>
      </c>
      <c r="O1156" s="160">
        <v>659654.59</v>
      </c>
      <c r="P1156" s="160">
        <v>659654.59</v>
      </c>
      <c r="Q1156" s="160">
        <f t="shared" si="274"/>
        <v>659654.59</v>
      </c>
      <c r="R1156" s="222"/>
      <c r="S1156" s="209"/>
      <c r="T1156" s="209"/>
      <c r="U1156" s="517"/>
      <c r="V1156" s="16">
        <v>0</v>
      </c>
      <c r="W1156" s="11">
        <v>0</v>
      </c>
      <c r="X1156" s="17">
        <v>0</v>
      </c>
      <c r="Y1156" s="16"/>
      <c r="Z1156" s="11"/>
      <c r="AA1156" s="17"/>
      <c r="AB1156" s="16"/>
      <c r="AC1156" s="11"/>
      <c r="AD1156" s="17">
        <f t="shared" si="273"/>
        <v>0</v>
      </c>
      <c r="AE1156" s="16"/>
      <c r="AF1156" s="11"/>
      <c r="AG1156" s="17"/>
      <c r="AH1156" s="164">
        <f>Q1156</f>
        <v>659654.59</v>
      </c>
      <c r="AI1156" s="285"/>
      <c r="AJ1156" s="16">
        <f t="shared" si="255"/>
        <v>0</v>
      </c>
    </row>
    <row r="1157" spans="1:36" ht="11.25" customHeight="1">
      <c r="A1157" s="156">
        <v>18608091</v>
      </c>
      <c r="B1157" s="157"/>
      <c r="C1157" s="248" t="s">
        <v>1301</v>
      </c>
      <c r="D1157" s="159">
        <v>0</v>
      </c>
      <c r="E1157" s="159">
        <v>0</v>
      </c>
      <c r="F1157" s="159">
        <v>0</v>
      </c>
      <c r="G1157" s="159">
        <v>0</v>
      </c>
      <c r="H1157" s="159">
        <v>0</v>
      </c>
      <c r="I1157" s="159">
        <v>0</v>
      </c>
      <c r="J1157" s="275">
        <v>0</v>
      </c>
      <c r="K1157" s="275">
        <v>0</v>
      </c>
      <c r="L1157" s="160">
        <v>0</v>
      </c>
      <c r="M1157" s="160">
        <v>0</v>
      </c>
      <c r="N1157" s="160">
        <v>0</v>
      </c>
      <c r="O1157" s="160">
        <v>0</v>
      </c>
      <c r="P1157" s="160">
        <v>0</v>
      </c>
      <c r="Q1157" s="160">
        <f t="shared" si="274"/>
        <v>0</v>
      </c>
      <c r="R1157" s="222"/>
      <c r="S1157" s="209"/>
      <c r="T1157" s="209"/>
      <c r="U1157" s="517"/>
      <c r="V1157" s="16">
        <v>0</v>
      </c>
      <c r="W1157" s="11">
        <v>0</v>
      </c>
      <c r="X1157" s="17">
        <v>0</v>
      </c>
      <c r="Y1157" s="16"/>
      <c r="Z1157" s="11"/>
      <c r="AA1157" s="17"/>
      <c r="AB1157" s="16"/>
      <c r="AC1157" s="11"/>
      <c r="AD1157" s="17">
        <f t="shared" si="273"/>
        <v>0</v>
      </c>
      <c r="AE1157" s="16"/>
      <c r="AF1157" s="11"/>
      <c r="AG1157" s="17"/>
      <c r="AH1157" s="164">
        <f>Q1157</f>
        <v>0</v>
      </c>
      <c r="AI1157" s="285"/>
      <c r="AJ1157" s="16">
        <f t="shared" si="255"/>
        <v>0</v>
      </c>
    </row>
    <row r="1158" spans="1:36" ht="11.25" customHeight="1">
      <c r="A1158" s="156">
        <v>18608101</v>
      </c>
      <c r="B1158" s="157"/>
      <c r="C1158" s="248" t="s">
        <v>1304</v>
      </c>
      <c r="D1158" s="159">
        <v>0</v>
      </c>
      <c r="E1158" s="159">
        <v>0</v>
      </c>
      <c r="F1158" s="159">
        <v>0</v>
      </c>
      <c r="G1158" s="159">
        <v>0</v>
      </c>
      <c r="H1158" s="159">
        <v>0</v>
      </c>
      <c r="I1158" s="159">
        <v>0</v>
      </c>
      <c r="J1158" s="275">
        <v>0</v>
      </c>
      <c r="K1158" s="275">
        <v>0</v>
      </c>
      <c r="L1158" s="160">
        <v>0</v>
      </c>
      <c r="M1158" s="160">
        <v>0</v>
      </c>
      <c r="N1158" s="160">
        <v>0</v>
      </c>
      <c r="O1158" s="160">
        <v>0</v>
      </c>
      <c r="P1158" s="160">
        <v>0</v>
      </c>
      <c r="Q1158" s="160">
        <f t="shared" si="274"/>
        <v>0</v>
      </c>
      <c r="R1158" s="222"/>
      <c r="S1158" s="209"/>
      <c r="T1158" s="209"/>
      <c r="U1158" s="517"/>
      <c r="V1158" s="16">
        <v>0</v>
      </c>
      <c r="W1158" s="11">
        <v>0</v>
      </c>
      <c r="X1158" s="17">
        <v>0</v>
      </c>
      <c r="Y1158" s="16"/>
      <c r="Z1158" s="11"/>
      <c r="AA1158" s="17"/>
      <c r="AB1158" s="16"/>
      <c r="AC1158" s="11"/>
      <c r="AD1158" s="17">
        <f t="shared" si="273"/>
        <v>0</v>
      </c>
      <c r="AE1158" s="16"/>
      <c r="AF1158" s="11"/>
      <c r="AG1158" s="17"/>
      <c r="AH1158" s="164">
        <f>Q1158</f>
        <v>0</v>
      </c>
      <c r="AI1158" s="285"/>
      <c r="AJ1158" s="16">
        <f t="shared" si="255"/>
        <v>0</v>
      </c>
    </row>
    <row r="1159" spans="1:36" ht="11.25" customHeight="1">
      <c r="A1159" s="156">
        <v>18608112</v>
      </c>
      <c r="B1159" s="157"/>
      <c r="C1159" s="197" t="s">
        <v>47</v>
      </c>
      <c r="D1159" s="159">
        <v>38864324.350000001</v>
      </c>
      <c r="E1159" s="159">
        <v>38883359.140000001</v>
      </c>
      <c r="F1159" s="159">
        <v>38903734</v>
      </c>
      <c r="G1159" s="159">
        <v>38921021.770000003</v>
      </c>
      <c r="H1159" s="159">
        <v>38924792.020000003</v>
      </c>
      <c r="I1159" s="159">
        <v>38935265.43</v>
      </c>
      <c r="J1159" s="275">
        <v>38947027.159999996</v>
      </c>
      <c r="K1159" s="275">
        <v>38968968.009999998</v>
      </c>
      <c r="L1159" s="160">
        <v>38981906.920000002</v>
      </c>
      <c r="M1159" s="160">
        <v>38996906.280000001</v>
      </c>
      <c r="N1159" s="160">
        <v>39013153.460000001</v>
      </c>
      <c r="O1159" s="160">
        <v>39021973.25</v>
      </c>
      <c r="P1159" s="160">
        <v>39029531.229999997</v>
      </c>
      <c r="Q1159" s="160">
        <f t="shared" si="274"/>
        <v>38953752.935833335</v>
      </c>
      <c r="R1159" s="222"/>
      <c r="S1159" s="209"/>
      <c r="T1159" s="209" t="s">
        <v>1182</v>
      </c>
      <c r="U1159" s="517"/>
      <c r="V1159" s="16">
        <v>0</v>
      </c>
      <c r="W1159" s="11">
        <v>0</v>
      </c>
      <c r="X1159" s="17">
        <v>0</v>
      </c>
      <c r="Y1159" s="16"/>
      <c r="Z1159" s="11"/>
      <c r="AA1159" s="17"/>
      <c r="AB1159" s="16"/>
      <c r="AC1159" s="11"/>
      <c r="AD1159" s="17">
        <f t="shared" ref="AD1159:AD1211" si="278">SUM(AB1159:AC1159)</f>
        <v>0</v>
      </c>
      <c r="AE1159" s="16">
        <f t="shared" ref="AE1159:AG1160" si="279">$Q1159</f>
        <v>38953752.935833335</v>
      </c>
      <c r="AF1159" s="11">
        <f t="shared" si="279"/>
        <v>38953752.935833335</v>
      </c>
      <c r="AG1159" s="17">
        <f t="shared" si="279"/>
        <v>38953752.935833335</v>
      </c>
      <c r="AH1159" s="161"/>
      <c r="AI1159" s="285"/>
      <c r="AJ1159" s="16">
        <f t="shared" si="255"/>
        <v>0</v>
      </c>
    </row>
    <row r="1160" spans="1:36" ht="11.25" customHeight="1">
      <c r="A1160" s="156">
        <v>18608111</v>
      </c>
      <c r="B1160" s="157"/>
      <c r="C1160" s="248" t="s">
        <v>3141</v>
      </c>
      <c r="D1160" s="159">
        <v>250000</v>
      </c>
      <c r="E1160" s="159">
        <v>250000</v>
      </c>
      <c r="F1160" s="159">
        <v>250000</v>
      </c>
      <c r="G1160" s="159">
        <v>250000</v>
      </c>
      <c r="H1160" s="159">
        <v>250000</v>
      </c>
      <c r="I1160" s="159">
        <v>250000</v>
      </c>
      <c r="J1160" s="275">
        <v>250000</v>
      </c>
      <c r="K1160" s="275">
        <v>250000</v>
      </c>
      <c r="L1160" s="160">
        <v>250000</v>
      </c>
      <c r="M1160" s="160">
        <v>250000</v>
      </c>
      <c r="N1160" s="160">
        <v>250000</v>
      </c>
      <c r="O1160" s="160">
        <v>250000</v>
      </c>
      <c r="P1160" s="160">
        <v>250000</v>
      </c>
      <c r="Q1160" s="160">
        <f t="shared" si="274"/>
        <v>250000</v>
      </c>
      <c r="R1160" s="222"/>
      <c r="S1160" s="209"/>
      <c r="T1160" s="209" t="s">
        <v>1182</v>
      </c>
      <c r="U1160" s="517"/>
      <c r="V1160" s="16">
        <v>0</v>
      </c>
      <c r="W1160" s="11">
        <v>0</v>
      </c>
      <c r="X1160" s="17">
        <v>0</v>
      </c>
      <c r="Y1160" s="16"/>
      <c r="Z1160" s="11"/>
      <c r="AA1160" s="17"/>
      <c r="AB1160" s="16"/>
      <c r="AC1160" s="11"/>
      <c r="AD1160" s="17">
        <f>SUM(AB1160:AC1160)</f>
        <v>0</v>
      </c>
      <c r="AE1160" s="16">
        <f t="shared" si="279"/>
        <v>250000</v>
      </c>
      <c r="AF1160" s="11">
        <f t="shared" si="279"/>
        <v>250000</v>
      </c>
      <c r="AG1160" s="17">
        <f t="shared" si="279"/>
        <v>250000</v>
      </c>
      <c r="AH1160" s="161"/>
      <c r="AI1160" s="285"/>
      <c r="AJ1160" s="16">
        <f t="shared" si="255"/>
        <v>0</v>
      </c>
    </row>
    <row r="1161" spans="1:36" ht="11.25" customHeight="1">
      <c r="A1161" s="156">
        <v>18608121</v>
      </c>
      <c r="B1161" s="157"/>
      <c r="C1161" s="248" t="s">
        <v>1674</v>
      </c>
      <c r="D1161" s="159">
        <v>0</v>
      </c>
      <c r="E1161" s="159">
        <v>0</v>
      </c>
      <c r="F1161" s="159">
        <v>0</v>
      </c>
      <c r="G1161" s="159">
        <v>0</v>
      </c>
      <c r="H1161" s="159">
        <v>0</v>
      </c>
      <c r="I1161" s="159">
        <v>0</v>
      </c>
      <c r="J1161" s="275">
        <v>0</v>
      </c>
      <c r="K1161" s="275">
        <v>0</v>
      </c>
      <c r="L1161" s="160">
        <v>0</v>
      </c>
      <c r="M1161" s="160">
        <v>0</v>
      </c>
      <c r="N1161" s="160">
        <v>0</v>
      </c>
      <c r="O1161" s="160">
        <v>0</v>
      </c>
      <c r="P1161" s="160">
        <v>0</v>
      </c>
      <c r="Q1161" s="160">
        <f t="shared" si="274"/>
        <v>0</v>
      </c>
      <c r="R1161" s="222"/>
      <c r="S1161" s="209"/>
      <c r="T1161" s="209"/>
      <c r="U1161" s="517"/>
      <c r="V1161" s="16">
        <v>0</v>
      </c>
      <c r="W1161" s="11">
        <v>0</v>
      </c>
      <c r="X1161" s="17">
        <v>0</v>
      </c>
      <c r="Y1161" s="16"/>
      <c r="Z1161" s="11"/>
      <c r="AA1161" s="17"/>
      <c r="AB1161" s="16"/>
      <c r="AC1161" s="11"/>
      <c r="AD1161" s="17">
        <f t="shared" si="278"/>
        <v>0</v>
      </c>
      <c r="AE1161" s="16"/>
      <c r="AF1161" s="11"/>
      <c r="AG1161" s="17"/>
      <c r="AH1161" s="164">
        <f>Q1161</f>
        <v>0</v>
      </c>
      <c r="AI1161" s="285"/>
      <c r="AJ1161" s="16">
        <f t="shared" si="255"/>
        <v>0</v>
      </c>
    </row>
    <row r="1162" spans="1:36" ht="11.25" customHeight="1">
      <c r="A1162" s="156">
        <v>18608131</v>
      </c>
      <c r="B1162" s="157"/>
      <c r="C1162" s="248" t="s">
        <v>1466</v>
      </c>
      <c r="D1162" s="159">
        <v>0</v>
      </c>
      <c r="E1162" s="159">
        <v>0</v>
      </c>
      <c r="F1162" s="159">
        <v>0</v>
      </c>
      <c r="G1162" s="159">
        <v>0</v>
      </c>
      <c r="H1162" s="159">
        <v>0</v>
      </c>
      <c r="I1162" s="159">
        <v>0</v>
      </c>
      <c r="J1162" s="275">
        <v>0</v>
      </c>
      <c r="K1162" s="275">
        <v>0</v>
      </c>
      <c r="L1162" s="160">
        <v>0</v>
      </c>
      <c r="M1162" s="160">
        <v>0</v>
      </c>
      <c r="N1162" s="160">
        <v>0</v>
      </c>
      <c r="O1162" s="160">
        <v>0</v>
      </c>
      <c r="P1162" s="160">
        <v>0</v>
      </c>
      <c r="Q1162" s="160">
        <f t="shared" si="274"/>
        <v>0</v>
      </c>
      <c r="R1162" s="222"/>
      <c r="S1162" s="209"/>
      <c r="T1162" s="209"/>
      <c r="U1162" s="517"/>
      <c r="V1162" s="16">
        <v>0</v>
      </c>
      <c r="W1162" s="11">
        <v>0</v>
      </c>
      <c r="X1162" s="17">
        <v>0</v>
      </c>
      <c r="Y1162" s="16"/>
      <c r="Z1162" s="11"/>
      <c r="AA1162" s="17"/>
      <c r="AB1162" s="16"/>
      <c r="AC1162" s="11"/>
      <c r="AD1162" s="17">
        <f t="shared" si="278"/>
        <v>0</v>
      </c>
      <c r="AE1162" s="16"/>
      <c r="AF1162" s="11"/>
      <c r="AG1162" s="17"/>
      <c r="AH1162" s="164">
        <f>Q1162</f>
        <v>0</v>
      </c>
      <c r="AI1162" s="285"/>
      <c r="AJ1162" s="16">
        <f t="shared" si="255"/>
        <v>0</v>
      </c>
    </row>
    <row r="1163" spans="1:36" ht="11.25" customHeight="1">
      <c r="A1163" s="156">
        <v>18608141</v>
      </c>
      <c r="B1163" s="157"/>
      <c r="C1163" s="248" t="s">
        <v>1472</v>
      </c>
      <c r="D1163" s="159">
        <v>224879.76</v>
      </c>
      <c r="E1163" s="159">
        <v>224879.76</v>
      </c>
      <c r="F1163" s="159">
        <v>224879.76</v>
      </c>
      <c r="G1163" s="159">
        <v>224879.76</v>
      </c>
      <c r="H1163" s="159">
        <v>224879.76</v>
      </c>
      <c r="I1163" s="159">
        <v>224879.76</v>
      </c>
      <c r="J1163" s="275">
        <v>224879.76</v>
      </c>
      <c r="K1163" s="275">
        <v>224879.76</v>
      </c>
      <c r="L1163" s="160">
        <v>224879.76</v>
      </c>
      <c r="M1163" s="160">
        <v>224879.76</v>
      </c>
      <c r="N1163" s="160">
        <v>224879.76</v>
      </c>
      <c r="O1163" s="160">
        <v>224879.76</v>
      </c>
      <c r="P1163" s="160">
        <v>224879.76</v>
      </c>
      <c r="Q1163" s="160">
        <f t="shared" si="274"/>
        <v>224879.76</v>
      </c>
      <c r="R1163" s="222"/>
      <c r="S1163" s="209"/>
      <c r="T1163" s="209"/>
      <c r="U1163" s="517"/>
      <c r="V1163" s="16">
        <v>0</v>
      </c>
      <c r="W1163" s="11">
        <v>0</v>
      </c>
      <c r="X1163" s="17">
        <v>0</v>
      </c>
      <c r="Y1163" s="16"/>
      <c r="Z1163" s="11"/>
      <c r="AA1163" s="17"/>
      <c r="AB1163" s="16"/>
      <c r="AC1163" s="11"/>
      <c r="AD1163" s="17">
        <f>SUM(AB1163:AC1163)</f>
        <v>0</v>
      </c>
      <c r="AE1163" s="16"/>
      <c r="AF1163" s="11"/>
      <c r="AG1163" s="17"/>
      <c r="AH1163" s="164">
        <f>Q1163</f>
        <v>224879.76</v>
      </c>
      <c r="AI1163" s="285"/>
      <c r="AJ1163" s="16">
        <f t="shared" si="255"/>
        <v>0</v>
      </c>
    </row>
    <row r="1164" spans="1:36" ht="11.25" customHeight="1">
      <c r="A1164" s="156">
        <v>18608142</v>
      </c>
      <c r="B1164" s="157"/>
      <c r="C1164" s="197" t="s">
        <v>780</v>
      </c>
      <c r="D1164" s="159">
        <v>0</v>
      </c>
      <c r="E1164" s="159">
        <v>0</v>
      </c>
      <c r="F1164" s="159">
        <v>0</v>
      </c>
      <c r="G1164" s="159">
        <v>0</v>
      </c>
      <c r="H1164" s="159">
        <v>0</v>
      </c>
      <c r="I1164" s="159">
        <v>0</v>
      </c>
      <c r="J1164" s="275">
        <v>0</v>
      </c>
      <c r="K1164" s="275">
        <v>0</v>
      </c>
      <c r="L1164" s="160">
        <v>0</v>
      </c>
      <c r="M1164" s="160">
        <v>0</v>
      </c>
      <c r="N1164" s="160">
        <v>0</v>
      </c>
      <c r="O1164" s="160">
        <v>0</v>
      </c>
      <c r="P1164" s="160">
        <v>0</v>
      </c>
      <c r="Q1164" s="160">
        <f t="shared" si="274"/>
        <v>0</v>
      </c>
      <c r="R1164" s="222"/>
      <c r="S1164" s="209"/>
      <c r="T1164" s="209" t="s">
        <v>1182</v>
      </c>
      <c r="U1164" s="517"/>
      <c r="V1164" s="16">
        <v>0</v>
      </c>
      <c r="W1164" s="11">
        <v>0</v>
      </c>
      <c r="X1164" s="17">
        <v>0</v>
      </c>
      <c r="Y1164" s="16"/>
      <c r="Z1164" s="11"/>
      <c r="AA1164" s="17"/>
      <c r="AB1164" s="16"/>
      <c r="AC1164" s="11"/>
      <c r="AD1164" s="17">
        <f t="shared" si="278"/>
        <v>0</v>
      </c>
      <c r="AE1164" s="16">
        <f t="shared" ref="AE1164:AG1167" si="280">$Q1164</f>
        <v>0</v>
      </c>
      <c r="AF1164" s="11">
        <f t="shared" si="280"/>
        <v>0</v>
      </c>
      <c r="AG1164" s="17">
        <f t="shared" si="280"/>
        <v>0</v>
      </c>
      <c r="AH1164" s="161"/>
      <c r="AI1164" s="285"/>
      <c r="AJ1164" s="16">
        <f t="shared" si="255"/>
        <v>0</v>
      </c>
    </row>
    <row r="1165" spans="1:36" ht="11.25" customHeight="1">
      <c r="A1165" s="156">
        <v>18608151</v>
      </c>
      <c r="B1165" s="157"/>
      <c r="C1165" s="197" t="s">
        <v>1485</v>
      </c>
      <c r="D1165" s="159">
        <v>75000</v>
      </c>
      <c r="E1165" s="159">
        <v>75000</v>
      </c>
      <c r="F1165" s="159">
        <v>75000</v>
      </c>
      <c r="G1165" s="159">
        <v>75000</v>
      </c>
      <c r="H1165" s="159">
        <v>75000</v>
      </c>
      <c r="I1165" s="159">
        <v>75000</v>
      </c>
      <c r="J1165" s="275">
        <v>75000</v>
      </c>
      <c r="K1165" s="275">
        <v>75000</v>
      </c>
      <c r="L1165" s="160">
        <v>75000</v>
      </c>
      <c r="M1165" s="160">
        <v>75000</v>
      </c>
      <c r="N1165" s="160">
        <v>75000</v>
      </c>
      <c r="O1165" s="160">
        <v>75000</v>
      </c>
      <c r="P1165" s="160">
        <v>75000</v>
      </c>
      <c r="Q1165" s="160">
        <f t="shared" si="274"/>
        <v>75000</v>
      </c>
      <c r="R1165" s="222"/>
      <c r="S1165" s="209"/>
      <c r="T1165" s="209" t="s">
        <v>1182</v>
      </c>
      <c r="U1165" s="517"/>
      <c r="V1165" s="16">
        <v>0</v>
      </c>
      <c r="W1165" s="11">
        <v>0</v>
      </c>
      <c r="X1165" s="17">
        <v>0</v>
      </c>
      <c r="Y1165" s="16"/>
      <c r="Z1165" s="11"/>
      <c r="AA1165" s="17"/>
      <c r="AB1165" s="16"/>
      <c r="AC1165" s="11"/>
      <c r="AD1165" s="17">
        <f>SUM(AB1165:AC1165)</f>
        <v>0</v>
      </c>
      <c r="AE1165" s="16">
        <f t="shared" si="280"/>
        <v>75000</v>
      </c>
      <c r="AF1165" s="11">
        <f t="shared" si="280"/>
        <v>75000</v>
      </c>
      <c r="AG1165" s="17">
        <f t="shared" si="280"/>
        <v>75000</v>
      </c>
      <c r="AH1165" s="161"/>
      <c r="AI1165" s="285"/>
      <c r="AJ1165" s="16">
        <f t="shared" si="255"/>
        <v>0</v>
      </c>
    </row>
    <row r="1166" spans="1:36" ht="11.25" customHeight="1">
      <c r="A1166" s="156">
        <v>18608152</v>
      </c>
      <c r="B1166" s="157"/>
      <c r="C1166" s="197" t="s">
        <v>781</v>
      </c>
      <c r="D1166" s="159">
        <v>0</v>
      </c>
      <c r="E1166" s="159">
        <v>0</v>
      </c>
      <c r="F1166" s="159">
        <v>0</v>
      </c>
      <c r="G1166" s="159">
        <v>0</v>
      </c>
      <c r="H1166" s="159">
        <v>0</v>
      </c>
      <c r="I1166" s="159">
        <v>0</v>
      </c>
      <c r="J1166" s="275">
        <v>0</v>
      </c>
      <c r="K1166" s="275">
        <v>0</v>
      </c>
      <c r="L1166" s="160">
        <v>0</v>
      </c>
      <c r="M1166" s="160">
        <v>0</v>
      </c>
      <c r="N1166" s="160">
        <v>0</v>
      </c>
      <c r="O1166" s="160">
        <v>0</v>
      </c>
      <c r="P1166" s="160">
        <v>0</v>
      </c>
      <c r="Q1166" s="160">
        <f t="shared" si="274"/>
        <v>0</v>
      </c>
      <c r="R1166" s="222"/>
      <c r="S1166" s="209"/>
      <c r="T1166" s="209" t="s">
        <v>1182</v>
      </c>
      <c r="U1166" s="517"/>
      <c r="V1166" s="16">
        <v>0</v>
      </c>
      <c r="W1166" s="11">
        <v>0</v>
      </c>
      <c r="X1166" s="17">
        <v>0</v>
      </c>
      <c r="Y1166" s="16"/>
      <c r="Z1166" s="11"/>
      <c r="AA1166" s="17"/>
      <c r="AB1166" s="16"/>
      <c r="AC1166" s="11"/>
      <c r="AD1166" s="17">
        <f t="shared" si="278"/>
        <v>0</v>
      </c>
      <c r="AE1166" s="16">
        <f t="shared" si="280"/>
        <v>0</v>
      </c>
      <c r="AF1166" s="11">
        <f t="shared" si="280"/>
        <v>0</v>
      </c>
      <c r="AG1166" s="17">
        <f t="shared" si="280"/>
        <v>0</v>
      </c>
      <c r="AH1166" s="161"/>
      <c r="AI1166" s="285"/>
      <c r="AJ1166" s="16">
        <f t="shared" si="255"/>
        <v>0</v>
      </c>
    </row>
    <row r="1167" spans="1:36" ht="11.25" customHeight="1">
      <c r="A1167" s="156">
        <v>18608161</v>
      </c>
      <c r="B1167" s="157"/>
      <c r="C1167" s="197" t="s">
        <v>2101</v>
      </c>
      <c r="D1167" s="159">
        <v>0</v>
      </c>
      <c r="E1167" s="159">
        <v>0</v>
      </c>
      <c r="F1167" s="159">
        <v>0</v>
      </c>
      <c r="G1167" s="159">
        <v>0</v>
      </c>
      <c r="H1167" s="159">
        <v>0</v>
      </c>
      <c r="I1167" s="159">
        <v>0</v>
      </c>
      <c r="J1167" s="275">
        <v>0</v>
      </c>
      <c r="K1167" s="275">
        <v>0</v>
      </c>
      <c r="L1167" s="160">
        <v>0</v>
      </c>
      <c r="M1167" s="160">
        <v>0</v>
      </c>
      <c r="N1167" s="160">
        <v>0</v>
      </c>
      <c r="O1167" s="160">
        <v>0</v>
      </c>
      <c r="P1167" s="160">
        <v>0</v>
      </c>
      <c r="Q1167" s="160">
        <f t="shared" si="274"/>
        <v>0</v>
      </c>
      <c r="R1167" s="222"/>
      <c r="S1167" s="209"/>
      <c r="T1167" s="209" t="s">
        <v>1182</v>
      </c>
      <c r="U1167" s="517"/>
      <c r="V1167" s="16">
        <v>0</v>
      </c>
      <c r="W1167" s="11">
        <v>0</v>
      </c>
      <c r="X1167" s="17">
        <v>0</v>
      </c>
      <c r="Y1167" s="16"/>
      <c r="Z1167" s="11"/>
      <c r="AA1167" s="17"/>
      <c r="AB1167" s="16"/>
      <c r="AC1167" s="11"/>
      <c r="AD1167" s="17">
        <f t="shared" ref="AD1167:AD1172" si="281">SUM(AB1167:AC1167)</f>
        <v>0</v>
      </c>
      <c r="AE1167" s="16">
        <f t="shared" si="280"/>
        <v>0</v>
      </c>
      <c r="AF1167" s="11">
        <f t="shared" si="280"/>
        <v>0</v>
      </c>
      <c r="AG1167" s="17">
        <f t="shared" si="280"/>
        <v>0</v>
      </c>
      <c r="AH1167" s="161"/>
      <c r="AI1167" s="285"/>
      <c r="AJ1167" s="16">
        <f t="shared" ref="AJ1167:AJ1230" si="282">Q1167-X1167-AA1167-AD1167-AG1167-AH1167</f>
        <v>0</v>
      </c>
    </row>
    <row r="1168" spans="1:36" ht="11.25" customHeight="1">
      <c r="A1168" s="156">
        <v>18608171</v>
      </c>
      <c r="B1168" s="157"/>
      <c r="C1168" s="197" t="s">
        <v>2152</v>
      </c>
      <c r="D1168" s="159">
        <v>212588.68</v>
      </c>
      <c r="E1168" s="159">
        <v>212588.68</v>
      </c>
      <c r="F1168" s="159">
        <v>212588.68</v>
      </c>
      <c r="G1168" s="159">
        <v>212588.68</v>
      </c>
      <c r="H1168" s="159">
        <v>212588.68</v>
      </c>
      <c r="I1168" s="159">
        <v>212588.68</v>
      </c>
      <c r="J1168" s="275">
        <v>212588.68</v>
      </c>
      <c r="K1168" s="275">
        <v>212588.68</v>
      </c>
      <c r="L1168" s="160">
        <v>212588.68</v>
      </c>
      <c r="M1168" s="160">
        <v>212588.68</v>
      </c>
      <c r="N1168" s="160">
        <v>212588.68</v>
      </c>
      <c r="O1168" s="160">
        <v>212588.68</v>
      </c>
      <c r="P1168" s="160">
        <v>212588.68</v>
      </c>
      <c r="Q1168" s="160">
        <f t="shared" si="274"/>
        <v>212588.68000000002</v>
      </c>
      <c r="R1168" s="222"/>
      <c r="S1168" s="209"/>
      <c r="T1168" s="209"/>
      <c r="U1168" s="517"/>
      <c r="V1168" s="16">
        <v>0</v>
      </c>
      <c r="W1168" s="11">
        <v>0</v>
      </c>
      <c r="X1168" s="17">
        <v>0</v>
      </c>
      <c r="Y1168" s="16"/>
      <c r="Z1168" s="11"/>
      <c r="AA1168" s="17"/>
      <c r="AB1168" s="16"/>
      <c r="AC1168" s="11"/>
      <c r="AD1168" s="17">
        <f t="shared" si="281"/>
        <v>0</v>
      </c>
      <c r="AE1168" s="16"/>
      <c r="AF1168" s="11"/>
      <c r="AG1168" s="17"/>
      <c r="AH1168" s="164">
        <f>Q1168</f>
        <v>212588.68000000002</v>
      </c>
      <c r="AI1168" s="285"/>
      <c r="AJ1168" s="16">
        <f t="shared" si="282"/>
        <v>0</v>
      </c>
    </row>
    <row r="1169" spans="1:36" ht="11.25" customHeight="1">
      <c r="A1169" s="156">
        <v>18608181</v>
      </c>
      <c r="B1169" s="157"/>
      <c r="C1169" s="197" t="s">
        <v>2108</v>
      </c>
      <c r="D1169" s="159">
        <v>50000</v>
      </c>
      <c r="E1169" s="159">
        <v>50000</v>
      </c>
      <c r="F1169" s="159">
        <v>50000</v>
      </c>
      <c r="G1169" s="159">
        <v>50000</v>
      </c>
      <c r="H1169" s="159">
        <v>50000</v>
      </c>
      <c r="I1169" s="159">
        <v>50000</v>
      </c>
      <c r="J1169" s="275">
        <v>50000</v>
      </c>
      <c r="K1169" s="275">
        <v>50000</v>
      </c>
      <c r="L1169" s="160">
        <v>50000</v>
      </c>
      <c r="M1169" s="160">
        <v>50000</v>
      </c>
      <c r="N1169" s="160">
        <v>50000</v>
      </c>
      <c r="O1169" s="160">
        <v>50000</v>
      </c>
      <c r="P1169" s="160">
        <v>50000</v>
      </c>
      <c r="Q1169" s="160">
        <f t="shared" si="274"/>
        <v>50000</v>
      </c>
      <c r="R1169" s="222"/>
      <c r="S1169" s="209"/>
      <c r="T1169" s="209" t="s">
        <v>1182</v>
      </c>
      <c r="U1169" s="517"/>
      <c r="V1169" s="16">
        <v>0</v>
      </c>
      <c r="W1169" s="11">
        <v>0</v>
      </c>
      <c r="X1169" s="17">
        <v>0</v>
      </c>
      <c r="Y1169" s="16"/>
      <c r="Z1169" s="11"/>
      <c r="AA1169" s="17"/>
      <c r="AB1169" s="16"/>
      <c r="AC1169" s="11"/>
      <c r="AD1169" s="17">
        <f t="shared" si="281"/>
        <v>0</v>
      </c>
      <c r="AE1169" s="16">
        <f>$Q1169</f>
        <v>50000</v>
      </c>
      <c r="AF1169" s="11">
        <f>$Q1169</f>
        <v>50000</v>
      </c>
      <c r="AG1169" s="17">
        <f>$Q1169</f>
        <v>50000</v>
      </c>
      <c r="AH1169" s="161"/>
      <c r="AI1169" s="285"/>
      <c r="AJ1169" s="16">
        <f t="shared" si="282"/>
        <v>0</v>
      </c>
    </row>
    <row r="1170" spans="1:36" ht="11.25" customHeight="1">
      <c r="A1170" s="156">
        <v>18608191</v>
      </c>
      <c r="B1170" s="157"/>
      <c r="C1170" s="197" t="s">
        <v>2113</v>
      </c>
      <c r="D1170" s="159">
        <v>400495.47</v>
      </c>
      <c r="E1170" s="159">
        <v>400495.47</v>
      </c>
      <c r="F1170" s="159">
        <v>400495.47</v>
      </c>
      <c r="G1170" s="159">
        <v>400495.47</v>
      </c>
      <c r="H1170" s="159">
        <v>400495.47</v>
      </c>
      <c r="I1170" s="159">
        <v>400495.47</v>
      </c>
      <c r="J1170" s="275">
        <v>400495.47</v>
      </c>
      <c r="K1170" s="275">
        <v>400495.47</v>
      </c>
      <c r="L1170" s="160">
        <v>400495.47</v>
      </c>
      <c r="M1170" s="160">
        <v>400495.47</v>
      </c>
      <c r="N1170" s="160">
        <v>400495.47</v>
      </c>
      <c r="O1170" s="160">
        <v>400495.47</v>
      </c>
      <c r="P1170" s="160">
        <v>400495.47</v>
      </c>
      <c r="Q1170" s="160">
        <f t="shared" si="274"/>
        <v>400495.46999999991</v>
      </c>
      <c r="R1170" s="222"/>
      <c r="S1170" s="209"/>
      <c r="T1170" s="209"/>
      <c r="U1170" s="517"/>
      <c r="V1170" s="16">
        <v>0</v>
      </c>
      <c r="W1170" s="11">
        <v>0</v>
      </c>
      <c r="X1170" s="17">
        <v>0</v>
      </c>
      <c r="Y1170" s="16"/>
      <c r="Z1170" s="11"/>
      <c r="AA1170" s="17"/>
      <c r="AB1170" s="16"/>
      <c r="AC1170" s="11"/>
      <c r="AD1170" s="17">
        <f t="shared" si="281"/>
        <v>0</v>
      </c>
      <c r="AE1170" s="16"/>
      <c r="AF1170" s="11"/>
      <c r="AG1170" s="17"/>
      <c r="AH1170" s="164">
        <f>Q1170</f>
        <v>400495.46999999991</v>
      </c>
      <c r="AI1170" s="285"/>
      <c r="AJ1170" s="16">
        <f t="shared" si="282"/>
        <v>0</v>
      </c>
    </row>
    <row r="1171" spans="1:36" ht="11.25" customHeight="1">
      <c r="A1171" s="156">
        <v>18608201</v>
      </c>
      <c r="B1171" s="157"/>
      <c r="C1171" s="197" t="s">
        <v>2150</v>
      </c>
      <c r="D1171" s="159">
        <v>0</v>
      </c>
      <c r="E1171" s="159">
        <v>0</v>
      </c>
      <c r="F1171" s="159">
        <v>0</v>
      </c>
      <c r="G1171" s="159">
        <v>0</v>
      </c>
      <c r="H1171" s="159">
        <v>0</v>
      </c>
      <c r="I1171" s="159">
        <v>0</v>
      </c>
      <c r="J1171" s="275">
        <v>0</v>
      </c>
      <c r="K1171" s="275">
        <v>0</v>
      </c>
      <c r="L1171" s="160">
        <v>0</v>
      </c>
      <c r="M1171" s="160">
        <v>0</v>
      </c>
      <c r="N1171" s="160">
        <v>0</v>
      </c>
      <c r="O1171" s="160">
        <v>0</v>
      </c>
      <c r="P1171" s="160">
        <v>0</v>
      </c>
      <c r="Q1171" s="160">
        <f t="shared" si="274"/>
        <v>0</v>
      </c>
      <c r="R1171" s="222"/>
      <c r="S1171" s="209"/>
      <c r="T1171" s="209" t="s">
        <v>1182</v>
      </c>
      <c r="U1171" s="517"/>
      <c r="V1171" s="16">
        <v>0</v>
      </c>
      <c r="W1171" s="11">
        <v>0</v>
      </c>
      <c r="X1171" s="17">
        <v>0</v>
      </c>
      <c r="Y1171" s="16"/>
      <c r="Z1171" s="11"/>
      <c r="AA1171" s="17"/>
      <c r="AB1171" s="16"/>
      <c r="AC1171" s="11"/>
      <c r="AD1171" s="17">
        <f t="shared" si="281"/>
        <v>0</v>
      </c>
      <c r="AE1171" s="16">
        <f>$Q1171</f>
        <v>0</v>
      </c>
      <c r="AF1171" s="11">
        <f>$Q1171</f>
        <v>0</v>
      </c>
      <c r="AG1171" s="17">
        <f>$Q1171</f>
        <v>0</v>
      </c>
      <c r="AH1171" s="161"/>
      <c r="AI1171" s="285"/>
      <c r="AJ1171" s="16">
        <f t="shared" si="282"/>
        <v>0</v>
      </c>
    </row>
    <row r="1172" spans="1:36" ht="11.25" customHeight="1">
      <c r="A1172" s="156">
        <v>18608211</v>
      </c>
      <c r="B1172" s="157"/>
      <c r="C1172" s="197" t="s">
        <v>2182</v>
      </c>
      <c r="D1172" s="159">
        <v>111880.23</v>
      </c>
      <c r="E1172" s="159">
        <v>111880.23</v>
      </c>
      <c r="F1172" s="159">
        <v>111880.23</v>
      </c>
      <c r="G1172" s="159">
        <v>111880.23</v>
      </c>
      <c r="H1172" s="159">
        <v>111880.23</v>
      </c>
      <c r="I1172" s="159">
        <v>111880.23</v>
      </c>
      <c r="J1172" s="275">
        <v>111880.23</v>
      </c>
      <c r="K1172" s="275">
        <v>111880.23</v>
      </c>
      <c r="L1172" s="160">
        <v>111880.23</v>
      </c>
      <c r="M1172" s="160">
        <v>111880.23</v>
      </c>
      <c r="N1172" s="160">
        <v>111880.23</v>
      </c>
      <c r="O1172" s="160">
        <v>111880.23</v>
      </c>
      <c r="P1172" s="160">
        <v>111880.23</v>
      </c>
      <c r="Q1172" s="160">
        <f t="shared" si="274"/>
        <v>111880.23</v>
      </c>
      <c r="R1172" s="222"/>
      <c r="S1172" s="209"/>
      <c r="T1172" s="209"/>
      <c r="U1172" s="517"/>
      <c r="V1172" s="16">
        <v>0</v>
      </c>
      <c r="W1172" s="11">
        <v>0</v>
      </c>
      <c r="X1172" s="17">
        <v>0</v>
      </c>
      <c r="Y1172" s="16"/>
      <c r="Z1172" s="11"/>
      <c r="AA1172" s="17"/>
      <c r="AB1172" s="16"/>
      <c r="AC1172" s="11"/>
      <c r="AD1172" s="17">
        <f t="shared" si="281"/>
        <v>0</v>
      </c>
      <c r="AE1172" s="16"/>
      <c r="AF1172" s="11"/>
      <c r="AG1172" s="17"/>
      <c r="AH1172" s="164">
        <f>Q1172</f>
        <v>111880.23</v>
      </c>
      <c r="AI1172" s="285"/>
      <c r="AJ1172" s="16">
        <f t="shared" si="282"/>
        <v>0</v>
      </c>
    </row>
    <row r="1173" spans="1:36" ht="11.25" customHeight="1">
      <c r="A1173" s="156">
        <v>18608212</v>
      </c>
      <c r="B1173" s="157"/>
      <c r="C1173" s="197" t="s">
        <v>1574</v>
      </c>
      <c r="D1173" s="159">
        <v>1462095.9</v>
      </c>
      <c r="E1173" s="159">
        <v>1466613.5</v>
      </c>
      <c r="F1173" s="159">
        <v>1466613.5</v>
      </c>
      <c r="G1173" s="159">
        <v>1468902.75</v>
      </c>
      <c r="H1173" s="159">
        <v>1468902.75</v>
      </c>
      <c r="I1173" s="159">
        <v>1468902.75</v>
      </c>
      <c r="J1173" s="275">
        <v>1466508.01</v>
      </c>
      <c r="K1173" s="275">
        <v>1466508.01</v>
      </c>
      <c r="L1173" s="160">
        <v>1466508.01</v>
      </c>
      <c r="M1173" s="160">
        <v>1466508.01</v>
      </c>
      <c r="N1173" s="160">
        <v>1466508.01</v>
      </c>
      <c r="O1173" s="160">
        <v>1468005.57</v>
      </c>
      <c r="P1173" s="160">
        <v>1470852.25</v>
      </c>
      <c r="Q1173" s="160">
        <f t="shared" si="274"/>
        <v>1467246.2454166666</v>
      </c>
      <c r="R1173" s="222"/>
      <c r="S1173" s="209"/>
      <c r="T1173" s="209" t="s">
        <v>1182</v>
      </c>
      <c r="U1173" s="517"/>
      <c r="V1173" s="16">
        <v>0</v>
      </c>
      <c r="W1173" s="11">
        <v>0</v>
      </c>
      <c r="X1173" s="17">
        <v>0</v>
      </c>
      <c r="Y1173" s="16"/>
      <c r="Z1173" s="11"/>
      <c r="AA1173" s="17"/>
      <c r="AB1173" s="16"/>
      <c r="AC1173" s="11"/>
      <c r="AD1173" s="17">
        <f t="shared" si="278"/>
        <v>0</v>
      </c>
      <c r="AE1173" s="16">
        <f t="shared" ref="AE1173:AG1174" si="283">$Q1173</f>
        <v>1467246.2454166666</v>
      </c>
      <c r="AF1173" s="11">
        <f t="shared" si="283"/>
        <v>1467246.2454166666</v>
      </c>
      <c r="AG1173" s="17">
        <f t="shared" si="283"/>
        <v>1467246.2454166666</v>
      </c>
      <c r="AH1173" s="161"/>
      <c r="AI1173" s="285"/>
      <c r="AJ1173" s="16">
        <f t="shared" si="282"/>
        <v>0</v>
      </c>
    </row>
    <row r="1174" spans="1:36" ht="11.25" customHeight="1">
      <c r="A1174" s="156">
        <v>18608221</v>
      </c>
      <c r="B1174" s="157"/>
      <c r="C1174" s="197" t="s">
        <v>2256</v>
      </c>
      <c r="D1174" s="159">
        <v>124919.19</v>
      </c>
      <c r="E1174" s="159">
        <v>124919.19</v>
      </c>
      <c r="F1174" s="159">
        <v>124919.19</v>
      </c>
      <c r="G1174" s="159">
        <v>125000</v>
      </c>
      <c r="H1174" s="159">
        <v>125000</v>
      </c>
      <c r="I1174" s="159">
        <v>125000</v>
      </c>
      <c r="J1174" s="275">
        <v>103859</v>
      </c>
      <c r="K1174" s="275">
        <v>103859</v>
      </c>
      <c r="L1174" s="160">
        <v>103859</v>
      </c>
      <c r="M1174" s="160">
        <v>89566.8</v>
      </c>
      <c r="N1174" s="160">
        <v>89566.8</v>
      </c>
      <c r="O1174" s="160">
        <v>89566.8</v>
      </c>
      <c r="P1174" s="160">
        <v>182506.68</v>
      </c>
      <c r="Q1174" s="160">
        <f t="shared" si="274"/>
        <v>113235.72625000001</v>
      </c>
      <c r="R1174" s="222"/>
      <c r="S1174" s="209"/>
      <c r="T1174" s="209" t="s">
        <v>1182</v>
      </c>
      <c r="U1174" s="517"/>
      <c r="V1174" s="16">
        <v>0</v>
      </c>
      <c r="W1174" s="11">
        <v>0</v>
      </c>
      <c r="X1174" s="17">
        <v>0</v>
      </c>
      <c r="Y1174" s="16"/>
      <c r="Z1174" s="11"/>
      <c r="AA1174" s="17"/>
      <c r="AB1174" s="16"/>
      <c r="AC1174" s="11"/>
      <c r="AD1174" s="17">
        <f>SUM(AB1174:AC1174)</f>
        <v>0</v>
      </c>
      <c r="AE1174" s="16">
        <f t="shared" si="283"/>
        <v>113235.72625000001</v>
      </c>
      <c r="AF1174" s="11">
        <f t="shared" si="283"/>
        <v>113235.72625000001</v>
      </c>
      <c r="AG1174" s="17">
        <f t="shared" si="283"/>
        <v>113235.72625000001</v>
      </c>
      <c r="AH1174" s="161"/>
      <c r="AI1174" s="285"/>
      <c r="AJ1174" s="16">
        <f t="shared" si="282"/>
        <v>0</v>
      </c>
    </row>
    <row r="1175" spans="1:36" ht="11.25" customHeight="1">
      <c r="A1175" s="156">
        <v>18608231</v>
      </c>
      <c r="B1175" s="157"/>
      <c r="C1175" s="197" t="s">
        <v>2352</v>
      </c>
      <c r="D1175" s="159">
        <v>247508.67</v>
      </c>
      <c r="E1175" s="159">
        <v>248109.92</v>
      </c>
      <c r="F1175" s="159">
        <v>278092.42</v>
      </c>
      <c r="G1175" s="159">
        <v>289204.92</v>
      </c>
      <c r="H1175" s="159">
        <v>289204.92</v>
      </c>
      <c r="I1175" s="159">
        <v>303608.42</v>
      </c>
      <c r="J1175" s="275">
        <v>310345.92</v>
      </c>
      <c r="K1175" s="275">
        <v>320383.42</v>
      </c>
      <c r="L1175" s="160">
        <v>314555.62</v>
      </c>
      <c r="M1175" s="160">
        <v>324638.12</v>
      </c>
      <c r="N1175" s="160">
        <v>229750.74</v>
      </c>
      <c r="O1175" s="160">
        <v>231698.24</v>
      </c>
      <c r="P1175" s="160">
        <v>231698.24</v>
      </c>
      <c r="Q1175" s="160">
        <f t="shared" si="274"/>
        <v>281599.67625000002</v>
      </c>
      <c r="R1175" s="222"/>
      <c r="S1175" s="209"/>
      <c r="T1175" s="209"/>
      <c r="U1175" s="517"/>
      <c r="V1175" s="16">
        <v>0</v>
      </c>
      <c r="W1175" s="11">
        <v>0</v>
      </c>
      <c r="X1175" s="17">
        <v>0</v>
      </c>
      <c r="Y1175" s="16"/>
      <c r="Z1175" s="11"/>
      <c r="AA1175" s="17"/>
      <c r="AB1175" s="16"/>
      <c r="AC1175" s="11"/>
      <c r="AD1175" s="17">
        <f>SUM(AB1175:AC1175)</f>
        <v>0</v>
      </c>
      <c r="AE1175" s="16"/>
      <c r="AF1175" s="11"/>
      <c r="AG1175" s="17"/>
      <c r="AH1175" s="164">
        <f>Q1175</f>
        <v>281599.67625000002</v>
      </c>
      <c r="AI1175" s="285"/>
      <c r="AJ1175" s="16">
        <f t="shared" si="282"/>
        <v>0</v>
      </c>
    </row>
    <row r="1176" spans="1:36" ht="11.25" customHeight="1">
      <c r="A1176" s="156">
        <v>18608241</v>
      </c>
      <c r="B1176" s="157"/>
      <c r="C1176" s="197" t="s">
        <v>2257</v>
      </c>
      <c r="D1176" s="159">
        <v>95304.25</v>
      </c>
      <c r="E1176" s="159">
        <v>95304.25</v>
      </c>
      <c r="F1176" s="159">
        <v>95304.25</v>
      </c>
      <c r="G1176" s="159">
        <v>96000</v>
      </c>
      <c r="H1176" s="159">
        <v>96000</v>
      </c>
      <c r="I1176" s="159">
        <v>96000</v>
      </c>
      <c r="J1176" s="275">
        <v>96000</v>
      </c>
      <c r="K1176" s="275">
        <v>96000</v>
      </c>
      <c r="L1176" s="160">
        <v>96000</v>
      </c>
      <c r="M1176" s="160">
        <v>96000</v>
      </c>
      <c r="N1176" s="160">
        <v>96000</v>
      </c>
      <c r="O1176" s="160">
        <v>96000</v>
      </c>
      <c r="P1176" s="160">
        <v>96000</v>
      </c>
      <c r="Q1176" s="160">
        <f t="shared" si="274"/>
        <v>95855.052083333328</v>
      </c>
      <c r="R1176" s="222"/>
      <c r="S1176" s="209"/>
      <c r="T1176" s="209" t="s">
        <v>1182</v>
      </c>
      <c r="U1176" s="517"/>
      <c r="V1176" s="16">
        <v>0</v>
      </c>
      <c r="W1176" s="11">
        <v>0</v>
      </c>
      <c r="X1176" s="17">
        <v>0</v>
      </c>
      <c r="Y1176" s="16"/>
      <c r="Z1176" s="11"/>
      <c r="AA1176" s="17"/>
      <c r="AB1176" s="16"/>
      <c r="AC1176" s="11"/>
      <c r="AD1176" s="17">
        <f>SUM(AB1176:AC1176)</f>
        <v>0</v>
      </c>
      <c r="AE1176" s="16">
        <f t="shared" ref="AE1176:AG1177" si="284">$Q1176</f>
        <v>95855.052083333328</v>
      </c>
      <c r="AF1176" s="11">
        <f t="shared" si="284"/>
        <v>95855.052083333328</v>
      </c>
      <c r="AG1176" s="17">
        <f t="shared" si="284"/>
        <v>95855.052083333328</v>
      </c>
      <c r="AH1176" s="161"/>
      <c r="AI1176" s="285"/>
      <c r="AJ1176" s="16">
        <f t="shared" si="282"/>
        <v>0</v>
      </c>
    </row>
    <row r="1177" spans="1:36" ht="11.25" customHeight="1">
      <c r="A1177" s="156">
        <v>18608242</v>
      </c>
      <c r="B1177" s="157"/>
      <c r="C1177" s="197" t="s">
        <v>552</v>
      </c>
      <c r="D1177" s="159">
        <v>0</v>
      </c>
      <c r="E1177" s="159">
        <v>0</v>
      </c>
      <c r="F1177" s="159">
        <v>0</v>
      </c>
      <c r="G1177" s="159">
        <v>0</v>
      </c>
      <c r="H1177" s="159">
        <v>0</v>
      </c>
      <c r="I1177" s="159">
        <v>0</v>
      </c>
      <c r="J1177" s="275">
        <v>0</v>
      </c>
      <c r="K1177" s="275">
        <v>0</v>
      </c>
      <c r="L1177" s="160">
        <v>0</v>
      </c>
      <c r="M1177" s="160">
        <v>0</v>
      </c>
      <c r="N1177" s="160">
        <v>0</v>
      </c>
      <c r="O1177" s="160">
        <v>0</v>
      </c>
      <c r="P1177" s="160">
        <v>0</v>
      </c>
      <c r="Q1177" s="160">
        <f t="shared" si="274"/>
        <v>0</v>
      </c>
      <c r="R1177" s="222"/>
      <c r="S1177" s="209"/>
      <c r="T1177" s="209" t="s">
        <v>1182</v>
      </c>
      <c r="U1177" s="517"/>
      <c r="V1177" s="16">
        <v>0</v>
      </c>
      <c r="W1177" s="11">
        <v>0</v>
      </c>
      <c r="X1177" s="17">
        <v>0</v>
      </c>
      <c r="Y1177" s="16"/>
      <c r="Z1177" s="11"/>
      <c r="AA1177" s="17"/>
      <c r="AB1177" s="16"/>
      <c r="AC1177" s="11"/>
      <c r="AD1177" s="17">
        <f t="shared" si="278"/>
        <v>0</v>
      </c>
      <c r="AE1177" s="16">
        <f t="shared" si="284"/>
        <v>0</v>
      </c>
      <c r="AF1177" s="11">
        <f t="shared" si="284"/>
        <v>0</v>
      </c>
      <c r="AG1177" s="17">
        <f t="shared" si="284"/>
        <v>0</v>
      </c>
      <c r="AH1177" s="161"/>
      <c r="AI1177" s="285"/>
      <c r="AJ1177" s="16">
        <f t="shared" si="282"/>
        <v>0</v>
      </c>
    </row>
    <row r="1178" spans="1:36" ht="11.25" customHeight="1">
      <c r="A1178" s="156">
        <v>18608251</v>
      </c>
      <c r="B1178" s="157"/>
      <c r="C1178" s="197" t="s">
        <v>2971</v>
      </c>
      <c r="D1178" s="159">
        <v>695.75</v>
      </c>
      <c r="E1178" s="159">
        <v>695.75</v>
      </c>
      <c r="F1178" s="159">
        <v>695.75</v>
      </c>
      <c r="G1178" s="159">
        <v>695.75</v>
      </c>
      <c r="H1178" s="159">
        <v>695.75</v>
      </c>
      <c r="I1178" s="159">
        <v>695.75</v>
      </c>
      <c r="J1178" s="275">
        <v>695.75</v>
      </c>
      <c r="K1178" s="275">
        <v>695.75</v>
      </c>
      <c r="L1178" s="160">
        <v>695.75</v>
      </c>
      <c r="M1178" s="160">
        <v>695.75</v>
      </c>
      <c r="N1178" s="160">
        <v>695.75</v>
      </c>
      <c r="O1178" s="160">
        <v>695.75</v>
      </c>
      <c r="P1178" s="160">
        <v>695.75</v>
      </c>
      <c r="Q1178" s="160">
        <f t="shared" si="274"/>
        <v>695.75</v>
      </c>
      <c r="R1178" s="222"/>
      <c r="S1178" s="209"/>
      <c r="T1178" s="209"/>
      <c r="U1178" s="517"/>
      <c r="V1178" s="16"/>
      <c r="W1178" s="11"/>
      <c r="X1178" s="17"/>
      <c r="Y1178" s="16"/>
      <c r="Z1178" s="11"/>
      <c r="AA1178" s="17"/>
      <c r="AB1178" s="16"/>
      <c r="AC1178" s="11"/>
      <c r="AD1178" s="17"/>
      <c r="AE1178" s="16"/>
      <c r="AF1178" s="11"/>
      <c r="AG1178" s="17"/>
      <c r="AH1178" s="164">
        <f>Q1178</f>
        <v>695.75</v>
      </c>
      <c r="AI1178" s="285"/>
      <c r="AJ1178" s="16">
        <f t="shared" si="282"/>
        <v>0</v>
      </c>
    </row>
    <row r="1179" spans="1:36" ht="11.25" customHeight="1">
      <c r="A1179" s="156">
        <v>18608312</v>
      </c>
      <c r="B1179" s="157"/>
      <c r="C1179" s="197" t="s">
        <v>698</v>
      </c>
      <c r="D1179" s="159">
        <v>3956574.68</v>
      </c>
      <c r="E1179" s="159">
        <v>3956574.68</v>
      </c>
      <c r="F1179" s="159">
        <v>3956574.68</v>
      </c>
      <c r="G1179" s="159">
        <v>3957998.74</v>
      </c>
      <c r="H1179" s="159">
        <v>3957998.74</v>
      </c>
      <c r="I1179" s="159">
        <v>3957998.74</v>
      </c>
      <c r="J1179" s="275">
        <v>3960605.37</v>
      </c>
      <c r="K1179" s="275">
        <v>3960605.37</v>
      </c>
      <c r="L1179" s="160">
        <v>3961262</v>
      </c>
      <c r="M1179" s="160">
        <v>3961262</v>
      </c>
      <c r="N1179" s="160">
        <v>3961262</v>
      </c>
      <c r="O1179" s="160">
        <v>3961262</v>
      </c>
      <c r="P1179" s="160">
        <v>3961262</v>
      </c>
      <c r="Q1179" s="160">
        <f t="shared" si="274"/>
        <v>3959360.2216666676</v>
      </c>
      <c r="R1179" s="222"/>
      <c r="S1179" s="209"/>
      <c r="T1179" s="209" t="s">
        <v>1182</v>
      </c>
      <c r="U1179" s="517"/>
      <c r="V1179" s="16">
        <v>0</v>
      </c>
      <c r="W1179" s="11">
        <v>0</v>
      </c>
      <c r="X1179" s="17">
        <v>0</v>
      </c>
      <c r="Y1179" s="16"/>
      <c r="Z1179" s="11"/>
      <c r="AA1179" s="17"/>
      <c r="AB1179" s="16"/>
      <c r="AC1179" s="11"/>
      <c r="AD1179" s="17">
        <f t="shared" si="278"/>
        <v>0</v>
      </c>
      <c r="AE1179" s="16">
        <f t="shared" ref="AE1179:AG1189" si="285">$Q1179</f>
        <v>3959360.2216666676</v>
      </c>
      <c r="AF1179" s="11">
        <f t="shared" si="285"/>
        <v>3959360.2216666676</v>
      </c>
      <c r="AG1179" s="17">
        <f t="shared" si="285"/>
        <v>3959360.2216666676</v>
      </c>
      <c r="AH1179" s="161"/>
      <c r="AI1179" s="285"/>
      <c r="AJ1179" s="16">
        <f t="shared" si="282"/>
        <v>0</v>
      </c>
    </row>
    <row r="1180" spans="1:36" ht="11.25" customHeight="1">
      <c r="A1180" s="156">
        <v>18608412</v>
      </c>
      <c r="B1180" s="157"/>
      <c r="C1180" s="197" t="s">
        <v>211</v>
      </c>
      <c r="D1180" s="159">
        <v>2651381.7400000002</v>
      </c>
      <c r="E1180" s="159">
        <v>2651381.7400000002</v>
      </c>
      <c r="F1180" s="159">
        <v>2651381.7400000002</v>
      </c>
      <c r="G1180" s="159">
        <v>2651381.7400000002</v>
      </c>
      <c r="H1180" s="159">
        <v>2651381.7400000002</v>
      </c>
      <c r="I1180" s="159">
        <v>2651381.7400000002</v>
      </c>
      <c r="J1180" s="275">
        <v>2651381.7400000002</v>
      </c>
      <c r="K1180" s="275">
        <v>2651381.7400000002</v>
      </c>
      <c r="L1180" s="160">
        <v>2651381.7400000002</v>
      </c>
      <c r="M1180" s="160">
        <v>2651381.7400000002</v>
      </c>
      <c r="N1180" s="160">
        <v>2651381.7400000002</v>
      </c>
      <c r="O1180" s="160">
        <v>2651381.7400000002</v>
      </c>
      <c r="P1180" s="160">
        <v>2651381.7400000002</v>
      </c>
      <c r="Q1180" s="160">
        <f t="shared" si="274"/>
        <v>2651381.7400000007</v>
      </c>
      <c r="R1180" s="222"/>
      <c r="S1180" s="209"/>
      <c r="T1180" s="209" t="s">
        <v>1182</v>
      </c>
      <c r="U1180" s="517"/>
      <c r="V1180" s="16">
        <v>0</v>
      </c>
      <c r="W1180" s="11">
        <v>0</v>
      </c>
      <c r="X1180" s="17">
        <v>0</v>
      </c>
      <c r="Y1180" s="16"/>
      <c r="Z1180" s="11"/>
      <c r="AA1180" s="17"/>
      <c r="AB1180" s="16"/>
      <c r="AC1180" s="11"/>
      <c r="AD1180" s="17">
        <f t="shared" si="278"/>
        <v>0</v>
      </c>
      <c r="AE1180" s="16">
        <f t="shared" si="285"/>
        <v>2651381.7400000007</v>
      </c>
      <c r="AF1180" s="11">
        <f t="shared" si="285"/>
        <v>2651381.7400000007</v>
      </c>
      <c r="AG1180" s="17">
        <f t="shared" si="285"/>
        <v>2651381.7400000007</v>
      </c>
      <c r="AH1180" s="161"/>
      <c r="AI1180" s="285"/>
      <c r="AJ1180" s="16">
        <f t="shared" si="282"/>
        <v>0</v>
      </c>
    </row>
    <row r="1181" spans="1:36" ht="11.25" customHeight="1">
      <c r="A1181" s="156">
        <v>18608442</v>
      </c>
      <c r="B1181" s="157"/>
      <c r="C1181" s="197" t="s">
        <v>347</v>
      </c>
      <c r="D1181" s="159">
        <v>0</v>
      </c>
      <c r="E1181" s="159">
        <v>0</v>
      </c>
      <c r="F1181" s="159">
        <v>0</v>
      </c>
      <c r="G1181" s="159">
        <v>0</v>
      </c>
      <c r="H1181" s="159">
        <v>0</v>
      </c>
      <c r="I1181" s="159">
        <v>0</v>
      </c>
      <c r="J1181" s="275">
        <v>0</v>
      </c>
      <c r="K1181" s="275">
        <v>0</v>
      </c>
      <c r="L1181" s="160">
        <v>0</v>
      </c>
      <c r="M1181" s="160">
        <v>0</v>
      </c>
      <c r="N1181" s="160">
        <v>0</v>
      </c>
      <c r="O1181" s="160">
        <v>0</v>
      </c>
      <c r="P1181" s="160">
        <v>0</v>
      </c>
      <c r="Q1181" s="160">
        <f t="shared" si="274"/>
        <v>0</v>
      </c>
      <c r="R1181" s="222"/>
      <c r="S1181" s="209"/>
      <c r="T1181" s="209" t="s">
        <v>1182</v>
      </c>
      <c r="U1181" s="517"/>
      <c r="V1181" s="16">
        <v>0</v>
      </c>
      <c r="W1181" s="11">
        <v>0</v>
      </c>
      <c r="X1181" s="17">
        <v>0</v>
      </c>
      <c r="Y1181" s="16"/>
      <c r="Z1181" s="11"/>
      <c r="AA1181" s="17"/>
      <c r="AB1181" s="16"/>
      <c r="AC1181" s="11"/>
      <c r="AD1181" s="17">
        <f t="shared" si="278"/>
        <v>0</v>
      </c>
      <c r="AE1181" s="16">
        <f t="shared" si="285"/>
        <v>0</v>
      </c>
      <c r="AF1181" s="11">
        <f t="shared" si="285"/>
        <v>0</v>
      </c>
      <c r="AG1181" s="17">
        <f t="shared" si="285"/>
        <v>0</v>
      </c>
      <c r="AH1181" s="161"/>
      <c r="AI1181" s="285"/>
      <c r="AJ1181" s="16">
        <f t="shared" si="282"/>
        <v>0</v>
      </c>
    </row>
    <row r="1182" spans="1:36" ht="11.25" customHeight="1">
      <c r="A1182" s="156">
        <v>18608452</v>
      </c>
      <c r="B1182" s="157"/>
      <c r="C1182" s="197" t="s">
        <v>132</v>
      </c>
      <c r="D1182" s="159">
        <v>0</v>
      </c>
      <c r="E1182" s="159">
        <v>0</v>
      </c>
      <c r="F1182" s="159">
        <v>0</v>
      </c>
      <c r="G1182" s="159">
        <v>0</v>
      </c>
      <c r="H1182" s="159">
        <v>0</v>
      </c>
      <c r="I1182" s="159">
        <v>0</v>
      </c>
      <c r="J1182" s="275">
        <v>0</v>
      </c>
      <c r="K1182" s="275">
        <v>0</v>
      </c>
      <c r="L1182" s="160">
        <v>0</v>
      </c>
      <c r="M1182" s="160">
        <v>0</v>
      </c>
      <c r="N1182" s="160">
        <v>0</v>
      </c>
      <c r="O1182" s="160">
        <v>0</v>
      </c>
      <c r="P1182" s="160">
        <v>0</v>
      </c>
      <c r="Q1182" s="160">
        <f t="shared" si="274"/>
        <v>0</v>
      </c>
      <c r="R1182" s="222"/>
      <c r="S1182" s="209"/>
      <c r="T1182" s="209" t="s">
        <v>1182</v>
      </c>
      <c r="U1182" s="517"/>
      <c r="V1182" s="16">
        <v>0</v>
      </c>
      <c r="W1182" s="11">
        <v>0</v>
      </c>
      <c r="X1182" s="17">
        <v>0</v>
      </c>
      <c r="Y1182" s="16"/>
      <c r="Z1182" s="11"/>
      <c r="AA1182" s="17"/>
      <c r="AB1182" s="16"/>
      <c r="AC1182" s="11"/>
      <c r="AD1182" s="17">
        <f t="shared" si="278"/>
        <v>0</v>
      </c>
      <c r="AE1182" s="16">
        <f t="shared" si="285"/>
        <v>0</v>
      </c>
      <c r="AF1182" s="11">
        <f t="shared" si="285"/>
        <v>0</v>
      </c>
      <c r="AG1182" s="17">
        <f t="shared" si="285"/>
        <v>0</v>
      </c>
      <c r="AH1182" s="161"/>
      <c r="AI1182" s="285"/>
      <c r="AJ1182" s="16">
        <f t="shared" si="282"/>
        <v>0</v>
      </c>
    </row>
    <row r="1183" spans="1:36" ht="11.25" customHeight="1">
      <c r="A1183" s="156">
        <v>18608512</v>
      </c>
      <c r="B1183" s="157"/>
      <c r="C1183" s="197" t="s">
        <v>1703</v>
      </c>
      <c r="D1183" s="159">
        <v>0</v>
      </c>
      <c r="E1183" s="159">
        <v>0</v>
      </c>
      <c r="F1183" s="159">
        <v>0</v>
      </c>
      <c r="G1183" s="159">
        <v>0</v>
      </c>
      <c r="H1183" s="159">
        <v>0</v>
      </c>
      <c r="I1183" s="159">
        <v>0</v>
      </c>
      <c r="J1183" s="275">
        <v>0</v>
      </c>
      <c r="K1183" s="275">
        <v>0</v>
      </c>
      <c r="L1183" s="160">
        <v>0</v>
      </c>
      <c r="M1183" s="160">
        <v>0</v>
      </c>
      <c r="N1183" s="160">
        <v>0</v>
      </c>
      <c r="O1183" s="160">
        <v>0</v>
      </c>
      <c r="P1183" s="160">
        <v>0</v>
      </c>
      <c r="Q1183" s="160">
        <f t="shared" si="274"/>
        <v>0</v>
      </c>
      <c r="R1183" s="222"/>
      <c r="S1183" s="209"/>
      <c r="T1183" s="209" t="s">
        <v>1182</v>
      </c>
      <c r="U1183" s="517"/>
      <c r="V1183" s="16">
        <v>0</v>
      </c>
      <c r="W1183" s="11">
        <v>0</v>
      </c>
      <c r="X1183" s="17">
        <v>0</v>
      </c>
      <c r="Y1183" s="16"/>
      <c r="Z1183" s="11"/>
      <c r="AA1183" s="17"/>
      <c r="AB1183" s="16"/>
      <c r="AC1183" s="11"/>
      <c r="AD1183" s="17">
        <f t="shared" si="278"/>
        <v>0</v>
      </c>
      <c r="AE1183" s="16">
        <f t="shared" si="285"/>
        <v>0</v>
      </c>
      <c r="AF1183" s="11">
        <f t="shared" si="285"/>
        <v>0</v>
      </c>
      <c r="AG1183" s="17">
        <f t="shared" si="285"/>
        <v>0</v>
      </c>
      <c r="AH1183" s="161"/>
      <c r="AI1183" s="285"/>
      <c r="AJ1183" s="16">
        <f t="shared" si="282"/>
        <v>0</v>
      </c>
    </row>
    <row r="1184" spans="1:36" ht="11.25" customHeight="1">
      <c r="A1184" s="156">
        <v>18608542</v>
      </c>
      <c r="B1184" s="157"/>
      <c r="C1184" s="197" t="s">
        <v>499</v>
      </c>
      <c r="D1184" s="159">
        <v>0</v>
      </c>
      <c r="E1184" s="159">
        <v>0</v>
      </c>
      <c r="F1184" s="159">
        <v>0</v>
      </c>
      <c r="G1184" s="159">
        <v>0</v>
      </c>
      <c r="H1184" s="159">
        <v>0</v>
      </c>
      <c r="I1184" s="159">
        <v>0</v>
      </c>
      <c r="J1184" s="275">
        <v>0</v>
      </c>
      <c r="K1184" s="275">
        <v>0</v>
      </c>
      <c r="L1184" s="160">
        <v>0</v>
      </c>
      <c r="M1184" s="160">
        <v>0</v>
      </c>
      <c r="N1184" s="160">
        <v>0</v>
      </c>
      <c r="O1184" s="160">
        <v>0</v>
      </c>
      <c r="P1184" s="160">
        <v>0</v>
      </c>
      <c r="Q1184" s="160">
        <f t="shared" si="274"/>
        <v>0</v>
      </c>
      <c r="R1184" s="222"/>
      <c r="S1184" s="209"/>
      <c r="T1184" s="209" t="s">
        <v>1182</v>
      </c>
      <c r="U1184" s="517"/>
      <c r="V1184" s="16">
        <v>0</v>
      </c>
      <c r="W1184" s="11">
        <v>0</v>
      </c>
      <c r="X1184" s="17">
        <v>0</v>
      </c>
      <c r="Y1184" s="16"/>
      <c r="Z1184" s="11"/>
      <c r="AA1184" s="17"/>
      <c r="AB1184" s="16"/>
      <c r="AC1184" s="11"/>
      <c r="AD1184" s="17">
        <f t="shared" si="278"/>
        <v>0</v>
      </c>
      <c r="AE1184" s="16">
        <f t="shared" si="285"/>
        <v>0</v>
      </c>
      <c r="AF1184" s="11">
        <f t="shared" si="285"/>
        <v>0</v>
      </c>
      <c r="AG1184" s="17">
        <f t="shared" si="285"/>
        <v>0</v>
      </c>
      <c r="AH1184" s="161"/>
      <c r="AI1184" s="285"/>
      <c r="AJ1184" s="16">
        <f t="shared" si="282"/>
        <v>0</v>
      </c>
    </row>
    <row r="1185" spans="1:36" ht="11.25" customHeight="1">
      <c r="A1185" s="156">
        <v>18608612</v>
      </c>
      <c r="B1185" s="157"/>
      <c r="C1185" s="197" t="s">
        <v>500</v>
      </c>
      <c r="D1185" s="159">
        <v>776531.8</v>
      </c>
      <c r="E1185" s="159">
        <v>776531.8</v>
      </c>
      <c r="F1185" s="159">
        <v>776531.8</v>
      </c>
      <c r="G1185" s="159">
        <v>776531.8</v>
      </c>
      <c r="H1185" s="159">
        <v>776531.8</v>
      </c>
      <c r="I1185" s="159">
        <v>780308.23</v>
      </c>
      <c r="J1185" s="275">
        <v>780308.23</v>
      </c>
      <c r="K1185" s="275">
        <v>781021.98</v>
      </c>
      <c r="L1185" s="160">
        <v>781921.98</v>
      </c>
      <c r="M1185" s="160">
        <v>782101.95</v>
      </c>
      <c r="N1185" s="160">
        <v>782101.95</v>
      </c>
      <c r="O1185" s="160">
        <v>784856.57</v>
      </c>
      <c r="P1185" s="160">
        <v>785957.33</v>
      </c>
      <c r="Q1185" s="160">
        <f t="shared" si="274"/>
        <v>779999.3879166668</v>
      </c>
      <c r="R1185" s="222"/>
      <c r="S1185" s="209"/>
      <c r="T1185" s="209" t="s">
        <v>1182</v>
      </c>
      <c r="U1185" s="517"/>
      <c r="V1185" s="16">
        <v>0</v>
      </c>
      <c r="W1185" s="11">
        <v>0</v>
      </c>
      <c r="X1185" s="17">
        <v>0</v>
      </c>
      <c r="Y1185" s="16"/>
      <c r="Z1185" s="11"/>
      <c r="AA1185" s="17"/>
      <c r="AB1185" s="16"/>
      <c r="AC1185" s="11"/>
      <c r="AD1185" s="17">
        <f t="shared" si="278"/>
        <v>0</v>
      </c>
      <c r="AE1185" s="16">
        <f t="shared" si="285"/>
        <v>779999.3879166668</v>
      </c>
      <c r="AF1185" s="11">
        <f t="shared" si="285"/>
        <v>779999.3879166668</v>
      </c>
      <c r="AG1185" s="17">
        <f t="shared" si="285"/>
        <v>779999.3879166668</v>
      </c>
      <c r="AH1185" s="161"/>
      <c r="AI1185" s="285"/>
      <c r="AJ1185" s="16">
        <f t="shared" si="282"/>
        <v>0</v>
      </c>
    </row>
    <row r="1186" spans="1:36" ht="11.25" customHeight="1">
      <c r="A1186" s="156">
        <v>18608642</v>
      </c>
      <c r="B1186" s="157"/>
      <c r="C1186" s="197" t="s">
        <v>499</v>
      </c>
      <c r="D1186" s="159">
        <v>0</v>
      </c>
      <c r="E1186" s="159">
        <v>0</v>
      </c>
      <c r="F1186" s="159">
        <v>0</v>
      </c>
      <c r="G1186" s="159">
        <v>0</v>
      </c>
      <c r="H1186" s="159">
        <v>0</v>
      </c>
      <c r="I1186" s="159">
        <v>0</v>
      </c>
      <c r="J1186" s="275">
        <v>0</v>
      </c>
      <c r="K1186" s="275">
        <v>0</v>
      </c>
      <c r="L1186" s="160">
        <v>0</v>
      </c>
      <c r="M1186" s="160">
        <v>0</v>
      </c>
      <c r="N1186" s="160">
        <v>0</v>
      </c>
      <c r="O1186" s="160">
        <v>0</v>
      </c>
      <c r="P1186" s="160">
        <v>0</v>
      </c>
      <c r="Q1186" s="160">
        <f t="shared" si="274"/>
        <v>0</v>
      </c>
      <c r="R1186" s="222"/>
      <c r="S1186" s="209"/>
      <c r="T1186" s="209" t="s">
        <v>1182</v>
      </c>
      <c r="U1186" s="517"/>
      <c r="V1186" s="16">
        <v>0</v>
      </c>
      <c r="W1186" s="11">
        <v>0</v>
      </c>
      <c r="X1186" s="17">
        <v>0</v>
      </c>
      <c r="Y1186" s="16"/>
      <c r="Z1186" s="11"/>
      <c r="AA1186" s="17"/>
      <c r="AB1186" s="16"/>
      <c r="AC1186" s="11"/>
      <c r="AD1186" s="17">
        <f t="shared" si="278"/>
        <v>0</v>
      </c>
      <c r="AE1186" s="16">
        <f t="shared" si="285"/>
        <v>0</v>
      </c>
      <c r="AF1186" s="11">
        <f t="shared" si="285"/>
        <v>0</v>
      </c>
      <c r="AG1186" s="17">
        <f t="shared" si="285"/>
        <v>0</v>
      </c>
      <c r="AH1186" s="161"/>
      <c r="AI1186" s="285"/>
      <c r="AJ1186" s="16">
        <f t="shared" si="282"/>
        <v>0</v>
      </c>
    </row>
    <row r="1187" spans="1:36" ht="11.25" customHeight="1">
      <c r="A1187" s="156">
        <v>18608712</v>
      </c>
      <c r="B1187" s="157"/>
      <c r="C1187" s="197" t="s">
        <v>501</v>
      </c>
      <c r="D1187" s="159">
        <v>5358200.1500000004</v>
      </c>
      <c r="E1187" s="159">
        <v>5358200.1500000004</v>
      </c>
      <c r="F1187" s="159">
        <v>5358200.1500000004</v>
      </c>
      <c r="G1187" s="159">
        <v>5358200.1500000004</v>
      </c>
      <c r="H1187" s="159">
        <v>5358200.1500000004</v>
      </c>
      <c r="I1187" s="159">
        <v>5358200.1500000004</v>
      </c>
      <c r="J1187" s="275">
        <v>5357771.72</v>
      </c>
      <c r="K1187" s="275">
        <v>5358249.62</v>
      </c>
      <c r="L1187" s="160">
        <v>5357529.62</v>
      </c>
      <c r="M1187" s="160">
        <v>5357529.62</v>
      </c>
      <c r="N1187" s="160">
        <v>5361017.12</v>
      </c>
      <c r="O1187" s="160">
        <v>5361208.37</v>
      </c>
      <c r="P1187" s="160">
        <v>5361208.37</v>
      </c>
      <c r="Q1187" s="160">
        <f t="shared" si="274"/>
        <v>5358667.5899999989</v>
      </c>
      <c r="R1187" s="222"/>
      <c r="S1187" s="209"/>
      <c r="T1187" s="209" t="s">
        <v>1182</v>
      </c>
      <c r="U1187" s="517"/>
      <c r="V1187" s="16">
        <v>0</v>
      </c>
      <c r="W1187" s="11">
        <v>0</v>
      </c>
      <c r="X1187" s="17">
        <v>0</v>
      </c>
      <c r="Y1187" s="16"/>
      <c r="Z1187" s="11"/>
      <c r="AA1187" s="17"/>
      <c r="AB1187" s="16"/>
      <c r="AC1187" s="11"/>
      <c r="AD1187" s="17">
        <f t="shared" si="278"/>
        <v>0</v>
      </c>
      <c r="AE1187" s="16">
        <f t="shared" si="285"/>
        <v>5358667.5899999989</v>
      </c>
      <c r="AF1187" s="11">
        <f t="shared" si="285"/>
        <v>5358667.5899999989</v>
      </c>
      <c r="AG1187" s="17">
        <f t="shared" si="285"/>
        <v>5358667.5899999989</v>
      </c>
      <c r="AH1187" s="161"/>
      <c r="AI1187" s="285"/>
      <c r="AJ1187" s="16">
        <f t="shared" si="282"/>
        <v>0</v>
      </c>
    </row>
    <row r="1188" spans="1:36" ht="11.25" customHeight="1">
      <c r="A1188" s="156" t="s">
        <v>3015</v>
      </c>
      <c r="B1188" s="157"/>
      <c r="C1188" s="197" t="s">
        <v>3012</v>
      </c>
      <c r="D1188" s="159"/>
      <c r="E1188" s="159">
        <v>7087.5</v>
      </c>
      <c r="F1188" s="159">
        <v>7656.25</v>
      </c>
      <c r="G1188" s="159">
        <v>7656.25</v>
      </c>
      <c r="H1188" s="159">
        <v>7656.25</v>
      </c>
      <c r="I1188" s="159">
        <v>7656.25</v>
      </c>
      <c r="J1188" s="275">
        <v>7656.25</v>
      </c>
      <c r="K1188" s="275">
        <v>7656.25</v>
      </c>
      <c r="L1188" s="160">
        <v>8781.25</v>
      </c>
      <c r="M1188" s="160">
        <v>8781.25</v>
      </c>
      <c r="N1188" s="160">
        <v>8781.25</v>
      </c>
      <c r="O1188" s="160">
        <v>8781.25</v>
      </c>
      <c r="P1188" s="160">
        <v>8781.25</v>
      </c>
      <c r="Q1188" s="160">
        <f t="shared" si="274"/>
        <v>7711.71875</v>
      </c>
      <c r="R1188" s="222"/>
      <c r="S1188" s="209"/>
      <c r="T1188" s="209" t="s">
        <v>1182</v>
      </c>
      <c r="U1188" s="517"/>
      <c r="V1188" s="16"/>
      <c r="W1188" s="11"/>
      <c r="X1188" s="17"/>
      <c r="Y1188" s="16"/>
      <c r="Z1188" s="11"/>
      <c r="AA1188" s="17"/>
      <c r="AB1188" s="16"/>
      <c r="AC1188" s="11"/>
      <c r="AD1188" s="17"/>
      <c r="AE1188" s="16">
        <f t="shared" si="285"/>
        <v>7711.71875</v>
      </c>
      <c r="AF1188" s="11">
        <f t="shared" si="285"/>
        <v>7711.71875</v>
      </c>
      <c r="AG1188" s="17">
        <f t="shared" si="285"/>
        <v>7711.71875</v>
      </c>
      <c r="AH1188" s="161"/>
      <c r="AI1188" s="285"/>
      <c r="AJ1188" s="16">
        <f t="shared" si="282"/>
        <v>0</v>
      </c>
    </row>
    <row r="1189" spans="1:36" ht="11.25" customHeight="1">
      <c r="A1189" s="156">
        <v>18608742</v>
      </c>
      <c r="B1189" s="157"/>
      <c r="C1189" s="197" t="s">
        <v>502</v>
      </c>
      <c r="D1189" s="159">
        <v>0</v>
      </c>
      <c r="E1189" s="159">
        <v>0</v>
      </c>
      <c r="F1189" s="159">
        <v>0</v>
      </c>
      <c r="G1189" s="159">
        <v>0</v>
      </c>
      <c r="H1189" s="159">
        <v>0</v>
      </c>
      <c r="I1189" s="159">
        <v>0</v>
      </c>
      <c r="J1189" s="275">
        <v>0</v>
      </c>
      <c r="K1189" s="275">
        <v>0</v>
      </c>
      <c r="L1189" s="160">
        <v>0</v>
      </c>
      <c r="M1189" s="160">
        <v>0</v>
      </c>
      <c r="N1189" s="160">
        <v>0</v>
      </c>
      <c r="O1189" s="160">
        <v>0</v>
      </c>
      <c r="P1189" s="160">
        <v>0</v>
      </c>
      <c r="Q1189" s="160">
        <f t="shared" si="274"/>
        <v>0</v>
      </c>
      <c r="R1189" s="222"/>
      <c r="S1189" s="209"/>
      <c r="T1189" s="209" t="s">
        <v>1182</v>
      </c>
      <c r="U1189" s="517"/>
      <c r="V1189" s="16">
        <v>0</v>
      </c>
      <c r="W1189" s="11">
        <v>0</v>
      </c>
      <c r="X1189" s="17">
        <v>0</v>
      </c>
      <c r="Y1189" s="16"/>
      <c r="Z1189" s="11"/>
      <c r="AA1189" s="17"/>
      <c r="AB1189" s="16"/>
      <c r="AC1189" s="11"/>
      <c r="AD1189" s="17">
        <f t="shared" si="278"/>
        <v>0</v>
      </c>
      <c r="AE1189" s="16">
        <f t="shared" si="285"/>
        <v>0</v>
      </c>
      <c r="AF1189" s="11">
        <f t="shared" si="285"/>
        <v>0</v>
      </c>
      <c r="AG1189" s="17">
        <f t="shared" si="285"/>
        <v>0</v>
      </c>
      <c r="AH1189" s="161"/>
      <c r="AI1189" s="285"/>
      <c r="AJ1189" s="16">
        <f t="shared" si="282"/>
        <v>0</v>
      </c>
    </row>
    <row r="1190" spans="1:36" ht="11.25" customHeight="1">
      <c r="A1190" s="194">
        <v>18608752</v>
      </c>
      <c r="B1190" s="195"/>
      <c r="C1190" s="245" t="s">
        <v>1871</v>
      </c>
      <c r="D1190" s="159">
        <v>935530</v>
      </c>
      <c r="E1190" s="159">
        <v>935530</v>
      </c>
      <c r="F1190" s="159">
        <v>935530</v>
      </c>
      <c r="G1190" s="159">
        <v>935530</v>
      </c>
      <c r="H1190" s="159">
        <v>935530</v>
      </c>
      <c r="I1190" s="159">
        <v>935530</v>
      </c>
      <c r="J1190" s="275">
        <v>935530</v>
      </c>
      <c r="K1190" s="275">
        <v>935530</v>
      </c>
      <c r="L1190" s="160">
        <v>935530</v>
      </c>
      <c r="M1190" s="160">
        <v>935530</v>
      </c>
      <c r="N1190" s="160">
        <v>935530</v>
      </c>
      <c r="O1190" s="160">
        <v>935530</v>
      </c>
      <c r="P1190" s="160">
        <v>935530</v>
      </c>
      <c r="Q1190" s="160">
        <f t="shared" si="274"/>
        <v>935530</v>
      </c>
      <c r="R1190" s="222"/>
      <c r="S1190" s="209"/>
      <c r="T1190" s="209"/>
      <c r="U1190" s="517"/>
      <c r="V1190" s="16">
        <v>0</v>
      </c>
      <c r="W1190" s="11">
        <v>0</v>
      </c>
      <c r="X1190" s="17">
        <v>0</v>
      </c>
      <c r="Y1190" s="16"/>
      <c r="Z1190" s="11"/>
      <c r="AA1190" s="17"/>
      <c r="AB1190" s="16"/>
      <c r="AC1190" s="11"/>
      <c r="AD1190" s="17">
        <f>SUM(AB1190:AC1190)</f>
        <v>0</v>
      </c>
      <c r="AE1190" s="16"/>
      <c r="AF1190" s="11"/>
      <c r="AG1190" s="17"/>
      <c r="AH1190" s="164">
        <f>Q1190</f>
        <v>935530</v>
      </c>
      <c r="AI1190" s="285"/>
      <c r="AJ1190" s="16">
        <f t="shared" si="282"/>
        <v>0</v>
      </c>
    </row>
    <row r="1191" spans="1:36" ht="11.25" customHeight="1">
      <c r="A1191" s="194">
        <v>18608762</v>
      </c>
      <c r="B1191" s="195"/>
      <c r="C1191" s="245" t="s">
        <v>1872</v>
      </c>
      <c r="D1191" s="159">
        <v>0</v>
      </c>
      <c r="E1191" s="159">
        <v>0</v>
      </c>
      <c r="F1191" s="159">
        <v>0</v>
      </c>
      <c r="G1191" s="159">
        <v>0</v>
      </c>
      <c r="H1191" s="159">
        <v>0</v>
      </c>
      <c r="I1191" s="159">
        <v>0</v>
      </c>
      <c r="J1191" s="275">
        <v>0</v>
      </c>
      <c r="K1191" s="275">
        <v>0</v>
      </c>
      <c r="L1191" s="160">
        <v>0</v>
      </c>
      <c r="M1191" s="160">
        <v>0</v>
      </c>
      <c r="N1191" s="160">
        <v>0</v>
      </c>
      <c r="O1191" s="160">
        <v>0</v>
      </c>
      <c r="P1191" s="160">
        <v>0</v>
      </c>
      <c r="Q1191" s="160">
        <f t="shared" si="274"/>
        <v>0</v>
      </c>
      <c r="R1191" s="222"/>
      <c r="S1191" s="209"/>
      <c r="T1191" s="209"/>
      <c r="U1191" s="517"/>
      <c r="V1191" s="16">
        <v>0</v>
      </c>
      <c r="W1191" s="11">
        <v>0</v>
      </c>
      <c r="X1191" s="17">
        <v>0</v>
      </c>
      <c r="Y1191" s="16"/>
      <c r="Z1191" s="11"/>
      <c r="AA1191" s="17"/>
      <c r="AB1191" s="16"/>
      <c r="AC1191" s="11"/>
      <c r="AD1191" s="17">
        <f>SUM(AB1191:AC1191)</f>
        <v>0</v>
      </c>
      <c r="AE1191" s="16"/>
      <c r="AF1191" s="11"/>
      <c r="AG1191" s="17"/>
      <c r="AH1191" s="164">
        <f>Q1191</f>
        <v>0</v>
      </c>
      <c r="AI1191" s="285"/>
      <c r="AJ1191" s="16">
        <f t="shared" si="282"/>
        <v>0</v>
      </c>
    </row>
    <row r="1192" spans="1:36" ht="11.25" customHeight="1">
      <c r="A1192" s="156">
        <v>18608772</v>
      </c>
      <c r="B1192" s="157"/>
      <c r="C1192" s="197" t="s">
        <v>2658</v>
      </c>
      <c r="D1192" s="159">
        <v>-3488999.1</v>
      </c>
      <c r="E1192" s="159">
        <v>-3488999.1</v>
      </c>
      <c r="F1192" s="159">
        <v>-3488999.1</v>
      </c>
      <c r="G1192" s="159">
        <v>-3488999.1</v>
      </c>
      <c r="H1192" s="159">
        <v>-3488999.1</v>
      </c>
      <c r="I1192" s="159">
        <v>-3488999.1</v>
      </c>
      <c r="J1192" s="275">
        <v>-3488999.1</v>
      </c>
      <c r="K1192" s="275">
        <v>-3488999.1</v>
      </c>
      <c r="L1192" s="160">
        <v>-3488999.1</v>
      </c>
      <c r="M1192" s="160">
        <v>-3488999.1</v>
      </c>
      <c r="N1192" s="160">
        <v>-3488999.1</v>
      </c>
      <c r="O1192" s="160">
        <v>-3488999.1</v>
      </c>
      <c r="P1192" s="160">
        <v>-3488999.1</v>
      </c>
      <c r="Q1192" s="160">
        <f t="shared" si="274"/>
        <v>-3488999.100000001</v>
      </c>
      <c r="R1192" s="222"/>
      <c r="S1192" s="209"/>
      <c r="T1192" s="209" t="s">
        <v>1182</v>
      </c>
      <c r="U1192" s="517"/>
      <c r="V1192" s="16">
        <v>0</v>
      </c>
      <c r="W1192" s="11">
        <v>0</v>
      </c>
      <c r="X1192" s="17">
        <v>0</v>
      </c>
      <c r="Y1192" s="16"/>
      <c r="Z1192" s="11"/>
      <c r="AA1192" s="17"/>
      <c r="AB1192" s="16"/>
      <c r="AC1192" s="11"/>
      <c r="AD1192" s="17">
        <f t="shared" ref="AD1192:AD1194" si="286">SUM(AB1192:AC1192)</f>
        <v>0</v>
      </c>
      <c r="AE1192" s="16">
        <f t="shared" ref="AE1192:AG1211" si="287">$Q1192</f>
        <v>-3488999.100000001</v>
      </c>
      <c r="AF1192" s="11">
        <f t="shared" si="287"/>
        <v>-3488999.100000001</v>
      </c>
      <c r="AG1192" s="17">
        <f t="shared" si="287"/>
        <v>-3488999.100000001</v>
      </c>
      <c r="AH1192" s="161"/>
      <c r="AI1192" s="285"/>
      <c r="AJ1192" s="16">
        <f t="shared" si="282"/>
        <v>0</v>
      </c>
    </row>
    <row r="1193" spans="1:36" ht="11.25" customHeight="1">
      <c r="A1193" s="156">
        <v>18608782</v>
      </c>
      <c r="B1193" s="157"/>
      <c r="C1193" s="197" t="s">
        <v>2659</v>
      </c>
      <c r="D1193" s="159">
        <v>-801550.75</v>
      </c>
      <c r="E1193" s="159">
        <v>-801550.75</v>
      </c>
      <c r="F1193" s="159">
        <v>-801550.75</v>
      </c>
      <c r="G1193" s="159">
        <v>-801550.75</v>
      </c>
      <c r="H1193" s="159">
        <v>-801550.75</v>
      </c>
      <c r="I1193" s="159">
        <v>-801550.75</v>
      </c>
      <c r="J1193" s="275">
        <v>-801550.75</v>
      </c>
      <c r="K1193" s="275">
        <v>-801550.75</v>
      </c>
      <c r="L1193" s="160">
        <v>-801550.75</v>
      </c>
      <c r="M1193" s="160">
        <v>-801550.75</v>
      </c>
      <c r="N1193" s="160">
        <v>-801550.75</v>
      </c>
      <c r="O1193" s="160">
        <v>-801550.75</v>
      </c>
      <c r="P1193" s="160">
        <v>-801550.75</v>
      </c>
      <c r="Q1193" s="160">
        <f t="shared" si="274"/>
        <v>-801550.75</v>
      </c>
      <c r="R1193" s="222"/>
      <c r="S1193" s="209"/>
      <c r="T1193" s="209" t="s">
        <v>1182</v>
      </c>
      <c r="U1193" s="517"/>
      <c r="V1193" s="16">
        <v>0</v>
      </c>
      <c r="W1193" s="11">
        <v>0</v>
      </c>
      <c r="X1193" s="17">
        <v>0</v>
      </c>
      <c r="Y1193" s="16"/>
      <c r="Z1193" s="11"/>
      <c r="AA1193" s="17"/>
      <c r="AB1193" s="16"/>
      <c r="AC1193" s="11"/>
      <c r="AD1193" s="17">
        <f t="shared" si="286"/>
        <v>0</v>
      </c>
      <c r="AE1193" s="16">
        <f t="shared" si="287"/>
        <v>-801550.75</v>
      </c>
      <c r="AF1193" s="11">
        <f t="shared" si="287"/>
        <v>-801550.75</v>
      </c>
      <c r="AG1193" s="17">
        <f t="shared" si="287"/>
        <v>-801550.75</v>
      </c>
      <c r="AH1193" s="161"/>
      <c r="AI1193" s="285"/>
      <c r="AJ1193" s="16">
        <f t="shared" si="282"/>
        <v>0</v>
      </c>
    </row>
    <row r="1194" spans="1:36" ht="11.25" customHeight="1">
      <c r="A1194" s="156">
        <v>18608792</v>
      </c>
      <c r="B1194" s="157"/>
      <c r="C1194" s="197" t="s">
        <v>2660</v>
      </c>
      <c r="D1194" s="159">
        <v>-160310.15</v>
      </c>
      <c r="E1194" s="159">
        <v>-160310.15</v>
      </c>
      <c r="F1194" s="159">
        <v>-160310.15</v>
      </c>
      <c r="G1194" s="159">
        <v>-160310.15</v>
      </c>
      <c r="H1194" s="159">
        <v>-160310.15</v>
      </c>
      <c r="I1194" s="159">
        <v>-160310.15</v>
      </c>
      <c r="J1194" s="275">
        <v>-160310.15</v>
      </c>
      <c r="K1194" s="275">
        <v>-160310.15</v>
      </c>
      <c r="L1194" s="160">
        <v>-160310.15</v>
      </c>
      <c r="M1194" s="160">
        <v>-160310.15</v>
      </c>
      <c r="N1194" s="160">
        <v>-160310.15</v>
      </c>
      <c r="O1194" s="160">
        <v>-160310.15</v>
      </c>
      <c r="P1194" s="160">
        <v>-160310.15</v>
      </c>
      <c r="Q1194" s="160">
        <f t="shared" si="274"/>
        <v>-160310.14999999997</v>
      </c>
      <c r="R1194" s="222"/>
      <c r="S1194" s="209"/>
      <c r="T1194" s="209" t="s">
        <v>1182</v>
      </c>
      <c r="U1194" s="517"/>
      <c r="V1194" s="16">
        <v>0</v>
      </c>
      <c r="W1194" s="11">
        <v>0</v>
      </c>
      <c r="X1194" s="17">
        <v>0</v>
      </c>
      <c r="Y1194" s="16"/>
      <c r="Z1194" s="11"/>
      <c r="AA1194" s="17"/>
      <c r="AB1194" s="16"/>
      <c r="AC1194" s="11"/>
      <c r="AD1194" s="17">
        <f t="shared" si="286"/>
        <v>0</v>
      </c>
      <c r="AE1194" s="16">
        <f t="shared" si="287"/>
        <v>-160310.14999999997</v>
      </c>
      <c r="AF1194" s="11">
        <f t="shared" si="287"/>
        <v>-160310.14999999997</v>
      </c>
      <c r="AG1194" s="17">
        <f t="shared" si="287"/>
        <v>-160310.14999999997</v>
      </c>
      <c r="AH1194" s="161"/>
      <c r="AI1194" s="285"/>
      <c r="AJ1194" s="16">
        <f t="shared" si="282"/>
        <v>0</v>
      </c>
    </row>
    <row r="1195" spans="1:36" ht="11.25" customHeight="1">
      <c r="A1195" s="156">
        <v>18608812</v>
      </c>
      <c r="B1195" s="157"/>
      <c r="C1195" s="197" t="s">
        <v>1109</v>
      </c>
      <c r="D1195" s="159">
        <v>0</v>
      </c>
      <c r="E1195" s="159">
        <v>0</v>
      </c>
      <c r="F1195" s="159">
        <v>0</v>
      </c>
      <c r="G1195" s="159">
        <v>0</v>
      </c>
      <c r="H1195" s="159">
        <v>0</v>
      </c>
      <c r="I1195" s="159">
        <v>0</v>
      </c>
      <c r="J1195" s="275">
        <v>0</v>
      </c>
      <c r="K1195" s="275">
        <v>0</v>
      </c>
      <c r="L1195" s="160">
        <v>0</v>
      </c>
      <c r="M1195" s="160">
        <v>0</v>
      </c>
      <c r="N1195" s="160">
        <v>0</v>
      </c>
      <c r="O1195" s="160">
        <v>0</v>
      </c>
      <c r="P1195" s="160">
        <v>0</v>
      </c>
      <c r="Q1195" s="160">
        <f t="shared" si="274"/>
        <v>0</v>
      </c>
      <c r="R1195" s="222"/>
      <c r="S1195" s="209"/>
      <c r="T1195" s="209" t="s">
        <v>1182</v>
      </c>
      <c r="U1195" s="517"/>
      <c r="V1195" s="16">
        <v>0</v>
      </c>
      <c r="W1195" s="11">
        <v>0</v>
      </c>
      <c r="X1195" s="17">
        <v>0</v>
      </c>
      <c r="Y1195" s="16"/>
      <c r="Z1195" s="11"/>
      <c r="AA1195" s="17"/>
      <c r="AB1195" s="16"/>
      <c r="AC1195" s="11"/>
      <c r="AD1195" s="17">
        <f t="shared" si="278"/>
        <v>0</v>
      </c>
      <c r="AE1195" s="16">
        <f t="shared" si="287"/>
        <v>0</v>
      </c>
      <c r="AF1195" s="11">
        <f t="shared" si="287"/>
        <v>0</v>
      </c>
      <c r="AG1195" s="17">
        <f t="shared" si="287"/>
        <v>0</v>
      </c>
      <c r="AH1195" s="161"/>
      <c r="AI1195" s="285"/>
      <c r="AJ1195" s="16">
        <f t="shared" si="282"/>
        <v>0</v>
      </c>
    </row>
    <row r="1196" spans="1:36" ht="11.25" customHeight="1">
      <c r="A1196" s="156">
        <v>18608912</v>
      </c>
      <c r="B1196" s="157"/>
      <c r="C1196" s="197" t="s">
        <v>644</v>
      </c>
      <c r="D1196" s="159">
        <v>0</v>
      </c>
      <c r="E1196" s="159">
        <v>0</v>
      </c>
      <c r="F1196" s="159">
        <v>0</v>
      </c>
      <c r="G1196" s="159">
        <v>0</v>
      </c>
      <c r="H1196" s="159">
        <v>0</v>
      </c>
      <c r="I1196" s="159">
        <v>0</v>
      </c>
      <c r="J1196" s="275">
        <v>0</v>
      </c>
      <c r="K1196" s="275">
        <v>0</v>
      </c>
      <c r="L1196" s="160">
        <v>0</v>
      </c>
      <c r="M1196" s="160">
        <v>0</v>
      </c>
      <c r="N1196" s="160">
        <v>0</v>
      </c>
      <c r="O1196" s="160">
        <v>0</v>
      </c>
      <c r="P1196" s="160">
        <v>0</v>
      </c>
      <c r="Q1196" s="160">
        <f t="shared" si="274"/>
        <v>0</v>
      </c>
      <c r="R1196" s="222"/>
      <c r="S1196" s="209"/>
      <c r="T1196" s="209" t="s">
        <v>1182</v>
      </c>
      <c r="U1196" s="517"/>
      <c r="V1196" s="16">
        <v>0</v>
      </c>
      <c r="W1196" s="11">
        <v>0</v>
      </c>
      <c r="X1196" s="17">
        <v>0</v>
      </c>
      <c r="Y1196" s="16"/>
      <c r="Z1196" s="11"/>
      <c r="AA1196" s="17"/>
      <c r="AB1196" s="16"/>
      <c r="AC1196" s="11"/>
      <c r="AD1196" s="17">
        <f t="shared" si="278"/>
        <v>0</v>
      </c>
      <c r="AE1196" s="16">
        <f t="shared" si="287"/>
        <v>0</v>
      </c>
      <c r="AF1196" s="11">
        <f t="shared" si="287"/>
        <v>0</v>
      </c>
      <c r="AG1196" s="17">
        <f t="shared" si="287"/>
        <v>0</v>
      </c>
      <c r="AH1196" s="161"/>
      <c r="AI1196" s="285"/>
      <c r="AJ1196" s="16">
        <f t="shared" si="282"/>
        <v>0</v>
      </c>
    </row>
    <row r="1197" spans="1:36" ht="11.25" customHeight="1">
      <c r="A1197" s="156">
        <v>18608941</v>
      </c>
      <c r="B1197" s="157"/>
      <c r="C1197" s="197" t="s">
        <v>1110</v>
      </c>
      <c r="D1197" s="159">
        <v>0</v>
      </c>
      <c r="E1197" s="159">
        <v>0</v>
      </c>
      <c r="F1197" s="159">
        <v>0</v>
      </c>
      <c r="G1197" s="159">
        <v>0</v>
      </c>
      <c r="H1197" s="159">
        <v>0</v>
      </c>
      <c r="I1197" s="159">
        <v>0</v>
      </c>
      <c r="J1197" s="275">
        <v>0</v>
      </c>
      <c r="K1197" s="275">
        <v>0</v>
      </c>
      <c r="L1197" s="160">
        <v>0</v>
      </c>
      <c r="M1197" s="160">
        <v>0</v>
      </c>
      <c r="N1197" s="160">
        <v>0</v>
      </c>
      <c r="O1197" s="160">
        <v>0</v>
      </c>
      <c r="P1197" s="160">
        <v>0</v>
      </c>
      <c r="Q1197" s="160">
        <f t="shared" si="274"/>
        <v>0</v>
      </c>
      <c r="R1197" s="222"/>
      <c r="S1197" s="209"/>
      <c r="T1197" s="209" t="s">
        <v>1182</v>
      </c>
      <c r="U1197" s="517"/>
      <c r="V1197" s="16">
        <v>0</v>
      </c>
      <c r="W1197" s="11">
        <v>0</v>
      </c>
      <c r="X1197" s="17">
        <v>0</v>
      </c>
      <c r="Y1197" s="16"/>
      <c r="Z1197" s="11"/>
      <c r="AA1197" s="17"/>
      <c r="AB1197" s="16"/>
      <c r="AC1197" s="11"/>
      <c r="AD1197" s="17">
        <f t="shared" si="278"/>
        <v>0</v>
      </c>
      <c r="AE1197" s="16">
        <f t="shared" si="287"/>
        <v>0</v>
      </c>
      <c r="AF1197" s="11">
        <f t="shared" si="287"/>
        <v>0</v>
      </c>
      <c r="AG1197" s="17">
        <f t="shared" si="287"/>
        <v>0</v>
      </c>
      <c r="AH1197" s="161"/>
      <c r="AI1197" s="285"/>
      <c r="AJ1197" s="16">
        <f t="shared" si="282"/>
        <v>0</v>
      </c>
    </row>
    <row r="1198" spans="1:36" ht="11.25" customHeight="1">
      <c r="A1198" s="156">
        <v>18608942</v>
      </c>
      <c r="B1198" s="157"/>
      <c r="C1198" s="197" t="s">
        <v>1110</v>
      </c>
      <c r="D1198" s="159">
        <v>0</v>
      </c>
      <c r="E1198" s="159">
        <v>0</v>
      </c>
      <c r="F1198" s="159">
        <v>0</v>
      </c>
      <c r="G1198" s="159">
        <v>0</v>
      </c>
      <c r="H1198" s="159">
        <v>0</v>
      </c>
      <c r="I1198" s="159">
        <v>0</v>
      </c>
      <c r="J1198" s="275">
        <v>0</v>
      </c>
      <c r="K1198" s="275">
        <v>0</v>
      </c>
      <c r="L1198" s="160">
        <v>0</v>
      </c>
      <c r="M1198" s="160">
        <v>0</v>
      </c>
      <c r="N1198" s="160">
        <v>0</v>
      </c>
      <c r="O1198" s="160">
        <v>0</v>
      </c>
      <c r="P1198" s="160">
        <v>0</v>
      </c>
      <c r="Q1198" s="160">
        <f t="shared" si="274"/>
        <v>0</v>
      </c>
      <c r="R1198" s="222"/>
      <c r="S1198" s="209"/>
      <c r="T1198" s="209" t="s">
        <v>1182</v>
      </c>
      <c r="U1198" s="517"/>
      <c r="V1198" s="16">
        <v>0</v>
      </c>
      <c r="W1198" s="11">
        <v>0</v>
      </c>
      <c r="X1198" s="17">
        <v>0</v>
      </c>
      <c r="Y1198" s="16"/>
      <c r="Z1198" s="11"/>
      <c r="AA1198" s="17"/>
      <c r="AB1198" s="16"/>
      <c r="AC1198" s="11"/>
      <c r="AD1198" s="17">
        <f t="shared" si="278"/>
        <v>0</v>
      </c>
      <c r="AE1198" s="16">
        <f t="shared" si="287"/>
        <v>0</v>
      </c>
      <c r="AF1198" s="11">
        <f t="shared" si="287"/>
        <v>0</v>
      </c>
      <c r="AG1198" s="17">
        <f t="shared" si="287"/>
        <v>0</v>
      </c>
      <c r="AH1198" s="161"/>
      <c r="AI1198" s="285"/>
      <c r="AJ1198" s="16">
        <f t="shared" si="282"/>
        <v>0</v>
      </c>
    </row>
    <row r="1199" spans="1:36" ht="11.25" customHeight="1">
      <c r="A1199" s="156">
        <v>18608951</v>
      </c>
      <c r="B1199" s="157"/>
      <c r="C1199" s="197" t="s">
        <v>2432</v>
      </c>
      <c r="D1199" s="159">
        <v>0</v>
      </c>
      <c r="E1199" s="159">
        <v>0</v>
      </c>
      <c r="F1199" s="159">
        <v>0</v>
      </c>
      <c r="G1199" s="159">
        <v>0</v>
      </c>
      <c r="H1199" s="159">
        <v>0</v>
      </c>
      <c r="I1199" s="159">
        <v>0</v>
      </c>
      <c r="J1199" s="275">
        <v>0</v>
      </c>
      <c r="K1199" s="275">
        <v>0</v>
      </c>
      <c r="L1199" s="160">
        <v>0</v>
      </c>
      <c r="M1199" s="160">
        <v>0</v>
      </c>
      <c r="N1199" s="160">
        <v>0</v>
      </c>
      <c r="O1199" s="160">
        <v>0</v>
      </c>
      <c r="P1199" s="160">
        <v>0</v>
      </c>
      <c r="Q1199" s="160">
        <f t="shared" si="274"/>
        <v>0</v>
      </c>
      <c r="R1199" s="222"/>
      <c r="S1199" s="209"/>
      <c r="T1199" s="209" t="s">
        <v>1182</v>
      </c>
      <c r="U1199" s="517"/>
      <c r="V1199" s="16">
        <v>0</v>
      </c>
      <c r="W1199" s="11">
        <v>0</v>
      </c>
      <c r="X1199" s="17">
        <v>0</v>
      </c>
      <c r="Y1199" s="16"/>
      <c r="Z1199" s="11"/>
      <c r="AA1199" s="17"/>
      <c r="AB1199" s="16"/>
      <c r="AC1199" s="11"/>
      <c r="AD1199" s="17">
        <f t="shared" ref="AD1199" si="288">SUM(AB1199:AC1199)</f>
        <v>0</v>
      </c>
      <c r="AE1199" s="16">
        <f t="shared" si="287"/>
        <v>0</v>
      </c>
      <c r="AF1199" s="11">
        <f t="shared" si="287"/>
        <v>0</v>
      </c>
      <c r="AG1199" s="17">
        <f t="shared" si="287"/>
        <v>0</v>
      </c>
      <c r="AH1199" s="161"/>
      <c r="AI1199" s="285"/>
      <c r="AJ1199" s="16">
        <f t="shared" si="282"/>
        <v>0</v>
      </c>
    </row>
    <row r="1200" spans="1:36" ht="11.25" customHeight="1">
      <c r="A1200" s="156">
        <v>18609112</v>
      </c>
      <c r="B1200" s="157"/>
      <c r="C1200" s="197" t="s">
        <v>744</v>
      </c>
      <c r="D1200" s="159">
        <v>0</v>
      </c>
      <c r="E1200" s="159">
        <v>0</v>
      </c>
      <c r="F1200" s="159">
        <v>0</v>
      </c>
      <c r="G1200" s="159">
        <v>0</v>
      </c>
      <c r="H1200" s="159">
        <v>0</v>
      </c>
      <c r="I1200" s="159">
        <v>0</v>
      </c>
      <c r="J1200" s="275">
        <v>0</v>
      </c>
      <c r="K1200" s="275">
        <v>0</v>
      </c>
      <c r="L1200" s="160">
        <v>0</v>
      </c>
      <c r="M1200" s="160">
        <v>0</v>
      </c>
      <c r="N1200" s="160">
        <v>0</v>
      </c>
      <c r="O1200" s="160">
        <v>0</v>
      </c>
      <c r="P1200" s="160">
        <v>0</v>
      </c>
      <c r="Q1200" s="160">
        <f t="shared" si="274"/>
        <v>0</v>
      </c>
      <c r="R1200" s="222"/>
      <c r="S1200" s="209"/>
      <c r="T1200" s="209" t="s">
        <v>1182</v>
      </c>
      <c r="U1200" s="517"/>
      <c r="V1200" s="16">
        <v>0</v>
      </c>
      <c r="W1200" s="11">
        <v>0</v>
      </c>
      <c r="X1200" s="17">
        <v>0</v>
      </c>
      <c r="Y1200" s="16"/>
      <c r="Z1200" s="11"/>
      <c r="AA1200" s="17"/>
      <c r="AB1200" s="16"/>
      <c r="AC1200" s="11"/>
      <c r="AD1200" s="17">
        <f t="shared" si="278"/>
        <v>0</v>
      </c>
      <c r="AE1200" s="16">
        <f t="shared" si="287"/>
        <v>0</v>
      </c>
      <c r="AF1200" s="11">
        <f t="shared" si="287"/>
        <v>0</v>
      </c>
      <c r="AG1200" s="17">
        <f t="shared" si="287"/>
        <v>0</v>
      </c>
      <c r="AH1200" s="161"/>
      <c r="AI1200" s="285"/>
      <c r="AJ1200" s="16">
        <f t="shared" si="282"/>
        <v>0</v>
      </c>
    </row>
    <row r="1201" spans="1:36" ht="11.25" customHeight="1">
      <c r="A1201" s="156">
        <v>18609122</v>
      </c>
      <c r="B1201" s="157"/>
      <c r="C1201" s="197" t="s">
        <v>549</v>
      </c>
      <c r="D1201" s="159">
        <v>0</v>
      </c>
      <c r="E1201" s="159">
        <v>0</v>
      </c>
      <c r="F1201" s="159">
        <v>0</v>
      </c>
      <c r="G1201" s="159">
        <v>0</v>
      </c>
      <c r="H1201" s="159">
        <v>0</v>
      </c>
      <c r="I1201" s="159">
        <v>0</v>
      </c>
      <c r="J1201" s="275">
        <v>0</v>
      </c>
      <c r="K1201" s="275">
        <v>0</v>
      </c>
      <c r="L1201" s="160">
        <v>0</v>
      </c>
      <c r="M1201" s="160">
        <v>0</v>
      </c>
      <c r="N1201" s="160">
        <v>0</v>
      </c>
      <c r="O1201" s="160">
        <v>0</v>
      </c>
      <c r="P1201" s="160">
        <v>0</v>
      </c>
      <c r="Q1201" s="160">
        <f t="shared" si="274"/>
        <v>0</v>
      </c>
      <c r="R1201" s="222"/>
      <c r="S1201" s="209"/>
      <c r="T1201" s="209" t="s">
        <v>1182</v>
      </c>
      <c r="U1201" s="517"/>
      <c r="V1201" s="16">
        <v>0</v>
      </c>
      <c r="W1201" s="11">
        <v>0</v>
      </c>
      <c r="X1201" s="17">
        <v>0</v>
      </c>
      <c r="Y1201" s="16"/>
      <c r="Z1201" s="11"/>
      <c r="AA1201" s="17"/>
      <c r="AB1201" s="16"/>
      <c r="AC1201" s="11"/>
      <c r="AD1201" s="17">
        <f t="shared" si="278"/>
        <v>0</v>
      </c>
      <c r="AE1201" s="16">
        <f t="shared" si="287"/>
        <v>0</v>
      </c>
      <c r="AF1201" s="11">
        <f t="shared" si="287"/>
        <v>0</v>
      </c>
      <c r="AG1201" s="17">
        <f t="shared" si="287"/>
        <v>0</v>
      </c>
      <c r="AH1201" s="161"/>
      <c r="AI1201" s="285"/>
      <c r="AJ1201" s="16">
        <f t="shared" si="282"/>
        <v>0</v>
      </c>
    </row>
    <row r="1202" spans="1:36" ht="11.25" customHeight="1">
      <c r="A1202" s="156">
        <v>18609132</v>
      </c>
      <c r="B1202" s="157"/>
      <c r="C1202" s="197" t="s">
        <v>1837</v>
      </c>
      <c r="D1202" s="159">
        <v>0</v>
      </c>
      <c r="E1202" s="159">
        <v>0</v>
      </c>
      <c r="F1202" s="159">
        <v>0</v>
      </c>
      <c r="G1202" s="159">
        <v>0</v>
      </c>
      <c r="H1202" s="159">
        <v>0</v>
      </c>
      <c r="I1202" s="159">
        <v>0</v>
      </c>
      <c r="J1202" s="275">
        <v>0</v>
      </c>
      <c r="K1202" s="275">
        <v>0</v>
      </c>
      <c r="L1202" s="160">
        <v>0</v>
      </c>
      <c r="M1202" s="160">
        <v>0</v>
      </c>
      <c r="N1202" s="160">
        <v>0</v>
      </c>
      <c r="O1202" s="160">
        <v>0</v>
      </c>
      <c r="P1202" s="160">
        <v>0</v>
      </c>
      <c r="Q1202" s="160">
        <f t="shared" si="274"/>
        <v>0</v>
      </c>
      <c r="R1202" s="222"/>
      <c r="S1202" s="209"/>
      <c r="T1202" s="209" t="s">
        <v>1182</v>
      </c>
      <c r="U1202" s="517"/>
      <c r="V1202" s="16">
        <v>0</v>
      </c>
      <c r="W1202" s="11">
        <v>0</v>
      </c>
      <c r="X1202" s="17">
        <v>0</v>
      </c>
      <c r="Y1202" s="16"/>
      <c r="Z1202" s="11"/>
      <c r="AA1202" s="17"/>
      <c r="AB1202" s="16"/>
      <c r="AC1202" s="11"/>
      <c r="AD1202" s="17">
        <f t="shared" si="278"/>
        <v>0</v>
      </c>
      <c r="AE1202" s="16">
        <f t="shared" si="287"/>
        <v>0</v>
      </c>
      <c r="AF1202" s="11">
        <f t="shared" si="287"/>
        <v>0</v>
      </c>
      <c r="AG1202" s="17">
        <f t="shared" si="287"/>
        <v>0</v>
      </c>
      <c r="AH1202" s="161"/>
      <c r="AI1202" s="285"/>
      <c r="AJ1202" s="16">
        <f t="shared" si="282"/>
        <v>0</v>
      </c>
    </row>
    <row r="1203" spans="1:36" ht="11.25" customHeight="1">
      <c r="A1203" s="156">
        <v>18609142</v>
      </c>
      <c r="B1203" s="157"/>
      <c r="C1203" s="197" t="s">
        <v>153</v>
      </c>
      <c r="D1203" s="159">
        <v>0</v>
      </c>
      <c r="E1203" s="159">
        <v>0</v>
      </c>
      <c r="F1203" s="159">
        <v>0</v>
      </c>
      <c r="G1203" s="159">
        <v>0</v>
      </c>
      <c r="H1203" s="159">
        <v>0</v>
      </c>
      <c r="I1203" s="159">
        <v>0</v>
      </c>
      <c r="J1203" s="275">
        <v>0</v>
      </c>
      <c r="K1203" s="275">
        <v>0</v>
      </c>
      <c r="L1203" s="160">
        <v>0</v>
      </c>
      <c r="M1203" s="160">
        <v>0</v>
      </c>
      <c r="N1203" s="160">
        <v>0</v>
      </c>
      <c r="O1203" s="160">
        <v>0</v>
      </c>
      <c r="P1203" s="160">
        <v>0</v>
      </c>
      <c r="Q1203" s="160">
        <f t="shared" si="274"/>
        <v>0</v>
      </c>
      <c r="R1203" s="222"/>
      <c r="S1203" s="209"/>
      <c r="T1203" s="209" t="s">
        <v>1182</v>
      </c>
      <c r="U1203" s="517"/>
      <c r="V1203" s="16">
        <v>0</v>
      </c>
      <c r="W1203" s="11">
        <v>0</v>
      </c>
      <c r="X1203" s="17">
        <v>0</v>
      </c>
      <c r="Y1203" s="16"/>
      <c r="Z1203" s="11"/>
      <c r="AA1203" s="17"/>
      <c r="AB1203" s="16"/>
      <c r="AC1203" s="11"/>
      <c r="AD1203" s="17">
        <f t="shared" si="278"/>
        <v>0</v>
      </c>
      <c r="AE1203" s="16">
        <f t="shared" si="287"/>
        <v>0</v>
      </c>
      <c r="AF1203" s="11">
        <f t="shared" si="287"/>
        <v>0</v>
      </c>
      <c r="AG1203" s="17">
        <f t="shared" si="287"/>
        <v>0</v>
      </c>
      <c r="AH1203" s="161"/>
      <c r="AI1203" s="285"/>
      <c r="AJ1203" s="16">
        <f t="shared" si="282"/>
        <v>0</v>
      </c>
    </row>
    <row r="1204" spans="1:36" ht="11.25" customHeight="1">
      <c r="A1204" s="156">
        <v>18609212</v>
      </c>
      <c r="B1204" s="157"/>
      <c r="C1204" s="197" t="s">
        <v>745</v>
      </c>
      <c r="D1204" s="159">
        <v>0</v>
      </c>
      <c r="E1204" s="159">
        <v>0</v>
      </c>
      <c r="F1204" s="159">
        <v>0</v>
      </c>
      <c r="G1204" s="159">
        <v>0</v>
      </c>
      <c r="H1204" s="159">
        <v>0</v>
      </c>
      <c r="I1204" s="159">
        <v>0</v>
      </c>
      <c r="J1204" s="275">
        <v>0</v>
      </c>
      <c r="K1204" s="275">
        <v>0</v>
      </c>
      <c r="L1204" s="160">
        <v>0</v>
      </c>
      <c r="M1204" s="160">
        <v>0</v>
      </c>
      <c r="N1204" s="160">
        <v>0</v>
      </c>
      <c r="O1204" s="160">
        <v>0</v>
      </c>
      <c r="P1204" s="160">
        <v>0</v>
      </c>
      <c r="Q1204" s="160">
        <f t="shared" si="274"/>
        <v>0</v>
      </c>
      <c r="R1204" s="222"/>
      <c r="S1204" s="209"/>
      <c r="T1204" s="209" t="s">
        <v>1182</v>
      </c>
      <c r="U1204" s="517"/>
      <c r="V1204" s="16">
        <v>0</v>
      </c>
      <c r="W1204" s="11">
        <v>0</v>
      </c>
      <c r="X1204" s="17">
        <v>0</v>
      </c>
      <c r="Y1204" s="16"/>
      <c r="Z1204" s="11"/>
      <c r="AA1204" s="17"/>
      <c r="AB1204" s="16"/>
      <c r="AC1204" s="11"/>
      <c r="AD1204" s="17">
        <f t="shared" si="278"/>
        <v>0</v>
      </c>
      <c r="AE1204" s="16">
        <f t="shared" si="287"/>
        <v>0</v>
      </c>
      <c r="AF1204" s="11">
        <f t="shared" si="287"/>
        <v>0</v>
      </c>
      <c r="AG1204" s="17">
        <f t="shared" si="287"/>
        <v>0</v>
      </c>
      <c r="AH1204" s="161"/>
      <c r="AI1204" s="285"/>
      <c r="AJ1204" s="16">
        <f t="shared" si="282"/>
        <v>0</v>
      </c>
    </row>
    <row r="1205" spans="1:36" ht="11.25" customHeight="1">
      <c r="A1205" s="156">
        <v>18609312</v>
      </c>
      <c r="B1205" s="157"/>
      <c r="C1205" s="197" t="s">
        <v>506</v>
      </c>
      <c r="D1205" s="159">
        <v>12405154.710000001</v>
      </c>
      <c r="E1205" s="159">
        <v>12405154.710000001</v>
      </c>
      <c r="F1205" s="159">
        <v>12405154.710000001</v>
      </c>
      <c r="G1205" s="159">
        <v>12405154.710000001</v>
      </c>
      <c r="H1205" s="159">
        <v>12405154.710000001</v>
      </c>
      <c r="I1205" s="159">
        <v>12405154.710000001</v>
      </c>
      <c r="J1205" s="275">
        <v>12405154.710000001</v>
      </c>
      <c r="K1205" s="275">
        <v>12405154.710000001</v>
      </c>
      <c r="L1205" s="160">
        <v>12405154.710000001</v>
      </c>
      <c r="M1205" s="160">
        <v>12405154.710000001</v>
      </c>
      <c r="N1205" s="160">
        <v>12405154.710000001</v>
      </c>
      <c r="O1205" s="160">
        <v>12405154.710000001</v>
      </c>
      <c r="P1205" s="160">
        <v>12405154.710000001</v>
      </c>
      <c r="Q1205" s="160">
        <f t="shared" si="274"/>
        <v>12405154.710000003</v>
      </c>
      <c r="R1205" s="222"/>
      <c r="S1205" s="209"/>
      <c r="T1205" s="209" t="s">
        <v>1182</v>
      </c>
      <c r="U1205" s="517"/>
      <c r="V1205" s="16">
        <v>0</v>
      </c>
      <c r="W1205" s="11">
        <v>0</v>
      </c>
      <c r="X1205" s="17">
        <v>0</v>
      </c>
      <c r="Y1205" s="16"/>
      <c r="Z1205" s="11"/>
      <c r="AA1205" s="17"/>
      <c r="AB1205" s="16"/>
      <c r="AC1205" s="11"/>
      <c r="AD1205" s="17">
        <f t="shared" si="278"/>
        <v>0</v>
      </c>
      <c r="AE1205" s="16">
        <f t="shared" si="287"/>
        <v>12405154.710000003</v>
      </c>
      <c r="AF1205" s="11">
        <f t="shared" si="287"/>
        <v>12405154.710000003</v>
      </c>
      <c r="AG1205" s="17">
        <f t="shared" si="287"/>
        <v>12405154.710000003</v>
      </c>
      <c r="AH1205" s="161"/>
      <c r="AI1205" s="285"/>
      <c r="AJ1205" s="16">
        <f t="shared" si="282"/>
        <v>0</v>
      </c>
    </row>
    <row r="1206" spans="1:36" ht="11.25" customHeight="1">
      <c r="A1206" s="156">
        <v>18609422</v>
      </c>
      <c r="B1206" s="157"/>
      <c r="C1206" s="197" t="s">
        <v>2476</v>
      </c>
      <c r="D1206" s="159">
        <v>21308626.59</v>
      </c>
      <c r="E1206" s="159">
        <v>21308626.59</v>
      </c>
      <c r="F1206" s="159">
        <v>21308626.59</v>
      </c>
      <c r="G1206" s="159">
        <v>21000000</v>
      </c>
      <c r="H1206" s="159">
        <v>21000000</v>
      </c>
      <c r="I1206" s="159">
        <v>21000000</v>
      </c>
      <c r="J1206" s="275">
        <v>22000000</v>
      </c>
      <c r="K1206" s="275">
        <v>22000000</v>
      </c>
      <c r="L1206" s="160">
        <v>22000000</v>
      </c>
      <c r="M1206" s="160">
        <v>21861913.539999999</v>
      </c>
      <c r="N1206" s="160">
        <v>21861913.539999999</v>
      </c>
      <c r="O1206" s="160">
        <v>21861913.539999999</v>
      </c>
      <c r="P1206" s="160">
        <v>27500000</v>
      </c>
      <c r="Q1206" s="160">
        <f t="shared" si="274"/>
        <v>21800608.924583331</v>
      </c>
      <c r="R1206" s="222"/>
      <c r="S1206" s="209"/>
      <c r="T1206" s="209" t="s">
        <v>1182</v>
      </c>
      <c r="U1206" s="517"/>
      <c r="V1206" s="16">
        <v>0</v>
      </c>
      <c r="W1206" s="11">
        <v>0</v>
      </c>
      <c r="X1206" s="17">
        <v>0</v>
      </c>
      <c r="Y1206" s="16"/>
      <c r="Z1206" s="11"/>
      <c r="AA1206" s="17"/>
      <c r="AB1206" s="16"/>
      <c r="AC1206" s="11"/>
      <c r="AD1206" s="17">
        <f t="shared" ref="AD1206" si="289">SUM(AB1206:AC1206)</f>
        <v>0</v>
      </c>
      <c r="AE1206" s="16">
        <f t="shared" si="287"/>
        <v>21800608.924583331</v>
      </c>
      <c r="AF1206" s="11">
        <f t="shared" si="287"/>
        <v>21800608.924583331</v>
      </c>
      <c r="AG1206" s="17">
        <f t="shared" si="287"/>
        <v>21800608.924583331</v>
      </c>
      <c r="AH1206" s="161"/>
      <c r="AI1206" s="285"/>
      <c r="AJ1206" s="16">
        <f t="shared" si="282"/>
        <v>0</v>
      </c>
    </row>
    <row r="1207" spans="1:36" ht="11.25" customHeight="1">
      <c r="A1207" s="156">
        <v>18609432</v>
      </c>
      <c r="B1207" s="157"/>
      <c r="C1207" s="197" t="s">
        <v>2478</v>
      </c>
      <c r="D1207" s="159">
        <v>5634836.96</v>
      </c>
      <c r="E1207" s="159">
        <v>5726977.7199999997</v>
      </c>
      <c r="F1207" s="159">
        <v>5871140.1699999999</v>
      </c>
      <c r="G1207" s="159">
        <v>5839272.6200000001</v>
      </c>
      <c r="H1207" s="159">
        <v>6057030.2000000002</v>
      </c>
      <c r="I1207" s="159">
        <v>6237630.2000000002</v>
      </c>
      <c r="J1207" s="275">
        <v>6374950.4500000002</v>
      </c>
      <c r="K1207" s="275">
        <v>6457864.5300000003</v>
      </c>
      <c r="L1207" s="160">
        <v>6426658.46</v>
      </c>
      <c r="M1207" s="160">
        <v>6513036.9100000001</v>
      </c>
      <c r="N1207" s="160">
        <v>6558238.9299999997</v>
      </c>
      <c r="O1207" s="160">
        <v>6710935.7999999998</v>
      </c>
      <c r="P1207" s="160">
        <v>6872373.6200000001</v>
      </c>
      <c r="Q1207" s="160">
        <f t="shared" si="274"/>
        <v>6252278.4400000013</v>
      </c>
      <c r="R1207" s="222"/>
      <c r="S1207" s="209"/>
      <c r="T1207" s="209" t="s">
        <v>1182</v>
      </c>
      <c r="U1207" s="517"/>
      <c r="V1207" s="16">
        <v>0</v>
      </c>
      <c r="W1207" s="11">
        <v>0</v>
      </c>
      <c r="X1207" s="17">
        <v>0</v>
      </c>
      <c r="Y1207" s="16"/>
      <c r="Z1207" s="11"/>
      <c r="AA1207" s="17"/>
      <c r="AB1207" s="16"/>
      <c r="AC1207" s="11"/>
      <c r="AD1207" s="17">
        <f t="shared" ref="AD1207" si="290">SUM(AB1207:AC1207)</f>
        <v>0</v>
      </c>
      <c r="AE1207" s="16">
        <f t="shared" si="287"/>
        <v>6252278.4400000013</v>
      </c>
      <c r="AF1207" s="11">
        <f t="shared" si="287"/>
        <v>6252278.4400000013</v>
      </c>
      <c r="AG1207" s="17">
        <f t="shared" si="287"/>
        <v>6252278.4400000013</v>
      </c>
      <c r="AH1207" s="161"/>
      <c r="AI1207" s="285"/>
      <c r="AJ1207" s="16">
        <f t="shared" si="282"/>
        <v>0</v>
      </c>
    </row>
    <row r="1208" spans="1:36" ht="11.25" customHeight="1">
      <c r="A1208" s="156">
        <v>18609512</v>
      </c>
      <c r="B1208" s="157"/>
      <c r="C1208" s="197" t="s">
        <v>2927</v>
      </c>
      <c r="D1208" s="159">
        <v>30093.55</v>
      </c>
      <c r="E1208" s="159">
        <v>30093.55</v>
      </c>
      <c r="F1208" s="159">
        <v>30093.55</v>
      </c>
      <c r="G1208" s="159">
        <v>37413</v>
      </c>
      <c r="H1208" s="159">
        <v>38264.879999999997</v>
      </c>
      <c r="I1208" s="159">
        <v>38264.879999999997</v>
      </c>
      <c r="J1208" s="275">
        <v>43589.13</v>
      </c>
      <c r="K1208" s="275">
        <v>43589.13</v>
      </c>
      <c r="L1208" s="160">
        <v>49298.32</v>
      </c>
      <c r="M1208" s="160">
        <v>54328.86</v>
      </c>
      <c r="N1208" s="160">
        <v>227819.36</v>
      </c>
      <c r="O1208" s="160">
        <v>227819.36</v>
      </c>
      <c r="P1208" s="160">
        <v>227819.36</v>
      </c>
      <c r="Q1208" s="160">
        <f t="shared" ref="Q1208:Q1271" si="291">(D1208+P1208+SUM(E1208:O1208)*2)/24</f>
        <v>79127.539583333317</v>
      </c>
      <c r="R1208" s="222"/>
      <c r="S1208" s="209"/>
      <c r="T1208" s="209" t="s">
        <v>1182</v>
      </c>
      <c r="U1208" s="517"/>
      <c r="V1208" s="16"/>
      <c r="W1208" s="11"/>
      <c r="X1208" s="17"/>
      <c r="Y1208" s="16"/>
      <c r="Z1208" s="11"/>
      <c r="AA1208" s="17"/>
      <c r="AB1208" s="16"/>
      <c r="AC1208" s="11"/>
      <c r="AD1208" s="17"/>
      <c r="AE1208" s="16">
        <f t="shared" si="287"/>
        <v>79127.539583333317</v>
      </c>
      <c r="AF1208" s="11">
        <f t="shared" si="287"/>
        <v>79127.539583333317</v>
      </c>
      <c r="AG1208" s="17">
        <f t="shared" si="287"/>
        <v>79127.539583333317</v>
      </c>
      <c r="AH1208" s="161"/>
      <c r="AI1208" s="285"/>
      <c r="AJ1208" s="16">
        <f t="shared" si="282"/>
        <v>0</v>
      </c>
    </row>
    <row r="1209" spans="1:36" ht="11.25" customHeight="1">
      <c r="A1209" s="156">
        <v>18609522</v>
      </c>
      <c r="B1209" s="157"/>
      <c r="C1209" s="197" t="s">
        <v>758</v>
      </c>
      <c r="D1209" s="159">
        <v>0</v>
      </c>
      <c r="E1209" s="159">
        <v>0</v>
      </c>
      <c r="F1209" s="159">
        <v>0</v>
      </c>
      <c r="G1209" s="159">
        <v>0</v>
      </c>
      <c r="H1209" s="159">
        <v>0</v>
      </c>
      <c r="I1209" s="159">
        <v>0</v>
      </c>
      <c r="J1209" s="275">
        <v>0</v>
      </c>
      <c r="K1209" s="275">
        <v>0</v>
      </c>
      <c r="L1209" s="160">
        <v>0</v>
      </c>
      <c r="M1209" s="160">
        <v>0</v>
      </c>
      <c r="N1209" s="160">
        <v>0</v>
      </c>
      <c r="O1209" s="160">
        <v>0</v>
      </c>
      <c r="P1209" s="160">
        <v>0</v>
      </c>
      <c r="Q1209" s="160">
        <f t="shared" si="291"/>
        <v>0</v>
      </c>
      <c r="R1209" s="222"/>
      <c r="S1209" s="209"/>
      <c r="T1209" s="209" t="s">
        <v>1182</v>
      </c>
      <c r="U1209" s="517"/>
      <c r="V1209" s="16">
        <v>0</v>
      </c>
      <c r="W1209" s="11">
        <v>0</v>
      </c>
      <c r="X1209" s="17">
        <v>0</v>
      </c>
      <c r="Y1209" s="16"/>
      <c r="Z1209" s="11"/>
      <c r="AA1209" s="17"/>
      <c r="AB1209" s="16"/>
      <c r="AC1209" s="11"/>
      <c r="AD1209" s="17">
        <f t="shared" si="278"/>
        <v>0</v>
      </c>
      <c r="AE1209" s="16">
        <f t="shared" si="287"/>
        <v>0</v>
      </c>
      <c r="AF1209" s="11">
        <f t="shared" si="287"/>
        <v>0</v>
      </c>
      <c r="AG1209" s="17">
        <f t="shared" si="287"/>
        <v>0</v>
      </c>
      <c r="AH1209" s="161"/>
      <c r="AI1209" s="285"/>
      <c r="AJ1209" s="16">
        <f t="shared" si="282"/>
        <v>0</v>
      </c>
    </row>
    <row r="1210" spans="1:36" ht="11.25" customHeight="1">
      <c r="A1210" s="156">
        <v>18609532</v>
      </c>
      <c r="B1210" s="157"/>
      <c r="C1210" s="197" t="s">
        <v>22</v>
      </c>
      <c r="D1210" s="159">
        <v>231369.84</v>
      </c>
      <c r="E1210" s="159">
        <v>231369.84</v>
      </c>
      <c r="F1210" s="159">
        <v>231369.84</v>
      </c>
      <c r="G1210" s="159">
        <v>231369.84</v>
      </c>
      <c r="H1210" s="159">
        <v>231369.84</v>
      </c>
      <c r="I1210" s="159">
        <v>231369.84</v>
      </c>
      <c r="J1210" s="275">
        <v>231369.84</v>
      </c>
      <c r="K1210" s="275">
        <v>231369.84</v>
      </c>
      <c r="L1210" s="160">
        <v>231369.84</v>
      </c>
      <c r="M1210" s="160">
        <v>232919.84</v>
      </c>
      <c r="N1210" s="160">
        <v>240483.58</v>
      </c>
      <c r="O1210" s="160">
        <v>242928.58</v>
      </c>
      <c r="P1210" s="160">
        <v>436858.74</v>
      </c>
      <c r="Q1210" s="160">
        <f t="shared" si="291"/>
        <v>241783.75083333335</v>
      </c>
      <c r="R1210" s="222"/>
      <c r="S1210" s="209"/>
      <c r="T1210" s="209" t="s">
        <v>1182</v>
      </c>
      <c r="U1210" s="517"/>
      <c r="V1210" s="16">
        <v>0</v>
      </c>
      <c r="W1210" s="11">
        <v>0</v>
      </c>
      <c r="X1210" s="17">
        <v>0</v>
      </c>
      <c r="Y1210" s="16"/>
      <c r="Z1210" s="11"/>
      <c r="AA1210" s="17"/>
      <c r="AB1210" s="16"/>
      <c r="AC1210" s="11"/>
      <c r="AD1210" s="17">
        <f t="shared" si="278"/>
        <v>0</v>
      </c>
      <c r="AE1210" s="16">
        <f t="shared" si="287"/>
        <v>241783.75083333335</v>
      </c>
      <c r="AF1210" s="11">
        <f t="shared" si="287"/>
        <v>241783.75083333335</v>
      </c>
      <c r="AG1210" s="17">
        <f t="shared" si="287"/>
        <v>241783.75083333335</v>
      </c>
      <c r="AH1210" s="161"/>
      <c r="AI1210" s="285"/>
      <c r="AJ1210" s="16">
        <f t="shared" si="282"/>
        <v>0</v>
      </c>
    </row>
    <row r="1211" spans="1:36" ht="11.25" customHeight="1">
      <c r="A1211" s="156">
        <v>18609542</v>
      </c>
      <c r="B1211" s="157"/>
      <c r="C1211" s="197" t="s">
        <v>1252</v>
      </c>
      <c r="D1211" s="159">
        <v>1252253.1299999999</v>
      </c>
      <c r="E1211" s="159">
        <v>1255957.1299999999</v>
      </c>
      <c r="F1211" s="159">
        <v>1258790.6299999999</v>
      </c>
      <c r="G1211" s="159">
        <v>1271214.6299999999</v>
      </c>
      <c r="H1211" s="159">
        <v>1271214.6299999999</v>
      </c>
      <c r="I1211" s="159">
        <v>1257936.1299999999</v>
      </c>
      <c r="J1211" s="275">
        <v>1255840.19</v>
      </c>
      <c r="K1211" s="275">
        <v>1255840.19</v>
      </c>
      <c r="L1211" s="160">
        <v>1255840.19</v>
      </c>
      <c r="M1211" s="160">
        <v>1255840.19</v>
      </c>
      <c r="N1211" s="160">
        <v>1256078.69</v>
      </c>
      <c r="O1211" s="160">
        <v>1256873.69</v>
      </c>
      <c r="P1211" s="160">
        <v>1263973.54</v>
      </c>
      <c r="Q1211" s="160">
        <f t="shared" si="291"/>
        <v>1259128.302083333</v>
      </c>
      <c r="R1211" s="222"/>
      <c r="S1211" s="209"/>
      <c r="T1211" s="209" t="s">
        <v>1182</v>
      </c>
      <c r="U1211" s="517"/>
      <c r="V1211" s="16">
        <v>0</v>
      </c>
      <c r="W1211" s="11">
        <v>0</v>
      </c>
      <c r="X1211" s="17">
        <v>0</v>
      </c>
      <c r="Y1211" s="16"/>
      <c r="Z1211" s="11"/>
      <c r="AA1211" s="17"/>
      <c r="AB1211" s="16"/>
      <c r="AC1211" s="11"/>
      <c r="AD1211" s="17">
        <f t="shared" si="278"/>
        <v>0</v>
      </c>
      <c r="AE1211" s="16">
        <f t="shared" si="287"/>
        <v>1259128.302083333</v>
      </c>
      <c r="AF1211" s="11">
        <f t="shared" si="287"/>
        <v>1259128.302083333</v>
      </c>
      <c r="AG1211" s="17">
        <f t="shared" si="287"/>
        <v>1259128.302083333</v>
      </c>
      <c r="AH1211" s="161"/>
      <c r="AI1211" s="285"/>
      <c r="AJ1211" s="16">
        <f t="shared" si="282"/>
        <v>0</v>
      </c>
    </row>
    <row r="1212" spans="1:36" ht="11.25" customHeight="1">
      <c r="A1212" s="156">
        <v>18609552</v>
      </c>
      <c r="B1212" s="157"/>
      <c r="C1212" s="197" t="s">
        <v>1044</v>
      </c>
      <c r="D1212" s="159">
        <v>0</v>
      </c>
      <c r="E1212" s="159">
        <v>0</v>
      </c>
      <c r="F1212" s="159">
        <v>0</v>
      </c>
      <c r="G1212" s="159">
        <v>0</v>
      </c>
      <c r="H1212" s="159">
        <v>0</v>
      </c>
      <c r="I1212" s="159">
        <v>0</v>
      </c>
      <c r="J1212" s="275">
        <v>0</v>
      </c>
      <c r="K1212" s="275">
        <v>0</v>
      </c>
      <c r="L1212" s="160">
        <v>0</v>
      </c>
      <c r="M1212" s="160">
        <v>0</v>
      </c>
      <c r="N1212" s="160">
        <v>0</v>
      </c>
      <c r="O1212" s="160">
        <v>0</v>
      </c>
      <c r="P1212" s="160">
        <v>0</v>
      </c>
      <c r="Q1212" s="160">
        <f t="shared" si="291"/>
        <v>0</v>
      </c>
      <c r="R1212" s="222"/>
      <c r="S1212" s="209"/>
      <c r="T1212" s="209" t="s">
        <v>1182</v>
      </c>
      <c r="U1212" s="517"/>
      <c r="V1212" s="16">
        <v>0</v>
      </c>
      <c r="W1212" s="11">
        <v>0</v>
      </c>
      <c r="X1212" s="17">
        <v>0</v>
      </c>
      <c r="Y1212" s="16"/>
      <c r="Z1212" s="11"/>
      <c r="AA1212" s="17"/>
      <c r="AB1212" s="16"/>
      <c r="AC1212" s="11"/>
      <c r="AD1212" s="17"/>
      <c r="AE1212" s="16">
        <f t="shared" ref="AE1212:AG1226" si="292">$Q1212</f>
        <v>0</v>
      </c>
      <c r="AF1212" s="11">
        <f t="shared" si="292"/>
        <v>0</v>
      </c>
      <c r="AG1212" s="17">
        <f t="shared" si="292"/>
        <v>0</v>
      </c>
      <c r="AH1212" s="161"/>
      <c r="AI1212" s="285"/>
      <c r="AJ1212" s="16">
        <f t="shared" si="282"/>
        <v>0</v>
      </c>
    </row>
    <row r="1213" spans="1:36" ht="11.25" customHeight="1">
      <c r="A1213" s="156">
        <v>18609562</v>
      </c>
      <c r="B1213" s="157"/>
      <c r="C1213" s="197" t="s">
        <v>877</v>
      </c>
      <c r="D1213" s="159">
        <v>0</v>
      </c>
      <c r="E1213" s="159">
        <v>0</v>
      </c>
      <c r="F1213" s="159">
        <v>0</v>
      </c>
      <c r="G1213" s="159">
        <v>0</v>
      </c>
      <c r="H1213" s="159">
        <v>0</v>
      </c>
      <c r="I1213" s="159">
        <v>0</v>
      </c>
      <c r="J1213" s="275">
        <v>0</v>
      </c>
      <c r="K1213" s="275">
        <v>0</v>
      </c>
      <c r="L1213" s="160">
        <v>0</v>
      </c>
      <c r="M1213" s="160">
        <v>0</v>
      </c>
      <c r="N1213" s="160">
        <v>0</v>
      </c>
      <c r="O1213" s="160">
        <v>0</v>
      </c>
      <c r="P1213" s="160">
        <v>0</v>
      </c>
      <c r="Q1213" s="160">
        <f t="shared" si="291"/>
        <v>0</v>
      </c>
      <c r="R1213" s="222"/>
      <c r="S1213" s="209"/>
      <c r="T1213" s="209" t="s">
        <v>1182</v>
      </c>
      <c r="U1213" s="517"/>
      <c r="V1213" s="16">
        <v>0</v>
      </c>
      <c r="W1213" s="11">
        <v>0</v>
      </c>
      <c r="X1213" s="17">
        <v>0</v>
      </c>
      <c r="Y1213" s="16"/>
      <c r="Z1213" s="11"/>
      <c r="AA1213" s="17"/>
      <c r="AB1213" s="16"/>
      <c r="AC1213" s="11"/>
      <c r="AD1213" s="17"/>
      <c r="AE1213" s="16">
        <f t="shared" si="292"/>
        <v>0</v>
      </c>
      <c r="AF1213" s="11">
        <f t="shared" si="292"/>
        <v>0</v>
      </c>
      <c r="AG1213" s="17">
        <f t="shared" si="292"/>
        <v>0</v>
      </c>
      <c r="AH1213" s="161"/>
      <c r="AI1213" s="285"/>
      <c r="AJ1213" s="16">
        <f t="shared" si="282"/>
        <v>0</v>
      </c>
    </row>
    <row r="1214" spans="1:36" ht="11.25" customHeight="1">
      <c r="A1214" s="156">
        <v>18609572</v>
      </c>
      <c r="B1214" s="157"/>
      <c r="C1214" s="197" t="s">
        <v>2264</v>
      </c>
      <c r="D1214" s="159">
        <v>609250</v>
      </c>
      <c r="E1214" s="159">
        <v>609250</v>
      </c>
      <c r="F1214" s="159">
        <v>609250</v>
      </c>
      <c r="G1214" s="159">
        <v>635000</v>
      </c>
      <c r="H1214" s="159">
        <v>635000</v>
      </c>
      <c r="I1214" s="159">
        <v>635000</v>
      </c>
      <c r="J1214" s="275">
        <v>631223.56999999995</v>
      </c>
      <c r="K1214" s="275">
        <v>631223.56999999995</v>
      </c>
      <c r="L1214" s="160">
        <v>631223.56999999995</v>
      </c>
      <c r="M1214" s="160">
        <v>629429.85</v>
      </c>
      <c r="N1214" s="160">
        <v>629429.85</v>
      </c>
      <c r="O1214" s="160">
        <v>629429.85</v>
      </c>
      <c r="P1214" s="160">
        <v>625574.47</v>
      </c>
      <c r="Q1214" s="160">
        <f t="shared" si="291"/>
        <v>626906.04124999989</v>
      </c>
      <c r="R1214" s="222"/>
      <c r="S1214" s="209"/>
      <c r="T1214" s="209" t="s">
        <v>1182</v>
      </c>
      <c r="U1214" s="517"/>
      <c r="V1214" s="16">
        <v>0</v>
      </c>
      <c r="W1214" s="11">
        <v>0</v>
      </c>
      <c r="X1214" s="17">
        <v>0</v>
      </c>
      <c r="Y1214" s="16"/>
      <c r="Z1214" s="11"/>
      <c r="AA1214" s="17"/>
      <c r="AB1214" s="16"/>
      <c r="AC1214" s="11"/>
      <c r="AD1214" s="17"/>
      <c r="AE1214" s="16">
        <f t="shared" si="292"/>
        <v>626906.04124999989</v>
      </c>
      <c r="AF1214" s="11">
        <f t="shared" si="292"/>
        <v>626906.04124999989</v>
      </c>
      <c r="AG1214" s="17">
        <f t="shared" si="292"/>
        <v>626906.04124999989</v>
      </c>
      <c r="AH1214" s="161"/>
      <c r="AI1214" s="285"/>
      <c r="AJ1214" s="16">
        <f t="shared" si="282"/>
        <v>0</v>
      </c>
    </row>
    <row r="1215" spans="1:36" ht="11.25" customHeight="1">
      <c r="A1215" s="156">
        <v>18609582</v>
      </c>
      <c r="B1215" s="157"/>
      <c r="C1215" s="197" t="s">
        <v>2265</v>
      </c>
      <c r="D1215" s="159">
        <v>628040.44999999995</v>
      </c>
      <c r="E1215" s="159">
        <v>628040.44999999995</v>
      </c>
      <c r="F1215" s="159">
        <v>628040.44999999995</v>
      </c>
      <c r="G1215" s="159">
        <v>530000</v>
      </c>
      <c r="H1215" s="159">
        <v>530000</v>
      </c>
      <c r="I1215" s="159">
        <v>530000</v>
      </c>
      <c r="J1215" s="275">
        <v>530428.43000000005</v>
      </c>
      <c r="K1215" s="275">
        <v>530428.43000000005</v>
      </c>
      <c r="L1215" s="160">
        <v>530428.43000000005</v>
      </c>
      <c r="M1215" s="160">
        <v>529545.53</v>
      </c>
      <c r="N1215" s="160">
        <v>556000</v>
      </c>
      <c r="O1215" s="160">
        <v>556000</v>
      </c>
      <c r="P1215" s="160">
        <v>552321.25</v>
      </c>
      <c r="Q1215" s="160">
        <f t="shared" si="291"/>
        <v>555757.71416666673</v>
      </c>
      <c r="R1215" s="222"/>
      <c r="S1215" s="209"/>
      <c r="T1215" s="209" t="s">
        <v>1182</v>
      </c>
      <c r="U1215" s="517"/>
      <c r="V1215" s="16">
        <v>0</v>
      </c>
      <c r="W1215" s="11">
        <v>0</v>
      </c>
      <c r="X1215" s="17">
        <v>0</v>
      </c>
      <c r="Y1215" s="16"/>
      <c r="Z1215" s="11"/>
      <c r="AA1215" s="17"/>
      <c r="AB1215" s="16"/>
      <c r="AC1215" s="11"/>
      <c r="AD1215" s="17"/>
      <c r="AE1215" s="16">
        <f t="shared" si="292"/>
        <v>555757.71416666673</v>
      </c>
      <c r="AF1215" s="11">
        <f t="shared" si="292"/>
        <v>555757.71416666673</v>
      </c>
      <c r="AG1215" s="17">
        <f t="shared" si="292"/>
        <v>555757.71416666673</v>
      </c>
      <c r="AH1215" s="161"/>
      <c r="AI1215" s="285"/>
      <c r="AJ1215" s="16">
        <f t="shared" si="282"/>
        <v>0</v>
      </c>
    </row>
    <row r="1216" spans="1:36" ht="11.25" customHeight="1">
      <c r="A1216" s="156">
        <v>18609592</v>
      </c>
      <c r="B1216" s="157"/>
      <c r="C1216" s="197" t="s">
        <v>2266</v>
      </c>
      <c r="D1216" s="159">
        <v>3298077.33</v>
      </c>
      <c r="E1216" s="159">
        <v>3298077.33</v>
      </c>
      <c r="F1216" s="159">
        <v>3298077.33</v>
      </c>
      <c r="G1216" s="159">
        <v>3300000</v>
      </c>
      <c r="H1216" s="159">
        <v>3300000</v>
      </c>
      <c r="I1216" s="159">
        <v>3300000</v>
      </c>
      <c r="J1216" s="275">
        <v>3302394.74</v>
      </c>
      <c r="K1216" s="275">
        <v>3302394.74</v>
      </c>
      <c r="L1216" s="160">
        <v>3302394.74</v>
      </c>
      <c r="M1216" s="160">
        <v>3302394.74</v>
      </c>
      <c r="N1216" s="160">
        <v>3302394.74</v>
      </c>
      <c r="O1216" s="160">
        <v>3302394.74</v>
      </c>
      <c r="P1216" s="160">
        <v>3298050.5</v>
      </c>
      <c r="Q1216" s="160">
        <f t="shared" si="291"/>
        <v>3300715.5845833342</v>
      </c>
      <c r="R1216" s="222"/>
      <c r="S1216" s="209"/>
      <c r="T1216" s="209" t="s">
        <v>1182</v>
      </c>
      <c r="U1216" s="517"/>
      <c r="V1216" s="16">
        <v>0</v>
      </c>
      <c r="W1216" s="11">
        <v>0</v>
      </c>
      <c r="X1216" s="17">
        <v>0</v>
      </c>
      <c r="Y1216" s="16"/>
      <c r="Z1216" s="11"/>
      <c r="AA1216" s="17"/>
      <c r="AB1216" s="16"/>
      <c r="AC1216" s="11"/>
      <c r="AD1216" s="17"/>
      <c r="AE1216" s="16">
        <f t="shared" si="292"/>
        <v>3300715.5845833342</v>
      </c>
      <c r="AF1216" s="11">
        <f t="shared" si="292"/>
        <v>3300715.5845833342</v>
      </c>
      <c r="AG1216" s="17">
        <f t="shared" si="292"/>
        <v>3300715.5845833342</v>
      </c>
      <c r="AH1216" s="161"/>
      <c r="AI1216" s="285"/>
      <c r="AJ1216" s="16">
        <f t="shared" si="282"/>
        <v>0</v>
      </c>
    </row>
    <row r="1217" spans="1:36" ht="11.25" customHeight="1">
      <c r="A1217" s="156">
        <v>18609602</v>
      </c>
      <c r="B1217" s="157"/>
      <c r="C1217" s="197" t="s">
        <v>2267</v>
      </c>
      <c r="D1217" s="159">
        <v>229267.22</v>
      </c>
      <c r="E1217" s="159">
        <v>229267.22</v>
      </c>
      <c r="F1217" s="159">
        <v>229267.22</v>
      </c>
      <c r="G1217" s="159">
        <v>239000</v>
      </c>
      <c r="H1217" s="159">
        <v>239000</v>
      </c>
      <c r="I1217" s="159">
        <v>239000</v>
      </c>
      <c r="J1217" s="275">
        <v>236393.37</v>
      </c>
      <c r="K1217" s="275">
        <v>236393.37</v>
      </c>
      <c r="L1217" s="160">
        <v>236393.37</v>
      </c>
      <c r="M1217" s="160">
        <v>235736.74</v>
      </c>
      <c r="N1217" s="160">
        <v>235736.74</v>
      </c>
      <c r="O1217" s="160">
        <v>235736.74</v>
      </c>
      <c r="P1217" s="160">
        <v>235736.74</v>
      </c>
      <c r="Q1217" s="160">
        <f t="shared" si="291"/>
        <v>235368.89583333337</v>
      </c>
      <c r="R1217" s="222"/>
      <c r="S1217" s="209"/>
      <c r="T1217" s="209" t="s">
        <v>1182</v>
      </c>
      <c r="U1217" s="517"/>
      <c r="V1217" s="16">
        <v>0</v>
      </c>
      <c r="W1217" s="11">
        <v>0</v>
      </c>
      <c r="X1217" s="17">
        <v>0</v>
      </c>
      <c r="Y1217" s="16"/>
      <c r="Z1217" s="11"/>
      <c r="AA1217" s="17"/>
      <c r="AB1217" s="16"/>
      <c r="AC1217" s="11"/>
      <c r="AD1217" s="17"/>
      <c r="AE1217" s="16">
        <f t="shared" si="292"/>
        <v>235368.89583333337</v>
      </c>
      <c r="AF1217" s="11">
        <f t="shared" si="292"/>
        <v>235368.89583333337</v>
      </c>
      <c r="AG1217" s="17">
        <f t="shared" si="292"/>
        <v>235368.89583333337</v>
      </c>
      <c r="AH1217" s="161"/>
      <c r="AI1217" s="285"/>
      <c r="AJ1217" s="16">
        <f t="shared" si="282"/>
        <v>0</v>
      </c>
    </row>
    <row r="1218" spans="1:36" ht="11.25" customHeight="1">
      <c r="A1218" s="156">
        <v>18609612</v>
      </c>
      <c r="B1218" s="157"/>
      <c r="C1218" s="197" t="s">
        <v>2268</v>
      </c>
      <c r="D1218" s="159">
        <v>0</v>
      </c>
      <c r="E1218" s="159">
        <v>0</v>
      </c>
      <c r="F1218" s="159">
        <v>0</v>
      </c>
      <c r="G1218" s="159">
        <v>0</v>
      </c>
      <c r="H1218" s="159">
        <v>0</v>
      </c>
      <c r="I1218" s="159">
        <v>0</v>
      </c>
      <c r="J1218" s="275">
        <v>0</v>
      </c>
      <c r="K1218" s="275">
        <v>0</v>
      </c>
      <c r="L1218" s="160">
        <v>0</v>
      </c>
      <c r="M1218" s="160">
        <v>0</v>
      </c>
      <c r="N1218" s="160">
        <v>0</v>
      </c>
      <c r="O1218" s="160">
        <v>0</v>
      </c>
      <c r="P1218" s="160">
        <v>0</v>
      </c>
      <c r="Q1218" s="160">
        <f t="shared" si="291"/>
        <v>0</v>
      </c>
      <c r="R1218" s="222"/>
      <c r="S1218" s="209"/>
      <c r="T1218" s="209" t="s">
        <v>1182</v>
      </c>
      <c r="U1218" s="517"/>
      <c r="V1218" s="16">
        <v>0</v>
      </c>
      <c r="W1218" s="11">
        <v>0</v>
      </c>
      <c r="X1218" s="17">
        <v>0</v>
      </c>
      <c r="Y1218" s="16"/>
      <c r="Z1218" s="11"/>
      <c r="AA1218" s="17"/>
      <c r="AB1218" s="16"/>
      <c r="AC1218" s="11"/>
      <c r="AD1218" s="17"/>
      <c r="AE1218" s="16">
        <f t="shared" si="292"/>
        <v>0</v>
      </c>
      <c r="AF1218" s="11">
        <f t="shared" si="292"/>
        <v>0</v>
      </c>
      <c r="AG1218" s="17">
        <f t="shared" si="292"/>
        <v>0</v>
      </c>
      <c r="AH1218" s="161"/>
      <c r="AI1218" s="285"/>
      <c r="AJ1218" s="16">
        <f t="shared" si="282"/>
        <v>0</v>
      </c>
    </row>
    <row r="1219" spans="1:36" ht="11.25" customHeight="1">
      <c r="A1219" s="156">
        <v>18609622</v>
      </c>
      <c r="B1219" s="157"/>
      <c r="C1219" s="197" t="s">
        <v>2269</v>
      </c>
      <c r="D1219" s="159">
        <v>1269906.45</v>
      </c>
      <c r="E1219" s="159">
        <v>1269906.45</v>
      </c>
      <c r="F1219" s="159">
        <v>1269906.45</v>
      </c>
      <c r="G1219" s="159">
        <v>1300000</v>
      </c>
      <c r="H1219" s="159">
        <v>1300000</v>
      </c>
      <c r="I1219" s="159">
        <v>1300000</v>
      </c>
      <c r="J1219" s="275">
        <v>1293823.8700000001</v>
      </c>
      <c r="K1219" s="275">
        <v>1293823.8700000001</v>
      </c>
      <c r="L1219" s="160">
        <v>1293823.8700000001</v>
      </c>
      <c r="M1219" s="160">
        <v>1283084.1399999999</v>
      </c>
      <c r="N1219" s="160">
        <v>1283084.1399999999</v>
      </c>
      <c r="O1219" s="160">
        <v>1283084.1399999999</v>
      </c>
      <c r="P1219" s="160">
        <v>1109593.6399999999</v>
      </c>
      <c r="Q1219" s="160">
        <f t="shared" si="291"/>
        <v>1280023.9145833335</v>
      </c>
      <c r="R1219" s="222"/>
      <c r="S1219" s="209"/>
      <c r="T1219" s="209" t="s">
        <v>1182</v>
      </c>
      <c r="U1219" s="517"/>
      <c r="V1219" s="16">
        <v>0</v>
      </c>
      <c r="W1219" s="11">
        <v>0</v>
      </c>
      <c r="X1219" s="17">
        <v>0</v>
      </c>
      <c r="Y1219" s="16"/>
      <c r="Z1219" s="11"/>
      <c r="AA1219" s="17"/>
      <c r="AB1219" s="16"/>
      <c r="AC1219" s="11"/>
      <c r="AD1219" s="17"/>
      <c r="AE1219" s="16">
        <f t="shared" si="292"/>
        <v>1280023.9145833335</v>
      </c>
      <c r="AF1219" s="11">
        <f t="shared" si="292"/>
        <v>1280023.9145833335</v>
      </c>
      <c r="AG1219" s="17">
        <f t="shared" si="292"/>
        <v>1280023.9145833335</v>
      </c>
      <c r="AH1219" s="161"/>
      <c r="AI1219" s="285"/>
      <c r="AJ1219" s="16">
        <f t="shared" si="282"/>
        <v>0</v>
      </c>
    </row>
    <row r="1220" spans="1:36" ht="11.25" customHeight="1">
      <c r="A1220" s="156">
        <v>18609632</v>
      </c>
      <c r="B1220" s="157"/>
      <c r="C1220" s="197" t="s">
        <v>2270</v>
      </c>
      <c r="D1220" s="159">
        <v>0</v>
      </c>
      <c r="E1220" s="159">
        <v>0</v>
      </c>
      <c r="F1220" s="159">
        <v>0</v>
      </c>
      <c r="G1220" s="159">
        <v>0</v>
      </c>
      <c r="H1220" s="159">
        <v>0</v>
      </c>
      <c r="I1220" s="159">
        <v>0</v>
      </c>
      <c r="J1220" s="275">
        <v>0</v>
      </c>
      <c r="K1220" s="275">
        <v>0</v>
      </c>
      <c r="L1220" s="160">
        <v>0</v>
      </c>
      <c r="M1220" s="160">
        <v>0</v>
      </c>
      <c r="N1220" s="160">
        <v>0</v>
      </c>
      <c r="O1220" s="160">
        <v>0</v>
      </c>
      <c r="P1220" s="160">
        <v>0</v>
      </c>
      <c r="Q1220" s="160">
        <f t="shared" si="291"/>
        <v>0</v>
      </c>
      <c r="R1220" s="222"/>
      <c r="S1220" s="209"/>
      <c r="T1220" s="209" t="s">
        <v>1182</v>
      </c>
      <c r="U1220" s="517"/>
      <c r="V1220" s="16">
        <v>0</v>
      </c>
      <c r="W1220" s="11">
        <v>0</v>
      </c>
      <c r="X1220" s="17">
        <v>0</v>
      </c>
      <c r="Y1220" s="16"/>
      <c r="Z1220" s="11"/>
      <c r="AA1220" s="17"/>
      <c r="AB1220" s="16"/>
      <c r="AC1220" s="11"/>
      <c r="AD1220" s="17"/>
      <c r="AE1220" s="16">
        <f t="shared" si="292"/>
        <v>0</v>
      </c>
      <c r="AF1220" s="11">
        <f t="shared" si="292"/>
        <v>0</v>
      </c>
      <c r="AG1220" s="17">
        <f t="shared" si="292"/>
        <v>0</v>
      </c>
      <c r="AH1220" s="161"/>
      <c r="AI1220" s="285"/>
      <c r="AJ1220" s="16">
        <f t="shared" si="282"/>
        <v>0</v>
      </c>
    </row>
    <row r="1221" spans="1:36" ht="11.25" customHeight="1">
      <c r="A1221" s="156">
        <v>18609642</v>
      </c>
      <c r="B1221" s="157"/>
      <c r="C1221" s="197" t="s">
        <v>2271</v>
      </c>
      <c r="D1221" s="159">
        <v>2359079.77</v>
      </c>
      <c r="E1221" s="159">
        <v>2359079.77</v>
      </c>
      <c r="F1221" s="159">
        <v>2359079.77</v>
      </c>
      <c r="G1221" s="159">
        <v>2500000</v>
      </c>
      <c r="H1221" s="159">
        <v>2500000</v>
      </c>
      <c r="I1221" s="159">
        <v>2500000</v>
      </c>
      <c r="J1221" s="275">
        <v>2473994.61</v>
      </c>
      <c r="K1221" s="275">
        <v>2473994.61</v>
      </c>
      <c r="L1221" s="160">
        <v>2473994.61</v>
      </c>
      <c r="M1221" s="160">
        <v>7450000</v>
      </c>
      <c r="N1221" s="160">
        <v>7450000</v>
      </c>
      <c r="O1221" s="160">
        <v>7450000</v>
      </c>
      <c r="P1221" s="160">
        <v>7417375.0499999998</v>
      </c>
      <c r="Q1221" s="160">
        <f t="shared" si="291"/>
        <v>3906530.8983333334</v>
      </c>
      <c r="R1221" s="222"/>
      <c r="S1221" s="209"/>
      <c r="T1221" s="209" t="s">
        <v>1182</v>
      </c>
      <c r="U1221" s="517"/>
      <c r="V1221" s="16">
        <v>0</v>
      </c>
      <c r="W1221" s="11">
        <v>0</v>
      </c>
      <c r="X1221" s="17">
        <v>0</v>
      </c>
      <c r="Y1221" s="16"/>
      <c r="Z1221" s="11"/>
      <c r="AA1221" s="17"/>
      <c r="AB1221" s="16"/>
      <c r="AC1221" s="11"/>
      <c r="AD1221" s="17"/>
      <c r="AE1221" s="16">
        <f t="shared" si="292"/>
        <v>3906530.8983333334</v>
      </c>
      <c r="AF1221" s="11">
        <f t="shared" si="292"/>
        <v>3906530.8983333334</v>
      </c>
      <c r="AG1221" s="17">
        <f t="shared" si="292"/>
        <v>3906530.8983333334</v>
      </c>
      <c r="AH1221" s="161"/>
      <c r="AI1221" s="285"/>
      <c r="AJ1221" s="16">
        <f t="shared" si="282"/>
        <v>0</v>
      </c>
    </row>
    <row r="1222" spans="1:36" ht="11.25" customHeight="1">
      <c r="A1222" s="156">
        <v>18609652</v>
      </c>
      <c r="B1222" s="157"/>
      <c r="C1222" s="197" t="s">
        <v>2272</v>
      </c>
      <c r="D1222" s="159">
        <v>2050000</v>
      </c>
      <c r="E1222" s="159">
        <v>2050000</v>
      </c>
      <c r="F1222" s="159">
        <v>2050000</v>
      </c>
      <c r="G1222" s="159">
        <v>2050000</v>
      </c>
      <c r="H1222" s="159">
        <v>2050000</v>
      </c>
      <c r="I1222" s="159">
        <v>2050000</v>
      </c>
      <c r="J1222" s="275">
        <v>2050000</v>
      </c>
      <c r="K1222" s="275">
        <v>2050000</v>
      </c>
      <c r="L1222" s="160">
        <v>2050000</v>
      </c>
      <c r="M1222" s="160">
        <v>2048450</v>
      </c>
      <c r="N1222" s="160">
        <v>2048450</v>
      </c>
      <c r="O1222" s="160">
        <v>2048450</v>
      </c>
      <c r="P1222" s="160">
        <v>1844511.1</v>
      </c>
      <c r="Q1222" s="160">
        <f t="shared" si="291"/>
        <v>2041050.4625000001</v>
      </c>
      <c r="R1222" s="222"/>
      <c r="S1222" s="209"/>
      <c r="T1222" s="209" t="s">
        <v>1182</v>
      </c>
      <c r="U1222" s="517"/>
      <c r="V1222" s="16">
        <v>0</v>
      </c>
      <c r="W1222" s="11">
        <v>0</v>
      </c>
      <c r="X1222" s="17">
        <v>0</v>
      </c>
      <c r="Y1222" s="16"/>
      <c r="Z1222" s="11"/>
      <c r="AA1222" s="17"/>
      <c r="AB1222" s="16"/>
      <c r="AC1222" s="11"/>
      <c r="AD1222" s="17"/>
      <c r="AE1222" s="16">
        <f t="shared" si="292"/>
        <v>2041050.4625000001</v>
      </c>
      <c r="AF1222" s="11">
        <f t="shared" si="292"/>
        <v>2041050.4625000001</v>
      </c>
      <c r="AG1222" s="17">
        <f t="shared" si="292"/>
        <v>2041050.4625000001</v>
      </c>
      <c r="AH1222" s="161"/>
      <c r="AI1222" s="285"/>
      <c r="AJ1222" s="16">
        <f t="shared" si="282"/>
        <v>0</v>
      </c>
    </row>
    <row r="1223" spans="1:36" ht="11.25" customHeight="1">
      <c r="A1223" s="156">
        <v>18609662</v>
      </c>
      <c r="B1223" s="157"/>
      <c r="C1223" s="197" t="s">
        <v>2273</v>
      </c>
      <c r="D1223" s="159">
        <v>509729.84</v>
      </c>
      <c r="E1223" s="159">
        <v>509729.84</v>
      </c>
      <c r="F1223" s="159">
        <v>509729.84</v>
      </c>
      <c r="G1223" s="159">
        <v>484500</v>
      </c>
      <c r="H1223" s="159">
        <v>484500</v>
      </c>
      <c r="I1223" s="159">
        <v>484500</v>
      </c>
      <c r="J1223" s="275">
        <v>499874.44</v>
      </c>
      <c r="K1223" s="275">
        <v>499874.44</v>
      </c>
      <c r="L1223" s="160">
        <v>499874.44</v>
      </c>
      <c r="M1223" s="160">
        <v>499874.44</v>
      </c>
      <c r="N1223" s="160">
        <v>499874.44</v>
      </c>
      <c r="O1223" s="160">
        <v>499874.44</v>
      </c>
      <c r="P1223" s="160">
        <v>491741.09</v>
      </c>
      <c r="Q1223" s="160">
        <f t="shared" si="291"/>
        <v>497745.14875000011</v>
      </c>
      <c r="R1223" s="222"/>
      <c r="S1223" s="209"/>
      <c r="T1223" s="209" t="s">
        <v>1182</v>
      </c>
      <c r="U1223" s="517"/>
      <c r="V1223" s="16">
        <v>0</v>
      </c>
      <c r="W1223" s="11">
        <v>0</v>
      </c>
      <c r="X1223" s="17">
        <v>0</v>
      </c>
      <c r="Y1223" s="16"/>
      <c r="Z1223" s="11"/>
      <c r="AA1223" s="17"/>
      <c r="AB1223" s="16"/>
      <c r="AC1223" s="11"/>
      <c r="AD1223" s="17"/>
      <c r="AE1223" s="16">
        <f t="shared" si="292"/>
        <v>497745.14875000011</v>
      </c>
      <c r="AF1223" s="11">
        <f t="shared" si="292"/>
        <v>497745.14875000011</v>
      </c>
      <c r="AG1223" s="17">
        <f t="shared" si="292"/>
        <v>497745.14875000011</v>
      </c>
      <c r="AH1223" s="161"/>
      <c r="AI1223" s="285"/>
      <c r="AJ1223" s="16">
        <f t="shared" si="282"/>
        <v>0</v>
      </c>
    </row>
    <row r="1224" spans="1:36" ht="11.25" customHeight="1">
      <c r="A1224" s="156">
        <v>18609672</v>
      </c>
      <c r="B1224" s="157"/>
      <c r="C1224" s="197" t="s">
        <v>2274</v>
      </c>
      <c r="D1224" s="159">
        <v>200000</v>
      </c>
      <c r="E1224" s="159">
        <v>200000</v>
      </c>
      <c r="F1224" s="159">
        <v>200000</v>
      </c>
      <c r="G1224" s="159">
        <v>200000</v>
      </c>
      <c r="H1224" s="159">
        <v>200000</v>
      </c>
      <c r="I1224" s="159">
        <v>200000</v>
      </c>
      <c r="J1224" s="275">
        <v>200000</v>
      </c>
      <c r="K1224" s="275">
        <v>200000</v>
      </c>
      <c r="L1224" s="160">
        <v>200000</v>
      </c>
      <c r="M1224" s="160">
        <v>200000</v>
      </c>
      <c r="N1224" s="160">
        <v>200000</v>
      </c>
      <c r="O1224" s="160">
        <v>200000</v>
      </c>
      <c r="P1224" s="160">
        <v>200000</v>
      </c>
      <c r="Q1224" s="160">
        <f t="shared" si="291"/>
        <v>200000</v>
      </c>
      <c r="R1224" s="222"/>
      <c r="S1224" s="209"/>
      <c r="T1224" s="209" t="s">
        <v>1182</v>
      </c>
      <c r="U1224" s="517"/>
      <c r="V1224" s="16">
        <v>0</v>
      </c>
      <c r="W1224" s="11">
        <v>0</v>
      </c>
      <c r="X1224" s="17">
        <v>0</v>
      </c>
      <c r="Y1224" s="16"/>
      <c r="Z1224" s="11"/>
      <c r="AA1224" s="17"/>
      <c r="AB1224" s="16"/>
      <c r="AC1224" s="11"/>
      <c r="AD1224" s="17"/>
      <c r="AE1224" s="16">
        <f t="shared" si="292"/>
        <v>200000</v>
      </c>
      <c r="AF1224" s="11">
        <f t="shared" si="292"/>
        <v>200000</v>
      </c>
      <c r="AG1224" s="17">
        <f t="shared" si="292"/>
        <v>200000</v>
      </c>
      <c r="AH1224" s="161"/>
      <c r="AI1224" s="285"/>
      <c r="AJ1224" s="16">
        <f t="shared" si="282"/>
        <v>0</v>
      </c>
    </row>
    <row r="1225" spans="1:36" ht="11.25" customHeight="1">
      <c r="A1225" s="156">
        <v>18609682</v>
      </c>
      <c r="B1225" s="157"/>
      <c r="C1225" s="197" t="s">
        <v>2287</v>
      </c>
      <c r="D1225" s="159">
        <v>140000</v>
      </c>
      <c r="E1225" s="159">
        <v>140000</v>
      </c>
      <c r="F1225" s="159">
        <v>140000</v>
      </c>
      <c r="G1225" s="159">
        <v>140000</v>
      </c>
      <c r="H1225" s="159">
        <v>140000</v>
      </c>
      <c r="I1225" s="159">
        <v>140000</v>
      </c>
      <c r="J1225" s="275">
        <v>140000</v>
      </c>
      <c r="K1225" s="275">
        <v>140000</v>
      </c>
      <c r="L1225" s="160">
        <v>140000</v>
      </c>
      <c r="M1225" s="160">
        <v>140000</v>
      </c>
      <c r="N1225" s="160">
        <v>140000</v>
      </c>
      <c r="O1225" s="160">
        <v>140000</v>
      </c>
      <c r="P1225" s="160">
        <v>130200.01</v>
      </c>
      <c r="Q1225" s="160">
        <f t="shared" si="291"/>
        <v>139591.66708333333</v>
      </c>
      <c r="R1225" s="222"/>
      <c r="S1225" s="209"/>
      <c r="T1225" s="209" t="s">
        <v>1182</v>
      </c>
      <c r="U1225" s="517"/>
      <c r="V1225" s="16">
        <v>0</v>
      </c>
      <c r="W1225" s="11">
        <v>0</v>
      </c>
      <c r="X1225" s="17">
        <v>0</v>
      </c>
      <c r="Y1225" s="16"/>
      <c r="Z1225" s="11"/>
      <c r="AA1225" s="17"/>
      <c r="AB1225" s="16"/>
      <c r="AC1225" s="11"/>
      <c r="AD1225" s="17"/>
      <c r="AE1225" s="16">
        <f t="shared" si="292"/>
        <v>139591.66708333333</v>
      </c>
      <c r="AF1225" s="11">
        <f t="shared" si="292"/>
        <v>139591.66708333333</v>
      </c>
      <c r="AG1225" s="17">
        <f t="shared" si="292"/>
        <v>139591.66708333333</v>
      </c>
      <c r="AH1225" s="161"/>
      <c r="AI1225" s="285"/>
      <c r="AJ1225" s="16">
        <f t="shared" si="282"/>
        <v>0</v>
      </c>
    </row>
    <row r="1226" spans="1:36" ht="11.25" customHeight="1">
      <c r="A1226" s="156">
        <v>18609692</v>
      </c>
      <c r="B1226" s="157"/>
      <c r="C1226" s="197" t="s">
        <v>2288</v>
      </c>
      <c r="D1226" s="159">
        <v>100000</v>
      </c>
      <c r="E1226" s="159">
        <v>100000</v>
      </c>
      <c r="F1226" s="159">
        <v>100000</v>
      </c>
      <c r="G1226" s="159">
        <v>100000</v>
      </c>
      <c r="H1226" s="159">
        <v>100000</v>
      </c>
      <c r="I1226" s="159">
        <v>100000</v>
      </c>
      <c r="J1226" s="275">
        <v>100000</v>
      </c>
      <c r="K1226" s="275">
        <v>100000</v>
      </c>
      <c r="L1226" s="160">
        <v>100000</v>
      </c>
      <c r="M1226" s="160">
        <v>100000</v>
      </c>
      <c r="N1226" s="160">
        <v>100000</v>
      </c>
      <c r="O1226" s="160">
        <v>100000</v>
      </c>
      <c r="P1226" s="160">
        <v>100000</v>
      </c>
      <c r="Q1226" s="160">
        <f t="shared" si="291"/>
        <v>100000</v>
      </c>
      <c r="R1226" s="222"/>
      <c r="S1226" s="209"/>
      <c r="T1226" s="209" t="s">
        <v>1182</v>
      </c>
      <c r="U1226" s="517"/>
      <c r="V1226" s="16">
        <v>0</v>
      </c>
      <c r="W1226" s="11">
        <v>0</v>
      </c>
      <c r="X1226" s="17">
        <v>0</v>
      </c>
      <c r="Y1226" s="16"/>
      <c r="Z1226" s="11"/>
      <c r="AA1226" s="17"/>
      <c r="AB1226" s="16"/>
      <c r="AC1226" s="11"/>
      <c r="AD1226" s="17"/>
      <c r="AE1226" s="16">
        <f t="shared" si="292"/>
        <v>100000</v>
      </c>
      <c r="AF1226" s="11">
        <f t="shared" si="292"/>
        <v>100000</v>
      </c>
      <c r="AG1226" s="17">
        <f t="shared" si="292"/>
        <v>100000</v>
      </c>
      <c r="AH1226" s="161"/>
      <c r="AI1226" s="285"/>
      <c r="AJ1226" s="16">
        <f t="shared" si="282"/>
        <v>0</v>
      </c>
    </row>
    <row r="1227" spans="1:36" ht="11.25" customHeight="1">
      <c r="A1227" s="156">
        <v>18609801</v>
      </c>
      <c r="B1227" s="157"/>
      <c r="C1227" s="197" t="s">
        <v>1420</v>
      </c>
      <c r="D1227" s="159">
        <v>163563</v>
      </c>
      <c r="E1227" s="159">
        <v>163595.71</v>
      </c>
      <c r="F1227" s="159">
        <v>163595.71</v>
      </c>
      <c r="G1227" s="159">
        <v>163595.71</v>
      </c>
      <c r="H1227" s="159">
        <v>163595.71</v>
      </c>
      <c r="I1227" s="159">
        <v>163595.71</v>
      </c>
      <c r="J1227" s="275">
        <v>163595.71</v>
      </c>
      <c r="K1227" s="275">
        <v>163595.71</v>
      </c>
      <c r="L1227" s="160">
        <v>163595.71</v>
      </c>
      <c r="M1227" s="160">
        <v>163595.71</v>
      </c>
      <c r="N1227" s="160">
        <v>163595.71</v>
      </c>
      <c r="O1227" s="160">
        <v>163595.71</v>
      </c>
      <c r="P1227" s="160">
        <v>163595.71</v>
      </c>
      <c r="Q1227" s="160">
        <f t="shared" si="291"/>
        <v>163594.34708333333</v>
      </c>
      <c r="R1227" s="222"/>
      <c r="S1227" s="209"/>
      <c r="T1227" s="209" t="s">
        <v>327</v>
      </c>
      <c r="U1227" s="517"/>
      <c r="V1227" s="16">
        <v>0</v>
      </c>
      <c r="W1227" s="11">
        <v>0</v>
      </c>
      <c r="X1227" s="17">
        <v>0</v>
      </c>
      <c r="Y1227" s="16"/>
      <c r="Z1227" s="11"/>
      <c r="AA1227" s="17"/>
      <c r="AB1227" s="16"/>
      <c r="AC1227" s="11"/>
      <c r="AD1227" s="17">
        <f>SUM(AB1227:AC1227)</f>
        <v>0</v>
      </c>
      <c r="AE1227" s="16"/>
      <c r="AF1227" s="11"/>
      <c r="AG1227" s="17"/>
      <c r="AH1227" s="164">
        <f>Q1227</f>
        <v>163594.34708333333</v>
      </c>
      <c r="AI1227" s="285"/>
      <c r="AJ1227" s="16">
        <f t="shared" si="282"/>
        <v>0</v>
      </c>
    </row>
    <row r="1228" spans="1:36" ht="11.25" customHeight="1">
      <c r="A1228" s="156">
        <v>18609821</v>
      </c>
      <c r="B1228" s="157"/>
      <c r="C1228" s="197" t="s">
        <v>1419</v>
      </c>
      <c r="D1228" s="159">
        <v>816792.84</v>
      </c>
      <c r="E1228" s="159">
        <v>817225.65</v>
      </c>
      <c r="F1228" s="159">
        <v>817225.65</v>
      </c>
      <c r="G1228" s="159">
        <v>817108.2</v>
      </c>
      <c r="H1228" s="159">
        <v>817108.2</v>
      </c>
      <c r="I1228" s="159">
        <v>817108.2</v>
      </c>
      <c r="J1228" s="275">
        <v>817108.2</v>
      </c>
      <c r="K1228" s="275">
        <v>817108.2</v>
      </c>
      <c r="L1228" s="160">
        <v>817108.2</v>
      </c>
      <c r="M1228" s="160">
        <v>817108.2</v>
      </c>
      <c r="N1228" s="160">
        <v>817108.2</v>
      </c>
      <c r="O1228" s="160">
        <v>817108.2</v>
      </c>
      <c r="P1228" s="160">
        <v>817108.2</v>
      </c>
      <c r="Q1228" s="160">
        <f t="shared" si="291"/>
        <v>817114.63500000013</v>
      </c>
      <c r="R1228" s="222"/>
      <c r="S1228" s="209"/>
      <c r="T1228" s="209" t="s">
        <v>327</v>
      </c>
      <c r="U1228" s="517"/>
      <c r="V1228" s="16">
        <v>0</v>
      </c>
      <c r="W1228" s="11">
        <v>0</v>
      </c>
      <c r="X1228" s="17">
        <v>0</v>
      </c>
      <c r="Y1228" s="16"/>
      <c r="Z1228" s="11"/>
      <c r="AA1228" s="17"/>
      <c r="AB1228" s="16"/>
      <c r="AC1228" s="11"/>
      <c r="AD1228" s="17">
        <f>SUM(AB1228:AC1228)</f>
        <v>0</v>
      </c>
      <c r="AE1228" s="16"/>
      <c r="AF1228" s="11"/>
      <c r="AG1228" s="17"/>
      <c r="AH1228" s="164">
        <f>Q1228</f>
        <v>817114.63500000013</v>
      </c>
      <c r="AI1228" s="285"/>
      <c r="AJ1228" s="16">
        <f t="shared" si="282"/>
        <v>0</v>
      </c>
    </row>
    <row r="1229" spans="1:36" ht="11.25" customHeight="1">
      <c r="A1229" s="156">
        <v>18609841</v>
      </c>
      <c r="B1229" s="157"/>
      <c r="C1229" s="197" t="s">
        <v>1421</v>
      </c>
      <c r="D1229" s="159">
        <v>1449786</v>
      </c>
      <c r="E1229" s="159">
        <v>1449799.6</v>
      </c>
      <c r="F1229" s="159">
        <v>1449799.6</v>
      </c>
      <c r="G1229" s="159">
        <v>1449799.6</v>
      </c>
      <c r="H1229" s="159">
        <v>1449799.6</v>
      </c>
      <c r="I1229" s="159">
        <v>1449799.6</v>
      </c>
      <c r="J1229" s="275">
        <v>1449799.6</v>
      </c>
      <c r="K1229" s="275">
        <v>1449799.6</v>
      </c>
      <c r="L1229" s="160">
        <v>1449799.6</v>
      </c>
      <c r="M1229" s="160">
        <v>1449799.6</v>
      </c>
      <c r="N1229" s="160">
        <v>1449799.6</v>
      </c>
      <c r="O1229" s="160">
        <v>1449799.6</v>
      </c>
      <c r="P1229" s="160">
        <v>1449799.6</v>
      </c>
      <c r="Q1229" s="160">
        <f t="shared" si="291"/>
        <v>1449799.0333333332</v>
      </c>
      <c r="R1229" s="222"/>
      <c r="S1229" s="209"/>
      <c r="T1229" s="209" t="s">
        <v>327</v>
      </c>
      <c r="U1229" s="517"/>
      <c r="V1229" s="16">
        <v>0</v>
      </c>
      <c r="W1229" s="11">
        <v>0</v>
      </c>
      <c r="X1229" s="17">
        <v>0</v>
      </c>
      <c r="Y1229" s="16"/>
      <c r="Z1229" s="11"/>
      <c r="AA1229" s="17"/>
      <c r="AB1229" s="16"/>
      <c r="AC1229" s="11"/>
      <c r="AD1229" s="17">
        <f>SUM(AB1229:AC1229)</f>
        <v>0</v>
      </c>
      <c r="AE1229" s="16"/>
      <c r="AF1229" s="11"/>
      <c r="AG1229" s="17"/>
      <c r="AH1229" s="164">
        <f>Q1229</f>
        <v>1449799.0333333332</v>
      </c>
      <c r="AI1229" s="285"/>
      <c r="AJ1229" s="16">
        <f t="shared" si="282"/>
        <v>0</v>
      </c>
    </row>
    <row r="1230" spans="1:36" ht="11.25" customHeight="1">
      <c r="A1230" s="156">
        <v>18609861</v>
      </c>
      <c r="B1230" s="157"/>
      <c r="C1230" s="197" t="s">
        <v>1422</v>
      </c>
      <c r="D1230" s="159">
        <v>1351294.85</v>
      </c>
      <c r="E1230" s="159">
        <v>1351558.6</v>
      </c>
      <c r="F1230" s="159">
        <v>1351558.6</v>
      </c>
      <c r="G1230" s="159">
        <v>1289169.29</v>
      </c>
      <c r="H1230" s="159">
        <v>1289169.29</v>
      </c>
      <c r="I1230" s="159">
        <v>1289169.29</v>
      </c>
      <c r="J1230" s="275">
        <v>1257125.7</v>
      </c>
      <c r="K1230" s="275">
        <v>1257125.7</v>
      </c>
      <c r="L1230" s="160">
        <v>1257125.7</v>
      </c>
      <c r="M1230" s="160">
        <v>1283684.77</v>
      </c>
      <c r="N1230" s="160">
        <v>1283684.77</v>
      </c>
      <c r="O1230" s="160">
        <v>1283684.77</v>
      </c>
      <c r="P1230" s="160">
        <v>3458805.07</v>
      </c>
      <c r="Q1230" s="160">
        <f t="shared" si="291"/>
        <v>1383175.5366666664</v>
      </c>
      <c r="R1230" s="222"/>
      <c r="S1230" s="209"/>
      <c r="T1230" s="209" t="s">
        <v>327</v>
      </c>
      <c r="U1230" s="517"/>
      <c r="V1230" s="16">
        <v>0</v>
      </c>
      <c r="W1230" s="11">
        <v>0</v>
      </c>
      <c r="X1230" s="17">
        <v>0</v>
      </c>
      <c r="Y1230" s="16"/>
      <c r="Z1230" s="11"/>
      <c r="AA1230" s="17"/>
      <c r="AB1230" s="16"/>
      <c r="AC1230" s="11"/>
      <c r="AD1230" s="17">
        <f>SUM(AB1230:AC1230)</f>
        <v>0</v>
      </c>
      <c r="AE1230" s="16"/>
      <c r="AF1230" s="11"/>
      <c r="AG1230" s="17"/>
      <c r="AH1230" s="164">
        <f>Q1230</f>
        <v>1383175.5366666664</v>
      </c>
      <c r="AI1230" s="285"/>
      <c r="AJ1230" s="16">
        <f t="shared" si="282"/>
        <v>0</v>
      </c>
    </row>
    <row r="1231" spans="1:36" ht="11.25" customHeight="1">
      <c r="A1231" s="156">
        <v>18609881</v>
      </c>
      <c r="B1231" s="157"/>
      <c r="C1231" s="197" t="s">
        <v>1026</v>
      </c>
      <c r="D1231" s="159">
        <v>0</v>
      </c>
      <c r="E1231" s="159">
        <v>0</v>
      </c>
      <c r="F1231" s="159">
        <v>0</v>
      </c>
      <c r="G1231" s="159">
        <v>0</v>
      </c>
      <c r="H1231" s="159">
        <v>0</v>
      </c>
      <c r="I1231" s="159">
        <v>0</v>
      </c>
      <c r="J1231" s="275">
        <v>0</v>
      </c>
      <c r="K1231" s="275">
        <v>0</v>
      </c>
      <c r="L1231" s="160">
        <v>0</v>
      </c>
      <c r="M1231" s="160">
        <v>0</v>
      </c>
      <c r="N1231" s="160">
        <v>0</v>
      </c>
      <c r="O1231" s="160">
        <v>0</v>
      </c>
      <c r="P1231" s="160">
        <v>0</v>
      </c>
      <c r="Q1231" s="160">
        <f t="shared" si="291"/>
        <v>0</v>
      </c>
      <c r="R1231" s="222"/>
      <c r="S1231" s="209"/>
      <c r="T1231" s="209"/>
      <c r="U1231" s="517"/>
      <c r="V1231" s="16">
        <v>0</v>
      </c>
      <c r="W1231" s="11">
        <v>0</v>
      </c>
      <c r="X1231" s="17">
        <v>0</v>
      </c>
      <c r="Y1231" s="16"/>
      <c r="Z1231" s="11"/>
      <c r="AA1231" s="17"/>
      <c r="AB1231" s="16"/>
      <c r="AC1231" s="11"/>
      <c r="AD1231" s="17">
        <f>SUM(AB1231:AC1231)</f>
        <v>0</v>
      </c>
      <c r="AE1231" s="16"/>
      <c r="AF1231" s="11"/>
      <c r="AG1231" s="17"/>
      <c r="AH1231" s="164">
        <f>Q1231</f>
        <v>0</v>
      </c>
      <c r="AI1231" s="285"/>
      <c r="AJ1231" s="16">
        <f t="shared" ref="AJ1231:AJ1294" si="293">Q1231-X1231-AA1231-AD1231-AG1231-AH1231</f>
        <v>0</v>
      </c>
    </row>
    <row r="1232" spans="1:36" ht="11.25" customHeight="1">
      <c r="A1232" s="156">
        <v>18630031</v>
      </c>
      <c r="B1232" s="157"/>
      <c r="C1232" s="248" t="s">
        <v>1819</v>
      </c>
      <c r="D1232" s="159">
        <v>290890.03999999998</v>
      </c>
      <c r="E1232" s="159">
        <v>432368.52</v>
      </c>
      <c r="F1232" s="159">
        <v>578853.15</v>
      </c>
      <c r="G1232" s="159">
        <v>0</v>
      </c>
      <c r="H1232" s="159">
        <v>241166.82</v>
      </c>
      <c r="I1232" s="159">
        <v>220585.85</v>
      </c>
      <c r="J1232" s="275">
        <v>204929.84</v>
      </c>
      <c r="K1232" s="275">
        <v>196688.05</v>
      </c>
      <c r="L1232" s="160">
        <v>155510.24</v>
      </c>
      <c r="M1232" s="160">
        <v>139842.70000000001</v>
      </c>
      <c r="N1232" s="160">
        <v>93887</v>
      </c>
      <c r="O1232" s="160">
        <v>28087.84</v>
      </c>
      <c r="P1232" s="160">
        <v>238666.58</v>
      </c>
      <c r="Q1232" s="160">
        <f t="shared" si="291"/>
        <v>213058.19333333336</v>
      </c>
      <c r="R1232" s="222"/>
      <c r="S1232" s="209"/>
      <c r="T1232" s="209" t="s">
        <v>1182</v>
      </c>
      <c r="U1232" s="517"/>
      <c r="V1232" s="16"/>
      <c r="W1232" s="11"/>
      <c r="X1232" s="17"/>
      <c r="Y1232" s="16"/>
      <c r="Z1232" s="11"/>
      <c r="AA1232" s="17"/>
      <c r="AB1232" s="16"/>
      <c r="AC1232" s="11"/>
      <c r="AD1232" s="17">
        <f t="shared" ref="AD1232:AD1271" si="294">SUM(AB1232:AC1232)</f>
        <v>0</v>
      </c>
      <c r="AE1232" s="16">
        <f>$Q1232</f>
        <v>213058.19333333336</v>
      </c>
      <c r="AF1232" s="11">
        <f>$Q1232</f>
        <v>213058.19333333336</v>
      </c>
      <c r="AG1232" s="17">
        <f>$Q1232</f>
        <v>213058.19333333336</v>
      </c>
      <c r="AH1232" s="161"/>
      <c r="AI1232" s="285"/>
      <c r="AJ1232" s="16">
        <f t="shared" si="293"/>
        <v>0</v>
      </c>
    </row>
    <row r="1233" spans="1:36" ht="11.25" customHeight="1">
      <c r="A1233" s="156">
        <v>18700001</v>
      </c>
      <c r="B1233" s="157"/>
      <c r="C1233" s="197" t="s">
        <v>746</v>
      </c>
      <c r="D1233" s="159">
        <v>0</v>
      </c>
      <c r="E1233" s="159">
        <v>0</v>
      </c>
      <c r="F1233" s="159">
        <v>0</v>
      </c>
      <c r="G1233" s="159">
        <v>0</v>
      </c>
      <c r="H1233" s="159">
        <v>0</v>
      </c>
      <c r="I1233" s="159">
        <v>0</v>
      </c>
      <c r="J1233" s="275">
        <v>0</v>
      </c>
      <c r="K1233" s="275">
        <v>0</v>
      </c>
      <c r="L1233" s="160">
        <v>0</v>
      </c>
      <c r="M1233" s="160">
        <v>0</v>
      </c>
      <c r="N1233" s="160">
        <v>0</v>
      </c>
      <c r="O1233" s="160">
        <v>0</v>
      </c>
      <c r="P1233" s="160">
        <v>0</v>
      </c>
      <c r="Q1233" s="160">
        <f t="shared" si="291"/>
        <v>0</v>
      </c>
      <c r="R1233" s="222"/>
      <c r="S1233" s="209"/>
      <c r="T1233" s="209"/>
      <c r="U1233" s="517"/>
      <c r="V1233" s="16">
        <v>0</v>
      </c>
      <c r="W1233" s="11">
        <v>0</v>
      </c>
      <c r="X1233" s="17">
        <v>0</v>
      </c>
      <c r="Y1233" s="16"/>
      <c r="Z1233" s="11"/>
      <c r="AA1233" s="17"/>
      <c r="AB1233" s="16"/>
      <c r="AC1233" s="11"/>
      <c r="AD1233" s="17">
        <f t="shared" si="294"/>
        <v>0</v>
      </c>
      <c r="AE1233" s="16"/>
      <c r="AF1233" s="11"/>
      <c r="AG1233" s="17"/>
      <c r="AH1233" s="164">
        <f t="shared" ref="AH1233:AH1247" si="295">Q1233</f>
        <v>0</v>
      </c>
      <c r="AI1233" s="285"/>
      <c r="AJ1233" s="16">
        <f t="shared" si="293"/>
        <v>0</v>
      </c>
    </row>
    <row r="1234" spans="1:36" ht="11.25" customHeight="1">
      <c r="A1234" s="156">
        <v>18700002</v>
      </c>
      <c r="B1234" s="157"/>
      <c r="C1234" s="197" t="s">
        <v>826</v>
      </c>
      <c r="D1234" s="159">
        <v>0</v>
      </c>
      <c r="E1234" s="159">
        <v>0</v>
      </c>
      <c r="F1234" s="159">
        <v>0</v>
      </c>
      <c r="G1234" s="159">
        <v>0</v>
      </c>
      <c r="H1234" s="159">
        <v>0</v>
      </c>
      <c r="I1234" s="159">
        <v>0</v>
      </c>
      <c r="J1234" s="275">
        <v>0</v>
      </c>
      <c r="K1234" s="275">
        <v>0</v>
      </c>
      <c r="L1234" s="160">
        <v>0</v>
      </c>
      <c r="M1234" s="160">
        <v>0</v>
      </c>
      <c r="N1234" s="160">
        <v>0</v>
      </c>
      <c r="O1234" s="160">
        <v>0</v>
      </c>
      <c r="P1234" s="160">
        <v>0</v>
      </c>
      <c r="Q1234" s="160">
        <f t="shared" si="291"/>
        <v>0</v>
      </c>
      <c r="R1234" s="222"/>
      <c r="S1234" s="209"/>
      <c r="T1234" s="209"/>
      <c r="U1234" s="517"/>
      <c r="V1234" s="16">
        <v>0</v>
      </c>
      <c r="W1234" s="11">
        <v>0</v>
      </c>
      <c r="X1234" s="17">
        <v>0</v>
      </c>
      <c r="Y1234" s="16"/>
      <c r="Z1234" s="11"/>
      <c r="AA1234" s="17"/>
      <c r="AB1234" s="16"/>
      <c r="AC1234" s="11"/>
      <c r="AD1234" s="17">
        <f t="shared" si="294"/>
        <v>0</v>
      </c>
      <c r="AE1234" s="16"/>
      <c r="AF1234" s="11"/>
      <c r="AG1234" s="17"/>
      <c r="AH1234" s="164">
        <f t="shared" si="295"/>
        <v>0</v>
      </c>
      <c r="AI1234" s="285"/>
      <c r="AJ1234" s="16">
        <f t="shared" si="293"/>
        <v>0</v>
      </c>
    </row>
    <row r="1235" spans="1:36" ht="11.25" customHeight="1">
      <c r="A1235" s="156">
        <v>18700003</v>
      </c>
      <c r="B1235" s="144"/>
      <c r="C1235" s="247" t="s">
        <v>826</v>
      </c>
      <c r="D1235" s="159">
        <v>0</v>
      </c>
      <c r="E1235" s="159">
        <v>0</v>
      </c>
      <c r="F1235" s="159">
        <v>0</v>
      </c>
      <c r="G1235" s="159">
        <v>0</v>
      </c>
      <c r="H1235" s="159">
        <v>0</v>
      </c>
      <c r="I1235" s="159">
        <v>0</v>
      </c>
      <c r="J1235" s="275">
        <v>0</v>
      </c>
      <c r="K1235" s="275">
        <v>0</v>
      </c>
      <c r="L1235" s="160">
        <v>0</v>
      </c>
      <c r="M1235" s="160">
        <v>0</v>
      </c>
      <c r="N1235" s="160">
        <v>0</v>
      </c>
      <c r="O1235" s="160">
        <v>481168.02</v>
      </c>
      <c r="P1235" s="160">
        <v>0</v>
      </c>
      <c r="Q1235" s="160">
        <f t="shared" si="291"/>
        <v>40097.334999999999</v>
      </c>
      <c r="R1235" s="222"/>
      <c r="S1235" s="209"/>
      <c r="T1235" s="209"/>
      <c r="U1235" s="517"/>
      <c r="V1235" s="16">
        <v>0</v>
      </c>
      <c r="W1235" s="11">
        <v>0</v>
      </c>
      <c r="X1235" s="17">
        <v>0</v>
      </c>
      <c r="Y1235" s="16"/>
      <c r="Z1235" s="11"/>
      <c r="AA1235" s="17"/>
      <c r="AB1235" s="16"/>
      <c r="AC1235" s="11"/>
      <c r="AD1235" s="17">
        <f t="shared" si="294"/>
        <v>0</v>
      </c>
      <c r="AE1235" s="16"/>
      <c r="AF1235" s="11"/>
      <c r="AG1235" s="17"/>
      <c r="AH1235" s="164">
        <f t="shared" si="295"/>
        <v>40097.334999999999</v>
      </c>
      <c r="AI1235" s="285"/>
      <c r="AJ1235" s="16">
        <f t="shared" si="293"/>
        <v>0</v>
      </c>
    </row>
    <row r="1236" spans="1:36" ht="11.25" customHeight="1">
      <c r="A1236" s="156">
        <v>18700011</v>
      </c>
      <c r="B1236" s="144"/>
      <c r="C1236" s="247" t="s">
        <v>759</v>
      </c>
      <c r="D1236" s="159">
        <v>0</v>
      </c>
      <c r="E1236" s="159">
        <v>0</v>
      </c>
      <c r="F1236" s="159">
        <v>0</v>
      </c>
      <c r="G1236" s="159">
        <v>0</v>
      </c>
      <c r="H1236" s="159">
        <v>0</v>
      </c>
      <c r="I1236" s="159">
        <v>0</v>
      </c>
      <c r="J1236" s="275">
        <v>0</v>
      </c>
      <c r="K1236" s="275">
        <v>0</v>
      </c>
      <c r="L1236" s="160">
        <v>0</v>
      </c>
      <c r="M1236" s="160">
        <v>0</v>
      </c>
      <c r="N1236" s="160">
        <v>0</v>
      </c>
      <c r="O1236" s="160">
        <v>0</v>
      </c>
      <c r="P1236" s="160">
        <v>0</v>
      </c>
      <c r="Q1236" s="160">
        <f t="shared" si="291"/>
        <v>0</v>
      </c>
      <c r="R1236" s="222"/>
      <c r="S1236" s="209"/>
      <c r="T1236" s="209"/>
      <c r="U1236" s="517"/>
      <c r="V1236" s="16">
        <v>0</v>
      </c>
      <c r="W1236" s="11">
        <v>0</v>
      </c>
      <c r="X1236" s="17">
        <v>0</v>
      </c>
      <c r="Y1236" s="16"/>
      <c r="Z1236" s="11"/>
      <c r="AA1236" s="17"/>
      <c r="AB1236" s="16"/>
      <c r="AC1236" s="11"/>
      <c r="AD1236" s="17">
        <f t="shared" si="294"/>
        <v>0</v>
      </c>
      <c r="AE1236" s="16"/>
      <c r="AF1236" s="11"/>
      <c r="AG1236" s="17"/>
      <c r="AH1236" s="164">
        <f t="shared" si="295"/>
        <v>0</v>
      </c>
      <c r="AI1236" s="285"/>
      <c r="AJ1236" s="16">
        <f t="shared" si="293"/>
        <v>0</v>
      </c>
    </row>
    <row r="1237" spans="1:36" ht="11.25" customHeight="1">
      <c r="A1237" s="156">
        <v>18700012</v>
      </c>
      <c r="B1237" s="144"/>
      <c r="C1237" s="247" t="s">
        <v>760</v>
      </c>
      <c r="D1237" s="159">
        <v>0</v>
      </c>
      <c r="E1237" s="159">
        <v>0</v>
      </c>
      <c r="F1237" s="159">
        <v>0</v>
      </c>
      <c r="G1237" s="159">
        <v>0</v>
      </c>
      <c r="H1237" s="159">
        <v>0</v>
      </c>
      <c r="I1237" s="159">
        <v>0</v>
      </c>
      <c r="J1237" s="275">
        <v>0</v>
      </c>
      <c r="K1237" s="275">
        <v>0</v>
      </c>
      <c r="L1237" s="160">
        <v>0</v>
      </c>
      <c r="M1237" s="160">
        <v>0</v>
      </c>
      <c r="N1237" s="160">
        <v>0</v>
      </c>
      <c r="O1237" s="160">
        <v>0</v>
      </c>
      <c r="P1237" s="160">
        <v>0</v>
      </c>
      <c r="Q1237" s="160">
        <f t="shared" si="291"/>
        <v>0</v>
      </c>
      <c r="R1237" s="222"/>
      <c r="S1237" s="209"/>
      <c r="T1237" s="209"/>
      <c r="U1237" s="517"/>
      <c r="V1237" s="16">
        <v>0</v>
      </c>
      <c r="W1237" s="11">
        <v>0</v>
      </c>
      <c r="X1237" s="17">
        <v>0</v>
      </c>
      <c r="Y1237" s="16"/>
      <c r="Z1237" s="11"/>
      <c r="AA1237" s="17"/>
      <c r="AB1237" s="16"/>
      <c r="AC1237" s="11"/>
      <c r="AD1237" s="17">
        <f t="shared" si="294"/>
        <v>0</v>
      </c>
      <c r="AE1237" s="16"/>
      <c r="AF1237" s="11"/>
      <c r="AG1237" s="17"/>
      <c r="AH1237" s="164">
        <f t="shared" si="295"/>
        <v>0</v>
      </c>
      <c r="AI1237" s="285"/>
      <c r="AJ1237" s="16">
        <f t="shared" si="293"/>
        <v>0</v>
      </c>
    </row>
    <row r="1238" spans="1:36" ht="11.25" customHeight="1">
      <c r="A1238" s="156">
        <v>18700021</v>
      </c>
      <c r="B1238" s="144"/>
      <c r="C1238" s="247" t="s">
        <v>761</v>
      </c>
      <c r="D1238" s="159">
        <v>0</v>
      </c>
      <c r="E1238" s="159">
        <v>0</v>
      </c>
      <c r="F1238" s="159">
        <v>0</v>
      </c>
      <c r="G1238" s="159">
        <v>0</v>
      </c>
      <c r="H1238" s="159">
        <v>0</v>
      </c>
      <c r="I1238" s="159">
        <v>0</v>
      </c>
      <c r="J1238" s="275">
        <v>0</v>
      </c>
      <c r="K1238" s="275">
        <v>0</v>
      </c>
      <c r="L1238" s="160">
        <v>0</v>
      </c>
      <c r="M1238" s="160">
        <v>0</v>
      </c>
      <c r="N1238" s="160">
        <v>0</v>
      </c>
      <c r="O1238" s="160">
        <v>0</v>
      </c>
      <c r="P1238" s="160">
        <v>0</v>
      </c>
      <c r="Q1238" s="160">
        <f t="shared" si="291"/>
        <v>0</v>
      </c>
      <c r="R1238" s="222"/>
      <c r="S1238" s="209"/>
      <c r="T1238" s="209"/>
      <c r="U1238" s="517"/>
      <c r="V1238" s="16">
        <v>0</v>
      </c>
      <c r="W1238" s="11">
        <v>0</v>
      </c>
      <c r="X1238" s="17">
        <v>0</v>
      </c>
      <c r="Y1238" s="16"/>
      <c r="Z1238" s="11"/>
      <c r="AA1238" s="17"/>
      <c r="AB1238" s="16"/>
      <c r="AC1238" s="11"/>
      <c r="AD1238" s="17">
        <f t="shared" si="294"/>
        <v>0</v>
      </c>
      <c r="AE1238" s="16"/>
      <c r="AF1238" s="11"/>
      <c r="AG1238" s="17"/>
      <c r="AH1238" s="164">
        <f t="shared" si="295"/>
        <v>0</v>
      </c>
      <c r="AI1238" s="285"/>
      <c r="AJ1238" s="16">
        <f t="shared" si="293"/>
        <v>0</v>
      </c>
    </row>
    <row r="1239" spans="1:36" ht="11.25" customHeight="1">
      <c r="A1239" s="156">
        <v>18700022</v>
      </c>
      <c r="B1239" s="144"/>
      <c r="C1239" s="247" t="s">
        <v>761</v>
      </c>
      <c r="D1239" s="159">
        <v>0</v>
      </c>
      <c r="E1239" s="159">
        <v>0</v>
      </c>
      <c r="F1239" s="159">
        <v>0</v>
      </c>
      <c r="G1239" s="159">
        <v>0</v>
      </c>
      <c r="H1239" s="159">
        <v>0</v>
      </c>
      <c r="I1239" s="159">
        <v>0</v>
      </c>
      <c r="J1239" s="275">
        <v>0</v>
      </c>
      <c r="K1239" s="275">
        <v>0</v>
      </c>
      <c r="L1239" s="160">
        <v>0</v>
      </c>
      <c r="M1239" s="160">
        <v>0</v>
      </c>
      <c r="N1239" s="160">
        <v>0</v>
      </c>
      <c r="O1239" s="160">
        <v>0</v>
      </c>
      <c r="P1239" s="160">
        <v>0</v>
      </c>
      <c r="Q1239" s="160">
        <f t="shared" si="291"/>
        <v>0</v>
      </c>
      <c r="R1239" s="222"/>
      <c r="S1239" s="209"/>
      <c r="T1239" s="209"/>
      <c r="U1239" s="517"/>
      <c r="V1239" s="16">
        <v>0</v>
      </c>
      <c r="W1239" s="11">
        <v>0</v>
      </c>
      <c r="X1239" s="17">
        <v>0</v>
      </c>
      <c r="Y1239" s="16"/>
      <c r="Z1239" s="11"/>
      <c r="AA1239" s="17"/>
      <c r="AB1239" s="16"/>
      <c r="AC1239" s="11"/>
      <c r="AD1239" s="17">
        <f t="shared" si="294"/>
        <v>0</v>
      </c>
      <c r="AE1239" s="16"/>
      <c r="AF1239" s="11"/>
      <c r="AG1239" s="17"/>
      <c r="AH1239" s="164">
        <f t="shared" si="295"/>
        <v>0</v>
      </c>
      <c r="AI1239" s="285"/>
      <c r="AJ1239" s="16">
        <f t="shared" si="293"/>
        <v>0</v>
      </c>
    </row>
    <row r="1240" spans="1:36" ht="11.25" customHeight="1">
      <c r="A1240" s="156">
        <v>18700031</v>
      </c>
      <c r="B1240" s="144"/>
      <c r="C1240" s="247" t="s">
        <v>1470</v>
      </c>
      <c r="D1240" s="159">
        <v>0</v>
      </c>
      <c r="E1240" s="159">
        <v>0</v>
      </c>
      <c r="F1240" s="159">
        <v>0</v>
      </c>
      <c r="G1240" s="159">
        <v>0</v>
      </c>
      <c r="H1240" s="159">
        <v>0</v>
      </c>
      <c r="I1240" s="159">
        <v>0</v>
      </c>
      <c r="J1240" s="275">
        <v>0</v>
      </c>
      <c r="K1240" s="275">
        <v>0</v>
      </c>
      <c r="L1240" s="160">
        <v>0</v>
      </c>
      <c r="M1240" s="160">
        <v>0</v>
      </c>
      <c r="N1240" s="160">
        <v>0</v>
      </c>
      <c r="O1240" s="160">
        <v>0</v>
      </c>
      <c r="P1240" s="160">
        <v>0</v>
      </c>
      <c r="Q1240" s="160">
        <f t="shared" si="291"/>
        <v>0</v>
      </c>
      <c r="R1240" s="222"/>
      <c r="S1240" s="209"/>
      <c r="T1240" s="209"/>
      <c r="U1240" s="517"/>
      <c r="V1240" s="16">
        <v>0</v>
      </c>
      <c r="W1240" s="11">
        <v>0</v>
      </c>
      <c r="X1240" s="17">
        <v>0</v>
      </c>
      <c r="Y1240" s="16"/>
      <c r="Z1240" s="11"/>
      <c r="AA1240" s="17"/>
      <c r="AB1240" s="16"/>
      <c r="AC1240" s="11"/>
      <c r="AD1240" s="17">
        <f t="shared" ref="AD1240:AD1247" si="296">SUM(AB1240:AC1240)</f>
        <v>0</v>
      </c>
      <c r="AE1240" s="16"/>
      <c r="AF1240" s="11"/>
      <c r="AG1240" s="17"/>
      <c r="AH1240" s="164">
        <f t="shared" si="295"/>
        <v>0</v>
      </c>
      <c r="AI1240" s="285"/>
      <c r="AJ1240" s="16">
        <f t="shared" si="293"/>
        <v>0</v>
      </c>
    </row>
    <row r="1241" spans="1:36" ht="11.25" customHeight="1">
      <c r="A1241" s="156">
        <v>18700032</v>
      </c>
      <c r="B1241" s="144"/>
      <c r="C1241" s="247" t="s">
        <v>807</v>
      </c>
      <c r="D1241" s="159">
        <v>316253.37</v>
      </c>
      <c r="E1241" s="159">
        <v>316253.37</v>
      </c>
      <c r="F1241" s="159">
        <v>316253.37</v>
      </c>
      <c r="G1241" s="159">
        <v>316253.37</v>
      </c>
      <c r="H1241" s="159">
        <v>316253.37</v>
      </c>
      <c r="I1241" s="159">
        <v>316253.37</v>
      </c>
      <c r="J1241" s="275">
        <v>316253.37</v>
      </c>
      <c r="K1241" s="275">
        <v>316253.37</v>
      </c>
      <c r="L1241" s="160">
        <v>316253.37</v>
      </c>
      <c r="M1241" s="160">
        <v>316253.37</v>
      </c>
      <c r="N1241" s="160">
        <v>316253.37</v>
      </c>
      <c r="O1241" s="160">
        <v>316253.37</v>
      </c>
      <c r="P1241" s="160">
        <v>316253.37</v>
      </c>
      <c r="Q1241" s="160">
        <f t="shared" si="291"/>
        <v>316253.37000000005</v>
      </c>
      <c r="R1241" s="222"/>
      <c r="S1241" s="209"/>
      <c r="T1241" s="209"/>
      <c r="U1241" s="517"/>
      <c r="V1241" s="16">
        <v>0</v>
      </c>
      <c r="W1241" s="11">
        <v>0</v>
      </c>
      <c r="X1241" s="17">
        <v>0</v>
      </c>
      <c r="Y1241" s="16"/>
      <c r="Z1241" s="11"/>
      <c r="AA1241" s="17"/>
      <c r="AB1241" s="16"/>
      <c r="AC1241" s="11"/>
      <c r="AD1241" s="17">
        <f t="shared" si="296"/>
        <v>0</v>
      </c>
      <c r="AE1241" s="16"/>
      <c r="AF1241" s="11"/>
      <c r="AG1241" s="17"/>
      <c r="AH1241" s="164">
        <f t="shared" si="295"/>
        <v>316253.37000000005</v>
      </c>
      <c r="AI1241" s="285"/>
      <c r="AJ1241" s="16">
        <f t="shared" si="293"/>
        <v>0</v>
      </c>
    </row>
    <row r="1242" spans="1:36" ht="11.25" customHeight="1">
      <c r="A1242" s="156">
        <v>18700041</v>
      </c>
      <c r="B1242" s="144"/>
      <c r="C1242" s="247" t="s">
        <v>1922</v>
      </c>
      <c r="D1242" s="159">
        <v>275032.92</v>
      </c>
      <c r="E1242" s="159">
        <v>322270.33</v>
      </c>
      <c r="F1242" s="159">
        <v>322270.33</v>
      </c>
      <c r="G1242" s="159">
        <v>327977.06</v>
      </c>
      <c r="H1242" s="159">
        <v>328083</v>
      </c>
      <c r="I1242" s="159">
        <v>328215.28000000003</v>
      </c>
      <c r="J1242" s="275">
        <v>328215.28000000003</v>
      </c>
      <c r="K1242" s="275">
        <v>328215.28000000003</v>
      </c>
      <c r="L1242" s="160">
        <v>328215.28000000003</v>
      </c>
      <c r="M1242" s="160">
        <v>328215.28000000003</v>
      </c>
      <c r="N1242" s="160">
        <v>328215.28000000003</v>
      </c>
      <c r="O1242" s="160">
        <v>328215.28000000003</v>
      </c>
      <c r="P1242" s="160">
        <v>328215.28000000003</v>
      </c>
      <c r="Q1242" s="160">
        <f t="shared" si="291"/>
        <v>324977.64833333337</v>
      </c>
      <c r="R1242" s="222"/>
      <c r="S1242" s="209"/>
      <c r="T1242" s="209"/>
      <c r="U1242" s="517"/>
      <c r="V1242" s="16">
        <v>0</v>
      </c>
      <c r="W1242" s="11">
        <v>0</v>
      </c>
      <c r="X1242" s="17">
        <v>0</v>
      </c>
      <c r="Y1242" s="16"/>
      <c r="Z1242" s="11"/>
      <c r="AA1242" s="17"/>
      <c r="AB1242" s="16"/>
      <c r="AC1242" s="11"/>
      <c r="AD1242" s="17">
        <f t="shared" si="296"/>
        <v>0</v>
      </c>
      <c r="AE1242" s="16"/>
      <c r="AF1242" s="11"/>
      <c r="AG1242" s="17"/>
      <c r="AH1242" s="164">
        <f t="shared" si="295"/>
        <v>324977.64833333337</v>
      </c>
      <c r="AI1242" s="285"/>
      <c r="AJ1242" s="16">
        <f t="shared" si="293"/>
        <v>0</v>
      </c>
    </row>
    <row r="1243" spans="1:36" ht="11.25" customHeight="1">
      <c r="A1243" s="156">
        <v>18700052</v>
      </c>
      <c r="B1243" s="144"/>
      <c r="C1243" s="247" t="s">
        <v>1930</v>
      </c>
      <c r="D1243" s="159">
        <v>0</v>
      </c>
      <c r="E1243" s="159">
        <v>0</v>
      </c>
      <c r="F1243" s="159">
        <v>0</v>
      </c>
      <c r="G1243" s="159">
        <v>0</v>
      </c>
      <c r="H1243" s="159">
        <v>0</v>
      </c>
      <c r="I1243" s="159">
        <v>0</v>
      </c>
      <c r="J1243" s="275">
        <v>0</v>
      </c>
      <c r="K1243" s="275">
        <v>0</v>
      </c>
      <c r="L1243" s="160">
        <v>0</v>
      </c>
      <c r="M1243" s="160">
        <v>0</v>
      </c>
      <c r="N1243" s="160">
        <v>0</v>
      </c>
      <c r="O1243" s="160">
        <v>0</v>
      </c>
      <c r="P1243" s="160">
        <v>0</v>
      </c>
      <c r="Q1243" s="160">
        <f t="shared" si="291"/>
        <v>0</v>
      </c>
      <c r="R1243" s="222"/>
      <c r="S1243" s="209"/>
      <c r="T1243" s="209"/>
      <c r="U1243" s="517"/>
      <c r="V1243" s="16">
        <v>0</v>
      </c>
      <c r="W1243" s="11">
        <v>0</v>
      </c>
      <c r="X1243" s="17">
        <v>0</v>
      </c>
      <c r="Y1243" s="16"/>
      <c r="Z1243" s="11"/>
      <c r="AA1243" s="17"/>
      <c r="AB1243" s="16"/>
      <c r="AC1243" s="11"/>
      <c r="AD1243" s="17">
        <f t="shared" si="296"/>
        <v>0</v>
      </c>
      <c r="AE1243" s="16"/>
      <c r="AF1243" s="11"/>
      <c r="AG1243" s="17"/>
      <c r="AH1243" s="164">
        <f t="shared" si="295"/>
        <v>0</v>
      </c>
      <c r="AI1243" s="285"/>
      <c r="AJ1243" s="16">
        <f t="shared" si="293"/>
        <v>0</v>
      </c>
    </row>
    <row r="1244" spans="1:36" ht="11.25" customHeight="1">
      <c r="A1244" s="156">
        <v>18700061</v>
      </c>
      <c r="B1244" s="144"/>
      <c r="C1244" s="247" t="s">
        <v>1933</v>
      </c>
      <c r="D1244" s="159">
        <v>0</v>
      </c>
      <c r="E1244" s="159">
        <v>0</v>
      </c>
      <c r="F1244" s="159">
        <v>0</v>
      </c>
      <c r="G1244" s="159">
        <v>0</v>
      </c>
      <c r="H1244" s="159">
        <v>0</v>
      </c>
      <c r="I1244" s="159">
        <v>0</v>
      </c>
      <c r="J1244" s="275">
        <v>0</v>
      </c>
      <c r="K1244" s="275">
        <v>0</v>
      </c>
      <c r="L1244" s="160">
        <v>0</v>
      </c>
      <c r="M1244" s="160">
        <v>0</v>
      </c>
      <c r="N1244" s="160">
        <v>0</v>
      </c>
      <c r="O1244" s="160">
        <v>0</v>
      </c>
      <c r="P1244" s="160">
        <v>0</v>
      </c>
      <c r="Q1244" s="160">
        <f t="shared" si="291"/>
        <v>0</v>
      </c>
      <c r="R1244" s="222"/>
      <c r="S1244" s="209"/>
      <c r="T1244" s="209"/>
      <c r="U1244" s="517"/>
      <c r="V1244" s="16">
        <v>0</v>
      </c>
      <c r="W1244" s="11">
        <v>0</v>
      </c>
      <c r="X1244" s="17">
        <v>0</v>
      </c>
      <c r="Y1244" s="16"/>
      <c r="Z1244" s="11"/>
      <c r="AA1244" s="17"/>
      <c r="AB1244" s="16"/>
      <c r="AC1244" s="11"/>
      <c r="AD1244" s="17">
        <f t="shared" si="296"/>
        <v>0</v>
      </c>
      <c r="AE1244" s="16"/>
      <c r="AF1244" s="11"/>
      <c r="AG1244" s="17"/>
      <c r="AH1244" s="164">
        <f t="shared" si="295"/>
        <v>0</v>
      </c>
      <c r="AI1244" s="285"/>
      <c r="AJ1244" s="16">
        <f t="shared" si="293"/>
        <v>0</v>
      </c>
    </row>
    <row r="1245" spans="1:36" ht="11.25" customHeight="1">
      <c r="A1245" s="156">
        <v>18700062</v>
      </c>
      <c r="B1245" s="144"/>
      <c r="C1245" s="247" t="s">
        <v>2310</v>
      </c>
      <c r="D1245" s="159">
        <v>-8211.69</v>
      </c>
      <c r="E1245" s="159">
        <v>-9584.93</v>
      </c>
      <c r="F1245" s="159">
        <v>-10958.17</v>
      </c>
      <c r="G1245" s="159">
        <v>-12331.41</v>
      </c>
      <c r="H1245" s="159">
        <v>-13704.65</v>
      </c>
      <c r="I1245" s="159">
        <v>-15077.89</v>
      </c>
      <c r="J1245" s="275">
        <v>-16451.13</v>
      </c>
      <c r="K1245" s="275">
        <v>-17824.37</v>
      </c>
      <c r="L1245" s="160">
        <v>-19197.61</v>
      </c>
      <c r="M1245" s="160">
        <v>-20570.849999999999</v>
      </c>
      <c r="N1245" s="160">
        <v>-21944.09</v>
      </c>
      <c r="O1245" s="160">
        <v>-23317.33</v>
      </c>
      <c r="P1245" s="160">
        <v>-24690.57</v>
      </c>
      <c r="Q1245" s="160">
        <f t="shared" si="291"/>
        <v>-16451.13</v>
      </c>
      <c r="R1245" s="222"/>
      <c r="S1245" s="209"/>
      <c r="T1245" s="209"/>
      <c r="U1245" s="517"/>
      <c r="V1245" s="16">
        <v>0</v>
      </c>
      <c r="W1245" s="11">
        <v>0</v>
      </c>
      <c r="X1245" s="17">
        <v>0</v>
      </c>
      <c r="Y1245" s="16"/>
      <c r="Z1245" s="11"/>
      <c r="AA1245" s="17"/>
      <c r="AB1245" s="16"/>
      <c r="AC1245" s="11"/>
      <c r="AD1245" s="17">
        <f>SUM(AB1245:AC1245)</f>
        <v>0</v>
      </c>
      <c r="AE1245" s="16"/>
      <c r="AF1245" s="11"/>
      <c r="AG1245" s="17"/>
      <c r="AH1245" s="164">
        <f t="shared" si="295"/>
        <v>-16451.13</v>
      </c>
      <c r="AI1245" s="285"/>
      <c r="AJ1245" s="16">
        <f t="shared" si="293"/>
        <v>0</v>
      </c>
    </row>
    <row r="1246" spans="1:36" ht="11.25" customHeight="1">
      <c r="A1246" s="156">
        <v>18700071</v>
      </c>
      <c r="B1246" s="144"/>
      <c r="C1246" s="247" t="s">
        <v>2311</v>
      </c>
      <c r="D1246" s="159">
        <v>-54819.15</v>
      </c>
      <c r="E1246" s="159">
        <v>-65873.2</v>
      </c>
      <c r="F1246" s="159">
        <v>-76927.25</v>
      </c>
      <c r="G1246" s="159">
        <v>-87981.3</v>
      </c>
      <c r="H1246" s="159">
        <v>-99035.35</v>
      </c>
      <c r="I1246" s="159">
        <v>-110089.4</v>
      </c>
      <c r="J1246" s="275">
        <v>-121143.45</v>
      </c>
      <c r="K1246" s="275">
        <v>-132197.5</v>
      </c>
      <c r="L1246" s="160">
        <v>-143251.54999999999</v>
      </c>
      <c r="M1246" s="160">
        <v>-154305.60000000001</v>
      </c>
      <c r="N1246" s="160">
        <v>-165359.65</v>
      </c>
      <c r="O1246" s="160">
        <v>-176413.7</v>
      </c>
      <c r="P1246" s="160">
        <v>-187467.75</v>
      </c>
      <c r="Q1246" s="160">
        <f t="shared" si="291"/>
        <v>-121143.45</v>
      </c>
      <c r="R1246" s="222"/>
      <c r="S1246" s="209"/>
      <c r="T1246" s="209"/>
      <c r="U1246" s="517"/>
      <c r="V1246" s="16">
        <v>0</v>
      </c>
      <c r="W1246" s="11">
        <v>0</v>
      </c>
      <c r="X1246" s="17">
        <v>0</v>
      </c>
      <c r="Y1246" s="16"/>
      <c r="Z1246" s="11"/>
      <c r="AA1246" s="17"/>
      <c r="AB1246" s="16"/>
      <c r="AC1246" s="11"/>
      <c r="AD1246" s="17">
        <f>SUM(AB1246:AC1246)</f>
        <v>0</v>
      </c>
      <c r="AE1246" s="16"/>
      <c r="AF1246" s="11"/>
      <c r="AG1246" s="17"/>
      <c r="AH1246" s="164">
        <f t="shared" si="295"/>
        <v>-121143.45</v>
      </c>
      <c r="AI1246" s="285"/>
      <c r="AJ1246" s="16">
        <f t="shared" si="293"/>
        <v>0</v>
      </c>
    </row>
    <row r="1247" spans="1:36" ht="11.25" customHeight="1">
      <c r="A1247" s="194">
        <v>18800031</v>
      </c>
      <c r="B1247" s="195"/>
      <c r="C1247" s="245" t="s">
        <v>1873</v>
      </c>
      <c r="D1247" s="159">
        <v>0</v>
      </c>
      <c r="E1247" s="159">
        <v>0</v>
      </c>
      <c r="F1247" s="159">
        <v>0</v>
      </c>
      <c r="G1247" s="159">
        <v>0</v>
      </c>
      <c r="H1247" s="159">
        <v>0</v>
      </c>
      <c r="I1247" s="159">
        <v>0</v>
      </c>
      <c r="J1247" s="275">
        <v>0</v>
      </c>
      <c r="K1247" s="275">
        <v>0</v>
      </c>
      <c r="L1247" s="160">
        <v>0</v>
      </c>
      <c r="M1247" s="160">
        <v>0</v>
      </c>
      <c r="N1247" s="160">
        <v>0</v>
      </c>
      <c r="O1247" s="160">
        <v>0</v>
      </c>
      <c r="P1247" s="160">
        <v>0</v>
      </c>
      <c r="Q1247" s="160">
        <f t="shared" si="291"/>
        <v>0</v>
      </c>
      <c r="R1247" s="222"/>
      <c r="S1247" s="209"/>
      <c r="T1247" s="209" t="s">
        <v>327</v>
      </c>
      <c r="U1247" s="517"/>
      <c r="V1247" s="16">
        <v>0</v>
      </c>
      <c r="W1247" s="11">
        <v>0</v>
      </c>
      <c r="X1247" s="17">
        <v>0</v>
      </c>
      <c r="Y1247" s="16"/>
      <c r="Z1247" s="11"/>
      <c r="AA1247" s="17"/>
      <c r="AB1247" s="16"/>
      <c r="AC1247" s="11"/>
      <c r="AD1247" s="17">
        <f t="shared" si="296"/>
        <v>0</v>
      </c>
      <c r="AE1247" s="16"/>
      <c r="AF1247" s="11"/>
      <c r="AG1247" s="17"/>
      <c r="AH1247" s="164">
        <f t="shared" si="295"/>
        <v>0</v>
      </c>
      <c r="AI1247" s="285"/>
      <c r="AJ1247" s="16">
        <f t="shared" si="293"/>
        <v>0</v>
      </c>
    </row>
    <row r="1248" spans="1:36" ht="11.25" customHeight="1">
      <c r="A1248" s="156">
        <v>18900013</v>
      </c>
      <c r="B1248" s="157"/>
      <c r="C1248" s="197" t="s">
        <v>627</v>
      </c>
      <c r="D1248" s="159">
        <v>20654</v>
      </c>
      <c r="E1248" s="159">
        <v>19126</v>
      </c>
      <c r="F1248" s="159">
        <v>17598</v>
      </c>
      <c r="G1248" s="159">
        <v>16070</v>
      </c>
      <c r="H1248" s="159">
        <v>14542</v>
      </c>
      <c r="I1248" s="159">
        <v>13014</v>
      </c>
      <c r="J1248" s="275">
        <v>11486</v>
      </c>
      <c r="K1248" s="275">
        <v>9958</v>
      </c>
      <c r="L1248" s="160">
        <v>8430</v>
      </c>
      <c r="M1248" s="160">
        <v>6902</v>
      </c>
      <c r="N1248" s="160">
        <v>5374</v>
      </c>
      <c r="O1248" s="160">
        <v>3846</v>
      </c>
      <c r="P1248" s="160">
        <v>2318</v>
      </c>
      <c r="Q1248" s="160">
        <f t="shared" si="291"/>
        <v>11486</v>
      </c>
      <c r="R1248" s="222"/>
      <c r="S1248" s="209"/>
      <c r="T1248" s="209">
        <v>12</v>
      </c>
      <c r="U1248" s="517"/>
      <c r="V1248" s="16">
        <f t="shared" ref="V1248:V1281" si="297">Q1248</f>
        <v>11486</v>
      </c>
      <c r="W1248" s="11">
        <f t="shared" ref="W1248:W1281" si="298">Q1248</f>
        <v>11486</v>
      </c>
      <c r="X1248" s="17">
        <f t="shared" ref="X1248:X1281" si="299">Q1248</f>
        <v>11486</v>
      </c>
      <c r="Y1248" s="16"/>
      <c r="Z1248" s="11"/>
      <c r="AA1248" s="17"/>
      <c r="AB1248" s="16"/>
      <c r="AC1248" s="11"/>
      <c r="AD1248" s="17">
        <f t="shared" si="294"/>
        <v>0</v>
      </c>
      <c r="AE1248" s="16"/>
      <c r="AF1248" s="11"/>
      <c r="AG1248" s="17"/>
      <c r="AH1248" s="161"/>
      <c r="AI1248" s="285"/>
      <c r="AJ1248" s="16">
        <f t="shared" si="293"/>
        <v>0</v>
      </c>
    </row>
    <row r="1249" spans="1:36" ht="11.25" customHeight="1">
      <c r="A1249" s="156">
        <v>18900083</v>
      </c>
      <c r="B1249" s="157"/>
      <c r="C1249" s="197" t="s">
        <v>201</v>
      </c>
      <c r="D1249" s="159">
        <v>0</v>
      </c>
      <c r="E1249" s="159">
        <v>0</v>
      </c>
      <c r="F1249" s="159">
        <v>0</v>
      </c>
      <c r="G1249" s="159">
        <v>0</v>
      </c>
      <c r="H1249" s="159">
        <v>0</v>
      </c>
      <c r="I1249" s="159">
        <v>0</v>
      </c>
      <c r="J1249" s="275">
        <v>0</v>
      </c>
      <c r="K1249" s="275">
        <v>0</v>
      </c>
      <c r="L1249" s="160">
        <v>0</v>
      </c>
      <c r="M1249" s="160">
        <v>0</v>
      </c>
      <c r="N1249" s="160">
        <v>0</v>
      </c>
      <c r="O1249" s="160">
        <v>0</v>
      </c>
      <c r="P1249" s="160">
        <v>0</v>
      </c>
      <c r="Q1249" s="160">
        <f t="shared" si="291"/>
        <v>0</v>
      </c>
      <c r="R1249" s="222"/>
      <c r="S1249" s="209"/>
      <c r="T1249" s="209">
        <v>12</v>
      </c>
      <c r="U1249" s="517"/>
      <c r="V1249" s="16">
        <f t="shared" si="297"/>
        <v>0</v>
      </c>
      <c r="W1249" s="11">
        <f t="shared" si="298"/>
        <v>0</v>
      </c>
      <c r="X1249" s="17">
        <f t="shared" si="299"/>
        <v>0</v>
      </c>
      <c r="Y1249" s="16"/>
      <c r="Z1249" s="11"/>
      <c r="AA1249" s="17"/>
      <c r="AB1249" s="16"/>
      <c r="AC1249" s="11"/>
      <c r="AD1249" s="17">
        <f t="shared" si="294"/>
        <v>0</v>
      </c>
      <c r="AE1249" s="16"/>
      <c r="AF1249" s="11"/>
      <c r="AG1249" s="17"/>
      <c r="AH1249" s="161"/>
      <c r="AI1249" s="285"/>
      <c r="AJ1249" s="16">
        <f t="shared" si="293"/>
        <v>0</v>
      </c>
    </row>
    <row r="1250" spans="1:36" ht="11.25" customHeight="1">
      <c r="A1250" s="156">
        <v>18900153</v>
      </c>
      <c r="B1250" s="157"/>
      <c r="C1250" s="197" t="s">
        <v>954</v>
      </c>
      <c r="D1250" s="159">
        <v>0</v>
      </c>
      <c r="E1250" s="159">
        <v>0</v>
      </c>
      <c r="F1250" s="159">
        <v>0</v>
      </c>
      <c r="G1250" s="159">
        <v>0</v>
      </c>
      <c r="H1250" s="159">
        <v>0</v>
      </c>
      <c r="I1250" s="159">
        <v>0</v>
      </c>
      <c r="J1250" s="275">
        <v>0</v>
      </c>
      <c r="K1250" s="275">
        <v>0</v>
      </c>
      <c r="L1250" s="160">
        <v>0</v>
      </c>
      <c r="M1250" s="160">
        <v>0</v>
      </c>
      <c r="N1250" s="160">
        <v>0</v>
      </c>
      <c r="O1250" s="160">
        <v>0</v>
      </c>
      <c r="P1250" s="160">
        <v>0</v>
      </c>
      <c r="Q1250" s="160">
        <f t="shared" si="291"/>
        <v>0</v>
      </c>
      <c r="R1250" s="222"/>
      <c r="S1250" s="209"/>
      <c r="T1250" s="209">
        <v>12</v>
      </c>
      <c r="U1250" s="517"/>
      <c r="V1250" s="16">
        <f t="shared" si="297"/>
        <v>0</v>
      </c>
      <c r="W1250" s="11">
        <f t="shared" si="298"/>
        <v>0</v>
      </c>
      <c r="X1250" s="17">
        <f t="shared" si="299"/>
        <v>0</v>
      </c>
      <c r="Y1250" s="16"/>
      <c r="Z1250" s="11"/>
      <c r="AA1250" s="17"/>
      <c r="AB1250" s="16"/>
      <c r="AC1250" s="11"/>
      <c r="AD1250" s="17">
        <f t="shared" si="294"/>
        <v>0</v>
      </c>
      <c r="AE1250" s="16"/>
      <c r="AF1250" s="11"/>
      <c r="AG1250" s="17"/>
      <c r="AH1250" s="161"/>
      <c r="AI1250" s="285"/>
      <c r="AJ1250" s="16">
        <f t="shared" si="293"/>
        <v>0</v>
      </c>
    </row>
    <row r="1251" spans="1:36" ht="11.25" customHeight="1">
      <c r="A1251" s="156">
        <v>18900173</v>
      </c>
      <c r="B1251" s="157"/>
      <c r="C1251" s="197" t="s">
        <v>955</v>
      </c>
      <c r="D1251" s="159">
        <v>1407334.66</v>
      </c>
      <c r="E1251" s="159">
        <v>1393261.32</v>
      </c>
      <c r="F1251" s="159">
        <v>1379187.98</v>
      </c>
      <c r="G1251" s="159">
        <v>1365114.64</v>
      </c>
      <c r="H1251" s="159">
        <v>1351041.3</v>
      </c>
      <c r="I1251" s="159">
        <v>1336967.96</v>
      </c>
      <c r="J1251" s="275">
        <v>1322894.6200000001</v>
      </c>
      <c r="K1251" s="275">
        <v>1308821.28</v>
      </c>
      <c r="L1251" s="160">
        <v>1294747.94</v>
      </c>
      <c r="M1251" s="160">
        <v>1280674.6000000001</v>
      </c>
      <c r="N1251" s="160">
        <v>1266601.26</v>
      </c>
      <c r="O1251" s="160">
        <v>1252527.92</v>
      </c>
      <c r="P1251" s="160">
        <v>1238454.58</v>
      </c>
      <c r="Q1251" s="160">
        <f t="shared" si="291"/>
        <v>1322894.6199999999</v>
      </c>
      <c r="R1251" s="222"/>
      <c r="S1251" s="209"/>
      <c r="T1251" s="209">
        <v>12</v>
      </c>
      <c r="U1251" s="517"/>
      <c r="V1251" s="16">
        <f t="shared" si="297"/>
        <v>1322894.6199999999</v>
      </c>
      <c r="W1251" s="11">
        <f t="shared" si="298"/>
        <v>1322894.6199999999</v>
      </c>
      <c r="X1251" s="17">
        <f t="shared" si="299"/>
        <v>1322894.6199999999</v>
      </c>
      <c r="Y1251" s="16"/>
      <c r="Z1251" s="11"/>
      <c r="AA1251" s="17"/>
      <c r="AB1251" s="16"/>
      <c r="AC1251" s="11"/>
      <c r="AD1251" s="17">
        <f t="shared" si="294"/>
        <v>0</v>
      </c>
      <c r="AE1251" s="16"/>
      <c r="AF1251" s="11"/>
      <c r="AG1251" s="17"/>
      <c r="AH1251" s="161"/>
      <c r="AI1251" s="285"/>
      <c r="AJ1251" s="16">
        <f t="shared" si="293"/>
        <v>0</v>
      </c>
    </row>
    <row r="1252" spans="1:36" ht="11.25" customHeight="1">
      <c r="A1252" s="156">
        <v>18900183</v>
      </c>
      <c r="B1252" s="157"/>
      <c r="C1252" s="197" t="s">
        <v>340</v>
      </c>
      <c r="D1252" s="159">
        <v>336035.13</v>
      </c>
      <c r="E1252" s="159">
        <v>334611.25</v>
      </c>
      <c r="F1252" s="159">
        <v>333187.37</v>
      </c>
      <c r="G1252" s="159">
        <v>331763.49</v>
      </c>
      <c r="H1252" s="159">
        <v>330339.61</v>
      </c>
      <c r="I1252" s="159">
        <v>328915.73</v>
      </c>
      <c r="J1252" s="275">
        <v>327491.84999999998</v>
      </c>
      <c r="K1252" s="275">
        <v>326067.96999999997</v>
      </c>
      <c r="L1252" s="160">
        <v>324644.09000000003</v>
      </c>
      <c r="M1252" s="160">
        <v>323220.21000000002</v>
      </c>
      <c r="N1252" s="160">
        <v>321796.33</v>
      </c>
      <c r="O1252" s="160">
        <v>320372.45</v>
      </c>
      <c r="P1252" s="160">
        <v>318948.57</v>
      </c>
      <c r="Q1252" s="160">
        <f t="shared" si="291"/>
        <v>327491.84999999998</v>
      </c>
      <c r="R1252" s="222"/>
      <c r="S1252" s="209"/>
      <c r="T1252" s="209">
        <v>12</v>
      </c>
      <c r="U1252" s="517"/>
      <c r="V1252" s="16">
        <f t="shared" si="297"/>
        <v>327491.84999999998</v>
      </c>
      <c r="W1252" s="11">
        <f t="shared" si="298"/>
        <v>327491.84999999998</v>
      </c>
      <c r="X1252" s="17">
        <f t="shared" si="299"/>
        <v>327491.84999999998</v>
      </c>
      <c r="Y1252" s="16"/>
      <c r="Z1252" s="11"/>
      <c r="AA1252" s="17"/>
      <c r="AB1252" s="16"/>
      <c r="AC1252" s="11"/>
      <c r="AD1252" s="17">
        <f t="shared" si="294"/>
        <v>0</v>
      </c>
      <c r="AE1252" s="16"/>
      <c r="AF1252" s="11"/>
      <c r="AG1252" s="17"/>
      <c r="AH1252" s="161"/>
      <c r="AI1252" s="285"/>
      <c r="AJ1252" s="16">
        <f t="shared" si="293"/>
        <v>0</v>
      </c>
    </row>
    <row r="1253" spans="1:36" ht="11.25" customHeight="1">
      <c r="A1253" s="156">
        <v>18900193</v>
      </c>
      <c r="B1253" s="144"/>
      <c r="C1253" s="247" t="s">
        <v>498</v>
      </c>
      <c r="D1253" s="159">
        <v>2681048.2599999998</v>
      </c>
      <c r="E1253" s="159">
        <v>2661897.91</v>
      </c>
      <c r="F1253" s="159">
        <v>2642747.56</v>
      </c>
      <c r="G1253" s="159">
        <v>2623597.21</v>
      </c>
      <c r="H1253" s="159">
        <v>2604446.86</v>
      </c>
      <c r="I1253" s="159">
        <v>2585296.5099999998</v>
      </c>
      <c r="J1253" s="275">
        <v>2566146.16</v>
      </c>
      <c r="K1253" s="275">
        <v>2546995.81</v>
      </c>
      <c r="L1253" s="160">
        <v>2527845.46</v>
      </c>
      <c r="M1253" s="160">
        <v>2508695.11</v>
      </c>
      <c r="N1253" s="160">
        <v>2489544.7599999998</v>
      </c>
      <c r="O1253" s="160">
        <v>2470394.41</v>
      </c>
      <c r="P1253" s="160">
        <v>2451244.06</v>
      </c>
      <c r="Q1253" s="160">
        <f t="shared" si="291"/>
        <v>2566146.16</v>
      </c>
      <c r="R1253" s="222"/>
      <c r="S1253" s="209"/>
      <c r="T1253" s="209">
        <v>12</v>
      </c>
      <c r="U1253" s="517"/>
      <c r="V1253" s="16">
        <f t="shared" si="297"/>
        <v>2566146.16</v>
      </c>
      <c r="W1253" s="11">
        <f t="shared" si="298"/>
        <v>2566146.16</v>
      </c>
      <c r="X1253" s="17">
        <f t="shared" si="299"/>
        <v>2566146.16</v>
      </c>
      <c r="Y1253" s="16"/>
      <c r="Z1253" s="11"/>
      <c r="AA1253" s="17"/>
      <c r="AB1253" s="16"/>
      <c r="AC1253" s="11"/>
      <c r="AD1253" s="17">
        <f t="shared" si="294"/>
        <v>0</v>
      </c>
      <c r="AE1253" s="16"/>
      <c r="AF1253" s="11"/>
      <c r="AG1253" s="17"/>
      <c r="AH1253" s="161"/>
      <c r="AI1253" s="285"/>
      <c r="AJ1253" s="16">
        <f t="shared" si="293"/>
        <v>0</v>
      </c>
    </row>
    <row r="1254" spans="1:36" ht="11.25" customHeight="1">
      <c r="A1254" s="156">
        <v>18900203</v>
      </c>
      <c r="B1254" s="144"/>
      <c r="C1254" s="247" t="s">
        <v>2972</v>
      </c>
      <c r="D1254" s="159">
        <v>2436186.2999999998</v>
      </c>
      <c r="E1254" s="159">
        <v>2429327.7599999998</v>
      </c>
      <c r="F1254" s="159">
        <v>2422469.2200000002</v>
      </c>
      <c r="G1254" s="159">
        <v>2415610.6800000002</v>
      </c>
      <c r="H1254" s="159">
        <v>2408752.14</v>
      </c>
      <c r="I1254" s="159">
        <v>2401893.6</v>
      </c>
      <c r="J1254" s="275">
        <v>2395035.06</v>
      </c>
      <c r="K1254" s="275">
        <v>2388176.52</v>
      </c>
      <c r="L1254" s="160">
        <v>2381317.98</v>
      </c>
      <c r="M1254" s="160">
        <v>2374459.44</v>
      </c>
      <c r="N1254" s="160">
        <v>2367600.9</v>
      </c>
      <c r="O1254" s="160">
        <v>2360742.36</v>
      </c>
      <c r="P1254" s="160">
        <v>2353883.8199999998</v>
      </c>
      <c r="Q1254" s="160">
        <f t="shared" si="291"/>
        <v>2395035.06</v>
      </c>
      <c r="R1254" s="222"/>
      <c r="S1254" s="209"/>
      <c r="T1254" s="209" t="s">
        <v>426</v>
      </c>
      <c r="U1254" s="517"/>
      <c r="V1254" s="16">
        <f t="shared" si="297"/>
        <v>2395035.06</v>
      </c>
      <c r="W1254" s="11">
        <f t="shared" si="298"/>
        <v>2395035.06</v>
      </c>
      <c r="X1254" s="17">
        <f t="shared" si="299"/>
        <v>2395035.06</v>
      </c>
      <c r="Y1254" s="16"/>
      <c r="Z1254" s="11"/>
      <c r="AA1254" s="17"/>
      <c r="AB1254" s="16"/>
      <c r="AC1254" s="11"/>
      <c r="AD1254" s="17"/>
      <c r="AE1254" s="16"/>
      <c r="AF1254" s="11"/>
      <c r="AG1254" s="17"/>
      <c r="AH1254" s="161"/>
      <c r="AI1254" s="285"/>
      <c r="AJ1254" s="16">
        <f t="shared" si="293"/>
        <v>0</v>
      </c>
    </row>
    <row r="1255" spans="1:36" ht="11.25" customHeight="1">
      <c r="A1255" s="156">
        <v>18900213</v>
      </c>
      <c r="B1255" s="144"/>
      <c r="C1255" s="247" t="s">
        <v>2973</v>
      </c>
      <c r="D1255" s="159">
        <v>9371565.5399999991</v>
      </c>
      <c r="E1255" s="159">
        <v>9345178.0600000005</v>
      </c>
      <c r="F1255" s="159">
        <v>9318790.5800000001</v>
      </c>
      <c r="G1255" s="159">
        <v>9292403.0999999996</v>
      </c>
      <c r="H1255" s="159">
        <v>9266015.6199999992</v>
      </c>
      <c r="I1255" s="159">
        <v>9239628.1400000006</v>
      </c>
      <c r="J1255" s="275">
        <v>9213240.6600000001</v>
      </c>
      <c r="K1255" s="275">
        <v>9186853.1799999997</v>
      </c>
      <c r="L1255" s="160">
        <v>9160465.6999999993</v>
      </c>
      <c r="M1255" s="160">
        <v>9134078.2200000007</v>
      </c>
      <c r="N1255" s="160">
        <v>9107690.7400000002</v>
      </c>
      <c r="O1255" s="160">
        <v>9081303.2599999998</v>
      </c>
      <c r="P1255" s="160">
        <v>9054915.7799999993</v>
      </c>
      <c r="Q1255" s="160">
        <f t="shared" si="291"/>
        <v>9213240.6599999983</v>
      </c>
      <c r="R1255" s="222"/>
      <c r="S1255" s="209"/>
      <c r="T1255" s="209" t="s">
        <v>426</v>
      </c>
      <c r="U1255" s="517"/>
      <c r="V1255" s="16">
        <f t="shared" si="297"/>
        <v>9213240.6599999983</v>
      </c>
      <c r="W1255" s="11">
        <f t="shared" si="298"/>
        <v>9213240.6599999983</v>
      </c>
      <c r="X1255" s="17">
        <f t="shared" si="299"/>
        <v>9213240.6599999983</v>
      </c>
      <c r="Y1255" s="16"/>
      <c r="Z1255" s="11"/>
      <c r="AA1255" s="17"/>
      <c r="AB1255" s="16"/>
      <c r="AC1255" s="11"/>
      <c r="AD1255" s="17"/>
      <c r="AE1255" s="16"/>
      <c r="AF1255" s="11"/>
      <c r="AG1255" s="17"/>
      <c r="AH1255" s="161"/>
      <c r="AI1255" s="285"/>
      <c r="AJ1255" s="16">
        <f t="shared" si="293"/>
        <v>0</v>
      </c>
    </row>
    <row r="1256" spans="1:36" ht="11.25" customHeight="1">
      <c r="A1256" s="156">
        <v>18900223</v>
      </c>
      <c r="B1256" s="157"/>
      <c r="C1256" s="197" t="s">
        <v>651</v>
      </c>
      <c r="D1256" s="159">
        <v>0</v>
      </c>
      <c r="E1256" s="159">
        <v>0</v>
      </c>
      <c r="F1256" s="159">
        <v>0</v>
      </c>
      <c r="G1256" s="159">
        <v>0</v>
      </c>
      <c r="H1256" s="159">
        <v>0</v>
      </c>
      <c r="I1256" s="159">
        <v>0</v>
      </c>
      <c r="J1256" s="275">
        <v>0</v>
      </c>
      <c r="K1256" s="275">
        <v>0</v>
      </c>
      <c r="L1256" s="160">
        <v>0</v>
      </c>
      <c r="M1256" s="160">
        <v>0</v>
      </c>
      <c r="N1256" s="160">
        <v>0</v>
      </c>
      <c r="O1256" s="160">
        <v>0</v>
      </c>
      <c r="P1256" s="160">
        <v>0</v>
      </c>
      <c r="Q1256" s="160">
        <f t="shared" si="291"/>
        <v>0</v>
      </c>
      <c r="R1256" s="222"/>
      <c r="S1256" s="209"/>
      <c r="T1256" s="209">
        <v>12</v>
      </c>
      <c r="U1256" s="517"/>
      <c r="V1256" s="16">
        <f t="shared" si="297"/>
        <v>0</v>
      </c>
      <c r="W1256" s="11">
        <f t="shared" si="298"/>
        <v>0</v>
      </c>
      <c r="X1256" s="17">
        <f t="shared" si="299"/>
        <v>0</v>
      </c>
      <c r="Y1256" s="16"/>
      <c r="Z1256" s="11"/>
      <c r="AA1256" s="17"/>
      <c r="AB1256" s="16"/>
      <c r="AC1256" s="11"/>
      <c r="AD1256" s="17">
        <f t="shared" si="294"/>
        <v>0</v>
      </c>
      <c r="AE1256" s="16"/>
      <c r="AF1256" s="11"/>
      <c r="AG1256" s="17"/>
      <c r="AH1256" s="161"/>
      <c r="AI1256" s="285"/>
      <c r="AJ1256" s="16">
        <f t="shared" si="293"/>
        <v>0</v>
      </c>
    </row>
    <row r="1257" spans="1:36" ht="11.25" customHeight="1">
      <c r="A1257" s="156">
        <v>18900243</v>
      </c>
      <c r="B1257" s="157"/>
      <c r="C1257" s="197" t="s">
        <v>1264</v>
      </c>
      <c r="D1257" s="159">
        <v>9621.3799999999992</v>
      </c>
      <c r="E1257" s="159">
        <v>9329.81</v>
      </c>
      <c r="F1257" s="159">
        <v>9038.24</v>
      </c>
      <c r="G1257" s="159">
        <v>8746.67</v>
      </c>
      <c r="H1257" s="159">
        <v>8455.1</v>
      </c>
      <c r="I1257" s="159">
        <v>8163.53</v>
      </c>
      <c r="J1257" s="275">
        <v>7871.96</v>
      </c>
      <c r="K1257" s="275">
        <v>7580.39</v>
      </c>
      <c r="L1257" s="160">
        <v>7288.82</v>
      </c>
      <c r="M1257" s="160">
        <v>6997.25</v>
      </c>
      <c r="N1257" s="160">
        <v>6705.68</v>
      </c>
      <c r="O1257" s="160">
        <v>6414.11</v>
      </c>
      <c r="P1257" s="160">
        <v>6122.54</v>
      </c>
      <c r="Q1257" s="160">
        <f t="shared" si="291"/>
        <v>7871.9599999999991</v>
      </c>
      <c r="R1257" s="222"/>
      <c r="S1257" s="209"/>
      <c r="T1257" s="209">
        <v>12</v>
      </c>
      <c r="U1257" s="517"/>
      <c r="V1257" s="16">
        <f t="shared" si="297"/>
        <v>7871.9599999999991</v>
      </c>
      <c r="W1257" s="11">
        <f t="shared" si="298"/>
        <v>7871.9599999999991</v>
      </c>
      <c r="X1257" s="17">
        <f t="shared" si="299"/>
        <v>7871.9599999999991</v>
      </c>
      <c r="Y1257" s="16"/>
      <c r="Z1257" s="11"/>
      <c r="AA1257" s="17"/>
      <c r="AB1257" s="16"/>
      <c r="AC1257" s="11"/>
      <c r="AD1257" s="17">
        <f t="shared" si="294"/>
        <v>0</v>
      </c>
      <c r="AE1257" s="16"/>
      <c r="AF1257" s="11"/>
      <c r="AG1257" s="17"/>
      <c r="AH1257" s="161"/>
      <c r="AI1257" s="285"/>
      <c r="AJ1257" s="16">
        <f t="shared" si="293"/>
        <v>0</v>
      </c>
    </row>
    <row r="1258" spans="1:36" ht="11.25" customHeight="1">
      <c r="A1258" s="156">
        <v>18900253</v>
      </c>
      <c r="B1258" s="157"/>
      <c r="C1258" s="197" t="s">
        <v>1757</v>
      </c>
      <c r="D1258" s="159">
        <v>701156.83</v>
      </c>
      <c r="E1258" s="159">
        <v>697366.79</v>
      </c>
      <c r="F1258" s="159">
        <v>693576.75</v>
      </c>
      <c r="G1258" s="159">
        <v>689786.71</v>
      </c>
      <c r="H1258" s="159">
        <v>685996.67</v>
      </c>
      <c r="I1258" s="159">
        <v>682206.63</v>
      </c>
      <c r="J1258" s="275">
        <v>678416.59</v>
      </c>
      <c r="K1258" s="275">
        <v>674626.55</v>
      </c>
      <c r="L1258" s="160">
        <v>670836.51</v>
      </c>
      <c r="M1258" s="160">
        <v>667046.47</v>
      </c>
      <c r="N1258" s="160">
        <v>663256.43000000005</v>
      </c>
      <c r="O1258" s="160">
        <v>659466.39</v>
      </c>
      <c r="P1258" s="160">
        <v>655676.35</v>
      </c>
      <c r="Q1258" s="160">
        <f t="shared" si="291"/>
        <v>678416.58999999985</v>
      </c>
      <c r="R1258" s="222"/>
      <c r="S1258" s="209"/>
      <c r="T1258" s="209">
        <v>12</v>
      </c>
      <c r="U1258" s="517"/>
      <c r="V1258" s="16">
        <f t="shared" si="297"/>
        <v>678416.58999999985</v>
      </c>
      <c r="W1258" s="11">
        <f t="shared" si="298"/>
        <v>678416.58999999985</v>
      </c>
      <c r="X1258" s="17">
        <f t="shared" si="299"/>
        <v>678416.58999999985</v>
      </c>
      <c r="Y1258" s="16"/>
      <c r="Z1258" s="11"/>
      <c r="AA1258" s="17"/>
      <c r="AB1258" s="16"/>
      <c r="AC1258" s="11"/>
      <c r="AD1258" s="17">
        <f t="shared" si="294"/>
        <v>0</v>
      </c>
      <c r="AE1258" s="16"/>
      <c r="AF1258" s="11"/>
      <c r="AG1258" s="17"/>
      <c r="AH1258" s="161"/>
      <c r="AI1258" s="285"/>
      <c r="AJ1258" s="16">
        <f t="shared" si="293"/>
        <v>0</v>
      </c>
    </row>
    <row r="1259" spans="1:36" ht="11.25" customHeight="1">
      <c r="A1259" s="156">
        <v>18900263</v>
      </c>
      <c r="B1259" s="157"/>
      <c r="C1259" s="197" t="s">
        <v>1758</v>
      </c>
      <c r="D1259" s="159">
        <v>532821.30000000005</v>
      </c>
      <c r="E1259" s="159">
        <v>529941.18000000005</v>
      </c>
      <c r="F1259" s="159">
        <v>527061.06000000006</v>
      </c>
      <c r="G1259" s="159">
        <v>524180.94</v>
      </c>
      <c r="H1259" s="159">
        <v>521300.82</v>
      </c>
      <c r="I1259" s="159">
        <v>518420.7</v>
      </c>
      <c r="J1259" s="275">
        <v>515540.58</v>
      </c>
      <c r="K1259" s="275">
        <v>512660.46</v>
      </c>
      <c r="L1259" s="160">
        <v>509780.34</v>
      </c>
      <c r="M1259" s="160">
        <v>506900.22</v>
      </c>
      <c r="N1259" s="160">
        <v>504020.1</v>
      </c>
      <c r="O1259" s="160">
        <v>501139.98</v>
      </c>
      <c r="P1259" s="160">
        <v>498259.86</v>
      </c>
      <c r="Q1259" s="160">
        <f t="shared" si="291"/>
        <v>515540.5799999999</v>
      </c>
      <c r="R1259" s="222"/>
      <c r="S1259" s="209"/>
      <c r="T1259" s="209">
        <v>12</v>
      </c>
      <c r="U1259" s="517"/>
      <c r="V1259" s="16">
        <f t="shared" si="297"/>
        <v>515540.5799999999</v>
      </c>
      <c r="W1259" s="11">
        <f t="shared" si="298"/>
        <v>515540.5799999999</v>
      </c>
      <c r="X1259" s="17">
        <f t="shared" si="299"/>
        <v>515540.5799999999</v>
      </c>
      <c r="Y1259" s="16"/>
      <c r="Z1259" s="11"/>
      <c r="AA1259" s="17"/>
      <c r="AB1259" s="16"/>
      <c r="AC1259" s="11"/>
      <c r="AD1259" s="17">
        <f t="shared" si="294"/>
        <v>0</v>
      </c>
      <c r="AE1259" s="16"/>
      <c r="AF1259" s="11"/>
      <c r="AG1259" s="17"/>
      <c r="AH1259" s="161"/>
      <c r="AI1259" s="285"/>
      <c r="AJ1259" s="16">
        <f t="shared" si="293"/>
        <v>0</v>
      </c>
    </row>
    <row r="1260" spans="1:36" ht="11.25" customHeight="1">
      <c r="A1260" s="156">
        <v>18900273</v>
      </c>
      <c r="B1260" s="157"/>
      <c r="C1260" s="197" t="s">
        <v>756</v>
      </c>
      <c r="D1260" s="159">
        <v>1631475.1</v>
      </c>
      <c r="E1260" s="159">
        <v>1622656.31</v>
      </c>
      <c r="F1260" s="159">
        <v>1613837.52</v>
      </c>
      <c r="G1260" s="159">
        <v>1605018.73</v>
      </c>
      <c r="H1260" s="159">
        <v>1596199.94</v>
      </c>
      <c r="I1260" s="159">
        <v>1587381.15</v>
      </c>
      <c r="J1260" s="275">
        <v>1578562.36</v>
      </c>
      <c r="K1260" s="275">
        <v>1569743.57</v>
      </c>
      <c r="L1260" s="160">
        <v>1560924.78</v>
      </c>
      <c r="M1260" s="160">
        <v>1552105.99</v>
      </c>
      <c r="N1260" s="160">
        <v>1543287.2</v>
      </c>
      <c r="O1260" s="160">
        <v>1534468.41</v>
      </c>
      <c r="P1260" s="160">
        <v>1525649.62</v>
      </c>
      <c r="Q1260" s="160">
        <f t="shared" si="291"/>
        <v>1578562.3599999996</v>
      </c>
      <c r="R1260" s="222"/>
      <c r="S1260" s="209"/>
      <c r="T1260" s="209">
        <v>12</v>
      </c>
      <c r="U1260" s="517"/>
      <c r="V1260" s="16">
        <f t="shared" si="297"/>
        <v>1578562.3599999996</v>
      </c>
      <c r="W1260" s="11">
        <f t="shared" si="298"/>
        <v>1578562.3599999996</v>
      </c>
      <c r="X1260" s="17">
        <f t="shared" si="299"/>
        <v>1578562.3599999996</v>
      </c>
      <c r="Y1260" s="16"/>
      <c r="Z1260" s="11"/>
      <c r="AA1260" s="17"/>
      <c r="AB1260" s="16"/>
      <c r="AC1260" s="11"/>
      <c r="AD1260" s="17">
        <f t="shared" si="294"/>
        <v>0</v>
      </c>
      <c r="AE1260" s="16"/>
      <c r="AF1260" s="11"/>
      <c r="AG1260" s="17"/>
      <c r="AH1260" s="161"/>
      <c r="AI1260" s="285"/>
      <c r="AJ1260" s="16">
        <f t="shared" si="293"/>
        <v>0</v>
      </c>
    </row>
    <row r="1261" spans="1:36" ht="11.25" customHeight="1">
      <c r="A1261" s="156">
        <v>18900283</v>
      </c>
      <c r="B1261" s="157"/>
      <c r="C1261" s="197" t="s">
        <v>519</v>
      </c>
      <c r="D1261" s="159">
        <v>497925.03</v>
      </c>
      <c r="E1261" s="159">
        <v>495233.55</v>
      </c>
      <c r="F1261" s="159">
        <v>492542.07</v>
      </c>
      <c r="G1261" s="159">
        <v>489850.59</v>
      </c>
      <c r="H1261" s="159">
        <v>487159.11</v>
      </c>
      <c r="I1261" s="159">
        <v>484467.63</v>
      </c>
      <c r="J1261" s="275">
        <v>481776.15</v>
      </c>
      <c r="K1261" s="275">
        <v>479084.67</v>
      </c>
      <c r="L1261" s="160">
        <v>476393.19</v>
      </c>
      <c r="M1261" s="160">
        <v>473701.71</v>
      </c>
      <c r="N1261" s="160">
        <v>471010.23</v>
      </c>
      <c r="O1261" s="160">
        <v>468318.75</v>
      </c>
      <c r="P1261" s="160">
        <v>465627.27</v>
      </c>
      <c r="Q1261" s="160">
        <f t="shared" si="291"/>
        <v>481776.15000000008</v>
      </c>
      <c r="R1261" s="222"/>
      <c r="S1261" s="209"/>
      <c r="T1261" s="209">
        <v>12</v>
      </c>
      <c r="U1261" s="517"/>
      <c r="V1261" s="16">
        <f t="shared" si="297"/>
        <v>481776.15000000008</v>
      </c>
      <c r="W1261" s="11">
        <f t="shared" si="298"/>
        <v>481776.15000000008</v>
      </c>
      <c r="X1261" s="17">
        <f t="shared" si="299"/>
        <v>481776.15000000008</v>
      </c>
      <c r="Y1261" s="16"/>
      <c r="Z1261" s="11"/>
      <c r="AA1261" s="17"/>
      <c r="AB1261" s="16"/>
      <c r="AC1261" s="11"/>
      <c r="AD1261" s="17">
        <f t="shared" si="294"/>
        <v>0</v>
      </c>
      <c r="AE1261" s="16"/>
      <c r="AF1261" s="11"/>
      <c r="AG1261" s="17"/>
      <c r="AH1261" s="161"/>
      <c r="AI1261" s="285"/>
      <c r="AJ1261" s="16">
        <f t="shared" si="293"/>
        <v>0</v>
      </c>
    </row>
    <row r="1262" spans="1:36" ht="11.25" customHeight="1">
      <c r="A1262" s="156">
        <v>18900293</v>
      </c>
      <c r="B1262" s="157"/>
      <c r="C1262" s="197" t="s">
        <v>376</v>
      </c>
      <c r="D1262" s="159">
        <v>7131.93</v>
      </c>
      <c r="E1262" s="159">
        <v>7036.84</v>
      </c>
      <c r="F1262" s="159">
        <v>6941.75</v>
      </c>
      <c r="G1262" s="159">
        <v>6846.66</v>
      </c>
      <c r="H1262" s="159">
        <v>6751.57</v>
      </c>
      <c r="I1262" s="159">
        <v>6656.48</v>
      </c>
      <c r="J1262" s="275">
        <v>6561.39</v>
      </c>
      <c r="K1262" s="275">
        <v>6466.3</v>
      </c>
      <c r="L1262" s="160">
        <v>6371.21</v>
      </c>
      <c r="M1262" s="160">
        <v>6276.12</v>
      </c>
      <c r="N1262" s="160">
        <v>6181.03</v>
      </c>
      <c r="O1262" s="160">
        <v>6085.94</v>
      </c>
      <c r="P1262" s="160">
        <v>5990.85</v>
      </c>
      <c r="Q1262" s="160">
        <f t="shared" si="291"/>
        <v>6561.39</v>
      </c>
      <c r="R1262" s="222"/>
      <c r="S1262" s="209"/>
      <c r="T1262" s="209">
        <v>12</v>
      </c>
      <c r="U1262" s="517"/>
      <c r="V1262" s="16">
        <f t="shared" si="297"/>
        <v>6561.39</v>
      </c>
      <c r="W1262" s="11">
        <f t="shared" si="298"/>
        <v>6561.39</v>
      </c>
      <c r="X1262" s="17">
        <f t="shared" si="299"/>
        <v>6561.39</v>
      </c>
      <c r="Y1262" s="16"/>
      <c r="Z1262" s="11"/>
      <c r="AA1262" s="17"/>
      <c r="AB1262" s="16"/>
      <c r="AC1262" s="11"/>
      <c r="AD1262" s="17">
        <f t="shared" si="294"/>
        <v>0</v>
      </c>
      <c r="AE1262" s="16"/>
      <c r="AF1262" s="11"/>
      <c r="AG1262" s="17"/>
      <c r="AH1262" s="161"/>
      <c r="AI1262" s="285"/>
      <c r="AJ1262" s="16">
        <f t="shared" si="293"/>
        <v>0</v>
      </c>
    </row>
    <row r="1263" spans="1:36" ht="11.25" customHeight="1">
      <c r="A1263" s="156">
        <v>18900303</v>
      </c>
      <c r="B1263" s="157"/>
      <c r="C1263" s="197" t="s">
        <v>766</v>
      </c>
      <c r="D1263" s="159">
        <v>16640.13</v>
      </c>
      <c r="E1263" s="159">
        <v>16418.25</v>
      </c>
      <c r="F1263" s="159">
        <v>16196.37</v>
      </c>
      <c r="G1263" s="159">
        <v>15974.49</v>
      </c>
      <c r="H1263" s="159">
        <v>15752.61</v>
      </c>
      <c r="I1263" s="159">
        <v>15530.73</v>
      </c>
      <c r="J1263" s="275">
        <v>15308.85</v>
      </c>
      <c r="K1263" s="275">
        <v>15086.97</v>
      </c>
      <c r="L1263" s="160">
        <v>14865.09</v>
      </c>
      <c r="M1263" s="160">
        <v>14643.21</v>
      </c>
      <c r="N1263" s="160">
        <v>14421.33</v>
      </c>
      <c r="O1263" s="160">
        <v>14199.45</v>
      </c>
      <c r="P1263" s="160">
        <v>13977.57</v>
      </c>
      <c r="Q1263" s="160">
        <f t="shared" si="291"/>
        <v>15308.85</v>
      </c>
      <c r="R1263" s="222"/>
      <c r="S1263" s="209"/>
      <c r="T1263" s="209">
        <v>12</v>
      </c>
      <c r="U1263" s="517"/>
      <c r="V1263" s="16">
        <f t="shared" si="297"/>
        <v>15308.85</v>
      </c>
      <c r="W1263" s="11">
        <f t="shared" si="298"/>
        <v>15308.85</v>
      </c>
      <c r="X1263" s="17">
        <f t="shared" si="299"/>
        <v>15308.85</v>
      </c>
      <c r="Y1263" s="16"/>
      <c r="Z1263" s="11"/>
      <c r="AA1263" s="17"/>
      <c r="AB1263" s="16"/>
      <c r="AC1263" s="11"/>
      <c r="AD1263" s="17">
        <f t="shared" si="294"/>
        <v>0</v>
      </c>
      <c r="AE1263" s="16"/>
      <c r="AF1263" s="11"/>
      <c r="AG1263" s="17"/>
      <c r="AH1263" s="161"/>
      <c r="AI1263" s="285"/>
      <c r="AJ1263" s="16">
        <f t="shared" si="293"/>
        <v>0</v>
      </c>
    </row>
    <row r="1264" spans="1:36" ht="11.25" customHeight="1">
      <c r="A1264" s="156">
        <v>18900313</v>
      </c>
      <c r="B1264" s="157"/>
      <c r="C1264" s="197" t="s">
        <v>1537</v>
      </c>
      <c r="D1264" s="159">
        <v>0</v>
      </c>
      <c r="E1264" s="159">
        <v>0</v>
      </c>
      <c r="F1264" s="159">
        <v>0</v>
      </c>
      <c r="G1264" s="159">
        <v>0</v>
      </c>
      <c r="H1264" s="159">
        <v>0</v>
      </c>
      <c r="I1264" s="159">
        <v>0</v>
      </c>
      <c r="J1264" s="275">
        <v>0</v>
      </c>
      <c r="K1264" s="275">
        <v>0</v>
      </c>
      <c r="L1264" s="160">
        <v>0</v>
      </c>
      <c r="M1264" s="160">
        <v>0</v>
      </c>
      <c r="N1264" s="160">
        <v>0</v>
      </c>
      <c r="O1264" s="160">
        <v>0</v>
      </c>
      <c r="P1264" s="160">
        <v>0</v>
      </c>
      <c r="Q1264" s="160">
        <f t="shared" si="291"/>
        <v>0</v>
      </c>
      <c r="R1264" s="222"/>
      <c r="S1264" s="209"/>
      <c r="T1264" s="209">
        <v>12</v>
      </c>
      <c r="U1264" s="517"/>
      <c r="V1264" s="16">
        <f t="shared" si="297"/>
        <v>0</v>
      </c>
      <c r="W1264" s="11">
        <f t="shared" si="298"/>
        <v>0</v>
      </c>
      <c r="X1264" s="17">
        <f t="shared" si="299"/>
        <v>0</v>
      </c>
      <c r="Y1264" s="16"/>
      <c r="Z1264" s="11"/>
      <c r="AA1264" s="17"/>
      <c r="AB1264" s="16"/>
      <c r="AC1264" s="11"/>
      <c r="AD1264" s="17">
        <f t="shared" si="294"/>
        <v>0</v>
      </c>
      <c r="AE1264" s="16"/>
      <c r="AF1264" s="11"/>
      <c r="AG1264" s="17"/>
      <c r="AH1264" s="161"/>
      <c r="AI1264" s="285"/>
      <c r="AJ1264" s="16">
        <f t="shared" si="293"/>
        <v>0</v>
      </c>
    </row>
    <row r="1265" spans="1:36" ht="11.25" customHeight="1">
      <c r="A1265" s="156">
        <v>18900323</v>
      </c>
      <c r="B1265" s="157"/>
      <c r="C1265" s="197" t="s">
        <v>624</v>
      </c>
      <c r="D1265" s="159">
        <v>432192.98</v>
      </c>
      <c r="E1265" s="159">
        <v>426985.84</v>
      </c>
      <c r="F1265" s="159">
        <v>421778.7</v>
      </c>
      <c r="G1265" s="159">
        <v>416571.56</v>
      </c>
      <c r="H1265" s="159">
        <v>411364.42</v>
      </c>
      <c r="I1265" s="159">
        <v>406157.28</v>
      </c>
      <c r="J1265" s="275">
        <v>400950.14</v>
      </c>
      <c r="K1265" s="275">
        <v>395743</v>
      </c>
      <c r="L1265" s="160">
        <v>390535.86</v>
      </c>
      <c r="M1265" s="160">
        <v>385328.72</v>
      </c>
      <c r="N1265" s="160">
        <v>380121.58</v>
      </c>
      <c r="O1265" s="160">
        <v>374914.44</v>
      </c>
      <c r="P1265" s="160">
        <v>369707.3</v>
      </c>
      <c r="Q1265" s="160">
        <f t="shared" si="291"/>
        <v>400950.13999999996</v>
      </c>
      <c r="R1265" s="222"/>
      <c r="S1265" s="209"/>
      <c r="T1265" s="209">
        <v>12</v>
      </c>
      <c r="U1265" s="517"/>
      <c r="V1265" s="16">
        <f t="shared" si="297"/>
        <v>400950.13999999996</v>
      </c>
      <c r="W1265" s="11">
        <f t="shared" si="298"/>
        <v>400950.13999999996</v>
      </c>
      <c r="X1265" s="17">
        <f t="shared" si="299"/>
        <v>400950.13999999996</v>
      </c>
      <c r="Y1265" s="16"/>
      <c r="Z1265" s="11"/>
      <c r="AA1265" s="17"/>
      <c r="AB1265" s="16"/>
      <c r="AC1265" s="11"/>
      <c r="AD1265" s="17">
        <f t="shared" si="294"/>
        <v>0</v>
      </c>
      <c r="AE1265" s="16"/>
      <c r="AF1265" s="11"/>
      <c r="AG1265" s="17"/>
      <c r="AH1265" s="161"/>
      <c r="AI1265" s="285"/>
      <c r="AJ1265" s="16">
        <f t="shared" si="293"/>
        <v>0</v>
      </c>
    </row>
    <row r="1266" spans="1:36" ht="11.25" customHeight="1">
      <c r="A1266" s="156">
        <v>18900333</v>
      </c>
      <c r="B1266" s="157"/>
      <c r="C1266" s="197" t="s">
        <v>625</v>
      </c>
      <c r="D1266" s="159">
        <v>0</v>
      </c>
      <c r="E1266" s="159">
        <v>0</v>
      </c>
      <c r="F1266" s="159">
        <v>0</v>
      </c>
      <c r="G1266" s="159">
        <v>0</v>
      </c>
      <c r="H1266" s="159">
        <v>0</v>
      </c>
      <c r="I1266" s="159">
        <v>0</v>
      </c>
      <c r="J1266" s="275">
        <v>0</v>
      </c>
      <c r="K1266" s="275">
        <v>0</v>
      </c>
      <c r="L1266" s="160">
        <v>0</v>
      </c>
      <c r="M1266" s="160">
        <v>0</v>
      </c>
      <c r="N1266" s="160">
        <v>0</v>
      </c>
      <c r="O1266" s="160">
        <v>0</v>
      </c>
      <c r="P1266" s="160">
        <v>0</v>
      </c>
      <c r="Q1266" s="160">
        <f t="shared" si="291"/>
        <v>0</v>
      </c>
      <c r="R1266" s="222"/>
      <c r="S1266" s="209"/>
      <c r="T1266" s="209">
        <v>12</v>
      </c>
      <c r="U1266" s="517"/>
      <c r="V1266" s="16">
        <f t="shared" si="297"/>
        <v>0</v>
      </c>
      <c r="W1266" s="11">
        <f t="shared" si="298"/>
        <v>0</v>
      </c>
      <c r="X1266" s="17">
        <f t="shared" si="299"/>
        <v>0</v>
      </c>
      <c r="Y1266" s="16"/>
      <c r="Z1266" s="11"/>
      <c r="AA1266" s="17"/>
      <c r="AB1266" s="16"/>
      <c r="AC1266" s="11"/>
      <c r="AD1266" s="17">
        <f t="shared" si="294"/>
        <v>0</v>
      </c>
      <c r="AE1266" s="16"/>
      <c r="AF1266" s="11"/>
      <c r="AG1266" s="17"/>
      <c r="AH1266" s="161"/>
      <c r="AI1266" s="285"/>
      <c r="AJ1266" s="16">
        <f t="shared" si="293"/>
        <v>0</v>
      </c>
    </row>
    <row r="1267" spans="1:36" ht="11.25" customHeight="1">
      <c r="A1267" s="156">
        <v>18900343</v>
      </c>
      <c r="B1267" s="157"/>
      <c r="C1267" s="197" t="s">
        <v>694</v>
      </c>
      <c r="D1267" s="159">
        <v>0</v>
      </c>
      <c r="E1267" s="159">
        <v>0</v>
      </c>
      <c r="F1267" s="159">
        <v>0</v>
      </c>
      <c r="G1267" s="159">
        <v>0</v>
      </c>
      <c r="H1267" s="159">
        <v>0</v>
      </c>
      <c r="I1267" s="159">
        <v>0</v>
      </c>
      <c r="J1267" s="275">
        <v>0</v>
      </c>
      <c r="K1267" s="275">
        <v>0</v>
      </c>
      <c r="L1267" s="160">
        <v>0</v>
      </c>
      <c r="M1267" s="160">
        <v>0</v>
      </c>
      <c r="N1267" s="160">
        <v>0</v>
      </c>
      <c r="O1267" s="160">
        <v>0</v>
      </c>
      <c r="P1267" s="160">
        <v>0</v>
      </c>
      <c r="Q1267" s="160">
        <f t="shared" si="291"/>
        <v>0</v>
      </c>
      <c r="R1267" s="222"/>
      <c r="S1267" s="209"/>
      <c r="T1267" s="209">
        <v>12</v>
      </c>
      <c r="U1267" s="517"/>
      <c r="V1267" s="16">
        <f t="shared" si="297"/>
        <v>0</v>
      </c>
      <c r="W1267" s="11">
        <f t="shared" si="298"/>
        <v>0</v>
      </c>
      <c r="X1267" s="17">
        <f t="shared" si="299"/>
        <v>0</v>
      </c>
      <c r="Y1267" s="16"/>
      <c r="Z1267" s="11"/>
      <c r="AA1267" s="17"/>
      <c r="AB1267" s="16"/>
      <c r="AC1267" s="11"/>
      <c r="AD1267" s="17">
        <f t="shared" si="294"/>
        <v>0</v>
      </c>
      <c r="AE1267" s="16"/>
      <c r="AF1267" s="11"/>
      <c r="AG1267" s="17"/>
      <c r="AH1267" s="161"/>
      <c r="AI1267" s="285"/>
      <c r="AJ1267" s="16">
        <f t="shared" si="293"/>
        <v>0</v>
      </c>
    </row>
    <row r="1268" spans="1:36" ht="11.25" customHeight="1">
      <c r="A1268" s="156">
        <v>18900353</v>
      </c>
      <c r="B1268" s="157"/>
      <c r="C1268" s="197" t="s">
        <v>982</v>
      </c>
      <c r="D1268" s="159">
        <v>83473.11</v>
      </c>
      <c r="E1268" s="159">
        <v>82585.119999999995</v>
      </c>
      <c r="F1268" s="159">
        <v>81697.13</v>
      </c>
      <c r="G1268" s="159">
        <v>80809.14</v>
      </c>
      <c r="H1268" s="159">
        <v>79921.149999999994</v>
      </c>
      <c r="I1268" s="159">
        <v>79033.16</v>
      </c>
      <c r="J1268" s="275">
        <v>78145.17</v>
      </c>
      <c r="K1268" s="275">
        <v>77257.179999999993</v>
      </c>
      <c r="L1268" s="160">
        <v>76369.19</v>
      </c>
      <c r="M1268" s="160">
        <v>75481.2</v>
      </c>
      <c r="N1268" s="160">
        <v>74593.210000000006</v>
      </c>
      <c r="O1268" s="160">
        <v>73705.22</v>
      </c>
      <c r="P1268" s="160">
        <v>72817.23</v>
      </c>
      <c r="Q1268" s="160">
        <f t="shared" si="291"/>
        <v>78145.17</v>
      </c>
      <c r="R1268" s="222"/>
      <c r="S1268" s="209"/>
      <c r="T1268" s="209">
        <v>12</v>
      </c>
      <c r="U1268" s="517"/>
      <c r="V1268" s="16">
        <f t="shared" si="297"/>
        <v>78145.17</v>
      </c>
      <c r="W1268" s="11">
        <f t="shared" si="298"/>
        <v>78145.17</v>
      </c>
      <c r="X1268" s="17">
        <f t="shared" si="299"/>
        <v>78145.17</v>
      </c>
      <c r="Y1268" s="16"/>
      <c r="Z1268" s="11"/>
      <c r="AA1268" s="17"/>
      <c r="AB1268" s="16"/>
      <c r="AC1268" s="11"/>
      <c r="AD1268" s="17">
        <f t="shared" si="294"/>
        <v>0</v>
      </c>
      <c r="AE1268" s="16"/>
      <c r="AF1268" s="11"/>
      <c r="AG1268" s="17"/>
      <c r="AH1268" s="161"/>
      <c r="AI1268" s="285"/>
      <c r="AJ1268" s="16">
        <f t="shared" si="293"/>
        <v>0</v>
      </c>
    </row>
    <row r="1269" spans="1:36" ht="11.25" customHeight="1">
      <c r="A1269" s="156">
        <v>18900363</v>
      </c>
      <c r="B1269" s="157"/>
      <c r="C1269" s="197" t="s">
        <v>308</v>
      </c>
      <c r="D1269" s="159">
        <v>0</v>
      </c>
      <c r="E1269" s="159">
        <v>0</v>
      </c>
      <c r="F1269" s="159">
        <v>0</v>
      </c>
      <c r="G1269" s="159">
        <v>0</v>
      </c>
      <c r="H1269" s="159">
        <v>0</v>
      </c>
      <c r="I1269" s="159">
        <v>0</v>
      </c>
      <c r="J1269" s="275">
        <v>0</v>
      </c>
      <c r="K1269" s="275">
        <v>0</v>
      </c>
      <c r="L1269" s="160">
        <v>0</v>
      </c>
      <c r="M1269" s="160">
        <v>0</v>
      </c>
      <c r="N1269" s="160">
        <v>0</v>
      </c>
      <c r="O1269" s="160">
        <v>0</v>
      </c>
      <c r="P1269" s="160">
        <v>0</v>
      </c>
      <c r="Q1269" s="160">
        <f t="shared" si="291"/>
        <v>0</v>
      </c>
      <c r="R1269" s="222"/>
      <c r="S1269" s="209"/>
      <c r="T1269" s="209">
        <v>12</v>
      </c>
      <c r="U1269" s="517"/>
      <c r="V1269" s="16">
        <f t="shared" si="297"/>
        <v>0</v>
      </c>
      <c r="W1269" s="11">
        <f t="shared" si="298"/>
        <v>0</v>
      </c>
      <c r="X1269" s="17">
        <f t="shared" si="299"/>
        <v>0</v>
      </c>
      <c r="Y1269" s="16"/>
      <c r="Z1269" s="11"/>
      <c r="AA1269" s="17"/>
      <c r="AB1269" s="16"/>
      <c r="AC1269" s="11"/>
      <c r="AD1269" s="17">
        <f t="shared" si="294"/>
        <v>0</v>
      </c>
      <c r="AE1269" s="16"/>
      <c r="AF1269" s="11"/>
      <c r="AG1269" s="17"/>
      <c r="AH1269" s="161"/>
      <c r="AI1269" s="285"/>
      <c r="AJ1269" s="16">
        <f t="shared" si="293"/>
        <v>0</v>
      </c>
    </row>
    <row r="1270" spans="1:36" ht="11.25" customHeight="1">
      <c r="A1270" s="173">
        <v>18900373</v>
      </c>
      <c r="B1270" s="168"/>
      <c r="C1270" s="242" t="s">
        <v>287</v>
      </c>
      <c r="D1270" s="159">
        <v>4088193.31</v>
      </c>
      <c r="E1270" s="159">
        <v>4071774.86</v>
      </c>
      <c r="F1270" s="159">
        <v>4055356.41</v>
      </c>
      <c r="G1270" s="159">
        <v>4038937.96</v>
      </c>
      <c r="H1270" s="159">
        <v>4022519.51</v>
      </c>
      <c r="I1270" s="159">
        <v>4006101.06</v>
      </c>
      <c r="J1270" s="275">
        <v>3989682.61</v>
      </c>
      <c r="K1270" s="275">
        <v>3973264.16</v>
      </c>
      <c r="L1270" s="160">
        <v>3956845.71</v>
      </c>
      <c r="M1270" s="160">
        <v>3940427.26</v>
      </c>
      <c r="N1270" s="160">
        <v>3924008.81</v>
      </c>
      <c r="O1270" s="160">
        <v>3907590.36</v>
      </c>
      <c r="P1270" s="160">
        <v>3891171.91</v>
      </c>
      <c r="Q1270" s="160">
        <f t="shared" si="291"/>
        <v>3989682.61</v>
      </c>
      <c r="R1270" s="222"/>
      <c r="S1270" s="209"/>
      <c r="T1270" s="209" t="s">
        <v>426</v>
      </c>
      <c r="U1270" s="517"/>
      <c r="V1270" s="16">
        <f t="shared" si="297"/>
        <v>3989682.61</v>
      </c>
      <c r="W1270" s="11">
        <f t="shared" si="298"/>
        <v>3989682.61</v>
      </c>
      <c r="X1270" s="17">
        <f t="shared" si="299"/>
        <v>3989682.61</v>
      </c>
      <c r="Y1270" s="16"/>
      <c r="Z1270" s="11"/>
      <c r="AA1270" s="17"/>
      <c r="AB1270" s="16"/>
      <c r="AC1270" s="11"/>
      <c r="AD1270" s="17">
        <f t="shared" si="294"/>
        <v>0</v>
      </c>
      <c r="AE1270" s="16"/>
      <c r="AF1270" s="11"/>
      <c r="AG1270" s="17"/>
      <c r="AH1270" s="161"/>
      <c r="AI1270" s="285"/>
      <c r="AJ1270" s="16">
        <f t="shared" si="293"/>
        <v>0</v>
      </c>
    </row>
    <row r="1271" spans="1:36" ht="11.25" customHeight="1">
      <c r="A1271" s="173">
        <v>18900383</v>
      </c>
      <c r="B1271" s="168"/>
      <c r="C1271" s="242" t="s">
        <v>1253</v>
      </c>
      <c r="D1271" s="159">
        <v>318258.09000000003</v>
      </c>
      <c r="E1271" s="159">
        <v>302345.19</v>
      </c>
      <c r="F1271" s="159">
        <v>286432.28999999998</v>
      </c>
      <c r="G1271" s="159">
        <v>270519.39</v>
      </c>
      <c r="H1271" s="159">
        <v>254606.49</v>
      </c>
      <c r="I1271" s="159">
        <v>238693.59</v>
      </c>
      <c r="J1271" s="275">
        <v>222780.69</v>
      </c>
      <c r="K1271" s="275">
        <v>206867.79</v>
      </c>
      <c r="L1271" s="160">
        <v>190954.89</v>
      </c>
      <c r="M1271" s="160">
        <v>175041.99</v>
      </c>
      <c r="N1271" s="160">
        <v>159129.09</v>
      </c>
      <c r="O1271" s="160">
        <v>143216.19</v>
      </c>
      <c r="P1271" s="160">
        <v>127303.29</v>
      </c>
      <c r="Q1271" s="160">
        <f t="shared" si="291"/>
        <v>222780.68999999994</v>
      </c>
      <c r="R1271" s="222"/>
      <c r="S1271" s="209"/>
      <c r="T1271" s="209" t="s">
        <v>426</v>
      </c>
      <c r="U1271" s="517"/>
      <c r="V1271" s="16">
        <f t="shared" si="297"/>
        <v>222780.68999999994</v>
      </c>
      <c r="W1271" s="11">
        <f t="shared" si="298"/>
        <v>222780.68999999994</v>
      </c>
      <c r="X1271" s="17">
        <f t="shared" si="299"/>
        <v>222780.68999999994</v>
      </c>
      <c r="Y1271" s="16"/>
      <c r="Z1271" s="11"/>
      <c r="AA1271" s="17"/>
      <c r="AB1271" s="16"/>
      <c r="AC1271" s="11"/>
      <c r="AD1271" s="17">
        <f t="shared" si="294"/>
        <v>0</v>
      </c>
      <c r="AE1271" s="16"/>
      <c r="AF1271" s="11"/>
      <c r="AG1271" s="17"/>
      <c r="AH1271" s="161"/>
      <c r="AI1271" s="285"/>
      <c r="AJ1271" s="16">
        <f t="shared" si="293"/>
        <v>0</v>
      </c>
    </row>
    <row r="1272" spans="1:36" ht="11.25" customHeight="1">
      <c r="A1272" s="173">
        <v>18900393</v>
      </c>
      <c r="B1272" s="168"/>
      <c r="C1272" s="242" t="s">
        <v>2211</v>
      </c>
      <c r="D1272" s="159">
        <v>14452055.529999999</v>
      </c>
      <c r="E1272" s="159">
        <v>14418678.960000001</v>
      </c>
      <c r="F1272" s="159">
        <v>14385302.390000001</v>
      </c>
      <c r="G1272" s="159">
        <v>14351925.82</v>
      </c>
      <c r="H1272" s="159">
        <v>14318549.25</v>
      </c>
      <c r="I1272" s="159">
        <v>14285172.68</v>
      </c>
      <c r="J1272" s="275">
        <v>14251796.109999999</v>
      </c>
      <c r="K1272" s="275">
        <v>14218419.539999999</v>
      </c>
      <c r="L1272" s="160">
        <v>14185042.970000001</v>
      </c>
      <c r="M1272" s="160">
        <v>14151666.4</v>
      </c>
      <c r="N1272" s="160">
        <v>14118289.83</v>
      </c>
      <c r="O1272" s="160">
        <v>14084913.26</v>
      </c>
      <c r="P1272" s="160">
        <v>14051536.689999999</v>
      </c>
      <c r="Q1272" s="160">
        <f t="shared" ref="Q1272:Q1335" si="300">(D1272+P1272+SUM(E1272:O1272)*2)/24</f>
        <v>14251796.109999999</v>
      </c>
      <c r="R1272" s="222"/>
      <c r="S1272" s="209"/>
      <c r="T1272" s="209" t="s">
        <v>426</v>
      </c>
      <c r="U1272" s="517"/>
      <c r="V1272" s="16">
        <f t="shared" si="297"/>
        <v>14251796.109999999</v>
      </c>
      <c r="W1272" s="11">
        <f t="shared" si="298"/>
        <v>14251796.109999999</v>
      </c>
      <c r="X1272" s="17">
        <f t="shared" si="299"/>
        <v>14251796.109999999</v>
      </c>
      <c r="Y1272" s="16"/>
      <c r="Z1272" s="11"/>
      <c r="AA1272" s="17"/>
      <c r="AB1272" s="16"/>
      <c r="AC1272" s="11"/>
      <c r="AD1272" s="17">
        <f>SUM(AB1272:AC1272)</f>
        <v>0</v>
      </c>
      <c r="AE1272" s="16"/>
      <c r="AF1272" s="11"/>
      <c r="AG1272" s="17"/>
      <c r="AH1272" s="161"/>
      <c r="AI1272" s="285"/>
      <c r="AJ1272" s="16">
        <f t="shared" si="293"/>
        <v>0</v>
      </c>
    </row>
    <row r="1273" spans="1:36" ht="11.25" customHeight="1">
      <c r="A1273" s="173">
        <v>18900403</v>
      </c>
      <c r="B1273" s="168"/>
      <c r="C1273" s="242" t="s">
        <v>2473</v>
      </c>
      <c r="D1273" s="159">
        <v>147704.71</v>
      </c>
      <c r="E1273" s="159">
        <v>142429.54999999999</v>
      </c>
      <c r="F1273" s="159">
        <v>137154.39000000001</v>
      </c>
      <c r="G1273" s="159">
        <v>131879.23000000001</v>
      </c>
      <c r="H1273" s="159">
        <v>126604.07</v>
      </c>
      <c r="I1273" s="159">
        <v>121328.91</v>
      </c>
      <c r="J1273" s="275">
        <v>116053.75</v>
      </c>
      <c r="K1273" s="275">
        <v>110778.59</v>
      </c>
      <c r="L1273" s="160">
        <v>105503.43</v>
      </c>
      <c r="M1273" s="160">
        <v>100228.27</v>
      </c>
      <c r="N1273" s="160">
        <v>94953.11</v>
      </c>
      <c r="O1273" s="160">
        <v>89677.95</v>
      </c>
      <c r="P1273" s="160">
        <v>84402.79</v>
      </c>
      <c r="Q1273" s="160">
        <f t="shared" si="300"/>
        <v>116053.75</v>
      </c>
      <c r="R1273" s="222"/>
      <c r="S1273" s="209"/>
      <c r="T1273" s="209" t="s">
        <v>426</v>
      </c>
      <c r="U1273" s="517"/>
      <c r="V1273" s="16">
        <f t="shared" si="297"/>
        <v>116053.75</v>
      </c>
      <c r="W1273" s="11">
        <f t="shared" si="298"/>
        <v>116053.75</v>
      </c>
      <c r="X1273" s="17">
        <f t="shared" si="299"/>
        <v>116053.75</v>
      </c>
      <c r="Y1273" s="16"/>
      <c r="Z1273" s="11"/>
      <c r="AA1273" s="17"/>
      <c r="AB1273" s="16"/>
      <c r="AC1273" s="11"/>
      <c r="AD1273" s="17">
        <f t="shared" ref="AD1273:AD1275" si="301">SUM(AB1273:AC1273)</f>
        <v>0</v>
      </c>
      <c r="AE1273" s="16"/>
      <c r="AF1273" s="11"/>
      <c r="AG1273" s="17"/>
      <c r="AH1273" s="161"/>
      <c r="AI1273" s="285"/>
      <c r="AJ1273" s="16">
        <f t="shared" si="293"/>
        <v>0</v>
      </c>
    </row>
    <row r="1274" spans="1:36" ht="11.25" customHeight="1">
      <c r="A1274" s="173">
        <v>18900413</v>
      </c>
      <c r="B1274" s="168"/>
      <c r="C1274" s="242" t="s">
        <v>2477</v>
      </c>
      <c r="D1274" s="159">
        <v>194015.84</v>
      </c>
      <c r="E1274" s="159">
        <v>187086.7</v>
      </c>
      <c r="F1274" s="159">
        <v>180157.56</v>
      </c>
      <c r="G1274" s="159">
        <v>173228.42</v>
      </c>
      <c r="H1274" s="159">
        <v>166299.28</v>
      </c>
      <c r="I1274" s="159">
        <v>159370.14000000001</v>
      </c>
      <c r="J1274" s="275">
        <v>152441</v>
      </c>
      <c r="K1274" s="275">
        <v>145511.85999999999</v>
      </c>
      <c r="L1274" s="160">
        <v>138582.72</v>
      </c>
      <c r="M1274" s="160">
        <v>131653.57999999999</v>
      </c>
      <c r="N1274" s="160">
        <v>124724.44</v>
      </c>
      <c r="O1274" s="160">
        <v>117795.3</v>
      </c>
      <c r="P1274" s="160">
        <v>110866.16</v>
      </c>
      <c r="Q1274" s="160">
        <f t="shared" si="300"/>
        <v>152441</v>
      </c>
      <c r="R1274" s="222"/>
      <c r="S1274" s="209"/>
      <c r="T1274" s="209" t="s">
        <v>426</v>
      </c>
      <c r="U1274" s="517"/>
      <c r="V1274" s="16">
        <f t="shared" si="297"/>
        <v>152441</v>
      </c>
      <c r="W1274" s="11">
        <f t="shared" si="298"/>
        <v>152441</v>
      </c>
      <c r="X1274" s="17">
        <f t="shared" si="299"/>
        <v>152441</v>
      </c>
      <c r="Y1274" s="16"/>
      <c r="Z1274" s="11"/>
      <c r="AA1274" s="17"/>
      <c r="AB1274" s="16"/>
      <c r="AC1274" s="11"/>
      <c r="AD1274" s="17">
        <f t="shared" ref="AD1274" si="302">SUM(AB1274:AC1274)</f>
        <v>0</v>
      </c>
      <c r="AE1274" s="16"/>
      <c r="AF1274" s="11"/>
      <c r="AG1274" s="17"/>
      <c r="AH1274" s="161"/>
      <c r="AI1274" s="285"/>
      <c r="AJ1274" s="16">
        <f t="shared" si="293"/>
        <v>0</v>
      </c>
    </row>
    <row r="1275" spans="1:36" ht="11.25" customHeight="1">
      <c r="A1275" s="173">
        <v>18900423</v>
      </c>
      <c r="B1275" s="168"/>
      <c r="C1275" s="242" t="s">
        <v>2474</v>
      </c>
      <c r="D1275" s="159">
        <v>773338.05</v>
      </c>
      <c r="E1275" s="159">
        <v>745718.83</v>
      </c>
      <c r="F1275" s="159">
        <v>718099.61</v>
      </c>
      <c r="G1275" s="159">
        <v>690480.39</v>
      </c>
      <c r="H1275" s="159">
        <v>662861.17000000004</v>
      </c>
      <c r="I1275" s="159">
        <v>635241.94999999995</v>
      </c>
      <c r="J1275" s="275">
        <v>607622.73</v>
      </c>
      <c r="K1275" s="275">
        <v>580003.51</v>
      </c>
      <c r="L1275" s="160">
        <v>552384.29</v>
      </c>
      <c r="M1275" s="160">
        <v>524765.06999999995</v>
      </c>
      <c r="N1275" s="160">
        <v>497145.85</v>
      </c>
      <c r="O1275" s="160">
        <v>469526.63</v>
      </c>
      <c r="P1275" s="160">
        <v>441907.41</v>
      </c>
      <c r="Q1275" s="160">
        <f t="shared" si="300"/>
        <v>607622.73</v>
      </c>
      <c r="R1275" s="222"/>
      <c r="S1275" s="209"/>
      <c r="T1275" s="209" t="s">
        <v>426</v>
      </c>
      <c r="U1275" s="517"/>
      <c r="V1275" s="16">
        <f t="shared" si="297"/>
        <v>607622.73</v>
      </c>
      <c r="W1275" s="11">
        <f t="shared" si="298"/>
        <v>607622.73</v>
      </c>
      <c r="X1275" s="17">
        <f t="shared" si="299"/>
        <v>607622.73</v>
      </c>
      <c r="Y1275" s="16"/>
      <c r="Z1275" s="11"/>
      <c r="AA1275" s="17"/>
      <c r="AB1275" s="16"/>
      <c r="AC1275" s="11"/>
      <c r="AD1275" s="17">
        <f t="shared" si="301"/>
        <v>0</v>
      </c>
      <c r="AE1275" s="16"/>
      <c r="AF1275" s="11"/>
      <c r="AG1275" s="17"/>
      <c r="AH1275" s="161"/>
      <c r="AI1275" s="285"/>
      <c r="AJ1275" s="16">
        <f t="shared" si="293"/>
        <v>0</v>
      </c>
    </row>
    <row r="1276" spans="1:36" ht="11.25" customHeight="1">
      <c r="A1276" s="296">
        <v>18900433</v>
      </c>
      <c r="B1276" s="168"/>
      <c r="C1276" s="242" t="s">
        <v>2580</v>
      </c>
      <c r="D1276" s="159">
        <v>4611568.6900000004</v>
      </c>
      <c r="E1276" s="159">
        <v>4586641.3</v>
      </c>
      <c r="F1276" s="159">
        <v>4561713.91</v>
      </c>
      <c r="G1276" s="159">
        <v>4536786.5199999996</v>
      </c>
      <c r="H1276" s="159">
        <v>4511859.13</v>
      </c>
      <c r="I1276" s="159">
        <v>4486931.74</v>
      </c>
      <c r="J1276" s="275">
        <v>4462004.3499999996</v>
      </c>
      <c r="K1276" s="275">
        <v>4437076.96</v>
      </c>
      <c r="L1276" s="160">
        <v>4412149.57</v>
      </c>
      <c r="M1276" s="160">
        <v>4387222.18</v>
      </c>
      <c r="N1276" s="160">
        <v>4362294.79</v>
      </c>
      <c r="O1276" s="160">
        <v>4337367.4000000004</v>
      </c>
      <c r="P1276" s="160">
        <v>4312440.01</v>
      </c>
      <c r="Q1276" s="160">
        <f t="shared" si="300"/>
        <v>4462004.3500000006</v>
      </c>
      <c r="R1276" s="222"/>
      <c r="S1276" s="209"/>
      <c r="T1276" s="209" t="s">
        <v>426</v>
      </c>
      <c r="U1276" s="517"/>
      <c r="V1276" s="16">
        <f t="shared" si="297"/>
        <v>4462004.3500000006</v>
      </c>
      <c r="W1276" s="11">
        <f t="shared" si="298"/>
        <v>4462004.3500000006</v>
      </c>
      <c r="X1276" s="17">
        <f t="shared" si="299"/>
        <v>4462004.3500000006</v>
      </c>
      <c r="Y1276" s="16"/>
      <c r="Z1276" s="11"/>
      <c r="AA1276" s="17"/>
      <c r="AB1276" s="16"/>
      <c r="AC1276" s="11"/>
      <c r="AD1276" s="17">
        <f t="shared" ref="AD1276:AD1281" si="303">SUM(AB1276:AC1276)</f>
        <v>0</v>
      </c>
      <c r="AE1276" s="16"/>
      <c r="AF1276" s="11"/>
      <c r="AG1276" s="17"/>
      <c r="AH1276" s="161"/>
      <c r="AI1276" s="285"/>
      <c r="AJ1276" s="16">
        <f t="shared" si="293"/>
        <v>0</v>
      </c>
    </row>
    <row r="1277" spans="1:36" ht="11.25" customHeight="1">
      <c r="A1277" s="296">
        <v>18900443</v>
      </c>
      <c r="B1277" s="168"/>
      <c r="C1277" s="242" t="s">
        <v>2763</v>
      </c>
      <c r="D1277" s="159">
        <v>98259.17</v>
      </c>
      <c r="E1277" s="159">
        <v>95974.07</v>
      </c>
      <c r="F1277" s="159">
        <v>93688.97</v>
      </c>
      <c r="G1277" s="159">
        <v>91403.87</v>
      </c>
      <c r="H1277" s="159">
        <v>89118.77</v>
      </c>
      <c r="I1277" s="159">
        <v>86833.67</v>
      </c>
      <c r="J1277" s="275">
        <v>84548.57</v>
      </c>
      <c r="K1277" s="275">
        <v>82263.47</v>
      </c>
      <c r="L1277" s="160">
        <v>79978.37</v>
      </c>
      <c r="M1277" s="160">
        <v>77693.27</v>
      </c>
      <c r="N1277" s="160">
        <v>75408.17</v>
      </c>
      <c r="O1277" s="160">
        <v>73123.070000000007</v>
      </c>
      <c r="P1277" s="160">
        <v>70837.97</v>
      </c>
      <c r="Q1277" s="160">
        <f t="shared" si="300"/>
        <v>84548.57</v>
      </c>
      <c r="R1277" s="222"/>
      <c r="S1277" s="209"/>
      <c r="T1277" s="209" t="s">
        <v>426</v>
      </c>
      <c r="U1277" s="517"/>
      <c r="V1277" s="16">
        <f t="shared" si="297"/>
        <v>84548.57</v>
      </c>
      <c r="W1277" s="11">
        <f t="shared" si="298"/>
        <v>84548.57</v>
      </c>
      <c r="X1277" s="17">
        <f t="shared" si="299"/>
        <v>84548.57</v>
      </c>
      <c r="Y1277" s="16"/>
      <c r="Z1277" s="11"/>
      <c r="AA1277" s="17"/>
      <c r="AB1277" s="16"/>
      <c r="AC1277" s="11"/>
      <c r="AD1277" s="17">
        <f t="shared" ref="AD1277:AD1280" si="304">SUM(AB1277:AC1277)</f>
        <v>0</v>
      </c>
      <c r="AE1277" s="16"/>
      <c r="AF1277" s="11"/>
      <c r="AG1277" s="17"/>
      <c r="AH1277" s="161"/>
      <c r="AI1277" s="285"/>
      <c r="AJ1277" s="16">
        <f t="shared" si="293"/>
        <v>0</v>
      </c>
    </row>
    <row r="1278" spans="1:36" ht="11.25" customHeight="1">
      <c r="A1278" s="296">
        <v>18900451</v>
      </c>
      <c r="B1278" s="168"/>
      <c r="C1278" s="242" t="s">
        <v>2812</v>
      </c>
      <c r="D1278" s="159">
        <v>33324.129999999997</v>
      </c>
      <c r="E1278" s="159">
        <v>32549.15</v>
      </c>
      <c r="F1278" s="159">
        <v>31774.17</v>
      </c>
      <c r="G1278" s="159">
        <v>30999.19</v>
      </c>
      <c r="H1278" s="159">
        <v>30224.21</v>
      </c>
      <c r="I1278" s="159">
        <v>29449.23</v>
      </c>
      <c r="J1278" s="275">
        <v>28674.25</v>
      </c>
      <c r="K1278" s="275">
        <v>27899.27</v>
      </c>
      <c r="L1278" s="160">
        <v>27124.29</v>
      </c>
      <c r="M1278" s="160">
        <v>26349.31</v>
      </c>
      <c r="N1278" s="160">
        <v>25574.33</v>
      </c>
      <c r="O1278" s="160">
        <v>24799.35</v>
      </c>
      <c r="P1278" s="160">
        <v>24024.37</v>
      </c>
      <c r="Q1278" s="160">
        <f t="shared" si="300"/>
        <v>28674.25</v>
      </c>
      <c r="R1278" s="222"/>
      <c r="S1278" s="209"/>
      <c r="T1278" s="209" t="s">
        <v>426</v>
      </c>
      <c r="U1278" s="517"/>
      <c r="V1278" s="16">
        <f t="shared" si="297"/>
        <v>28674.25</v>
      </c>
      <c r="W1278" s="11">
        <f t="shared" si="298"/>
        <v>28674.25</v>
      </c>
      <c r="X1278" s="17">
        <f t="shared" si="299"/>
        <v>28674.25</v>
      </c>
      <c r="Y1278" s="16"/>
      <c r="Z1278" s="11"/>
      <c r="AA1278" s="17"/>
      <c r="AB1278" s="16"/>
      <c r="AC1278" s="11"/>
      <c r="AD1278" s="17">
        <f t="shared" ref="AD1278:AD1279" si="305">SUM(AB1278:AC1278)</f>
        <v>0</v>
      </c>
      <c r="AE1278" s="16"/>
      <c r="AF1278" s="11"/>
      <c r="AG1278" s="17"/>
      <c r="AH1278" s="161"/>
      <c r="AI1278" s="285"/>
      <c r="AJ1278" s="16">
        <f t="shared" si="293"/>
        <v>0</v>
      </c>
    </row>
    <row r="1279" spans="1:36" ht="11.25" customHeight="1">
      <c r="A1279" s="296">
        <v>18900452</v>
      </c>
      <c r="B1279" s="168"/>
      <c r="C1279" s="242" t="s">
        <v>2813</v>
      </c>
      <c r="D1279" s="159">
        <v>20424.439999999999</v>
      </c>
      <c r="E1279" s="159">
        <v>19949.45</v>
      </c>
      <c r="F1279" s="159">
        <v>19474.46</v>
      </c>
      <c r="G1279" s="159">
        <v>18999.47</v>
      </c>
      <c r="H1279" s="159">
        <v>18524.48</v>
      </c>
      <c r="I1279" s="159">
        <v>18049.490000000002</v>
      </c>
      <c r="J1279" s="275">
        <v>17574.5</v>
      </c>
      <c r="K1279" s="275">
        <v>17099.509999999998</v>
      </c>
      <c r="L1279" s="160">
        <v>16624.52</v>
      </c>
      <c r="M1279" s="160">
        <v>16149.53</v>
      </c>
      <c r="N1279" s="160">
        <v>15674.54</v>
      </c>
      <c r="O1279" s="160">
        <v>15199.55</v>
      </c>
      <c r="P1279" s="160">
        <v>14724.56</v>
      </c>
      <c r="Q1279" s="160">
        <f t="shared" si="300"/>
        <v>17574.5</v>
      </c>
      <c r="R1279" s="222"/>
      <c r="S1279" s="209"/>
      <c r="T1279" s="209" t="s">
        <v>426</v>
      </c>
      <c r="U1279" s="517"/>
      <c r="V1279" s="16">
        <f t="shared" si="297"/>
        <v>17574.5</v>
      </c>
      <c r="W1279" s="11">
        <f t="shared" si="298"/>
        <v>17574.5</v>
      </c>
      <c r="X1279" s="17">
        <f t="shared" si="299"/>
        <v>17574.5</v>
      </c>
      <c r="Y1279" s="16"/>
      <c r="Z1279" s="11"/>
      <c r="AA1279" s="17"/>
      <c r="AB1279" s="16"/>
      <c r="AC1279" s="11"/>
      <c r="AD1279" s="17">
        <f t="shared" si="305"/>
        <v>0</v>
      </c>
      <c r="AE1279" s="16"/>
      <c r="AF1279" s="11"/>
      <c r="AG1279" s="17"/>
      <c r="AH1279" s="161"/>
      <c r="AI1279" s="285"/>
      <c r="AJ1279" s="16">
        <f t="shared" si="293"/>
        <v>0</v>
      </c>
    </row>
    <row r="1280" spans="1:36" ht="11.25" customHeight="1">
      <c r="A1280" s="296">
        <v>18900453</v>
      </c>
      <c r="B1280" s="168"/>
      <c r="C1280" s="242" t="s">
        <v>2764</v>
      </c>
      <c r="D1280" s="159">
        <v>0</v>
      </c>
      <c r="E1280" s="159">
        <v>0</v>
      </c>
      <c r="F1280" s="159">
        <v>0</v>
      </c>
      <c r="G1280" s="159">
        <v>0</v>
      </c>
      <c r="H1280" s="159">
        <v>0</v>
      </c>
      <c r="I1280" s="159">
        <v>0</v>
      </c>
      <c r="J1280" s="275">
        <v>0</v>
      </c>
      <c r="K1280" s="275">
        <v>0</v>
      </c>
      <c r="L1280" s="160">
        <v>0</v>
      </c>
      <c r="M1280" s="160">
        <v>0</v>
      </c>
      <c r="N1280" s="160">
        <v>0</v>
      </c>
      <c r="O1280" s="160">
        <v>0</v>
      </c>
      <c r="P1280" s="160">
        <v>0</v>
      </c>
      <c r="Q1280" s="160">
        <f t="shared" si="300"/>
        <v>0</v>
      </c>
      <c r="R1280" s="222"/>
      <c r="S1280" s="209"/>
      <c r="T1280" s="209" t="s">
        <v>426</v>
      </c>
      <c r="U1280" s="517"/>
      <c r="V1280" s="16">
        <f t="shared" si="297"/>
        <v>0</v>
      </c>
      <c r="W1280" s="11">
        <f t="shared" si="298"/>
        <v>0</v>
      </c>
      <c r="X1280" s="17">
        <f t="shared" si="299"/>
        <v>0</v>
      </c>
      <c r="Y1280" s="16"/>
      <c r="Z1280" s="11"/>
      <c r="AA1280" s="17"/>
      <c r="AB1280" s="16"/>
      <c r="AC1280" s="11"/>
      <c r="AD1280" s="17">
        <f t="shared" si="304"/>
        <v>0</v>
      </c>
      <c r="AE1280" s="16"/>
      <c r="AF1280" s="11"/>
      <c r="AG1280" s="17"/>
      <c r="AH1280" s="161"/>
      <c r="AI1280" s="285"/>
      <c r="AJ1280" s="16">
        <f t="shared" si="293"/>
        <v>0</v>
      </c>
    </row>
    <row r="1281" spans="1:36" ht="11.25" customHeight="1">
      <c r="A1281" s="296">
        <v>18900533</v>
      </c>
      <c r="B1281" s="168"/>
      <c r="C1281" s="242" t="s">
        <v>2581</v>
      </c>
      <c r="D1281" s="159">
        <v>779363.99</v>
      </c>
      <c r="E1281" s="159">
        <v>775151.22</v>
      </c>
      <c r="F1281" s="159">
        <v>770938.45</v>
      </c>
      <c r="G1281" s="159">
        <v>766725.68</v>
      </c>
      <c r="H1281" s="159">
        <v>762512.91</v>
      </c>
      <c r="I1281" s="159">
        <v>758300.14</v>
      </c>
      <c r="J1281" s="275">
        <v>754087.37</v>
      </c>
      <c r="K1281" s="275">
        <v>749874.6</v>
      </c>
      <c r="L1281" s="160">
        <v>745661.83</v>
      </c>
      <c r="M1281" s="160">
        <v>741449.06</v>
      </c>
      <c r="N1281" s="160">
        <v>737236.29</v>
      </c>
      <c r="O1281" s="160">
        <v>733023.52</v>
      </c>
      <c r="P1281" s="160">
        <v>728810.75</v>
      </c>
      <c r="Q1281" s="160">
        <f t="shared" si="300"/>
        <v>754087.37</v>
      </c>
      <c r="R1281" s="222"/>
      <c r="S1281" s="209"/>
      <c r="T1281" s="209" t="s">
        <v>426</v>
      </c>
      <c r="U1281" s="517"/>
      <c r="V1281" s="16">
        <f t="shared" si="297"/>
        <v>754087.37</v>
      </c>
      <c r="W1281" s="11">
        <f t="shared" si="298"/>
        <v>754087.37</v>
      </c>
      <c r="X1281" s="17">
        <f t="shared" si="299"/>
        <v>754087.37</v>
      </c>
      <c r="Y1281" s="16"/>
      <c r="Z1281" s="11"/>
      <c r="AA1281" s="17"/>
      <c r="AB1281" s="16"/>
      <c r="AC1281" s="11"/>
      <c r="AD1281" s="17">
        <f t="shared" si="303"/>
        <v>0</v>
      </c>
      <c r="AE1281" s="16"/>
      <c r="AF1281" s="11"/>
      <c r="AG1281" s="17"/>
      <c r="AH1281" s="161"/>
      <c r="AI1281" s="285"/>
      <c r="AJ1281" s="16">
        <f t="shared" si="293"/>
        <v>0</v>
      </c>
    </row>
    <row r="1282" spans="1:36" ht="11.25" customHeight="1">
      <c r="A1282" s="156">
        <v>19000003</v>
      </c>
      <c r="C1282" s="197" t="s">
        <v>126</v>
      </c>
      <c r="D1282" s="159">
        <v>3140859.39</v>
      </c>
      <c r="E1282" s="159">
        <v>3092763.35</v>
      </c>
      <c r="F1282" s="159">
        <v>3019854.39</v>
      </c>
      <c r="G1282" s="159">
        <v>3077344.57</v>
      </c>
      <c r="H1282" s="159">
        <v>3026305.31</v>
      </c>
      <c r="I1282" s="159">
        <v>2979586.36</v>
      </c>
      <c r="J1282" s="275">
        <v>3045453.46</v>
      </c>
      <c r="K1282" s="275">
        <v>3009447.99</v>
      </c>
      <c r="L1282" s="160">
        <v>2956824.02</v>
      </c>
      <c r="M1282" s="160">
        <v>2954949.76</v>
      </c>
      <c r="N1282" s="160">
        <v>2915672.56</v>
      </c>
      <c r="O1282" s="160">
        <v>2873474.86</v>
      </c>
      <c r="P1282" s="160">
        <v>2891189.3</v>
      </c>
      <c r="Q1282" s="160">
        <f t="shared" si="300"/>
        <v>2997308.4145833333</v>
      </c>
      <c r="R1282" s="222"/>
      <c r="S1282" s="209"/>
      <c r="T1282" s="209"/>
      <c r="U1282" s="517"/>
      <c r="V1282" s="16">
        <v>0</v>
      </c>
      <c r="W1282" s="11">
        <v>0</v>
      </c>
      <c r="X1282" s="17">
        <v>0</v>
      </c>
      <c r="Y1282" s="16"/>
      <c r="Z1282" s="11"/>
      <c r="AA1282" s="17"/>
      <c r="AB1282" s="144">
        <v>0</v>
      </c>
      <c r="AC1282" s="144"/>
      <c r="AD1282" s="144">
        <f t="shared" ref="AD1282:AD1316" si="306">SUM(AB1282:AC1282)</f>
        <v>0</v>
      </c>
      <c r="AE1282" s="16"/>
      <c r="AF1282" s="11"/>
      <c r="AG1282" s="17"/>
      <c r="AH1282" s="164">
        <f>Q1282</f>
        <v>2997308.4145833333</v>
      </c>
      <c r="AI1282" s="285"/>
      <c r="AJ1282" s="16">
        <f t="shared" si="293"/>
        <v>0</v>
      </c>
    </row>
    <row r="1283" spans="1:36" ht="11.25" customHeight="1">
      <c r="A1283" s="156">
        <v>19000011</v>
      </c>
      <c r="B1283" s="144"/>
      <c r="C1283" s="197" t="s">
        <v>154</v>
      </c>
      <c r="D1283" s="159">
        <v>0</v>
      </c>
      <c r="E1283" s="159">
        <v>0</v>
      </c>
      <c r="F1283" s="159">
        <v>0</v>
      </c>
      <c r="G1283" s="159">
        <v>0</v>
      </c>
      <c r="H1283" s="159">
        <v>0</v>
      </c>
      <c r="I1283" s="159">
        <v>0</v>
      </c>
      <c r="J1283" s="275">
        <v>0</v>
      </c>
      <c r="K1283" s="275">
        <v>0</v>
      </c>
      <c r="L1283" s="160">
        <v>0</v>
      </c>
      <c r="M1283" s="160">
        <v>0</v>
      </c>
      <c r="N1283" s="160">
        <v>0</v>
      </c>
      <c r="O1283" s="160">
        <v>0</v>
      </c>
      <c r="P1283" s="160">
        <v>0</v>
      </c>
      <c r="Q1283" s="160">
        <f t="shared" si="300"/>
        <v>0</v>
      </c>
      <c r="R1283" s="222"/>
      <c r="S1283" s="209"/>
      <c r="T1283" s="209" t="s">
        <v>1771</v>
      </c>
      <c r="U1283" s="517"/>
      <c r="V1283" s="16">
        <v>0</v>
      </c>
      <c r="W1283" s="11">
        <v>0</v>
      </c>
      <c r="X1283" s="17">
        <v>0</v>
      </c>
      <c r="Y1283" s="16"/>
      <c r="Z1283" s="11"/>
      <c r="AA1283" s="17"/>
      <c r="AB1283" s="16"/>
      <c r="AC1283" s="11"/>
      <c r="AD1283" s="17">
        <f t="shared" si="306"/>
        <v>0</v>
      </c>
      <c r="AE1283" s="16">
        <f>$Q1283</f>
        <v>0</v>
      </c>
      <c r="AF1283" s="11">
        <f>$Q1283</f>
        <v>0</v>
      </c>
      <c r="AG1283" s="17">
        <f>$Q1283</f>
        <v>0</v>
      </c>
      <c r="AH1283" s="161"/>
      <c r="AI1283" s="285"/>
      <c r="AJ1283" s="16">
        <f t="shared" si="293"/>
        <v>0</v>
      </c>
    </row>
    <row r="1284" spans="1:36" ht="11.25" customHeight="1">
      <c r="A1284" s="156">
        <v>19000012</v>
      </c>
      <c r="C1284" s="197" t="s">
        <v>2938</v>
      </c>
      <c r="D1284" s="159">
        <v>0</v>
      </c>
      <c r="E1284" s="159">
        <v>0</v>
      </c>
      <c r="F1284" s="159">
        <v>0</v>
      </c>
      <c r="G1284" s="159">
        <v>0</v>
      </c>
      <c r="H1284" s="159">
        <v>0</v>
      </c>
      <c r="I1284" s="159">
        <v>0</v>
      </c>
      <c r="J1284" s="275">
        <v>0</v>
      </c>
      <c r="K1284" s="275">
        <v>0</v>
      </c>
      <c r="L1284" s="160">
        <v>0</v>
      </c>
      <c r="M1284" s="160">
        <v>0</v>
      </c>
      <c r="N1284" s="160">
        <v>0</v>
      </c>
      <c r="O1284" s="160">
        <v>0</v>
      </c>
      <c r="P1284" s="160">
        <v>0</v>
      </c>
      <c r="Q1284" s="160">
        <f t="shared" si="300"/>
        <v>0</v>
      </c>
      <c r="R1284" s="222"/>
      <c r="S1284" s="222">
        <v>10</v>
      </c>
      <c r="T1284" s="209" t="s">
        <v>1294</v>
      </c>
      <c r="U1284" s="517"/>
      <c r="V1284" s="16">
        <v>0</v>
      </c>
      <c r="W1284" s="11">
        <v>0</v>
      </c>
      <c r="X1284" s="17">
        <v>0</v>
      </c>
      <c r="Y1284" s="16"/>
      <c r="Z1284" s="11">
        <f>Q1284</f>
        <v>0</v>
      </c>
      <c r="AA1284" s="17">
        <f>Q1284</f>
        <v>0</v>
      </c>
      <c r="AB1284" s="16">
        <v>0</v>
      </c>
      <c r="AC1284" s="11">
        <f>$Q1284</f>
        <v>0</v>
      </c>
      <c r="AD1284" s="17">
        <f t="shared" si="306"/>
        <v>0</v>
      </c>
      <c r="AE1284" s="16"/>
      <c r="AF1284" s="11"/>
      <c r="AG1284" s="17"/>
      <c r="AH1284" s="161"/>
      <c r="AI1284" s="285"/>
      <c r="AJ1284" s="16">
        <f t="shared" si="293"/>
        <v>0</v>
      </c>
    </row>
    <row r="1285" spans="1:36" ht="11.25" customHeight="1">
      <c r="A1285" s="156">
        <v>19000013</v>
      </c>
      <c r="C1285" s="197" t="s">
        <v>716</v>
      </c>
      <c r="D1285" s="159">
        <v>2911169.58</v>
      </c>
      <c r="E1285" s="159">
        <v>2920272.89</v>
      </c>
      <c r="F1285" s="159">
        <v>2903458.35</v>
      </c>
      <c r="G1285" s="159">
        <v>2886829.77</v>
      </c>
      <c r="H1285" s="159">
        <v>2874276.17</v>
      </c>
      <c r="I1285" s="159">
        <v>2843532.61</v>
      </c>
      <c r="J1285" s="275">
        <v>2797911.97</v>
      </c>
      <c r="K1285" s="275">
        <v>2786061.86</v>
      </c>
      <c r="L1285" s="160">
        <v>2761463.64</v>
      </c>
      <c r="M1285" s="160">
        <v>2722738.83</v>
      </c>
      <c r="N1285" s="160">
        <v>2683854.36</v>
      </c>
      <c r="O1285" s="160">
        <v>2645561.7200000002</v>
      </c>
      <c r="P1285" s="160">
        <v>2795919.66</v>
      </c>
      <c r="Q1285" s="160">
        <f t="shared" si="300"/>
        <v>2806625.5658333325</v>
      </c>
      <c r="R1285" s="222"/>
      <c r="S1285" s="209"/>
      <c r="T1285" s="209" t="s">
        <v>1771</v>
      </c>
      <c r="U1285" s="518"/>
      <c r="V1285" s="16">
        <v>0</v>
      </c>
      <c r="W1285" s="11">
        <v>0</v>
      </c>
      <c r="X1285" s="17">
        <v>0</v>
      </c>
      <c r="Y1285" s="16"/>
      <c r="Z1285" s="11"/>
      <c r="AA1285" s="17"/>
      <c r="AB1285" s="16">
        <v>0</v>
      </c>
      <c r="AC1285" s="11"/>
      <c r="AD1285" s="17">
        <f t="shared" ref="AD1285" si="307">SUM(AB1285:AC1285)</f>
        <v>0</v>
      </c>
      <c r="AE1285" s="16">
        <f>$Q1285</f>
        <v>2806625.5658333325</v>
      </c>
      <c r="AF1285" s="11">
        <f>$Q1285</f>
        <v>2806625.5658333325</v>
      </c>
      <c r="AG1285" s="17">
        <f>$Q1285</f>
        <v>2806625.5658333325</v>
      </c>
      <c r="AH1285" s="161"/>
      <c r="AI1285" s="285"/>
      <c r="AJ1285" s="16">
        <f t="shared" si="293"/>
        <v>0</v>
      </c>
    </row>
    <row r="1286" spans="1:36" ht="11.25" customHeight="1">
      <c r="A1286" s="156">
        <v>19000021</v>
      </c>
      <c r="B1286" s="144"/>
      <c r="C1286" s="197" t="s">
        <v>155</v>
      </c>
      <c r="D1286" s="159">
        <v>0</v>
      </c>
      <c r="E1286" s="159">
        <v>0</v>
      </c>
      <c r="F1286" s="159">
        <v>0</v>
      </c>
      <c r="G1286" s="159">
        <v>0</v>
      </c>
      <c r="H1286" s="159">
        <v>0</v>
      </c>
      <c r="I1286" s="159">
        <v>0</v>
      </c>
      <c r="J1286" s="275">
        <v>0</v>
      </c>
      <c r="K1286" s="275">
        <v>0</v>
      </c>
      <c r="L1286" s="160">
        <v>0</v>
      </c>
      <c r="M1286" s="160">
        <v>0</v>
      </c>
      <c r="N1286" s="160">
        <v>0</v>
      </c>
      <c r="O1286" s="160">
        <v>0</v>
      </c>
      <c r="P1286" s="160">
        <v>0</v>
      </c>
      <c r="Q1286" s="160">
        <f t="shared" si="300"/>
        <v>0</v>
      </c>
      <c r="R1286" s="259" t="s">
        <v>800</v>
      </c>
      <c r="S1286" s="209"/>
      <c r="T1286" s="209" t="s">
        <v>586</v>
      </c>
      <c r="U1286" s="517"/>
      <c r="V1286" s="16">
        <v>0</v>
      </c>
      <c r="W1286" s="11">
        <v>0</v>
      </c>
      <c r="X1286" s="17">
        <v>0</v>
      </c>
      <c r="Y1286" s="16">
        <f>Q1286</f>
        <v>0</v>
      </c>
      <c r="Z1286" s="11"/>
      <c r="AA1286" s="17">
        <f>Q1286</f>
        <v>0</v>
      </c>
      <c r="AB1286" s="16"/>
      <c r="AC1286" s="11">
        <v>0</v>
      </c>
      <c r="AD1286" s="17">
        <f>SUM(AB1286:AC1286)</f>
        <v>0</v>
      </c>
      <c r="AE1286" s="16"/>
      <c r="AF1286" s="11"/>
      <c r="AG1286" s="17"/>
      <c r="AH1286" s="161"/>
      <c r="AI1286" s="285"/>
      <c r="AJ1286" s="16">
        <f t="shared" si="293"/>
        <v>0</v>
      </c>
    </row>
    <row r="1287" spans="1:36" ht="11.25" customHeight="1">
      <c r="A1287" s="156">
        <v>19000022</v>
      </c>
      <c r="C1287" s="197" t="s">
        <v>2939</v>
      </c>
      <c r="D1287" s="159">
        <v>0</v>
      </c>
      <c r="E1287" s="159">
        <v>0</v>
      </c>
      <c r="F1287" s="159">
        <v>0</v>
      </c>
      <c r="G1287" s="159">
        <v>0</v>
      </c>
      <c r="H1287" s="159">
        <v>0</v>
      </c>
      <c r="I1287" s="159">
        <v>0</v>
      </c>
      <c r="J1287" s="275">
        <v>0</v>
      </c>
      <c r="K1287" s="275">
        <v>0</v>
      </c>
      <c r="L1287" s="160">
        <v>0</v>
      </c>
      <c r="M1287" s="160">
        <v>0</v>
      </c>
      <c r="N1287" s="160">
        <v>0</v>
      </c>
      <c r="O1287" s="160">
        <v>0</v>
      </c>
      <c r="P1287" s="160">
        <v>0</v>
      </c>
      <c r="Q1287" s="160">
        <f t="shared" si="300"/>
        <v>0</v>
      </c>
      <c r="R1287" s="222"/>
      <c r="S1287" s="209"/>
      <c r="T1287" s="209" t="s">
        <v>1771</v>
      </c>
      <c r="U1287" s="517"/>
      <c r="V1287" s="16">
        <v>0</v>
      </c>
      <c r="W1287" s="11">
        <v>0</v>
      </c>
      <c r="X1287" s="17">
        <v>0</v>
      </c>
      <c r="Y1287" s="16"/>
      <c r="Z1287" s="11"/>
      <c r="AA1287" s="17"/>
      <c r="AB1287" s="16">
        <v>0</v>
      </c>
      <c r="AC1287" s="11"/>
      <c r="AD1287" s="17">
        <f t="shared" si="306"/>
        <v>0</v>
      </c>
      <c r="AE1287" s="16">
        <f>$Q1287</f>
        <v>0</v>
      </c>
      <c r="AF1287" s="11">
        <f>$Q1287</f>
        <v>0</v>
      </c>
      <c r="AG1287" s="17">
        <f>$Q1287</f>
        <v>0</v>
      </c>
      <c r="AH1287" s="161"/>
      <c r="AI1287" s="285"/>
      <c r="AJ1287" s="16">
        <f t="shared" si="293"/>
        <v>0</v>
      </c>
    </row>
    <row r="1288" spans="1:36" ht="11.25" customHeight="1">
      <c r="A1288" s="156">
        <v>19000023</v>
      </c>
      <c r="C1288" s="249" t="s">
        <v>2940</v>
      </c>
      <c r="D1288" s="159">
        <v>0</v>
      </c>
      <c r="E1288" s="159">
        <v>0</v>
      </c>
      <c r="F1288" s="159">
        <v>0</v>
      </c>
      <c r="G1288" s="159">
        <v>0</v>
      </c>
      <c r="H1288" s="159">
        <v>0</v>
      </c>
      <c r="I1288" s="159">
        <v>0</v>
      </c>
      <c r="J1288" s="275">
        <v>0</v>
      </c>
      <c r="K1288" s="275">
        <v>0</v>
      </c>
      <c r="L1288" s="160">
        <v>0</v>
      </c>
      <c r="M1288" s="160">
        <v>0</v>
      </c>
      <c r="N1288" s="160">
        <v>0</v>
      </c>
      <c r="O1288" s="160">
        <v>0</v>
      </c>
      <c r="P1288" s="160">
        <v>0</v>
      </c>
      <c r="Q1288" s="160">
        <f t="shared" si="300"/>
        <v>0</v>
      </c>
      <c r="R1288" s="222"/>
      <c r="S1288" s="209"/>
      <c r="T1288" s="209"/>
      <c r="U1288" s="517"/>
      <c r="V1288" s="16">
        <v>0</v>
      </c>
      <c r="W1288" s="11">
        <v>0</v>
      </c>
      <c r="X1288" s="17">
        <v>0</v>
      </c>
      <c r="Y1288" s="16"/>
      <c r="Z1288" s="11"/>
      <c r="AA1288" s="17"/>
      <c r="AB1288" s="16"/>
      <c r="AC1288" s="11"/>
      <c r="AD1288" s="17">
        <f t="shared" si="306"/>
        <v>0</v>
      </c>
      <c r="AE1288" s="16"/>
      <c r="AF1288" s="11"/>
      <c r="AG1288" s="17"/>
      <c r="AH1288" s="164">
        <f>Q1288</f>
        <v>0</v>
      </c>
      <c r="AI1288" s="285"/>
      <c r="AJ1288" s="16">
        <f t="shared" si="293"/>
        <v>0</v>
      </c>
    </row>
    <row r="1289" spans="1:36" ht="11.25" customHeight="1">
      <c r="A1289" s="156">
        <v>19000032</v>
      </c>
      <c r="B1289" s="157"/>
      <c r="C1289" s="197" t="s">
        <v>1704</v>
      </c>
      <c r="D1289" s="159">
        <v>18299545.449999999</v>
      </c>
      <c r="E1289" s="159">
        <v>20388986.109999999</v>
      </c>
      <c r="F1289" s="159">
        <v>20505364.32</v>
      </c>
      <c r="G1289" s="159">
        <v>17488402.68</v>
      </c>
      <c r="H1289" s="159">
        <v>16949105.440000001</v>
      </c>
      <c r="I1289" s="159">
        <v>21129035.879999999</v>
      </c>
      <c r="J1289" s="275">
        <v>15485616.99</v>
      </c>
      <c r="K1289" s="275">
        <v>12135484.83</v>
      </c>
      <c r="L1289" s="160">
        <v>10223802.039999999</v>
      </c>
      <c r="M1289" s="160">
        <v>7078029.9100000001</v>
      </c>
      <c r="N1289" s="160">
        <v>6632558.2400000002</v>
      </c>
      <c r="O1289" s="160">
        <v>6501168.3700000001</v>
      </c>
      <c r="P1289" s="160">
        <v>6344458.8700000001</v>
      </c>
      <c r="Q1289" s="160">
        <f t="shared" si="300"/>
        <v>13903296.414166667</v>
      </c>
      <c r="R1289" s="222"/>
      <c r="S1289" s="209"/>
      <c r="T1289" s="209" t="s">
        <v>1771</v>
      </c>
      <c r="U1289" s="517"/>
      <c r="V1289" s="16">
        <v>0</v>
      </c>
      <c r="W1289" s="11">
        <v>0</v>
      </c>
      <c r="X1289" s="17">
        <v>0</v>
      </c>
      <c r="Y1289" s="16"/>
      <c r="Z1289" s="11"/>
      <c r="AA1289" s="17"/>
      <c r="AB1289" s="16"/>
      <c r="AC1289" s="11"/>
      <c r="AD1289" s="17">
        <f t="shared" si="306"/>
        <v>0</v>
      </c>
      <c r="AE1289" s="16">
        <f>$Q1289</f>
        <v>13903296.414166667</v>
      </c>
      <c r="AF1289" s="11">
        <f>$Q1289</f>
        <v>13903296.414166667</v>
      </c>
      <c r="AG1289" s="17">
        <f>$Q1289</f>
        <v>13903296.414166667</v>
      </c>
      <c r="AH1289" s="161"/>
      <c r="AI1289" s="285"/>
      <c r="AJ1289" s="16">
        <f t="shared" si="293"/>
        <v>0</v>
      </c>
    </row>
    <row r="1290" spans="1:36" ht="11.25" customHeight="1">
      <c r="A1290" s="156">
        <v>19000033</v>
      </c>
      <c r="B1290" s="157"/>
      <c r="C1290" s="197" t="s">
        <v>803</v>
      </c>
      <c r="D1290" s="159">
        <v>0</v>
      </c>
      <c r="E1290" s="159">
        <v>0</v>
      </c>
      <c r="F1290" s="159">
        <v>0</v>
      </c>
      <c r="G1290" s="159">
        <v>0</v>
      </c>
      <c r="H1290" s="159">
        <v>0</v>
      </c>
      <c r="I1290" s="159">
        <v>0</v>
      </c>
      <c r="J1290" s="275">
        <v>0</v>
      </c>
      <c r="K1290" s="275">
        <v>0</v>
      </c>
      <c r="L1290" s="160">
        <v>0</v>
      </c>
      <c r="M1290" s="160">
        <v>0</v>
      </c>
      <c r="N1290" s="160">
        <v>0</v>
      </c>
      <c r="O1290" s="160">
        <v>0</v>
      </c>
      <c r="P1290" s="160">
        <v>0</v>
      </c>
      <c r="Q1290" s="160">
        <f t="shared" si="300"/>
        <v>0</v>
      </c>
      <c r="R1290" s="222"/>
      <c r="S1290" s="209"/>
      <c r="T1290" s="209" t="s">
        <v>1844</v>
      </c>
      <c r="U1290" s="517"/>
      <c r="V1290" s="16">
        <f>Q1290</f>
        <v>0</v>
      </c>
      <c r="W1290" s="11">
        <f>Q1290</f>
        <v>0</v>
      </c>
      <c r="X1290" s="17">
        <f>Q1290</f>
        <v>0</v>
      </c>
      <c r="Y1290" s="16"/>
      <c r="Z1290" s="11"/>
      <c r="AA1290" s="17"/>
      <c r="AB1290" s="16"/>
      <c r="AC1290" s="11"/>
      <c r="AD1290" s="17">
        <f t="shared" si="306"/>
        <v>0</v>
      </c>
      <c r="AE1290" s="16">
        <v>0</v>
      </c>
      <c r="AF1290" s="11">
        <v>0</v>
      </c>
      <c r="AG1290" s="17">
        <v>0</v>
      </c>
      <c r="AH1290" s="161"/>
      <c r="AI1290" s="285"/>
      <c r="AJ1290" s="16">
        <f t="shared" si="293"/>
        <v>0</v>
      </c>
    </row>
    <row r="1291" spans="1:36" ht="11.25" customHeight="1">
      <c r="A1291" s="156">
        <v>19000041</v>
      </c>
      <c r="C1291" s="197" t="s">
        <v>2941</v>
      </c>
      <c r="D1291" s="159">
        <v>0</v>
      </c>
      <c r="E1291" s="159">
        <v>0</v>
      </c>
      <c r="F1291" s="159">
        <v>0</v>
      </c>
      <c r="G1291" s="159">
        <v>0</v>
      </c>
      <c r="H1291" s="159">
        <v>0</v>
      </c>
      <c r="I1291" s="159">
        <v>0</v>
      </c>
      <c r="J1291" s="275">
        <v>0</v>
      </c>
      <c r="K1291" s="275">
        <v>0</v>
      </c>
      <c r="L1291" s="160">
        <v>0</v>
      </c>
      <c r="M1291" s="160">
        <v>0</v>
      </c>
      <c r="N1291" s="160">
        <v>0</v>
      </c>
      <c r="O1291" s="160">
        <v>0</v>
      </c>
      <c r="P1291" s="160">
        <v>0</v>
      </c>
      <c r="Q1291" s="160">
        <f t="shared" si="300"/>
        <v>0</v>
      </c>
      <c r="R1291" s="222">
        <v>23</v>
      </c>
      <c r="S1291" s="209"/>
      <c r="T1291" s="209">
        <v>22</v>
      </c>
      <c r="U1291" s="517"/>
      <c r="V1291" s="16">
        <v>0</v>
      </c>
      <c r="W1291" s="11">
        <v>0</v>
      </c>
      <c r="X1291" s="17">
        <v>0</v>
      </c>
      <c r="Y1291" s="16">
        <f>Q1291</f>
        <v>0</v>
      </c>
      <c r="Z1291" s="11"/>
      <c r="AA1291" s="17">
        <f>Q1291</f>
        <v>0</v>
      </c>
      <c r="AB1291" s="16"/>
      <c r="AC1291" s="11">
        <v>0</v>
      </c>
      <c r="AD1291" s="17">
        <f t="shared" si="306"/>
        <v>0</v>
      </c>
      <c r="AE1291" s="16"/>
      <c r="AF1291" s="11"/>
      <c r="AG1291" s="17"/>
      <c r="AH1291" s="161"/>
      <c r="AI1291" s="285"/>
      <c r="AJ1291" s="16">
        <f t="shared" si="293"/>
        <v>0</v>
      </c>
    </row>
    <row r="1292" spans="1:36" ht="11.25" customHeight="1">
      <c r="A1292" s="156">
        <v>19000042</v>
      </c>
      <c r="C1292" s="197" t="s">
        <v>1740</v>
      </c>
      <c r="D1292" s="159">
        <v>6049371.71</v>
      </c>
      <c r="E1292" s="159">
        <v>6590364.71</v>
      </c>
      <c r="F1292" s="159">
        <v>6514099.7800000003</v>
      </c>
      <c r="G1292" s="159">
        <v>5993152.2800000003</v>
      </c>
      <c r="H1292" s="159">
        <v>5627363.6600000001</v>
      </c>
      <c r="I1292" s="159">
        <v>6011937.8899999997</v>
      </c>
      <c r="J1292" s="275">
        <v>3933563.07</v>
      </c>
      <c r="K1292" s="275">
        <v>3214888.79</v>
      </c>
      <c r="L1292" s="160">
        <v>2864001.71</v>
      </c>
      <c r="M1292" s="160">
        <v>2484081.23</v>
      </c>
      <c r="N1292" s="160">
        <v>2161763.08</v>
      </c>
      <c r="O1292" s="160">
        <v>2330455.12</v>
      </c>
      <c r="P1292" s="160">
        <v>2570283.5</v>
      </c>
      <c r="Q1292" s="160">
        <f t="shared" si="300"/>
        <v>4336291.5770833334</v>
      </c>
      <c r="R1292" s="222"/>
      <c r="S1292" s="209"/>
      <c r="T1292" s="209" t="s">
        <v>1771</v>
      </c>
      <c r="U1292" s="517"/>
      <c r="V1292" s="16">
        <v>0</v>
      </c>
      <c r="W1292" s="11">
        <v>0</v>
      </c>
      <c r="X1292" s="17">
        <v>0</v>
      </c>
      <c r="Y1292" s="16"/>
      <c r="Z1292" s="11"/>
      <c r="AA1292" s="17"/>
      <c r="AB1292" s="16"/>
      <c r="AC1292" s="11"/>
      <c r="AD1292" s="17">
        <f t="shared" si="306"/>
        <v>0</v>
      </c>
      <c r="AE1292" s="16">
        <f>$Q1292</f>
        <v>4336291.5770833334</v>
      </c>
      <c r="AF1292" s="11">
        <f>$Q1292</f>
        <v>4336291.5770833334</v>
      </c>
      <c r="AG1292" s="17">
        <f>$Q1292</f>
        <v>4336291.5770833334</v>
      </c>
      <c r="AH1292" s="161"/>
      <c r="AI1292" s="285"/>
      <c r="AJ1292" s="16">
        <f t="shared" si="293"/>
        <v>0</v>
      </c>
    </row>
    <row r="1293" spans="1:36" ht="11.25" customHeight="1">
      <c r="A1293" s="156">
        <v>19000043</v>
      </c>
      <c r="B1293" s="157"/>
      <c r="C1293" s="197" t="s">
        <v>8</v>
      </c>
      <c r="D1293" s="159">
        <v>8101749.6399999997</v>
      </c>
      <c r="E1293" s="159">
        <v>8067420.2400000002</v>
      </c>
      <c r="F1293" s="159">
        <v>8033090.8399999999</v>
      </c>
      <c r="G1293" s="159">
        <v>7998761.4400000004</v>
      </c>
      <c r="H1293" s="159">
        <v>7964432.04</v>
      </c>
      <c r="I1293" s="159">
        <v>7930102.6399999997</v>
      </c>
      <c r="J1293" s="275">
        <v>7895773.2400000002</v>
      </c>
      <c r="K1293" s="275">
        <v>7861443.8399999999</v>
      </c>
      <c r="L1293" s="160">
        <v>7827114.4400000004</v>
      </c>
      <c r="M1293" s="160">
        <v>7792785.04</v>
      </c>
      <c r="N1293" s="160">
        <v>7758455.6399999997</v>
      </c>
      <c r="O1293" s="160">
        <v>7724126.2400000002</v>
      </c>
      <c r="P1293" s="160">
        <v>7689796.8399999999</v>
      </c>
      <c r="Q1293" s="160">
        <f t="shared" si="300"/>
        <v>7895773.2399999993</v>
      </c>
      <c r="R1293" s="222"/>
      <c r="S1293" s="209"/>
      <c r="T1293" s="209" t="s">
        <v>1844</v>
      </c>
      <c r="U1293" s="517"/>
      <c r="V1293" s="16">
        <f>Q1293</f>
        <v>7895773.2399999993</v>
      </c>
      <c r="W1293" s="11">
        <f>Q1293</f>
        <v>7895773.2399999993</v>
      </c>
      <c r="X1293" s="17">
        <f>Q1293</f>
        <v>7895773.2399999993</v>
      </c>
      <c r="Y1293" s="16"/>
      <c r="Z1293" s="11"/>
      <c r="AA1293" s="17"/>
      <c r="AB1293" s="16"/>
      <c r="AC1293" s="11"/>
      <c r="AD1293" s="17">
        <f t="shared" si="306"/>
        <v>0</v>
      </c>
      <c r="AE1293" s="16">
        <v>0</v>
      </c>
      <c r="AF1293" s="11">
        <v>0</v>
      </c>
      <c r="AG1293" s="17">
        <v>0</v>
      </c>
      <c r="AH1293" s="161"/>
      <c r="AI1293" s="285"/>
      <c r="AJ1293" s="16">
        <f t="shared" si="293"/>
        <v>0</v>
      </c>
    </row>
    <row r="1294" spans="1:36" ht="11.25" customHeight="1">
      <c r="A1294" s="156">
        <v>19000051</v>
      </c>
      <c r="C1294" s="197" t="s">
        <v>2942</v>
      </c>
      <c r="D1294" s="159">
        <v>0</v>
      </c>
      <c r="E1294" s="159">
        <v>0</v>
      </c>
      <c r="F1294" s="159">
        <v>0</v>
      </c>
      <c r="G1294" s="159">
        <v>0</v>
      </c>
      <c r="H1294" s="159">
        <v>0</v>
      </c>
      <c r="I1294" s="159">
        <v>0</v>
      </c>
      <c r="J1294" s="275">
        <v>0</v>
      </c>
      <c r="K1294" s="275">
        <v>0</v>
      </c>
      <c r="L1294" s="160">
        <v>0</v>
      </c>
      <c r="M1294" s="160">
        <v>0</v>
      </c>
      <c r="N1294" s="160">
        <v>0</v>
      </c>
      <c r="O1294" s="160">
        <v>0</v>
      </c>
      <c r="P1294" s="160">
        <v>0</v>
      </c>
      <c r="Q1294" s="160">
        <f t="shared" si="300"/>
        <v>0</v>
      </c>
      <c r="R1294" s="222">
        <v>24</v>
      </c>
      <c r="S1294" s="209"/>
      <c r="T1294" s="209">
        <v>22</v>
      </c>
      <c r="U1294" s="517"/>
      <c r="V1294" s="16">
        <v>0</v>
      </c>
      <c r="W1294" s="11">
        <v>0</v>
      </c>
      <c r="X1294" s="17">
        <v>0</v>
      </c>
      <c r="Y1294" s="16">
        <f>Q1294</f>
        <v>0</v>
      </c>
      <c r="Z1294" s="11"/>
      <c r="AA1294" s="17">
        <f>Q1294</f>
        <v>0</v>
      </c>
      <c r="AB1294" s="16"/>
      <c r="AC1294" s="11">
        <v>0</v>
      </c>
      <c r="AD1294" s="17">
        <f t="shared" si="306"/>
        <v>0</v>
      </c>
      <c r="AE1294" s="16"/>
      <c r="AF1294" s="11"/>
      <c r="AG1294" s="17"/>
      <c r="AH1294" s="161"/>
      <c r="AI1294" s="285"/>
      <c r="AJ1294" s="16">
        <f t="shared" si="293"/>
        <v>0</v>
      </c>
    </row>
    <row r="1295" spans="1:36" ht="11.25" customHeight="1">
      <c r="A1295" s="156">
        <v>19000052</v>
      </c>
      <c r="B1295" s="157"/>
      <c r="C1295" s="197" t="s">
        <v>804</v>
      </c>
      <c r="D1295" s="159">
        <v>0</v>
      </c>
      <c r="E1295" s="159">
        <v>0</v>
      </c>
      <c r="F1295" s="159">
        <v>0</v>
      </c>
      <c r="G1295" s="159">
        <v>0</v>
      </c>
      <c r="H1295" s="159">
        <v>0</v>
      </c>
      <c r="I1295" s="159">
        <v>0</v>
      </c>
      <c r="J1295" s="275">
        <v>0</v>
      </c>
      <c r="K1295" s="275">
        <v>0</v>
      </c>
      <c r="L1295" s="160">
        <v>0</v>
      </c>
      <c r="M1295" s="160">
        <v>0</v>
      </c>
      <c r="N1295" s="160">
        <v>0</v>
      </c>
      <c r="O1295" s="160">
        <v>0</v>
      </c>
      <c r="P1295" s="160">
        <v>0</v>
      </c>
      <c r="Q1295" s="160">
        <f t="shared" si="300"/>
        <v>0</v>
      </c>
      <c r="R1295" s="222"/>
      <c r="S1295" s="209"/>
      <c r="T1295" s="209" t="s">
        <v>1771</v>
      </c>
      <c r="U1295" s="517"/>
      <c r="V1295" s="16">
        <v>0</v>
      </c>
      <c r="W1295" s="11">
        <v>0</v>
      </c>
      <c r="X1295" s="17">
        <v>0</v>
      </c>
      <c r="Y1295" s="16"/>
      <c r="Z1295" s="11"/>
      <c r="AA1295" s="17"/>
      <c r="AB1295" s="16"/>
      <c r="AC1295" s="11"/>
      <c r="AD1295" s="17">
        <f t="shared" si="306"/>
        <v>0</v>
      </c>
      <c r="AE1295" s="16">
        <f t="shared" ref="AE1295:AG1296" si="308">$Q1295</f>
        <v>0</v>
      </c>
      <c r="AF1295" s="11">
        <f t="shared" si="308"/>
        <v>0</v>
      </c>
      <c r="AG1295" s="17">
        <f t="shared" si="308"/>
        <v>0</v>
      </c>
      <c r="AH1295" s="161"/>
      <c r="AI1295" s="285"/>
      <c r="AJ1295" s="16">
        <f t="shared" ref="AJ1295:AJ1358" si="309">Q1295-X1295-AA1295-AD1295-AG1295-AH1295</f>
        <v>0</v>
      </c>
    </row>
    <row r="1296" spans="1:36" ht="11.25" customHeight="1">
      <c r="A1296" s="156">
        <v>19000053</v>
      </c>
      <c r="B1296" s="144"/>
      <c r="C1296" s="247" t="s">
        <v>328</v>
      </c>
      <c r="D1296" s="159">
        <v>0</v>
      </c>
      <c r="E1296" s="159">
        <v>0</v>
      </c>
      <c r="F1296" s="159">
        <v>0</v>
      </c>
      <c r="G1296" s="159">
        <v>0</v>
      </c>
      <c r="H1296" s="159">
        <v>0</v>
      </c>
      <c r="I1296" s="159">
        <v>0</v>
      </c>
      <c r="J1296" s="275">
        <v>0</v>
      </c>
      <c r="K1296" s="275">
        <v>0</v>
      </c>
      <c r="L1296" s="160">
        <v>0</v>
      </c>
      <c r="M1296" s="160">
        <v>0</v>
      </c>
      <c r="N1296" s="160">
        <v>0</v>
      </c>
      <c r="O1296" s="160">
        <v>0</v>
      </c>
      <c r="P1296" s="160">
        <v>0</v>
      </c>
      <c r="Q1296" s="160">
        <f t="shared" si="300"/>
        <v>0</v>
      </c>
      <c r="R1296" s="222"/>
      <c r="S1296" s="209"/>
      <c r="T1296" s="209" t="s">
        <v>1056</v>
      </c>
      <c r="U1296" s="517"/>
      <c r="V1296" s="16">
        <v>0</v>
      </c>
      <c r="W1296" s="11">
        <v>0</v>
      </c>
      <c r="X1296" s="17">
        <v>0</v>
      </c>
      <c r="Y1296" s="16"/>
      <c r="Z1296" s="11"/>
      <c r="AA1296" s="17"/>
      <c r="AB1296" s="16"/>
      <c r="AC1296" s="11"/>
      <c r="AD1296" s="17">
        <f t="shared" si="306"/>
        <v>0</v>
      </c>
      <c r="AE1296" s="16">
        <f t="shared" si="308"/>
        <v>0</v>
      </c>
      <c r="AF1296" s="11">
        <f t="shared" si="308"/>
        <v>0</v>
      </c>
      <c r="AG1296" s="17">
        <f t="shared" si="308"/>
        <v>0</v>
      </c>
      <c r="AH1296" s="161"/>
      <c r="AI1296" s="285"/>
      <c r="AJ1296" s="16">
        <f t="shared" si="309"/>
        <v>0</v>
      </c>
    </row>
    <row r="1297" spans="1:36" ht="11.25" customHeight="1">
      <c r="A1297" s="156">
        <v>19000061</v>
      </c>
      <c r="C1297" s="197" t="s">
        <v>2943</v>
      </c>
      <c r="D1297" s="159">
        <v>0</v>
      </c>
      <c r="E1297" s="159">
        <v>0</v>
      </c>
      <c r="F1297" s="159">
        <v>0</v>
      </c>
      <c r="G1297" s="159">
        <v>0</v>
      </c>
      <c r="H1297" s="159">
        <v>0</v>
      </c>
      <c r="I1297" s="159">
        <v>0</v>
      </c>
      <c r="J1297" s="275">
        <v>0</v>
      </c>
      <c r="K1297" s="275">
        <v>0</v>
      </c>
      <c r="L1297" s="160">
        <v>0</v>
      </c>
      <c r="M1297" s="160">
        <v>0</v>
      </c>
      <c r="N1297" s="160">
        <v>0</v>
      </c>
      <c r="O1297" s="160">
        <v>0</v>
      </c>
      <c r="P1297" s="160">
        <v>0</v>
      </c>
      <c r="Q1297" s="160">
        <f t="shared" si="300"/>
        <v>0</v>
      </c>
      <c r="R1297" s="222">
        <v>25</v>
      </c>
      <c r="S1297" s="209"/>
      <c r="T1297" s="209">
        <v>22</v>
      </c>
      <c r="U1297" s="517"/>
      <c r="V1297" s="16">
        <v>0</v>
      </c>
      <c r="W1297" s="11">
        <v>0</v>
      </c>
      <c r="X1297" s="17">
        <v>0</v>
      </c>
      <c r="Y1297" s="16">
        <f>Q1297</f>
        <v>0</v>
      </c>
      <c r="Z1297" s="11"/>
      <c r="AA1297" s="17">
        <f>Q1297</f>
        <v>0</v>
      </c>
      <c r="AB1297" s="16"/>
      <c r="AC1297" s="11">
        <v>0</v>
      </c>
      <c r="AD1297" s="17">
        <f t="shared" si="306"/>
        <v>0</v>
      </c>
      <c r="AE1297" s="16"/>
      <c r="AF1297" s="11"/>
      <c r="AG1297" s="17"/>
      <c r="AH1297" s="161"/>
      <c r="AI1297" s="285"/>
      <c r="AJ1297" s="16">
        <f t="shared" si="309"/>
        <v>0</v>
      </c>
    </row>
    <row r="1298" spans="1:36" ht="11.25" customHeight="1">
      <c r="A1298" s="156">
        <v>19000062</v>
      </c>
      <c r="C1298" s="197" t="s">
        <v>325</v>
      </c>
      <c r="D1298" s="159">
        <v>0</v>
      </c>
      <c r="E1298" s="159">
        <v>0</v>
      </c>
      <c r="F1298" s="159">
        <v>0</v>
      </c>
      <c r="G1298" s="159">
        <v>0</v>
      </c>
      <c r="H1298" s="159">
        <v>0</v>
      </c>
      <c r="I1298" s="159">
        <v>0</v>
      </c>
      <c r="J1298" s="275">
        <v>0</v>
      </c>
      <c r="K1298" s="275">
        <v>0</v>
      </c>
      <c r="L1298" s="160">
        <v>0</v>
      </c>
      <c r="M1298" s="160">
        <v>0</v>
      </c>
      <c r="N1298" s="160">
        <v>0</v>
      </c>
      <c r="O1298" s="160">
        <v>0</v>
      </c>
      <c r="P1298" s="160">
        <v>0</v>
      </c>
      <c r="Q1298" s="160">
        <f t="shared" si="300"/>
        <v>0</v>
      </c>
      <c r="R1298" s="222"/>
      <c r="S1298" s="209"/>
      <c r="T1298" s="209"/>
      <c r="U1298" s="517"/>
      <c r="V1298" s="16">
        <v>0</v>
      </c>
      <c r="W1298" s="11">
        <v>0</v>
      </c>
      <c r="X1298" s="17">
        <v>0</v>
      </c>
      <c r="Y1298" s="16"/>
      <c r="Z1298" s="11"/>
      <c r="AA1298" s="17"/>
      <c r="AB1298" s="16"/>
      <c r="AC1298" s="11"/>
      <c r="AD1298" s="17">
        <f t="shared" si="306"/>
        <v>0</v>
      </c>
      <c r="AE1298" s="16"/>
      <c r="AF1298" s="11"/>
      <c r="AG1298" s="17"/>
      <c r="AH1298" s="164">
        <f>Q1298</f>
        <v>0</v>
      </c>
      <c r="AI1298" s="285"/>
      <c r="AJ1298" s="16">
        <f t="shared" si="309"/>
        <v>0</v>
      </c>
    </row>
    <row r="1299" spans="1:36" ht="11.25" customHeight="1">
      <c r="A1299" s="169">
        <v>19000072</v>
      </c>
      <c r="B1299" s="144"/>
      <c r="C1299" s="197" t="s">
        <v>1141</v>
      </c>
      <c r="D1299" s="159">
        <v>0</v>
      </c>
      <c r="E1299" s="159">
        <v>0</v>
      </c>
      <c r="F1299" s="159">
        <v>0</v>
      </c>
      <c r="G1299" s="159">
        <v>0</v>
      </c>
      <c r="H1299" s="159">
        <v>0</v>
      </c>
      <c r="I1299" s="159">
        <v>0</v>
      </c>
      <c r="J1299" s="275">
        <v>0</v>
      </c>
      <c r="K1299" s="275">
        <v>0</v>
      </c>
      <c r="L1299" s="160">
        <v>0</v>
      </c>
      <c r="M1299" s="160">
        <v>0</v>
      </c>
      <c r="N1299" s="160">
        <v>0</v>
      </c>
      <c r="O1299" s="160">
        <v>0</v>
      </c>
      <c r="P1299" s="160">
        <v>0</v>
      </c>
      <c r="Q1299" s="160">
        <f t="shared" si="300"/>
        <v>0</v>
      </c>
      <c r="R1299" s="222"/>
      <c r="S1299" s="209"/>
      <c r="T1299" s="209" t="s">
        <v>1771</v>
      </c>
      <c r="U1299" s="517"/>
      <c r="V1299" s="16"/>
      <c r="W1299" s="11"/>
      <c r="X1299" s="17"/>
      <c r="Y1299" s="16"/>
      <c r="Z1299" s="11"/>
      <c r="AA1299" s="17"/>
      <c r="AB1299" s="16"/>
      <c r="AC1299" s="11"/>
      <c r="AD1299" s="17">
        <f t="shared" si="306"/>
        <v>0</v>
      </c>
      <c r="AE1299" s="16">
        <f>$Q1299</f>
        <v>0</v>
      </c>
      <c r="AF1299" s="11">
        <f>$Q1299</f>
        <v>0</v>
      </c>
      <c r="AG1299" s="17">
        <f>$Q1299</f>
        <v>0</v>
      </c>
      <c r="AH1299" s="161"/>
      <c r="AI1299" s="285"/>
      <c r="AJ1299" s="16">
        <f t="shared" si="309"/>
        <v>0</v>
      </c>
    </row>
    <row r="1300" spans="1:36" ht="11.25" customHeight="1">
      <c r="A1300" s="156">
        <v>19000073</v>
      </c>
      <c r="C1300" s="197" t="s">
        <v>1107</v>
      </c>
      <c r="D1300" s="159">
        <v>0</v>
      </c>
      <c r="E1300" s="159">
        <v>0</v>
      </c>
      <c r="F1300" s="159">
        <v>0</v>
      </c>
      <c r="G1300" s="159">
        <v>0</v>
      </c>
      <c r="H1300" s="159">
        <v>0</v>
      </c>
      <c r="I1300" s="159">
        <v>0</v>
      </c>
      <c r="J1300" s="275">
        <v>0</v>
      </c>
      <c r="K1300" s="275">
        <v>0</v>
      </c>
      <c r="L1300" s="160">
        <v>0</v>
      </c>
      <c r="M1300" s="160">
        <v>0</v>
      </c>
      <c r="N1300" s="160">
        <v>0</v>
      </c>
      <c r="O1300" s="160">
        <v>0</v>
      </c>
      <c r="P1300" s="160">
        <v>0</v>
      </c>
      <c r="Q1300" s="160">
        <f t="shared" si="300"/>
        <v>0</v>
      </c>
      <c r="R1300" s="222"/>
      <c r="S1300" s="209"/>
      <c r="T1300" s="209"/>
      <c r="U1300" s="517"/>
      <c r="V1300" s="16">
        <v>0</v>
      </c>
      <c r="W1300" s="11">
        <v>0</v>
      </c>
      <c r="X1300" s="17">
        <v>0</v>
      </c>
      <c r="Y1300" s="16"/>
      <c r="Z1300" s="11"/>
      <c r="AA1300" s="17"/>
      <c r="AB1300" s="16"/>
      <c r="AC1300" s="11"/>
      <c r="AD1300" s="17">
        <f t="shared" si="306"/>
        <v>0</v>
      </c>
      <c r="AE1300" s="16"/>
      <c r="AF1300" s="11"/>
      <c r="AG1300" s="17"/>
      <c r="AH1300" s="164">
        <f>Q1300</f>
        <v>0</v>
      </c>
      <c r="AI1300" s="285"/>
      <c r="AJ1300" s="16">
        <f t="shared" si="309"/>
        <v>0</v>
      </c>
    </row>
    <row r="1301" spans="1:36" ht="11.25" customHeight="1">
      <c r="A1301" s="156">
        <v>19000081</v>
      </c>
      <c r="B1301" s="157"/>
      <c r="C1301" s="197" t="s">
        <v>1625</v>
      </c>
      <c r="D1301" s="159">
        <v>26177575.629999999</v>
      </c>
      <c r="E1301" s="159">
        <v>28551487.920000002</v>
      </c>
      <c r="F1301" s="159">
        <v>31036938.050000001</v>
      </c>
      <c r="G1301" s="159">
        <v>28508707.25</v>
      </c>
      <c r="H1301" s="159">
        <v>30387474.449999999</v>
      </c>
      <c r="I1301" s="159">
        <v>41846256.75</v>
      </c>
      <c r="J1301" s="275">
        <v>32544940.219999999</v>
      </c>
      <c r="K1301" s="275">
        <v>23647306.02</v>
      </c>
      <c r="L1301" s="160">
        <v>20972859.370000001</v>
      </c>
      <c r="M1301" s="160">
        <v>15404467.880000001</v>
      </c>
      <c r="N1301" s="160">
        <v>13537894.99</v>
      </c>
      <c r="O1301" s="160">
        <v>12557351.4</v>
      </c>
      <c r="P1301" s="160">
        <v>11143717.800000001</v>
      </c>
      <c r="Q1301" s="160">
        <f t="shared" si="300"/>
        <v>24804694.251249999</v>
      </c>
      <c r="R1301" s="222"/>
      <c r="S1301" s="209"/>
      <c r="T1301" s="209" t="s">
        <v>1771</v>
      </c>
      <c r="U1301" s="517"/>
      <c r="V1301" s="16">
        <v>0</v>
      </c>
      <c r="W1301" s="11">
        <v>0</v>
      </c>
      <c r="X1301" s="17">
        <v>0</v>
      </c>
      <c r="Y1301" s="16"/>
      <c r="Z1301" s="11"/>
      <c r="AA1301" s="17"/>
      <c r="AB1301" s="16"/>
      <c r="AC1301" s="11"/>
      <c r="AD1301" s="17">
        <f t="shared" si="306"/>
        <v>0</v>
      </c>
      <c r="AE1301" s="16">
        <f t="shared" ref="AE1301:AG1305" si="310">$Q1301</f>
        <v>24804694.251249999</v>
      </c>
      <c r="AF1301" s="11">
        <f t="shared" si="310"/>
        <v>24804694.251249999</v>
      </c>
      <c r="AG1301" s="17">
        <f t="shared" si="310"/>
        <v>24804694.251249999</v>
      </c>
      <c r="AH1301" s="161"/>
      <c r="AI1301" s="285"/>
      <c r="AJ1301" s="16">
        <f t="shared" si="309"/>
        <v>0</v>
      </c>
    </row>
    <row r="1302" spans="1:36" ht="11.25" customHeight="1">
      <c r="A1302" s="169">
        <v>19000082</v>
      </c>
      <c r="B1302" s="144"/>
      <c r="C1302" s="197" t="s">
        <v>1142</v>
      </c>
      <c r="D1302" s="159">
        <v>0</v>
      </c>
      <c r="E1302" s="159">
        <v>0</v>
      </c>
      <c r="F1302" s="159">
        <v>0</v>
      </c>
      <c r="G1302" s="159">
        <v>0</v>
      </c>
      <c r="H1302" s="159">
        <v>0</v>
      </c>
      <c r="I1302" s="159">
        <v>0</v>
      </c>
      <c r="J1302" s="275">
        <v>0</v>
      </c>
      <c r="K1302" s="275">
        <v>0</v>
      </c>
      <c r="L1302" s="160">
        <v>0</v>
      </c>
      <c r="M1302" s="160">
        <v>0</v>
      </c>
      <c r="N1302" s="160">
        <v>0</v>
      </c>
      <c r="O1302" s="160">
        <v>0</v>
      </c>
      <c r="P1302" s="160">
        <v>0</v>
      </c>
      <c r="Q1302" s="160">
        <f t="shared" si="300"/>
        <v>0</v>
      </c>
      <c r="R1302" s="222"/>
      <c r="S1302" s="209"/>
      <c r="T1302" s="209" t="s">
        <v>1771</v>
      </c>
      <c r="U1302" s="517"/>
      <c r="V1302" s="16"/>
      <c r="W1302" s="11"/>
      <c r="X1302" s="17"/>
      <c r="Y1302" s="16"/>
      <c r="Z1302" s="11"/>
      <c r="AA1302" s="17"/>
      <c r="AB1302" s="16"/>
      <c r="AC1302" s="11"/>
      <c r="AD1302" s="17">
        <f t="shared" si="306"/>
        <v>0</v>
      </c>
      <c r="AE1302" s="16">
        <f t="shared" si="310"/>
        <v>0</v>
      </c>
      <c r="AF1302" s="11">
        <f t="shared" si="310"/>
        <v>0</v>
      </c>
      <c r="AG1302" s="17">
        <f t="shared" si="310"/>
        <v>0</v>
      </c>
      <c r="AH1302" s="161"/>
      <c r="AI1302" s="285"/>
      <c r="AJ1302" s="16">
        <f t="shared" si="309"/>
        <v>0</v>
      </c>
    </row>
    <row r="1303" spans="1:36" ht="11.25" customHeight="1">
      <c r="A1303" s="156">
        <v>19000083</v>
      </c>
      <c r="C1303" s="197" t="s">
        <v>2944</v>
      </c>
      <c r="D1303" s="159">
        <v>0</v>
      </c>
      <c r="E1303" s="159">
        <v>0</v>
      </c>
      <c r="F1303" s="159">
        <v>0</v>
      </c>
      <c r="G1303" s="159">
        <v>0</v>
      </c>
      <c r="H1303" s="159">
        <v>0</v>
      </c>
      <c r="I1303" s="159">
        <v>0</v>
      </c>
      <c r="J1303" s="275">
        <v>0</v>
      </c>
      <c r="K1303" s="275">
        <v>0</v>
      </c>
      <c r="L1303" s="160">
        <v>0</v>
      </c>
      <c r="M1303" s="160">
        <v>0</v>
      </c>
      <c r="N1303" s="160">
        <v>0</v>
      </c>
      <c r="O1303" s="160">
        <v>0</v>
      </c>
      <c r="P1303" s="160">
        <v>0</v>
      </c>
      <c r="Q1303" s="160">
        <f t="shared" si="300"/>
        <v>0</v>
      </c>
      <c r="R1303" s="222"/>
      <c r="S1303" s="209"/>
      <c r="T1303" s="209" t="s">
        <v>1771</v>
      </c>
      <c r="U1303" s="517"/>
      <c r="V1303" s="16">
        <v>0</v>
      </c>
      <c r="W1303" s="11">
        <v>0</v>
      </c>
      <c r="X1303" s="17">
        <v>0</v>
      </c>
      <c r="Y1303" s="16"/>
      <c r="Z1303" s="11"/>
      <c r="AA1303" s="17"/>
      <c r="AB1303" s="16"/>
      <c r="AC1303" s="11"/>
      <c r="AD1303" s="17">
        <f t="shared" si="306"/>
        <v>0</v>
      </c>
      <c r="AE1303" s="16">
        <f t="shared" si="310"/>
        <v>0</v>
      </c>
      <c r="AF1303" s="11">
        <f t="shared" si="310"/>
        <v>0</v>
      </c>
      <c r="AG1303" s="17">
        <f t="shared" si="310"/>
        <v>0</v>
      </c>
      <c r="AH1303" s="161"/>
      <c r="AI1303" s="285"/>
      <c r="AJ1303" s="16">
        <f t="shared" si="309"/>
        <v>0</v>
      </c>
    </row>
    <row r="1304" spans="1:36" ht="11.25" customHeight="1">
      <c r="A1304" s="156">
        <v>19000091</v>
      </c>
      <c r="B1304" s="144"/>
      <c r="C1304" s="197" t="s">
        <v>658</v>
      </c>
      <c r="D1304" s="159">
        <v>12837761.390000001</v>
      </c>
      <c r="E1304" s="159">
        <v>11646780.6</v>
      </c>
      <c r="F1304" s="159">
        <v>11969208.49</v>
      </c>
      <c r="G1304" s="159">
        <v>10728328.199999999</v>
      </c>
      <c r="H1304" s="159">
        <v>9797008.0800000001</v>
      </c>
      <c r="I1304" s="159">
        <v>10889691.23</v>
      </c>
      <c r="J1304" s="275">
        <v>6644351.9900000002</v>
      </c>
      <c r="K1304" s="275">
        <v>4896414.92</v>
      </c>
      <c r="L1304" s="160">
        <v>4549017.51</v>
      </c>
      <c r="M1304" s="160">
        <v>4466568.24</v>
      </c>
      <c r="N1304" s="160">
        <v>3909905.97</v>
      </c>
      <c r="O1304" s="160">
        <v>4102882.74</v>
      </c>
      <c r="P1304" s="160">
        <v>4575808.84</v>
      </c>
      <c r="Q1304" s="160">
        <f t="shared" si="300"/>
        <v>7692245.2570833312</v>
      </c>
      <c r="R1304" s="222"/>
      <c r="S1304" s="209"/>
      <c r="T1304" s="209" t="s">
        <v>1771</v>
      </c>
      <c r="U1304" s="517"/>
      <c r="V1304" s="16">
        <v>0</v>
      </c>
      <c r="W1304" s="11">
        <v>0</v>
      </c>
      <c r="X1304" s="17">
        <v>0</v>
      </c>
      <c r="Y1304" s="16"/>
      <c r="Z1304" s="11"/>
      <c r="AA1304" s="17"/>
      <c r="AB1304" s="16"/>
      <c r="AC1304" s="11"/>
      <c r="AD1304" s="17">
        <f t="shared" si="306"/>
        <v>0</v>
      </c>
      <c r="AE1304" s="16">
        <f t="shared" si="310"/>
        <v>7692245.2570833312</v>
      </c>
      <c r="AF1304" s="11">
        <f t="shared" si="310"/>
        <v>7692245.2570833312</v>
      </c>
      <c r="AG1304" s="17">
        <f t="shared" si="310"/>
        <v>7692245.2570833312</v>
      </c>
      <c r="AH1304" s="161"/>
      <c r="AI1304" s="285"/>
      <c r="AJ1304" s="16">
        <f t="shared" si="309"/>
        <v>0</v>
      </c>
    </row>
    <row r="1305" spans="1:36" ht="11.25" customHeight="1">
      <c r="A1305" s="169">
        <v>19000092</v>
      </c>
      <c r="B1305" s="144"/>
      <c r="C1305" s="197" t="s">
        <v>1143</v>
      </c>
      <c r="D1305" s="159">
        <v>0</v>
      </c>
      <c r="E1305" s="159">
        <v>0</v>
      </c>
      <c r="F1305" s="159">
        <v>0</v>
      </c>
      <c r="G1305" s="159">
        <v>0</v>
      </c>
      <c r="H1305" s="159">
        <v>0</v>
      </c>
      <c r="I1305" s="159">
        <v>0</v>
      </c>
      <c r="J1305" s="275">
        <v>0</v>
      </c>
      <c r="K1305" s="275">
        <v>0</v>
      </c>
      <c r="L1305" s="160">
        <v>0</v>
      </c>
      <c r="M1305" s="160">
        <v>0</v>
      </c>
      <c r="N1305" s="160">
        <v>0</v>
      </c>
      <c r="O1305" s="160">
        <v>0</v>
      </c>
      <c r="P1305" s="160">
        <v>0</v>
      </c>
      <c r="Q1305" s="160">
        <f t="shared" si="300"/>
        <v>0</v>
      </c>
      <c r="R1305" s="222"/>
      <c r="S1305" s="209"/>
      <c r="T1305" s="209" t="s">
        <v>1771</v>
      </c>
      <c r="U1305" s="517"/>
      <c r="V1305" s="16"/>
      <c r="W1305" s="11"/>
      <c r="X1305" s="17"/>
      <c r="Y1305" s="16"/>
      <c r="Z1305" s="11"/>
      <c r="AA1305" s="17"/>
      <c r="AB1305" s="16"/>
      <c r="AC1305" s="11"/>
      <c r="AD1305" s="17">
        <f t="shared" si="306"/>
        <v>0</v>
      </c>
      <c r="AE1305" s="16">
        <f t="shared" si="310"/>
        <v>0</v>
      </c>
      <c r="AF1305" s="11">
        <f t="shared" si="310"/>
        <v>0</v>
      </c>
      <c r="AG1305" s="17">
        <f t="shared" si="310"/>
        <v>0</v>
      </c>
      <c r="AH1305" s="161"/>
      <c r="AI1305" s="285"/>
      <c r="AJ1305" s="16">
        <f t="shared" si="309"/>
        <v>0</v>
      </c>
    </row>
    <row r="1306" spans="1:36" ht="11.25" customHeight="1">
      <c r="A1306" s="156">
        <v>19000093</v>
      </c>
      <c r="B1306" s="157"/>
      <c r="C1306" s="197" t="s">
        <v>2945</v>
      </c>
      <c r="D1306" s="159">
        <v>4623721.51</v>
      </c>
      <c r="E1306" s="159">
        <v>4666853.4400000004</v>
      </c>
      <c r="F1306" s="159">
        <v>4719955.21</v>
      </c>
      <c r="G1306" s="159">
        <v>4471223.37</v>
      </c>
      <c r="H1306" s="159">
        <v>4777147.99</v>
      </c>
      <c r="I1306" s="159">
        <v>4977426.09</v>
      </c>
      <c r="J1306" s="275">
        <v>5190307.91</v>
      </c>
      <c r="K1306" s="275">
        <v>5146081.46</v>
      </c>
      <c r="L1306" s="160">
        <v>5250116.87</v>
      </c>
      <c r="M1306" s="160">
        <v>5181895.82</v>
      </c>
      <c r="N1306" s="160">
        <v>4956209.66</v>
      </c>
      <c r="O1306" s="160">
        <v>4978072.24</v>
      </c>
      <c r="P1306" s="160">
        <v>4874667.9400000004</v>
      </c>
      <c r="Q1306" s="160">
        <f t="shared" si="300"/>
        <v>4922040.3987499997</v>
      </c>
      <c r="R1306" s="222"/>
      <c r="S1306" s="209"/>
      <c r="T1306" s="209"/>
      <c r="U1306" s="517"/>
      <c r="V1306" s="16">
        <v>0</v>
      </c>
      <c r="W1306" s="11">
        <v>0</v>
      </c>
      <c r="X1306" s="17">
        <v>0</v>
      </c>
      <c r="Y1306" s="16"/>
      <c r="Z1306" s="11"/>
      <c r="AA1306" s="17"/>
      <c r="AB1306" s="16"/>
      <c r="AC1306" s="11">
        <v>0</v>
      </c>
      <c r="AD1306" s="17">
        <f t="shared" si="306"/>
        <v>0</v>
      </c>
      <c r="AE1306" s="16"/>
      <c r="AF1306" s="11"/>
      <c r="AG1306" s="17"/>
      <c r="AH1306" s="164">
        <f>Q1306</f>
        <v>4922040.3987499997</v>
      </c>
      <c r="AI1306" s="285"/>
      <c r="AJ1306" s="16">
        <f t="shared" si="309"/>
        <v>0</v>
      </c>
    </row>
    <row r="1307" spans="1:36" ht="11.25" customHeight="1">
      <c r="A1307" s="156">
        <v>19000103</v>
      </c>
      <c r="B1307" s="157"/>
      <c r="C1307" s="197" t="s">
        <v>2285</v>
      </c>
      <c r="D1307" s="159">
        <v>1117918.3700000001</v>
      </c>
      <c r="E1307" s="159">
        <v>1242205.42</v>
      </c>
      <c r="F1307" s="159">
        <v>1280529.28</v>
      </c>
      <c r="G1307" s="159">
        <v>1154563.8999999999</v>
      </c>
      <c r="H1307" s="159">
        <v>1524242.05</v>
      </c>
      <c r="I1307" s="159">
        <v>1520700.46</v>
      </c>
      <c r="J1307" s="275">
        <v>872450.95</v>
      </c>
      <c r="K1307" s="275">
        <v>847687.98</v>
      </c>
      <c r="L1307" s="160">
        <v>872450.95</v>
      </c>
      <c r="M1307" s="160">
        <v>888275.15</v>
      </c>
      <c r="N1307" s="160">
        <v>940380.71</v>
      </c>
      <c r="O1307" s="160">
        <v>829008.13</v>
      </c>
      <c r="P1307" s="160">
        <v>949273.5</v>
      </c>
      <c r="Q1307" s="160">
        <f t="shared" si="300"/>
        <v>1083840.9095833336</v>
      </c>
      <c r="R1307" s="222"/>
      <c r="S1307" s="209"/>
      <c r="T1307" s="209"/>
      <c r="U1307" s="517"/>
      <c r="V1307" s="16">
        <v>0</v>
      </c>
      <c r="W1307" s="11">
        <v>0</v>
      </c>
      <c r="X1307" s="17">
        <v>0</v>
      </c>
      <c r="Y1307" s="16"/>
      <c r="Z1307" s="11"/>
      <c r="AA1307" s="17"/>
      <c r="AB1307" s="16"/>
      <c r="AC1307" s="11">
        <v>0</v>
      </c>
      <c r="AD1307" s="17">
        <f>SUM(AB1307:AC1307)</f>
        <v>0</v>
      </c>
      <c r="AE1307" s="16"/>
      <c r="AF1307" s="11"/>
      <c r="AG1307" s="17"/>
      <c r="AH1307" s="164">
        <f>Q1307</f>
        <v>1083840.9095833336</v>
      </c>
      <c r="AI1307" s="285"/>
      <c r="AJ1307" s="16">
        <f t="shared" si="309"/>
        <v>0</v>
      </c>
    </row>
    <row r="1308" spans="1:36" ht="11.25" customHeight="1">
      <c r="A1308" s="156">
        <v>19000111</v>
      </c>
      <c r="C1308" s="197" t="s">
        <v>2946</v>
      </c>
      <c r="D1308" s="159">
        <v>1120183.3799999999</v>
      </c>
      <c r="E1308" s="159">
        <v>1089037.58</v>
      </c>
      <c r="F1308" s="159">
        <v>1104925.98</v>
      </c>
      <c r="G1308" s="159">
        <v>1100533.3999999999</v>
      </c>
      <c r="H1308" s="159">
        <v>1105399.02</v>
      </c>
      <c r="I1308" s="159">
        <v>1091678.8899999999</v>
      </c>
      <c r="J1308" s="275">
        <v>1077085.08</v>
      </c>
      <c r="K1308" s="275">
        <v>1085173.6000000001</v>
      </c>
      <c r="L1308" s="160">
        <v>1077418.1299999999</v>
      </c>
      <c r="M1308" s="160">
        <v>1062824.33</v>
      </c>
      <c r="N1308" s="160">
        <v>1048230.52</v>
      </c>
      <c r="O1308" s="160">
        <v>1035431.42</v>
      </c>
      <c r="P1308" s="160">
        <v>1020837.62</v>
      </c>
      <c r="Q1308" s="160">
        <f t="shared" si="300"/>
        <v>1079020.7041666666</v>
      </c>
      <c r="R1308" s="222"/>
      <c r="S1308" s="209"/>
      <c r="T1308" s="209"/>
      <c r="U1308" s="517"/>
      <c r="V1308" s="16">
        <v>0</v>
      </c>
      <c r="W1308" s="11">
        <v>0</v>
      </c>
      <c r="X1308" s="17">
        <v>0</v>
      </c>
      <c r="Y1308" s="16"/>
      <c r="Z1308" s="11"/>
      <c r="AA1308" s="17"/>
      <c r="AB1308" s="16"/>
      <c r="AC1308" s="11"/>
      <c r="AD1308" s="17">
        <f t="shared" si="306"/>
        <v>0</v>
      </c>
      <c r="AE1308" s="16"/>
      <c r="AF1308" s="11"/>
      <c r="AG1308" s="17"/>
      <c r="AH1308" s="164">
        <f>Q1308</f>
        <v>1079020.7041666666</v>
      </c>
      <c r="AI1308" s="285"/>
      <c r="AJ1308" s="16">
        <f t="shared" si="309"/>
        <v>0</v>
      </c>
    </row>
    <row r="1309" spans="1:36" ht="11.25" customHeight="1">
      <c r="A1309" s="156">
        <v>19000112</v>
      </c>
      <c r="B1309" s="157"/>
      <c r="C1309" s="197" t="s">
        <v>1906</v>
      </c>
      <c r="D1309" s="159">
        <v>37783.699999999997</v>
      </c>
      <c r="E1309" s="159">
        <v>36734.160000000003</v>
      </c>
      <c r="F1309" s="159">
        <v>35684.61</v>
      </c>
      <c r="G1309" s="159">
        <v>34635.07</v>
      </c>
      <c r="H1309" s="159">
        <v>33585.519999999997</v>
      </c>
      <c r="I1309" s="159">
        <v>32535.98</v>
      </c>
      <c r="J1309" s="275">
        <v>31486.43</v>
      </c>
      <c r="K1309" s="275">
        <v>30436.89</v>
      </c>
      <c r="L1309" s="160">
        <v>29387.34</v>
      </c>
      <c r="M1309" s="160">
        <v>28337.8</v>
      </c>
      <c r="N1309" s="160">
        <v>27288.25</v>
      </c>
      <c r="O1309" s="160">
        <v>26238.71</v>
      </c>
      <c r="P1309" s="160">
        <v>25189.16</v>
      </c>
      <c r="Q1309" s="160">
        <f t="shared" si="300"/>
        <v>31486.432499999999</v>
      </c>
      <c r="R1309" s="222"/>
      <c r="S1309" s="209" t="s">
        <v>1894</v>
      </c>
      <c r="T1309" s="209" t="s">
        <v>1294</v>
      </c>
      <c r="U1309" s="517"/>
      <c r="V1309" s="16">
        <v>0</v>
      </c>
      <c r="W1309" s="11">
        <v>0</v>
      </c>
      <c r="X1309" s="17">
        <v>0</v>
      </c>
      <c r="Y1309" s="16"/>
      <c r="Z1309" s="11">
        <f>Q1309</f>
        <v>31486.432499999999</v>
      </c>
      <c r="AA1309" s="17">
        <f>Y1309+Z1309</f>
        <v>31486.432499999999</v>
      </c>
      <c r="AB1309" s="16"/>
      <c r="AC1309" s="11"/>
      <c r="AD1309" s="17">
        <f t="shared" si="306"/>
        <v>0</v>
      </c>
      <c r="AE1309" s="16"/>
      <c r="AF1309" s="11"/>
      <c r="AG1309" s="17"/>
      <c r="AH1309" s="161"/>
      <c r="AI1309" s="285"/>
      <c r="AJ1309" s="16">
        <f t="shared" si="309"/>
        <v>0</v>
      </c>
    </row>
    <row r="1310" spans="1:36" ht="11.25" customHeight="1">
      <c r="A1310" s="156">
        <v>19000121</v>
      </c>
      <c r="C1310" s="197" t="s">
        <v>2947</v>
      </c>
      <c r="D1310" s="159">
        <v>0</v>
      </c>
      <c r="E1310" s="159">
        <v>0</v>
      </c>
      <c r="F1310" s="159">
        <v>0</v>
      </c>
      <c r="G1310" s="159">
        <v>0</v>
      </c>
      <c r="H1310" s="159">
        <v>0</v>
      </c>
      <c r="I1310" s="159">
        <v>0</v>
      </c>
      <c r="J1310" s="275">
        <v>0</v>
      </c>
      <c r="K1310" s="275">
        <v>0</v>
      </c>
      <c r="L1310" s="160">
        <v>0</v>
      </c>
      <c r="M1310" s="160">
        <v>0</v>
      </c>
      <c r="N1310" s="160">
        <v>0</v>
      </c>
      <c r="O1310" s="160">
        <v>0</v>
      </c>
      <c r="P1310" s="160">
        <v>0</v>
      </c>
      <c r="Q1310" s="160">
        <f t="shared" si="300"/>
        <v>0</v>
      </c>
      <c r="R1310" s="222" t="s">
        <v>237</v>
      </c>
      <c r="S1310" s="209"/>
      <c r="T1310" s="209">
        <v>22</v>
      </c>
      <c r="U1310" s="517"/>
      <c r="V1310" s="16">
        <v>0</v>
      </c>
      <c r="W1310" s="11">
        <v>0</v>
      </c>
      <c r="X1310" s="17">
        <v>0</v>
      </c>
      <c r="Y1310" s="16">
        <f>Q1310</f>
        <v>0</v>
      </c>
      <c r="Z1310" s="11"/>
      <c r="AA1310" s="17">
        <f>Q1310</f>
        <v>0</v>
      </c>
      <c r="AB1310" s="16"/>
      <c r="AC1310" s="11">
        <v>0</v>
      </c>
      <c r="AD1310" s="17">
        <f t="shared" si="306"/>
        <v>0</v>
      </c>
      <c r="AE1310" s="16"/>
      <c r="AF1310" s="11"/>
      <c r="AG1310" s="17"/>
      <c r="AH1310" s="161"/>
      <c r="AI1310" s="285"/>
      <c r="AJ1310" s="16">
        <f t="shared" si="309"/>
        <v>0</v>
      </c>
    </row>
    <row r="1311" spans="1:36" ht="11.25" customHeight="1">
      <c r="A1311" s="156">
        <v>19000121</v>
      </c>
      <c r="C1311" s="197" t="s">
        <v>1948</v>
      </c>
      <c r="D1311" s="159">
        <v>0</v>
      </c>
      <c r="E1311" s="159">
        <v>0</v>
      </c>
      <c r="F1311" s="159">
        <v>0</v>
      </c>
      <c r="G1311" s="159">
        <v>0</v>
      </c>
      <c r="H1311" s="159">
        <v>0</v>
      </c>
      <c r="I1311" s="159">
        <v>0</v>
      </c>
      <c r="J1311" s="275">
        <v>0</v>
      </c>
      <c r="K1311" s="275">
        <v>0</v>
      </c>
      <c r="L1311" s="160">
        <v>0</v>
      </c>
      <c r="M1311" s="160">
        <v>0</v>
      </c>
      <c r="N1311" s="160">
        <v>0</v>
      </c>
      <c r="O1311" s="160">
        <v>0</v>
      </c>
      <c r="P1311" s="160">
        <v>0</v>
      </c>
      <c r="Q1311" s="160">
        <f t="shared" si="300"/>
        <v>0</v>
      </c>
      <c r="R1311" s="222"/>
      <c r="S1311" s="209"/>
      <c r="T1311" s="209"/>
      <c r="U1311" s="517"/>
      <c r="V1311" s="16">
        <v>0</v>
      </c>
      <c r="W1311" s="11">
        <v>0</v>
      </c>
      <c r="X1311" s="17">
        <v>0</v>
      </c>
      <c r="Y1311" s="16"/>
      <c r="Z1311" s="11"/>
      <c r="AA1311" s="17"/>
      <c r="AB1311" s="16"/>
      <c r="AC1311" s="11"/>
      <c r="AD1311" s="17">
        <f>SUM(AB1311:AC1311)</f>
        <v>0</v>
      </c>
      <c r="AE1311" s="16"/>
      <c r="AF1311" s="11"/>
      <c r="AG1311" s="17"/>
      <c r="AH1311" s="164">
        <f>Q1311</f>
        <v>0</v>
      </c>
      <c r="AI1311" s="285"/>
      <c r="AJ1311" s="16">
        <f t="shared" si="309"/>
        <v>0</v>
      </c>
    </row>
    <row r="1312" spans="1:36" ht="11.25" customHeight="1">
      <c r="A1312" s="156">
        <v>19000122</v>
      </c>
      <c r="C1312" s="197" t="s">
        <v>2032</v>
      </c>
      <c r="D1312" s="159">
        <v>-95579.13</v>
      </c>
      <c r="E1312" s="159">
        <v>-96902.43</v>
      </c>
      <c r="F1312" s="159">
        <v>-98225.72</v>
      </c>
      <c r="G1312" s="159">
        <v>-93652.09</v>
      </c>
      <c r="H1312" s="159">
        <v>-94975.39</v>
      </c>
      <c r="I1312" s="159">
        <v>-96298.69</v>
      </c>
      <c r="J1312" s="275">
        <v>-97621.98</v>
      </c>
      <c r="K1312" s="275">
        <v>-98945.279999999999</v>
      </c>
      <c r="L1312" s="160">
        <v>-100268.57</v>
      </c>
      <c r="M1312" s="160">
        <v>-101591.87</v>
      </c>
      <c r="N1312" s="160">
        <v>-102915.17</v>
      </c>
      <c r="O1312" s="160">
        <v>-100949.01</v>
      </c>
      <c r="P1312" s="160">
        <v>-102272.31</v>
      </c>
      <c r="Q1312" s="160">
        <f t="shared" si="300"/>
        <v>-98439.326666666675</v>
      </c>
      <c r="R1312" s="222"/>
      <c r="S1312" s="209"/>
      <c r="T1312" s="209"/>
      <c r="U1312" s="517"/>
      <c r="V1312" s="16">
        <v>0</v>
      </c>
      <c r="W1312" s="11">
        <v>0</v>
      </c>
      <c r="X1312" s="17">
        <v>0</v>
      </c>
      <c r="Y1312" s="16"/>
      <c r="Z1312" s="11"/>
      <c r="AA1312" s="17"/>
      <c r="AB1312" s="16"/>
      <c r="AC1312" s="11"/>
      <c r="AD1312" s="17">
        <f>SUM(AB1312:AC1312)</f>
        <v>0</v>
      </c>
      <c r="AE1312" s="16"/>
      <c r="AF1312" s="11"/>
      <c r="AG1312" s="17"/>
      <c r="AH1312" s="164">
        <f>Q1312</f>
        <v>-98439.326666666675</v>
      </c>
      <c r="AI1312" s="285"/>
      <c r="AJ1312" s="16">
        <f t="shared" si="309"/>
        <v>0</v>
      </c>
    </row>
    <row r="1313" spans="1:36" ht="11.25" customHeight="1">
      <c r="A1313" s="156">
        <v>19000123</v>
      </c>
      <c r="C1313" s="197" t="s">
        <v>2948</v>
      </c>
      <c r="D1313" s="159">
        <v>0</v>
      </c>
      <c r="E1313" s="159">
        <v>0</v>
      </c>
      <c r="F1313" s="159">
        <v>0</v>
      </c>
      <c r="G1313" s="159">
        <v>0</v>
      </c>
      <c r="H1313" s="159">
        <v>0</v>
      </c>
      <c r="I1313" s="159">
        <v>0</v>
      </c>
      <c r="J1313" s="275">
        <v>0</v>
      </c>
      <c r="K1313" s="275">
        <v>0</v>
      </c>
      <c r="L1313" s="160">
        <v>0</v>
      </c>
      <c r="M1313" s="160">
        <v>0</v>
      </c>
      <c r="N1313" s="160">
        <v>0</v>
      </c>
      <c r="O1313" s="160">
        <v>0</v>
      </c>
      <c r="P1313" s="160">
        <v>0</v>
      </c>
      <c r="Q1313" s="160">
        <f t="shared" si="300"/>
        <v>0</v>
      </c>
      <c r="R1313" s="222"/>
      <c r="S1313" s="209"/>
      <c r="T1313" s="209"/>
      <c r="U1313" s="517"/>
      <c r="V1313" s="16">
        <v>0</v>
      </c>
      <c r="W1313" s="11">
        <v>0</v>
      </c>
      <c r="X1313" s="17">
        <v>0</v>
      </c>
      <c r="Y1313" s="16"/>
      <c r="Z1313" s="11"/>
      <c r="AA1313" s="17"/>
      <c r="AB1313" s="16"/>
      <c r="AC1313" s="11"/>
      <c r="AD1313" s="17">
        <f t="shared" si="306"/>
        <v>0</v>
      </c>
      <c r="AE1313" s="16"/>
      <c r="AF1313" s="11"/>
      <c r="AG1313" s="17"/>
      <c r="AH1313" s="164">
        <f>Q1313</f>
        <v>0</v>
      </c>
      <c r="AI1313" s="285"/>
      <c r="AJ1313" s="16">
        <f t="shared" si="309"/>
        <v>0</v>
      </c>
    </row>
    <row r="1314" spans="1:36" ht="11.25" customHeight="1">
      <c r="A1314" s="156">
        <v>19000131</v>
      </c>
      <c r="B1314" s="157"/>
      <c r="C1314" s="197" t="s">
        <v>1626</v>
      </c>
      <c r="D1314" s="159">
        <v>0</v>
      </c>
      <c r="E1314" s="159">
        <v>0</v>
      </c>
      <c r="F1314" s="159">
        <v>0</v>
      </c>
      <c r="G1314" s="159">
        <v>0</v>
      </c>
      <c r="H1314" s="159">
        <v>0</v>
      </c>
      <c r="I1314" s="159">
        <v>0</v>
      </c>
      <c r="J1314" s="275">
        <v>0</v>
      </c>
      <c r="K1314" s="275">
        <v>0</v>
      </c>
      <c r="L1314" s="160">
        <v>0</v>
      </c>
      <c r="M1314" s="160">
        <v>0</v>
      </c>
      <c r="N1314" s="160">
        <v>0</v>
      </c>
      <c r="O1314" s="160">
        <v>0</v>
      </c>
      <c r="P1314" s="160">
        <v>0</v>
      </c>
      <c r="Q1314" s="160">
        <f t="shared" si="300"/>
        <v>0</v>
      </c>
      <c r="R1314" s="222"/>
      <c r="S1314" s="209"/>
      <c r="T1314" s="209" t="s">
        <v>1771</v>
      </c>
      <c r="U1314" s="517"/>
      <c r="V1314" s="16">
        <v>0</v>
      </c>
      <c r="W1314" s="11">
        <v>0</v>
      </c>
      <c r="X1314" s="17">
        <v>0</v>
      </c>
      <c r="Y1314" s="16"/>
      <c r="Z1314" s="11"/>
      <c r="AA1314" s="17"/>
      <c r="AB1314" s="16"/>
      <c r="AC1314" s="11"/>
      <c r="AD1314" s="17">
        <f t="shared" si="306"/>
        <v>0</v>
      </c>
      <c r="AE1314" s="16">
        <f t="shared" ref="AE1314:AG1315" si="311">$Q1314</f>
        <v>0</v>
      </c>
      <c r="AF1314" s="11">
        <f t="shared" si="311"/>
        <v>0</v>
      </c>
      <c r="AG1314" s="17">
        <f t="shared" si="311"/>
        <v>0</v>
      </c>
      <c r="AH1314" s="161"/>
      <c r="AI1314" s="285"/>
      <c r="AJ1314" s="16">
        <f t="shared" si="309"/>
        <v>0</v>
      </c>
    </row>
    <row r="1315" spans="1:36" ht="11.25" customHeight="1">
      <c r="A1315" s="156">
        <v>19000133</v>
      </c>
      <c r="C1315" s="197" t="s">
        <v>2949</v>
      </c>
      <c r="D1315" s="159">
        <v>13718637.85</v>
      </c>
      <c r="E1315" s="159">
        <v>13826956.57</v>
      </c>
      <c r="F1315" s="159">
        <v>13934006.82</v>
      </c>
      <c r="G1315" s="159">
        <v>14052102.789999999</v>
      </c>
      <c r="H1315" s="159">
        <v>14121459.35</v>
      </c>
      <c r="I1315" s="159">
        <v>14204588.17</v>
      </c>
      <c r="J1315" s="275">
        <v>14079961.390000001</v>
      </c>
      <c r="K1315" s="275">
        <v>13978173</v>
      </c>
      <c r="L1315" s="160">
        <v>14061092.529999999</v>
      </c>
      <c r="M1315" s="160">
        <v>14144048.23</v>
      </c>
      <c r="N1315" s="160">
        <v>14227004.289999999</v>
      </c>
      <c r="O1315" s="160">
        <v>14310592.91</v>
      </c>
      <c r="P1315" s="160">
        <v>14393031.859999999</v>
      </c>
      <c r="Q1315" s="160">
        <f t="shared" si="300"/>
        <v>14082985.075416667</v>
      </c>
      <c r="R1315" s="222"/>
      <c r="S1315" s="209"/>
      <c r="T1315" s="209" t="s">
        <v>1771</v>
      </c>
      <c r="U1315" s="518"/>
      <c r="V1315" s="16">
        <v>0</v>
      </c>
      <c r="W1315" s="11">
        <v>0</v>
      </c>
      <c r="X1315" s="17">
        <v>0</v>
      </c>
      <c r="Y1315" s="16"/>
      <c r="Z1315" s="11"/>
      <c r="AA1315" s="17"/>
      <c r="AB1315" s="16"/>
      <c r="AC1315" s="11"/>
      <c r="AD1315" s="17">
        <f t="shared" ref="AD1315" si="312">SUM(AB1315:AC1315)</f>
        <v>0</v>
      </c>
      <c r="AE1315" s="16">
        <f t="shared" si="311"/>
        <v>14082985.075416667</v>
      </c>
      <c r="AF1315" s="11">
        <f t="shared" si="311"/>
        <v>14082985.075416667</v>
      </c>
      <c r="AG1315" s="17">
        <f t="shared" si="311"/>
        <v>14082985.075416667</v>
      </c>
      <c r="AH1315" s="161"/>
      <c r="AI1315" s="285"/>
      <c r="AJ1315" s="16">
        <f t="shared" si="309"/>
        <v>0</v>
      </c>
    </row>
    <row r="1316" spans="1:36" ht="11.25" customHeight="1">
      <c r="A1316" s="156">
        <v>19000141</v>
      </c>
      <c r="C1316" s="197" t="s">
        <v>572</v>
      </c>
      <c r="D1316" s="159">
        <v>0</v>
      </c>
      <c r="E1316" s="159">
        <v>0</v>
      </c>
      <c r="F1316" s="159">
        <v>0</v>
      </c>
      <c r="G1316" s="159">
        <v>0</v>
      </c>
      <c r="H1316" s="159">
        <v>0</v>
      </c>
      <c r="I1316" s="159">
        <v>0</v>
      </c>
      <c r="J1316" s="275">
        <v>0</v>
      </c>
      <c r="K1316" s="275">
        <v>0</v>
      </c>
      <c r="L1316" s="160">
        <v>0</v>
      </c>
      <c r="M1316" s="160">
        <v>0</v>
      </c>
      <c r="N1316" s="160">
        <v>0</v>
      </c>
      <c r="O1316" s="160">
        <v>0</v>
      </c>
      <c r="P1316" s="160">
        <v>0</v>
      </c>
      <c r="Q1316" s="160">
        <f t="shared" si="300"/>
        <v>0</v>
      </c>
      <c r="R1316" s="222"/>
      <c r="S1316" s="209"/>
      <c r="T1316" s="209"/>
      <c r="U1316" s="517"/>
      <c r="V1316" s="16">
        <v>0</v>
      </c>
      <c r="W1316" s="11">
        <v>0</v>
      </c>
      <c r="X1316" s="17">
        <v>0</v>
      </c>
      <c r="Y1316" s="16"/>
      <c r="Z1316" s="11"/>
      <c r="AA1316" s="17"/>
      <c r="AB1316" s="16"/>
      <c r="AC1316" s="11"/>
      <c r="AD1316" s="17">
        <f t="shared" si="306"/>
        <v>0</v>
      </c>
      <c r="AE1316" s="16"/>
      <c r="AF1316" s="11"/>
      <c r="AG1316" s="17"/>
      <c r="AH1316" s="164">
        <f>Q1316</f>
        <v>0</v>
      </c>
      <c r="AI1316" s="285"/>
      <c r="AJ1316" s="16">
        <f t="shared" si="309"/>
        <v>0</v>
      </c>
    </row>
    <row r="1317" spans="1:36" ht="11.25" customHeight="1">
      <c r="A1317" s="169">
        <v>19000151</v>
      </c>
      <c r="B1317" s="157"/>
      <c r="C1317" s="197" t="s">
        <v>1342</v>
      </c>
      <c r="D1317" s="159">
        <v>423216.47</v>
      </c>
      <c r="E1317" s="159">
        <v>411778.18</v>
      </c>
      <c r="F1317" s="159">
        <v>400339.9</v>
      </c>
      <c r="G1317" s="159">
        <v>388901.62</v>
      </c>
      <c r="H1317" s="159">
        <v>377463.34</v>
      </c>
      <c r="I1317" s="159">
        <v>366025.05</v>
      </c>
      <c r="J1317" s="275">
        <v>354586.77</v>
      </c>
      <c r="K1317" s="275">
        <v>343148.49</v>
      </c>
      <c r="L1317" s="160">
        <v>331710.2</v>
      </c>
      <c r="M1317" s="160">
        <v>320271.92</v>
      </c>
      <c r="N1317" s="160">
        <v>308833.64</v>
      </c>
      <c r="O1317" s="160">
        <v>297395.34999999998</v>
      </c>
      <c r="P1317" s="160">
        <v>285957.07</v>
      </c>
      <c r="Q1317" s="160">
        <f t="shared" si="300"/>
        <v>354586.76916666672</v>
      </c>
      <c r="R1317" s="222" t="s">
        <v>166</v>
      </c>
      <c r="S1317" s="209"/>
      <c r="T1317" s="209" t="s">
        <v>586</v>
      </c>
      <c r="U1317" s="517"/>
      <c r="V1317" s="16"/>
      <c r="W1317" s="11"/>
      <c r="X1317" s="17"/>
      <c r="Y1317" s="16">
        <f>Q1317</f>
        <v>354586.76916666672</v>
      </c>
      <c r="Z1317" s="11"/>
      <c r="AA1317" s="17">
        <f>Y1317</f>
        <v>354586.76916666672</v>
      </c>
      <c r="AB1317" s="16"/>
      <c r="AC1317" s="11"/>
      <c r="AD1317" s="17"/>
      <c r="AE1317" s="16"/>
      <c r="AF1317" s="11"/>
      <c r="AG1317" s="17"/>
      <c r="AH1317" s="164"/>
      <c r="AI1317" s="285"/>
      <c r="AJ1317" s="16">
        <f t="shared" si="309"/>
        <v>0</v>
      </c>
    </row>
    <row r="1318" spans="1:36" ht="11.25" customHeight="1">
      <c r="A1318" s="156">
        <v>19000153</v>
      </c>
      <c r="C1318" s="197" t="s">
        <v>2950</v>
      </c>
      <c r="D1318" s="159">
        <v>0</v>
      </c>
      <c r="E1318" s="159">
        <v>0</v>
      </c>
      <c r="F1318" s="159">
        <v>0</v>
      </c>
      <c r="G1318" s="159">
        <v>0</v>
      </c>
      <c r="H1318" s="159">
        <v>0</v>
      </c>
      <c r="I1318" s="159">
        <v>0</v>
      </c>
      <c r="J1318" s="275">
        <v>0</v>
      </c>
      <c r="K1318" s="275">
        <v>0</v>
      </c>
      <c r="L1318" s="160">
        <v>0</v>
      </c>
      <c r="M1318" s="160">
        <v>0</v>
      </c>
      <c r="N1318" s="160">
        <v>0</v>
      </c>
      <c r="O1318" s="160">
        <v>0</v>
      </c>
      <c r="P1318" s="160">
        <v>0</v>
      </c>
      <c r="Q1318" s="160">
        <f t="shared" si="300"/>
        <v>0</v>
      </c>
      <c r="R1318" s="222"/>
      <c r="S1318" s="209"/>
      <c r="T1318" s="209" t="s">
        <v>1771</v>
      </c>
      <c r="U1318" s="517"/>
      <c r="V1318" s="16">
        <v>0</v>
      </c>
      <c r="W1318" s="11">
        <v>0</v>
      </c>
      <c r="X1318" s="17">
        <v>0</v>
      </c>
      <c r="Y1318" s="16"/>
      <c r="Z1318" s="11"/>
      <c r="AA1318" s="17"/>
      <c r="AB1318" s="16"/>
      <c r="AC1318" s="11"/>
      <c r="AD1318" s="17">
        <f t="shared" ref="AD1318:AD1350" si="313">SUM(AB1318:AC1318)</f>
        <v>0</v>
      </c>
      <c r="AE1318" s="16">
        <f>$Q1318</f>
        <v>0</v>
      </c>
      <c r="AF1318" s="11">
        <f>$Q1318</f>
        <v>0</v>
      </c>
      <c r="AG1318" s="17">
        <f>$Q1318</f>
        <v>0</v>
      </c>
      <c r="AH1318" s="161"/>
      <c r="AI1318" s="285"/>
      <c r="AJ1318" s="16">
        <f t="shared" si="309"/>
        <v>0</v>
      </c>
    </row>
    <row r="1319" spans="1:36" ht="11.25" customHeight="1">
      <c r="A1319" s="156">
        <v>19000161</v>
      </c>
      <c r="C1319" s="197" t="s">
        <v>2951</v>
      </c>
      <c r="D1319" s="159">
        <v>0</v>
      </c>
      <c r="E1319" s="159">
        <v>0</v>
      </c>
      <c r="F1319" s="159">
        <v>0</v>
      </c>
      <c r="G1319" s="159">
        <v>0</v>
      </c>
      <c r="H1319" s="159">
        <v>0</v>
      </c>
      <c r="I1319" s="159">
        <v>0</v>
      </c>
      <c r="J1319" s="275">
        <v>0</v>
      </c>
      <c r="K1319" s="275">
        <v>0</v>
      </c>
      <c r="L1319" s="160">
        <v>0</v>
      </c>
      <c r="M1319" s="160">
        <v>0</v>
      </c>
      <c r="N1319" s="160">
        <v>0</v>
      </c>
      <c r="O1319" s="160">
        <v>0</v>
      </c>
      <c r="P1319" s="160">
        <v>0</v>
      </c>
      <c r="Q1319" s="160">
        <f t="shared" si="300"/>
        <v>0</v>
      </c>
      <c r="R1319" s="222"/>
      <c r="S1319" s="209"/>
      <c r="T1319" s="209"/>
      <c r="U1319" s="517"/>
      <c r="V1319" s="16">
        <v>0</v>
      </c>
      <c r="W1319" s="11">
        <v>0</v>
      </c>
      <c r="X1319" s="17">
        <v>0</v>
      </c>
      <c r="Y1319" s="16"/>
      <c r="Z1319" s="11"/>
      <c r="AA1319" s="17"/>
      <c r="AB1319" s="16"/>
      <c r="AC1319" s="11"/>
      <c r="AD1319" s="17">
        <f t="shared" si="313"/>
        <v>0</v>
      </c>
      <c r="AE1319" s="16"/>
      <c r="AF1319" s="11"/>
      <c r="AG1319" s="17"/>
      <c r="AH1319" s="164">
        <f>Q1319</f>
        <v>0</v>
      </c>
      <c r="AI1319" s="285"/>
      <c r="AJ1319" s="16">
        <f t="shared" si="309"/>
        <v>0</v>
      </c>
    </row>
    <row r="1320" spans="1:36" ht="11.25" customHeight="1">
      <c r="A1320" s="156">
        <v>19000163</v>
      </c>
      <c r="C1320" s="197" t="s">
        <v>23</v>
      </c>
      <c r="D1320" s="159">
        <v>0</v>
      </c>
      <c r="E1320" s="159">
        <v>0</v>
      </c>
      <c r="F1320" s="159">
        <v>0</v>
      </c>
      <c r="G1320" s="159">
        <v>0</v>
      </c>
      <c r="H1320" s="159">
        <v>0</v>
      </c>
      <c r="I1320" s="159">
        <v>0</v>
      </c>
      <c r="J1320" s="275">
        <v>0</v>
      </c>
      <c r="K1320" s="275">
        <v>0</v>
      </c>
      <c r="L1320" s="160">
        <v>0</v>
      </c>
      <c r="M1320" s="160">
        <v>0</v>
      </c>
      <c r="N1320" s="160">
        <v>0</v>
      </c>
      <c r="O1320" s="160">
        <v>0</v>
      </c>
      <c r="P1320" s="160">
        <v>0</v>
      </c>
      <c r="Q1320" s="160">
        <f t="shared" si="300"/>
        <v>0</v>
      </c>
      <c r="R1320" s="222"/>
      <c r="S1320" s="209"/>
      <c r="T1320" s="209" t="s">
        <v>1771</v>
      </c>
      <c r="U1320" s="517"/>
      <c r="V1320" s="16">
        <v>0</v>
      </c>
      <c r="W1320" s="11">
        <v>0</v>
      </c>
      <c r="X1320" s="17">
        <v>0</v>
      </c>
      <c r="Y1320" s="16"/>
      <c r="Z1320" s="11"/>
      <c r="AA1320" s="17"/>
      <c r="AB1320" s="16"/>
      <c r="AC1320" s="11"/>
      <c r="AD1320" s="17">
        <f t="shared" si="313"/>
        <v>0</v>
      </c>
      <c r="AE1320" s="16">
        <f t="shared" ref="AE1320:AG1321" si="314">$Q1320</f>
        <v>0</v>
      </c>
      <c r="AF1320" s="11">
        <f t="shared" si="314"/>
        <v>0</v>
      </c>
      <c r="AG1320" s="17">
        <f t="shared" si="314"/>
        <v>0</v>
      </c>
      <c r="AH1320" s="161"/>
      <c r="AI1320" s="285"/>
      <c r="AJ1320" s="16">
        <f t="shared" si="309"/>
        <v>0</v>
      </c>
    </row>
    <row r="1321" spans="1:36" ht="11.25" customHeight="1">
      <c r="A1321" s="156">
        <v>19000173</v>
      </c>
      <c r="C1321" s="197" t="s">
        <v>24</v>
      </c>
      <c r="D1321" s="159">
        <v>0</v>
      </c>
      <c r="E1321" s="159">
        <v>0</v>
      </c>
      <c r="F1321" s="159">
        <v>0</v>
      </c>
      <c r="G1321" s="159">
        <v>0</v>
      </c>
      <c r="H1321" s="159">
        <v>0</v>
      </c>
      <c r="I1321" s="159">
        <v>0</v>
      </c>
      <c r="J1321" s="275">
        <v>0</v>
      </c>
      <c r="K1321" s="275">
        <v>0</v>
      </c>
      <c r="L1321" s="160">
        <v>0</v>
      </c>
      <c r="M1321" s="160">
        <v>0</v>
      </c>
      <c r="N1321" s="160">
        <v>0</v>
      </c>
      <c r="O1321" s="160">
        <v>0</v>
      </c>
      <c r="P1321" s="160">
        <v>0</v>
      </c>
      <c r="Q1321" s="160">
        <f t="shared" si="300"/>
        <v>0</v>
      </c>
      <c r="R1321" s="222"/>
      <c r="S1321" s="209"/>
      <c r="T1321" s="209" t="s">
        <v>1771</v>
      </c>
      <c r="U1321" s="517"/>
      <c r="V1321" s="16">
        <v>0</v>
      </c>
      <c r="W1321" s="11">
        <v>0</v>
      </c>
      <c r="X1321" s="17">
        <v>0</v>
      </c>
      <c r="Y1321" s="16"/>
      <c r="Z1321" s="11"/>
      <c r="AA1321" s="17"/>
      <c r="AB1321" s="16"/>
      <c r="AC1321" s="11"/>
      <c r="AD1321" s="17">
        <f t="shared" si="313"/>
        <v>0</v>
      </c>
      <c r="AE1321" s="16">
        <f t="shared" si="314"/>
        <v>0</v>
      </c>
      <c r="AF1321" s="11">
        <f t="shared" si="314"/>
        <v>0</v>
      </c>
      <c r="AG1321" s="17">
        <f t="shared" si="314"/>
        <v>0</v>
      </c>
      <c r="AH1321" s="161"/>
      <c r="AI1321" s="285"/>
      <c r="AJ1321" s="16">
        <f t="shared" si="309"/>
        <v>0</v>
      </c>
    </row>
    <row r="1322" spans="1:36" ht="11.25" customHeight="1">
      <c r="A1322" s="156">
        <v>19000181</v>
      </c>
      <c r="C1322" s="197" t="s">
        <v>2952</v>
      </c>
      <c r="D1322" s="159">
        <v>-1148162.1499999999</v>
      </c>
      <c r="E1322" s="159">
        <v>-1169854.73</v>
      </c>
      <c r="F1322" s="159">
        <v>-1193012.23</v>
      </c>
      <c r="G1322" s="159">
        <v>-1142919.3400000001</v>
      </c>
      <c r="H1322" s="159">
        <v>-1162426.3700000001</v>
      </c>
      <c r="I1322" s="159">
        <v>-1153814.57</v>
      </c>
      <c r="J1322" s="275">
        <v>-1165539.96</v>
      </c>
      <c r="K1322" s="275">
        <v>-1185574.51</v>
      </c>
      <c r="L1322" s="160">
        <v>-1031089.63</v>
      </c>
      <c r="M1322" s="160">
        <v>-1050732.8</v>
      </c>
      <c r="N1322" s="160">
        <v>-1007442.59</v>
      </c>
      <c r="O1322" s="160">
        <v>-1019376.96</v>
      </c>
      <c r="P1322" s="160">
        <v>-1031617.27</v>
      </c>
      <c r="Q1322" s="160">
        <f t="shared" si="300"/>
        <v>-1114306.1166666669</v>
      </c>
      <c r="R1322" s="222"/>
      <c r="S1322" s="209"/>
      <c r="T1322" s="209"/>
      <c r="U1322" s="517"/>
      <c r="V1322" s="16">
        <v>0</v>
      </c>
      <c r="W1322" s="11">
        <v>0</v>
      </c>
      <c r="X1322" s="17">
        <v>0</v>
      </c>
      <c r="Y1322" s="16"/>
      <c r="Z1322" s="11"/>
      <c r="AA1322" s="17"/>
      <c r="AB1322" s="16"/>
      <c r="AC1322" s="11"/>
      <c r="AD1322" s="17">
        <f t="shared" si="313"/>
        <v>0</v>
      </c>
      <c r="AE1322" s="16"/>
      <c r="AF1322" s="11"/>
      <c r="AG1322" s="17"/>
      <c r="AH1322" s="164">
        <f>Q1322</f>
        <v>-1114306.1166666669</v>
      </c>
      <c r="AI1322" s="285"/>
      <c r="AJ1322" s="16">
        <f t="shared" si="309"/>
        <v>0</v>
      </c>
    </row>
    <row r="1323" spans="1:36" ht="11.25" customHeight="1">
      <c r="A1323" s="156">
        <v>19000183</v>
      </c>
      <c r="C1323" s="197" t="s">
        <v>1886</v>
      </c>
      <c r="D1323" s="159">
        <v>0</v>
      </c>
      <c r="E1323" s="159">
        <v>0</v>
      </c>
      <c r="F1323" s="159">
        <v>0</v>
      </c>
      <c r="G1323" s="159">
        <v>0</v>
      </c>
      <c r="H1323" s="159">
        <v>0</v>
      </c>
      <c r="I1323" s="159">
        <v>0</v>
      </c>
      <c r="J1323" s="275">
        <v>0</v>
      </c>
      <c r="K1323" s="275">
        <v>0</v>
      </c>
      <c r="L1323" s="160">
        <v>0</v>
      </c>
      <c r="M1323" s="160">
        <v>0</v>
      </c>
      <c r="N1323" s="160">
        <v>0</v>
      </c>
      <c r="O1323" s="160">
        <v>0</v>
      </c>
      <c r="P1323" s="160">
        <v>0</v>
      </c>
      <c r="Q1323" s="160">
        <f t="shared" si="300"/>
        <v>0</v>
      </c>
      <c r="R1323" s="222"/>
      <c r="S1323" s="209"/>
      <c r="T1323" s="209" t="s">
        <v>1771</v>
      </c>
      <c r="U1323" s="517"/>
      <c r="V1323" s="16">
        <v>0</v>
      </c>
      <c r="W1323" s="11">
        <v>0</v>
      </c>
      <c r="X1323" s="17">
        <v>0</v>
      </c>
      <c r="Y1323" s="16"/>
      <c r="Z1323" s="11"/>
      <c r="AA1323" s="17"/>
      <c r="AB1323" s="16"/>
      <c r="AC1323" s="11"/>
      <c r="AD1323" s="17">
        <f t="shared" si="313"/>
        <v>0</v>
      </c>
      <c r="AE1323" s="16">
        <f>$Q1323</f>
        <v>0</v>
      </c>
      <c r="AF1323" s="11">
        <f>$Q1323</f>
        <v>0</v>
      </c>
      <c r="AG1323" s="17">
        <f>Q1323</f>
        <v>0</v>
      </c>
      <c r="AH1323" s="164"/>
      <c r="AI1323" s="285"/>
      <c r="AJ1323" s="16">
        <f t="shared" si="309"/>
        <v>0</v>
      </c>
    </row>
    <row r="1324" spans="1:36" ht="11.25" customHeight="1">
      <c r="A1324" s="156">
        <v>19000193</v>
      </c>
      <c r="C1324" s="197" t="s">
        <v>1521</v>
      </c>
      <c r="D1324" s="159">
        <v>17207.97</v>
      </c>
      <c r="E1324" s="159">
        <v>17207.97</v>
      </c>
      <c r="F1324" s="159">
        <v>17207.97</v>
      </c>
      <c r="G1324" s="159">
        <v>176679.87</v>
      </c>
      <c r="H1324" s="159">
        <v>176679.87</v>
      </c>
      <c r="I1324" s="159">
        <v>176679.87</v>
      </c>
      <c r="J1324" s="275">
        <v>176679.87</v>
      </c>
      <c r="K1324" s="275">
        <v>176679.87</v>
      </c>
      <c r="L1324" s="160">
        <v>176679.87</v>
      </c>
      <c r="M1324" s="160">
        <v>176679.87</v>
      </c>
      <c r="N1324" s="160">
        <v>176679.87</v>
      </c>
      <c r="O1324" s="160">
        <v>176679.87</v>
      </c>
      <c r="P1324" s="160">
        <v>176679.87</v>
      </c>
      <c r="Q1324" s="160">
        <f t="shared" si="300"/>
        <v>143456.55750000002</v>
      </c>
      <c r="R1324" s="222"/>
      <c r="S1324" s="209"/>
      <c r="T1324" s="209"/>
      <c r="U1324" s="517"/>
      <c r="V1324" s="16">
        <v>0</v>
      </c>
      <c r="W1324" s="11">
        <v>0</v>
      </c>
      <c r="X1324" s="17">
        <v>0</v>
      </c>
      <c r="Y1324" s="16"/>
      <c r="Z1324" s="11"/>
      <c r="AA1324" s="17"/>
      <c r="AB1324" s="16"/>
      <c r="AC1324" s="11"/>
      <c r="AD1324" s="17">
        <f t="shared" si="313"/>
        <v>0</v>
      </c>
      <c r="AE1324" s="16"/>
      <c r="AF1324" s="11"/>
      <c r="AG1324" s="17"/>
      <c r="AH1324" s="164">
        <f>Q1324</f>
        <v>143456.55750000002</v>
      </c>
      <c r="AI1324" s="285"/>
      <c r="AJ1324" s="16">
        <f t="shared" si="309"/>
        <v>0</v>
      </c>
    </row>
    <row r="1325" spans="1:36" ht="11.25" customHeight="1">
      <c r="A1325" s="156">
        <v>19000221</v>
      </c>
      <c r="C1325" s="197" t="s">
        <v>2953</v>
      </c>
      <c r="D1325" s="159">
        <v>0</v>
      </c>
      <c r="E1325" s="159">
        <v>0</v>
      </c>
      <c r="F1325" s="159">
        <v>0</v>
      </c>
      <c r="G1325" s="159">
        <v>0</v>
      </c>
      <c r="H1325" s="159">
        <v>0</v>
      </c>
      <c r="I1325" s="159">
        <v>0</v>
      </c>
      <c r="J1325" s="275">
        <v>0</v>
      </c>
      <c r="K1325" s="275">
        <v>0</v>
      </c>
      <c r="L1325" s="160">
        <v>0</v>
      </c>
      <c r="M1325" s="160">
        <v>0</v>
      </c>
      <c r="N1325" s="160">
        <v>0</v>
      </c>
      <c r="O1325" s="160">
        <v>0</v>
      </c>
      <c r="P1325" s="160">
        <v>0</v>
      </c>
      <c r="Q1325" s="160">
        <f t="shared" si="300"/>
        <v>0</v>
      </c>
      <c r="R1325" s="222"/>
      <c r="S1325" s="209"/>
      <c r="T1325" s="209"/>
      <c r="U1325" s="517"/>
      <c r="V1325" s="16">
        <v>0</v>
      </c>
      <c r="W1325" s="11">
        <v>0</v>
      </c>
      <c r="X1325" s="17">
        <v>0</v>
      </c>
      <c r="Y1325" s="16"/>
      <c r="Z1325" s="11"/>
      <c r="AA1325" s="17"/>
      <c r="AB1325" s="16"/>
      <c r="AC1325" s="11"/>
      <c r="AD1325" s="17">
        <f t="shared" si="313"/>
        <v>0</v>
      </c>
      <c r="AE1325" s="16"/>
      <c r="AF1325" s="11"/>
      <c r="AG1325" s="17"/>
      <c r="AH1325" s="164">
        <f>Q1325</f>
        <v>0</v>
      </c>
      <c r="AI1325" s="285"/>
      <c r="AJ1325" s="16">
        <f t="shared" si="309"/>
        <v>0</v>
      </c>
    </row>
    <row r="1326" spans="1:36" ht="11.25" customHeight="1">
      <c r="A1326" s="169">
        <v>19000231</v>
      </c>
      <c r="B1326" s="157"/>
      <c r="C1326" s="197" t="s">
        <v>1144</v>
      </c>
      <c r="D1326" s="159">
        <v>0</v>
      </c>
      <c r="E1326" s="159">
        <v>0</v>
      </c>
      <c r="F1326" s="159">
        <v>0</v>
      </c>
      <c r="G1326" s="159">
        <v>0</v>
      </c>
      <c r="H1326" s="159">
        <v>0</v>
      </c>
      <c r="I1326" s="159">
        <v>0</v>
      </c>
      <c r="J1326" s="275">
        <v>0</v>
      </c>
      <c r="K1326" s="275">
        <v>0</v>
      </c>
      <c r="L1326" s="160">
        <v>0</v>
      </c>
      <c r="M1326" s="160">
        <v>0</v>
      </c>
      <c r="N1326" s="160">
        <v>0</v>
      </c>
      <c r="O1326" s="160">
        <v>0</v>
      </c>
      <c r="P1326" s="160">
        <v>0</v>
      </c>
      <c r="Q1326" s="160">
        <f t="shared" si="300"/>
        <v>0</v>
      </c>
      <c r="R1326" s="222"/>
      <c r="S1326" s="209"/>
      <c r="T1326" s="209" t="s">
        <v>1771</v>
      </c>
      <c r="U1326" s="517"/>
      <c r="V1326" s="16"/>
      <c r="W1326" s="11"/>
      <c r="X1326" s="17"/>
      <c r="Y1326" s="16"/>
      <c r="Z1326" s="11"/>
      <c r="AA1326" s="17"/>
      <c r="AB1326" s="16"/>
      <c r="AC1326" s="11"/>
      <c r="AD1326" s="17">
        <f t="shared" si="313"/>
        <v>0</v>
      </c>
      <c r="AE1326" s="16">
        <f>$Q1326</f>
        <v>0</v>
      </c>
      <c r="AF1326" s="11">
        <f>$Q1326</f>
        <v>0</v>
      </c>
      <c r="AG1326" s="17">
        <f>$Q1326</f>
        <v>0</v>
      </c>
      <c r="AH1326" s="164"/>
      <c r="AI1326" s="285"/>
      <c r="AJ1326" s="16">
        <f t="shared" si="309"/>
        <v>0</v>
      </c>
    </row>
    <row r="1327" spans="1:36" ht="11.25" customHeight="1">
      <c r="A1327" s="156">
        <v>19000233</v>
      </c>
      <c r="C1327" s="197" t="s">
        <v>2954</v>
      </c>
      <c r="D1327" s="159">
        <v>0</v>
      </c>
      <c r="E1327" s="159">
        <v>0</v>
      </c>
      <c r="F1327" s="159">
        <v>0</v>
      </c>
      <c r="G1327" s="159">
        <v>0</v>
      </c>
      <c r="H1327" s="159">
        <v>0</v>
      </c>
      <c r="I1327" s="159">
        <v>0</v>
      </c>
      <c r="J1327" s="275">
        <v>0</v>
      </c>
      <c r="K1327" s="275">
        <v>0</v>
      </c>
      <c r="L1327" s="160">
        <v>0</v>
      </c>
      <c r="M1327" s="160">
        <v>0</v>
      </c>
      <c r="N1327" s="160">
        <v>0</v>
      </c>
      <c r="O1327" s="160">
        <v>0</v>
      </c>
      <c r="P1327" s="160">
        <v>0</v>
      </c>
      <c r="Q1327" s="160">
        <f t="shared" si="300"/>
        <v>0</v>
      </c>
      <c r="R1327" s="222"/>
      <c r="S1327" s="209"/>
      <c r="T1327" s="209"/>
      <c r="U1327" s="517"/>
      <c r="V1327" s="16">
        <v>0</v>
      </c>
      <c r="W1327" s="11">
        <v>0</v>
      </c>
      <c r="X1327" s="17">
        <v>0</v>
      </c>
      <c r="Y1327" s="16"/>
      <c r="Z1327" s="11"/>
      <c r="AA1327" s="17"/>
      <c r="AB1327" s="16"/>
      <c r="AC1327" s="11"/>
      <c r="AD1327" s="17">
        <f t="shared" si="313"/>
        <v>0</v>
      </c>
      <c r="AE1327" s="16"/>
      <c r="AF1327" s="11"/>
      <c r="AG1327" s="17"/>
      <c r="AH1327" s="164">
        <f>Q1327</f>
        <v>0</v>
      </c>
      <c r="AI1327" s="285"/>
      <c r="AJ1327" s="16">
        <f t="shared" si="309"/>
        <v>0</v>
      </c>
    </row>
    <row r="1328" spans="1:36" ht="11.25" customHeight="1">
      <c r="A1328" s="169">
        <v>19000241</v>
      </c>
      <c r="B1328" s="157"/>
      <c r="C1328" s="197" t="s">
        <v>1145</v>
      </c>
      <c r="D1328" s="159">
        <v>0</v>
      </c>
      <c r="E1328" s="159">
        <v>0</v>
      </c>
      <c r="F1328" s="159">
        <v>0</v>
      </c>
      <c r="G1328" s="159">
        <v>0</v>
      </c>
      <c r="H1328" s="159">
        <v>0</v>
      </c>
      <c r="I1328" s="159">
        <v>0</v>
      </c>
      <c r="J1328" s="275">
        <v>0</v>
      </c>
      <c r="K1328" s="275">
        <v>0</v>
      </c>
      <c r="L1328" s="160">
        <v>0</v>
      </c>
      <c r="M1328" s="160">
        <v>0</v>
      </c>
      <c r="N1328" s="160">
        <v>0</v>
      </c>
      <c r="O1328" s="160">
        <v>0</v>
      </c>
      <c r="P1328" s="160">
        <v>0</v>
      </c>
      <c r="Q1328" s="160">
        <f t="shared" si="300"/>
        <v>0</v>
      </c>
      <c r="R1328" s="222"/>
      <c r="S1328" s="209"/>
      <c r="T1328" s="209" t="s">
        <v>1771</v>
      </c>
      <c r="U1328" s="517"/>
      <c r="V1328" s="16"/>
      <c r="W1328" s="11"/>
      <c r="X1328" s="17"/>
      <c r="Y1328" s="16"/>
      <c r="Z1328" s="11"/>
      <c r="AA1328" s="17"/>
      <c r="AB1328" s="16"/>
      <c r="AC1328" s="11"/>
      <c r="AD1328" s="17">
        <f t="shared" si="313"/>
        <v>0</v>
      </c>
      <c r="AE1328" s="16">
        <f>$Q1328</f>
        <v>0</v>
      </c>
      <c r="AF1328" s="11">
        <f>$Q1328</f>
        <v>0</v>
      </c>
      <c r="AG1328" s="17">
        <f>$Q1328</f>
        <v>0</v>
      </c>
      <c r="AH1328" s="164"/>
      <c r="AI1328" s="285"/>
      <c r="AJ1328" s="16">
        <f t="shared" si="309"/>
        <v>0</v>
      </c>
    </row>
    <row r="1329" spans="1:36" ht="11.25" customHeight="1">
      <c r="A1329" s="156">
        <v>19000243</v>
      </c>
      <c r="C1329" s="197" t="s">
        <v>2955</v>
      </c>
      <c r="D1329" s="159">
        <v>0</v>
      </c>
      <c r="E1329" s="159">
        <v>0</v>
      </c>
      <c r="F1329" s="159">
        <v>0</v>
      </c>
      <c r="G1329" s="159">
        <v>0</v>
      </c>
      <c r="H1329" s="159">
        <v>0</v>
      </c>
      <c r="I1329" s="159">
        <v>0</v>
      </c>
      <c r="J1329" s="275">
        <v>0</v>
      </c>
      <c r="K1329" s="275">
        <v>0</v>
      </c>
      <c r="L1329" s="160">
        <v>0</v>
      </c>
      <c r="M1329" s="160">
        <v>0</v>
      </c>
      <c r="N1329" s="160">
        <v>0</v>
      </c>
      <c r="O1329" s="160">
        <v>0</v>
      </c>
      <c r="P1329" s="160">
        <v>0</v>
      </c>
      <c r="Q1329" s="160">
        <f t="shared" si="300"/>
        <v>0</v>
      </c>
      <c r="R1329" s="222"/>
      <c r="S1329" s="209"/>
      <c r="T1329" s="209"/>
      <c r="U1329" s="517"/>
      <c r="V1329" s="16">
        <v>0</v>
      </c>
      <c r="W1329" s="11">
        <v>0</v>
      </c>
      <c r="X1329" s="17">
        <v>0</v>
      </c>
      <c r="Y1329" s="16"/>
      <c r="Z1329" s="11"/>
      <c r="AA1329" s="17"/>
      <c r="AB1329" s="16"/>
      <c r="AC1329" s="11"/>
      <c r="AD1329" s="17">
        <f t="shared" si="313"/>
        <v>0</v>
      </c>
      <c r="AE1329" s="16"/>
      <c r="AF1329" s="11"/>
      <c r="AG1329" s="17"/>
      <c r="AH1329" s="164">
        <f>Q1329</f>
        <v>0</v>
      </c>
      <c r="AI1329" s="285"/>
      <c r="AJ1329" s="16">
        <f t="shared" si="309"/>
        <v>0</v>
      </c>
    </row>
    <row r="1330" spans="1:36" ht="11.25" customHeight="1">
      <c r="A1330" s="156">
        <v>19000251</v>
      </c>
      <c r="C1330" s="197" t="s">
        <v>2138</v>
      </c>
      <c r="D1330" s="159">
        <v>17226.759999999998</v>
      </c>
      <c r="E1330" s="159">
        <v>16299.1</v>
      </c>
      <c r="F1330" s="159">
        <v>15371.45</v>
      </c>
      <c r="G1330" s="159">
        <v>14407.36</v>
      </c>
      <c r="H1330" s="159">
        <v>13479.7</v>
      </c>
      <c r="I1330" s="159">
        <v>12552.04</v>
      </c>
      <c r="J1330" s="275">
        <v>11624.39</v>
      </c>
      <c r="K1330" s="275">
        <v>10696.73</v>
      </c>
      <c r="L1330" s="160">
        <v>9769.42</v>
      </c>
      <c r="M1330" s="160">
        <v>9281.94</v>
      </c>
      <c r="N1330" s="160">
        <v>8794.4599999999991</v>
      </c>
      <c r="O1330" s="160">
        <v>8306.98</v>
      </c>
      <c r="P1330" s="160">
        <v>7819.5</v>
      </c>
      <c r="Q1330" s="160">
        <f t="shared" si="300"/>
        <v>11925.558333333332</v>
      </c>
      <c r="R1330" s="222"/>
      <c r="S1330" s="209"/>
      <c r="T1330" s="209" t="s">
        <v>586</v>
      </c>
      <c r="U1330" s="517"/>
      <c r="V1330" s="16">
        <v>0</v>
      </c>
      <c r="W1330" s="11">
        <v>0</v>
      </c>
      <c r="X1330" s="17">
        <v>0</v>
      </c>
      <c r="Y1330" s="16"/>
      <c r="Z1330" s="11"/>
      <c r="AA1330" s="17"/>
      <c r="AB1330" s="16">
        <f>$Q1330</f>
        <v>11925.558333333332</v>
      </c>
      <c r="AC1330" s="11">
        <v>0</v>
      </c>
      <c r="AD1330" s="17">
        <f>SUM(AB1330:AC1330)</f>
        <v>11925.558333333332</v>
      </c>
      <c r="AE1330" s="16"/>
      <c r="AF1330" s="11"/>
      <c r="AG1330" s="17"/>
      <c r="AH1330" s="161"/>
      <c r="AI1330" s="285"/>
      <c r="AJ1330" s="16">
        <f t="shared" si="309"/>
        <v>0</v>
      </c>
    </row>
    <row r="1331" spans="1:36" ht="11.25" customHeight="1">
      <c r="A1331" s="156">
        <v>19000261</v>
      </c>
      <c r="C1331" s="197" t="s">
        <v>2956</v>
      </c>
      <c r="D1331" s="159">
        <v>0</v>
      </c>
      <c r="E1331" s="159">
        <v>0</v>
      </c>
      <c r="F1331" s="159">
        <v>0</v>
      </c>
      <c r="G1331" s="159">
        <v>0</v>
      </c>
      <c r="H1331" s="159">
        <v>0</v>
      </c>
      <c r="I1331" s="159">
        <v>0</v>
      </c>
      <c r="J1331" s="275">
        <v>0</v>
      </c>
      <c r="K1331" s="275">
        <v>0</v>
      </c>
      <c r="L1331" s="160">
        <v>0</v>
      </c>
      <c r="M1331" s="160">
        <v>0</v>
      </c>
      <c r="N1331" s="160">
        <v>0</v>
      </c>
      <c r="O1331" s="160">
        <v>0</v>
      </c>
      <c r="P1331" s="160">
        <v>0</v>
      </c>
      <c r="Q1331" s="160">
        <f t="shared" si="300"/>
        <v>0</v>
      </c>
      <c r="R1331" s="222"/>
      <c r="S1331" s="209"/>
      <c r="T1331" s="209"/>
      <c r="U1331" s="517"/>
      <c r="V1331" s="16">
        <v>0</v>
      </c>
      <c r="W1331" s="11">
        <v>0</v>
      </c>
      <c r="X1331" s="17">
        <v>0</v>
      </c>
      <c r="Y1331" s="16"/>
      <c r="Z1331" s="11"/>
      <c r="AA1331" s="17"/>
      <c r="AB1331" s="16"/>
      <c r="AC1331" s="11"/>
      <c r="AD1331" s="17">
        <f t="shared" si="313"/>
        <v>0</v>
      </c>
      <c r="AE1331" s="16"/>
      <c r="AF1331" s="11"/>
      <c r="AG1331" s="17"/>
      <c r="AH1331" s="164">
        <f>Q1331</f>
        <v>0</v>
      </c>
      <c r="AI1331" s="285"/>
      <c r="AJ1331" s="16">
        <f t="shared" si="309"/>
        <v>0</v>
      </c>
    </row>
    <row r="1332" spans="1:36" ht="11.25" customHeight="1">
      <c r="A1332" s="156">
        <v>19000281</v>
      </c>
      <c r="C1332" s="197" t="s">
        <v>1080</v>
      </c>
      <c r="D1332" s="159">
        <v>0</v>
      </c>
      <c r="E1332" s="159">
        <v>0</v>
      </c>
      <c r="F1332" s="159">
        <v>0</v>
      </c>
      <c r="G1332" s="159">
        <v>0</v>
      </c>
      <c r="H1332" s="159">
        <v>0</v>
      </c>
      <c r="I1332" s="159">
        <v>0</v>
      </c>
      <c r="J1332" s="275">
        <v>0</v>
      </c>
      <c r="K1332" s="275">
        <v>0</v>
      </c>
      <c r="L1332" s="160">
        <v>0</v>
      </c>
      <c r="M1332" s="160">
        <v>0</v>
      </c>
      <c r="N1332" s="160">
        <v>0</v>
      </c>
      <c r="O1332" s="160">
        <v>0</v>
      </c>
      <c r="P1332" s="160">
        <v>0</v>
      </c>
      <c r="Q1332" s="160">
        <f t="shared" si="300"/>
        <v>0</v>
      </c>
      <c r="R1332" s="222"/>
      <c r="S1332" s="209"/>
      <c r="T1332" s="209"/>
      <c r="U1332" s="517"/>
      <c r="V1332" s="16">
        <v>0</v>
      </c>
      <c r="W1332" s="11">
        <v>0</v>
      </c>
      <c r="X1332" s="17">
        <v>0</v>
      </c>
      <c r="Y1332" s="16"/>
      <c r="Z1332" s="11"/>
      <c r="AA1332" s="17"/>
      <c r="AB1332" s="16"/>
      <c r="AC1332" s="11"/>
      <c r="AD1332" s="17">
        <f t="shared" si="313"/>
        <v>0</v>
      </c>
      <c r="AE1332" s="16"/>
      <c r="AF1332" s="11"/>
      <c r="AG1332" s="17"/>
      <c r="AH1332" s="164">
        <f>Q1332</f>
        <v>0</v>
      </c>
      <c r="AI1332" s="285"/>
      <c r="AJ1332" s="16">
        <f t="shared" si="309"/>
        <v>0</v>
      </c>
    </row>
    <row r="1333" spans="1:36" ht="11.25" customHeight="1">
      <c r="A1333" s="156">
        <v>19000282</v>
      </c>
      <c r="C1333" s="197" t="s">
        <v>1080</v>
      </c>
      <c r="D1333" s="159">
        <v>0</v>
      </c>
      <c r="E1333" s="159">
        <v>0</v>
      </c>
      <c r="F1333" s="159">
        <v>0</v>
      </c>
      <c r="G1333" s="159">
        <v>0</v>
      </c>
      <c r="H1333" s="159">
        <v>0</v>
      </c>
      <c r="I1333" s="159">
        <v>0</v>
      </c>
      <c r="J1333" s="275">
        <v>0</v>
      </c>
      <c r="K1333" s="275">
        <v>0</v>
      </c>
      <c r="L1333" s="160">
        <v>0</v>
      </c>
      <c r="M1333" s="160">
        <v>0</v>
      </c>
      <c r="N1333" s="160">
        <v>0</v>
      </c>
      <c r="O1333" s="160">
        <v>0</v>
      </c>
      <c r="P1333" s="160">
        <v>0</v>
      </c>
      <c r="Q1333" s="160">
        <f t="shared" si="300"/>
        <v>0</v>
      </c>
      <c r="R1333" s="222"/>
      <c r="S1333" s="209"/>
      <c r="T1333" s="209" t="s">
        <v>1294</v>
      </c>
      <c r="U1333" s="517"/>
      <c r="V1333" s="16">
        <v>0</v>
      </c>
      <c r="W1333" s="11">
        <v>0</v>
      </c>
      <c r="X1333" s="17">
        <v>0</v>
      </c>
      <c r="Y1333" s="16"/>
      <c r="Z1333" s="11"/>
      <c r="AA1333" s="17"/>
      <c r="AB1333" s="16">
        <v>0</v>
      </c>
      <c r="AC1333" s="11">
        <f>$Q1333</f>
        <v>0</v>
      </c>
      <c r="AD1333" s="17">
        <f t="shared" si="313"/>
        <v>0</v>
      </c>
      <c r="AE1333" s="16"/>
      <c r="AF1333" s="11"/>
      <c r="AG1333" s="17"/>
      <c r="AH1333" s="161"/>
      <c r="AI1333" s="285"/>
      <c r="AJ1333" s="16">
        <f t="shared" si="309"/>
        <v>0</v>
      </c>
    </row>
    <row r="1334" spans="1:36" ht="11.25" customHeight="1">
      <c r="A1334" s="156">
        <v>19000283</v>
      </c>
      <c r="C1334" s="197" t="s">
        <v>2957</v>
      </c>
      <c r="D1334" s="159">
        <v>2425588.63</v>
      </c>
      <c r="E1334" s="159">
        <v>2542566.33</v>
      </c>
      <c r="F1334" s="159">
        <v>2659544.0299999998</v>
      </c>
      <c r="G1334" s="159">
        <v>2988057.18</v>
      </c>
      <c r="H1334" s="159">
        <v>3107407.18</v>
      </c>
      <c r="I1334" s="159">
        <v>3226757.18</v>
      </c>
      <c r="J1334" s="275">
        <v>2019918.79</v>
      </c>
      <c r="K1334" s="275">
        <v>2146618.79</v>
      </c>
      <c r="L1334" s="160">
        <v>2273318.79</v>
      </c>
      <c r="M1334" s="160">
        <v>2361442.84</v>
      </c>
      <c r="N1334" s="160">
        <v>2493392.84</v>
      </c>
      <c r="O1334" s="160">
        <v>2625342.84</v>
      </c>
      <c r="P1334" s="160">
        <v>2633065.94</v>
      </c>
      <c r="Q1334" s="160">
        <f t="shared" si="300"/>
        <v>2581141.1729166661</v>
      </c>
      <c r="R1334" s="222"/>
      <c r="S1334" s="209"/>
      <c r="T1334" s="209" t="s">
        <v>1771</v>
      </c>
      <c r="U1334" s="517"/>
      <c r="V1334" s="16">
        <v>0</v>
      </c>
      <c r="W1334" s="11">
        <v>0</v>
      </c>
      <c r="X1334" s="17">
        <v>0</v>
      </c>
      <c r="Y1334" s="16"/>
      <c r="Z1334" s="11"/>
      <c r="AA1334" s="17"/>
      <c r="AB1334" s="16"/>
      <c r="AC1334" s="11"/>
      <c r="AD1334" s="17">
        <f t="shared" si="313"/>
        <v>0</v>
      </c>
      <c r="AE1334" s="16">
        <f>$Q1334</f>
        <v>2581141.1729166661</v>
      </c>
      <c r="AF1334" s="11">
        <f>$Q1334</f>
        <v>2581141.1729166661</v>
      </c>
      <c r="AG1334" s="17">
        <f>$Q1334</f>
        <v>2581141.1729166661</v>
      </c>
      <c r="AH1334" s="161"/>
      <c r="AI1334" s="285"/>
      <c r="AJ1334" s="16">
        <f t="shared" si="309"/>
        <v>0</v>
      </c>
    </row>
    <row r="1335" spans="1:36" ht="11.25" customHeight="1">
      <c r="A1335" s="156">
        <v>19000293</v>
      </c>
      <c r="C1335" s="197" t="s">
        <v>2958</v>
      </c>
      <c r="D1335" s="159">
        <v>0</v>
      </c>
      <c r="E1335" s="159">
        <v>0</v>
      </c>
      <c r="F1335" s="159">
        <v>0</v>
      </c>
      <c r="G1335" s="159">
        <v>0</v>
      </c>
      <c r="H1335" s="159">
        <v>0</v>
      </c>
      <c r="I1335" s="159">
        <v>0</v>
      </c>
      <c r="J1335" s="275">
        <v>0</v>
      </c>
      <c r="K1335" s="275">
        <v>0</v>
      </c>
      <c r="L1335" s="160">
        <v>0</v>
      </c>
      <c r="M1335" s="160">
        <v>0</v>
      </c>
      <c r="N1335" s="160">
        <v>0</v>
      </c>
      <c r="O1335" s="160">
        <v>0</v>
      </c>
      <c r="P1335" s="160">
        <v>0</v>
      </c>
      <c r="Q1335" s="160">
        <f t="shared" si="300"/>
        <v>0</v>
      </c>
      <c r="R1335" s="222"/>
      <c r="S1335" s="209"/>
      <c r="T1335" s="209"/>
      <c r="U1335" s="517"/>
      <c r="V1335" s="16">
        <v>0</v>
      </c>
      <c r="W1335" s="11">
        <v>0</v>
      </c>
      <c r="X1335" s="17">
        <v>0</v>
      </c>
      <c r="Y1335" s="16"/>
      <c r="Z1335" s="11"/>
      <c r="AA1335" s="17"/>
      <c r="AB1335" s="16"/>
      <c r="AC1335" s="11"/>
      <c r="AD1335" s="17">
        <f t="shared" si="313"/>
        <v>0</v>
      </c>
      <c r="AE1335" s="16"/>
      <c r="AF1335" s="11"/>
      <c r="AG1335" s="17"/>
      <c r="AH1335" s="164">
        <f>Q1335</f>
        <v>0</v>
      </c>
      <c r="AI1335" s="285"/>
      <c r="AJ1335" s="16">
        <f t="shared" si="309"/>
        <v>0</v>
      </c>
    </row>
    <row r="1336" spans="1:36" ht="11.25" customHeight="1">
      <c r="A1336" s="156">
        <v>19000301</v>
      </c>
      <c r="C1336" s="197" t="s">
        <v>2959</v>
      </c>
      <c r="D1336" s="159">
        <v>0</v>
      </c>
      <c r="E1336" s="159">
        <v>0</v>
      </c>
      <c r="F1336" s="159">
        <v>0</v>
      </c>
      <c r="G1336" s="159">
        <v>0</v>
      </c>
      <c r="H1336" s="159">
        <v>0</v>
      </c>
      <c r="I1336" s="159">
        <v>0</v>
      </c>
      <c r="J1336" s="275">
        <v>0</v>
      </c>
      <c r="K1336" s="275">
        <v>0</v>
      </c>
      <c r="L1336" s="160">
        <v>0</v>
      </c>
      <c r="M1336" s="160">
        <v>0</v>
      </c>
      <c r="N1336" s="160">
        <v>0</v>
      </c>
      <c r="O1336" s="160">
        <v>0</v>
      </c>
      <c r="P1336" s="160">
        <v>0</v>
      </c>
      <c r="Q1336" s="160">
        <f t="shared" ref="Q1336:Q1353" si="315">(D1336+P1336+SUM(E1336:O1336)*2)/24</f>
        <v>0</v>
      </c>
      <c r="R1336" s="222"/>
      <c r="S1336" s="209"/>
      <c r="T1336" s="209" t="s">
        <v>1771</v>
      </c>
      <c r="U1336" s="517"/>
      <c r="V1336" s="16">
        <v>0</v>
      </c>
      <c r="W1336" s="11">
        <v>0</v>
      </c>
      <c r="X1336" s="17">
        <v>0</v>
      </c>
      <c r="Y1336" s="16"/>
      <c r="Z1336" s="11"/>
      <c r="AA1336" s="17"/>
      <c r="AB1336" s="16"/>
      <c r="AC1336" s="11"/>
      <c r="AD1336" s="17">
        <f t="shared" si="313"/>
        <v>0</v>
      </c>
      <c r="AE1336" s="16">
        <f t="shared" ref="AE1336:AG1340" si="316">$Q1336</f>
        <v>0</v>
      </c>
      <c r="AF1336" s="11">
        <f t="shared" si="316"/>
        <v>0</v>
      </c>
      <c r="AG1336" s="17">
        <f t="shared" si="316"/>
        <v>0</v>
      </c>
      <c r="AH1336" s="161"/>
      <c r="AI1336" s="285"/>
      <c r="AJ1336" s="16">
        <f t="shared" si="309"/>
        <v>0</v>
      </c>
    </row>
    <row r="1337" spans="1:36" ht="11.25" customHeight="1">
      <c r="A1337" s="156">
        <v>19000303</v>
      </c>
      <c r="C1337" s="197" t="s">
        <v>1618</v>
      </c>
      <c r="D1337" s="159">
        <v>0</v>
      </c>
      <c r="E1337" s="159">
        <v>0</v>
      </c>
      <c r="F1337" s="159">
        <v>0</v>
      </c>
      <c r="G1337" s="159">
        <v>0</v>
      </c>
      <c r="H1337" s="159">
        <v>0</v>
      </c>
      <c r="I1337" s="159">
        <v>0</v>
      </c>
      <c r="J1337" s="275">
        <v>0</v>
      </c>
      <c r="K1337" s="275">
        <v>0</v>
      </c>
      <c r="L1337" s="160">
        <v>0</v>
      </c>
      <c r="M1337" s="160">
        <v>0</v>
      </c>
      <c r="N1337" s="160">
        <v>0</v>
      </c>
      <c r="O1337" s="160">
        <v>0</v>
      </c>
      <c r="P1337" s="160">
        <v>0</v>
      </c>
      <c r="Q1337" s="160">
        <f t="shared" si="315"/>
        <v>0</v>
      </c>
      <c r="R1337" s="222"/>
      <c r="S1337" s="209"/>
      <c r="T1337" s="209" t="s">
        <v>1771</v>
      </c>
      <c r="U1337" s="517"/>
      <c r="V1337" s="16">
        <v>0</v>
      </c>
      <c r="W1337" s="11">
        <v>0</v>
      </c>
      <c r="X1337" s="17">
        <v>0</v>
      </c>
      <c r="Y1337" s="16"/>
      <c r="Z1337" s="11"/>
      <c r="AA1337" s="17"/>
      <c r="AB1337" s="16"/>
      <c r="AC1337" s="11"/>
      <c r="AD1337" s="17">
        <f t="shared" si="313"/>
        <v>0</v>
      </c>
      <c r="AE1337" s="16">
        <f t="shared" si="316"/>
        <v>0</v>
      </c>
      <c r="AF1337" s="11">
        <f t="shared" si="316"/>
        <v>0</v>
      </c>
      <c r="AG1337" s="17">
        <f t="shared" si="316"/>
        <v>0</v>
      </c>
      <c r="AH1337" s="161"/>
      <c r="AI1337" s="285"/>
      <c r="AJ1337" s="16">
        <f t="shared" si="309"/>
        <v>0</v>
      </c>
    </row>
    <row r="1338" spans="1:36" ht="11.25" customHeight="1">
      <c r="A1338" s="156">
        <v>19000313</v>
      </c>
      <c r="C1338" s="197" t="s">
        <v>1619</v>
      </c>
      <c r="D1338" s="159">
        <v>0</v>
      </c>
      <c r="E1338" s="159">
        <v>0</v>
      </c>
      <c r="F1338" s="159">
        <v>0</v>
      </c>
      <c r="G1338" s="159">
        <v>0</v>
      </c>
      <c r="H1338" s="159">
        <v>0</v>
      </c>
      <c r="I1338" s="159">
        <v>0</v>
      </c>
      <c r="J1338" s="275">
        <v>0</v>
      </c>
      <c r="K1338" s="275">
        <v>0</v>
      </c>
      <c r="L1338" s="160">
        <v>0</v>
      </c>
      <c r="M1338" s="160">
        <v>0</v>
      </c>
      <c r="N1338" s="160">
        <v>0</v>
      </c>
      <c r="O1338" s="160">
        <v>0</v>
      </c>
      <c r="P1338" s="160">
        <v>0</v>
      </c>
      <c r="Q1338" s="160">
        <f t="shared" si="315"/>
        <v>0</v>
      </c>
      <c r="R1338" s="222"/>
      <c r="S1338" s="209"/>
      <c r="T1338" s="209" t="s">
        <v>1771</v>
      </c>
      <c r="U1338" s="517"/>
      <c r="V1338" s="16">
        <v>0</v>
      </c>
      <c r="W1338" s="11">
        <v>0</v>
      </c>
      <c r="X1338" s="17">
        <v>0</v>
      </c>
      <c r="Y1338" s="16"/>
      <c r="Z1338" s="11"/>
      <c r="AA1338" s="17"/>
      <c r="AB1338" s="16"/>
      <c r="AC1338" s="11"/>
      <c r="AD1338" s="17">
        <f t="shared" si="313"/>
        <v>0</v>
      </c>
      <c r="AE1338" s="16">
        <f t="shared" si="316"/>
        <v>0</v>
      </c>
      <c r="AF1338" s="11">
        <f t="shared" si="316"/>
        <v>0</v>
      </c>
      <c r="AG1338" s="17">
        <f t="shared" si="316"/>
        <v>0</v>
      </c>
      <c r="AH1338" s="161"/>
      <c r="AI1338" s="285"/>
      <c r="AJ1338" s="16">
        <f t="shared" si="309"/>
        <v>0</v>
      </c>
    </row>
    <row r="1339" spans="1:36" ht="11.25" customHeight="1">
      <c r="A1339" s="156">
        <v>19000321</v>
      </c>
      <c r="C1339" s="197" t="s">
        <v>2960</v>
      </c>
      <c r="D1339" s="159">
        <v>0</v>
      </c>
      <c r="E1339" s="159">
        <v>0</v>
      </c>
      <c r="F1339" s="159">
        <v>0</v>
      </c>
      <c r="G1339" s="159">
        <v>0</v>
      </c>
      <c r="H1339" s="159">
        <v>0</v>
      </c>
      <c r="I1339" s="159">
        <v>0</v>
      </c>
      <c r="J1339" s="275">
        <v>0</v>
      </c>
      <c r="K1339" s="275">
        <v>0</v>
      </c>
      <c r="L1339" s="160">
        <v>0</v>
      </c>
      <c r="M1339" s="160">
        <v>0</v>
      </c>
      <c r="N1339" s="160">
        <v>0</v>
      </c>
      <c r="O1339" s="160">
        <v>0</v>
      </c>
      <c r="P1339" s="160">
        <v>0</v>
      </c>
      <c r="Q1339" s="160">
        <f t="shared" si="315"/>
        <v>0</v>
      </c>
      <c r="R1339" s="222"/>
      <c r="S1339" s="209"/>
      <c r="T1339" s="209"/>
      <c r="U1339" s="517"/>
      <c r="V1339" s="16">
        <v>0</v>
      </c>
      <c r="W1339" s="11">
        <v>0</v>
      </c>
      <c r="X1339" s="17">
        <v>0</v>
      </c>
      <c r="Y1339" s="16"/>
      <c r="Z1339" s="11"/>
      <c r="AA1339" s="17"/>
      <c r="AB1339" s="16"/>
      <c r="AC1339" s="11"/>
      <c r="AD1339" s="17">
        <f t="shared" si="313"/>
        <v>0</v>
      </c>
      <c r="AE1339" s="16">
        <f t="shared" si="316"/>
        <v>0</v>
      </c>
      <c r="AF1339" s="11">
        <f t="shared" si="316"/>
        <v>0</v>
      </c>
      <c r="AG1339" s="17">
        <f t="shared" si="316"/>
        <v>0</v>
      </c>
      <c r="AH1339" s="164">
        <f t="shared" ref="AH1339:AH1344" si="317">Q1339</f>
        <v>0</v>
      </c>
      <c r="AI1339" s="285"/>
      <c r="AJ1339" s="16">
        <f t="shared" si="309"/>
        <v>0</v>
      </c>
    </row>
    <row r="1340" spans="1:36" ht="11.25" customHeight="1">
      <c r="A1340" s="156">
        <v>19000341</v>
      </c>
      <c r="C1340" s="197" t="s">
        <v>2961</v>
      </c>
      <c r="D1340" s="159">
        <v>0</v>
      </c>
      <c r="E1340" s="159">
        <v>0</v>
      </c>
      <c r="F1340" s="159">
        <v>0</v>
      </c>
      <c r="G1340" s="159">
        <v>0</v>
      </c>
      <c r="H1340" s="159">
        <v>0</v>
      </c>
      <c r="I1340" s="159">
        <v>0</v>
      </c>
      <c r="J1340" s="275">
        <v>0</v>
      </c>
      <c r="K1340" s="275">
        <v>0</v>
      </c>
      <c r="L1340" s="160">
        <v>0</v>
      </c>
      <c r="M1340" s="160">
        <v>0</v>
      </c>
      <c r="N1340" s="160">
        <v>0</v>
      </c>
      <c r="O1340" s="160">
        <v>0</v>
      </c>
      <c r="P1340" s="160">
        <v>0</v>
      </c>
      <c r="Q1340" s="160">
        <f t="shared" si="315"/>
        <v>0</v>
      </c>
      <c r="R1340" s="222"/>
      <c r="S1340" s="209"/>
      <c r="T1340" s="209"/>
      <c r="U1340" s="517"/>
      <c r="V1340" s="16">
        <v>0</v>
      </c>
      <c r="W1340" s="11">
        <v>0</v>
      </c>
      <c r="X1340" s="17">
        <v>0</v>
      </c>
      <c r="Y1340" s="16"/>
      <c r="Z1340" s="11"/>
      <c r="AA1340" s="17"/>
      <c r="AB1340" s="16"/>
      <c r="AC1340" s="11"/>
      <c r="AD1340" s="17">
        <f t="shared" si="313"/>
        <v>0</v>
      </c>
      <c r="AE1340" s="16">
        <f t="shared" si="316"/>
        <v>0</v>
      </c>
      <c r="AF1340" s="11">
        <f t="shared" si="316"/>
        <v>0</v>
      </c>
      <c r="AG1340" s="17">
        <f t="shared" si="316"/>
        <v>0</v>
      </c>
      <c r="AH1340" s="164">
        <f t="shared" si="317"/>
        <v>0</v>
      </c>
      <c r="AI1340" s="285"/>
      <c r="AJ1340" s="16">
        <f t="shared" si="309"/>
        <v>0</v>
      </c>
    </row>
    <row r="1341" spans="1:36" ht="11.25" customHeight="1">
      <c r="A1341" s="156">
        <v>19000361</v>
      </c>
      <c r="C1341" s="197" t="s">
        <v>1057</v>
      </c>
      <c r="D1341" s="159">
        <v>159437</v>
      </c>
      <c r="E1341" s="159">
        <v>159437</v>
      </c>
      <c r="F1341" s="159">
        <v>159437</v>
      </c>
      <c r="G1341" s="159">
        <v>159437</v>
      </c>
      <c r="H1341" s="159">
        <v>159437</v>
      </c>
      <c r="I1341" s="159">
        <v>159437</v>
      </c>
      <c r="J1341" s="275">
        <v>159437</v>
      </c>
      <c r="K1341" s="275">
        <v>159437</v>
      </c>
      <c r="L1341" s="160">
        <v>159437</v>
      </c>
      <c r="M1341" s="160">
        <v>159437</v>
      </c>
      <c r="N1341" s="160">
        <v>159437</v>
      </c>
      <c r="O1341" s="160">
        <v>159437</v>
      </c>
      <c r="P1341" s="160">
        <v>159437</v>
      </c>
      <c r="Q1341" s="160">
        <f t="shared" si="315"/>
        <v>159437</v>
      </c>
      <c r="R1341" s="222"/>
      <c r="S1341" s="209"/>
      <c r="T1341" s="209"/>
      <c r="U1341" s="517"/>
      <c r="V1341" s="16">
        <v>0</v>
      </c>
      <c r="W1341" s="11">
        <v>0</v>
      </c>
      <c r="X1341" s="17">
        <v>0</v>
      </c>
      <c r="Y1341" s="16"/>
      <c r="Z1341" s="11"/>
      <c r="AA1341" s="17"/>
      <c r="AB1341" s="16"/>
      <c r="AC1341" s="11"/>
      <c r="AD1341" s="17">
        <f t="shared" si="313"/>
        <v>0</v>
      </c>
      <c r="AE1341" s="16"/>
      <c r="AF1341" s="11"/>
      <c r="AG1341" s="17"/>
      <c r="AH1341" s="161">
        <f t="shared" si="317"/>
        <v>159437</v>
      </c>
      <c r="AI1341" s="285"/>
      <c r="AJ1341" s="16">
        <f t="shared" si="309"/>
        <v>0</v>
      </c>
    </row>
    <row r="1342" spans="1:36" ht="11.25" customHeight="1">
      <c r="A1342" s="156">
        <v>19000371</v>
      </c>
      <c r="C1342" s="197" t="s">
        <v>1058</v>
      </c>
      <c r="D1342" s="159">
        <v>39010.93</v>
      </c>
      <c r="E1342" s="159">
        <v>40958.379999999997</v>
      </c>
      <c r="F1342" s="159">
        <v>36753.85</v>
      </c>
      <c r="G1342" s="159">
        <v>37654.480000000003</v>
      </c>
      <c r="H1342" s="159">
        <v>35031.72</v>
      </c>
      <c r="I1342" s="159">
        <v>36636.9</v>
      </c>
      <c r="J1342" s="275">
        <v>23305.23</v>
      </c>
      <c r="K1342" s="275">
        <v>13855.16</v>
      </c>
      <c r="L1342" s="160">
        <v>1046077.73</v>
      </c>
      <c r="M1342" s="160">
        <v>0</v>
      </c>
      <c r="N1342" s="160">
        <v>-27032.51</v>
      </c>
      <c r="O1342" s="160">
        <v>24818.68</v>
      </c>
      <c r="P1342" s="160">
        <v>24026.14</v>
      </c>
      <c r="Q1342" s="160">
        <f t="shared" si="315"/>
        <v>108298.17958333332</v>
      </c>
      <c r="R1342" s="222"/>
      <c r="S1342" s="209"/>
      <c r="T1342" s="209"/>
      <c r="U1342" s="517"/>
      <c r="V1342" s="16">
        <v>0</v>
      </c>
      <c r="W1342" s="11">
        <v>0</v>
      </c>
      <c r="X1342" s="17">
        <v>0</v>
      </c>
      <c r="Y1342" s="16"/>
      <c r="Z1342" s="11"/>
      <c r="AA1342" s="17"/>
      <c r="AB1342" s="16"/>
      <c r="AC1342" s="11"/>
      <c r="AD1342" s="17">
        <f t="shared" si="313"/>
        <v>0</v>
      </c>
      <c r="AE1342" s="16"/>
      <c r="AF1342" s="11"/>
      <c r="AG1342" s="17"/>
      <c r="AH1342" s="164">
        <f t="shared" si="317"/>
        <v>108298.17958333332</v>
      </c>
      <c r="AI1342" s="285"/>
      <c r="AJ1342" s="16">
        <f t="shared" si="309"/>
        <v>0</v>
      </c>
    </row>
    <row r="1343" spans="1:36" ht="11.25" customHeight="1">
      <c r="A1343" s="156">
        <v>19000381</v>
      </c>
      <c r="C1343" s="197" t="s">
        <v>1059</v>
      </c>
      <c r="D1343" s="159">
        <v>0</v>
      </c>
      <c r="E1343" s="159">
        <v>0</v>
      </c>
      <c r="F1343" s="159">
        <v>0</v>
      </c>
      <c r="G1343" s="159">
        <v>0</v>
      </c>
      <c r="H1343" s="159">
        <v>0</v>
      </c>
      <c r="I1343" s="159">
        <v>0</v>
      </c>
      <c r="J1343" s="275">
        <v>0</v>
      </c>
      <c r="K1343" s="275">
        <v>0</v>
      </c>
      <c r="L1343" s="160">
        <v>0</v>
      </c>
      <c r="M1343" s="160">
        <v>0</v>
      </c>
      <c r="N1343" s="160">
        <v>0</v>
      </c>
      <c r="O1343" s="160">
        <v>0</v>
      </c>
      <c r="P1343" s="160">
        <v>0</v>
      </c>
      <c r="Q1343" s="160">
        <f t="shared" si="315"/>
        <v>0</v>
      </c>
      <c r="R1343" s="222"/>
      <c r="S1343" s="209"/>
      <c r="T1343" s="209"/>
      <c r="U1343" s="517"/>
      <c r="V1343" s="16">
        <v>0</v>
      </c>
      <c r="W1343" s="11">
        <v>0</v>
      </c>
      <c r="X1343" s="17">
        <v>0</v>
      </c>
      <c r="Y1343" s="16"/>
      <c r="Z1343" s="11"/>
      <c r="AA1343" s="17"/>
      <c r="AB1343" s="16"/>
      <c r="AC1343" s="11"/>
      <c r="AD1343" s="17">
        <f t="shared" si="313"/>
        <v>0</v>
      </c>
      <c r="AE1343" s="16"/>
      <c r="AF1343" s="11"/>
      <c r="AG1343" s="17"/>
      <c r="AH1343" s="164">
        <f t="shared" si="317"/>
        <v>0</v>
      </c>
      <c r="AI1343" s="285"/>
      <c r="AJ1343" s="16">
        <f t="shared" si="309"/>
        <v>0</v>
      </c>
    </row>
    <row r="1344" spans="1:36" ht="11.25" customHeight="1">
      <c r="A1344" s="156">
        <v>19000383</v>
      </c>
      <c r="B1344" s="157"/>
      <c r="C1344" s="197" t="s">
        <v>1975</v>
      </c>
      <c r="D1344" s="159">
        <v>0</v>
      </c>
      <c r="E1344" s="159">
        <v>0</v>
      </c>
      <c r="F1344" s="159">
        <v>0</v>
      </c>
      <c r="G1344" s="159">
        <v>0</v>
      </c>
      <c r="H1344" s="159">
        <v>0</v>
      </c>
      <c r="I1344" s="159">
        <v>0</v>
      </c>
      <c r="J1344" s="275">
        <v>0</v>
      </c>
      <c r="K1344" s="275">
        <v>0</v>
      </c>
      <c r="L1344" s="160">
        <v>0</v>
      </c>
      <c r="M1344" s="160">
        <v>0</v>
      </c>
      <c r="N1344" s="160">
        <v>0</v>
      </c>
      <c r="O1344" s="160">
        <v>0</v>
      </c>
      <c r="P1344" s="160">
        <v>0</v>
      </c>
      <c r="Q1344" s="160">
        <f t="shared" si="315"/>
        <v>0</v>
      </c>
      <c r="R1344" s="222"/>
      <c r="S1344" s="209"/>
      <c r="T1344" s="209"/>
      <c r="U1344" s="517"/>
      <c r="V1344" s="16">
        <v>0</v>
      </c>
      <c r="W1344" s="11">
        <v>0</v>
      </c>
      <c r="X1344" s="17">
        <v>0</v>
      </c>
      <c r="Y1344" s="16"/>
      <c r="Z1344" s="11"/>
      <c r="AA1344" s="17"/>
      <c r="AB1344" s="16"/>
      <c r="AC1344" s="11"/>
      <c r="AD1344" s="17">
        <f t="shared" si="313"/>
        <v>0</v>
      </c>
      <c r="AE1344" s="16"/>
      <c r="AF1344" s="11"/>
      <c r="AG1344" s="17"/>
      <c r="AH1344" s="164">
        <f t="shared" si="317"/>
        <v>0</v>
      </c>
      <c r="AI1344" s="285"/>
      <c r="AJ1344" s="16">
        <f t="shared" si="309"/>
        <v>0</v>
      </c>
    </row>
    <row r="1345" spans="1:36" ht="11.25" customHeight="1">
      <c r="A1345" s="156">
        <v>19000393</v>
      </c>
      <c r="C1345" s="197" t="s">
        <v>487</v>
      </c>
      <c r="D1345" s="159">
        <v>0</v>
      </c>
      <c r="E1345" s="159">
        <v>0</v>
      </c>
      <c r="F1345" s="159">
        <v>0</v>
      </c>
      <c r="G1345" s="159">
        <v>0</v>
      </c>
      <c r="H1345" s="159">
        <v>0</v>
      </c>
      <c r="I1345" s="159">
        <v>0</v>
      </c>
      <c r="J1345" s="275">
        <v>0</v>
      </c>
      <c r="K1345" s="275">
        <v>0</v>
      </c>
      <c r="L1345" s="160">
        <v>0</v>
      </c>
      <c r="M1345" s="160">
        <v>0</v>
      </c>
      <c r="N1345" s="160">
        <v>0</v>
      </c>
      <c r="O1345" s="160">
        <v>0</v>
      </c>
      <c r="P1345" s="160">
        <v>0</v>
      </c>
      <c r="Q1345" s="160">
        <f t="shared" si="315"/>
        <v>0</v>
      </c>
      <c r="R1345" s="222"/>
      <c r="S1345" s="209"/>
      <c r="T1345" s="209" t="s">
        <v>1844</v>
      </c>
      <c r="U1345" s="517"/>
      <c r="V1345" s="16">
        <f>Q1345</f>
        <v>0</v>
      </c>
      <c r="W1345" s="11">
        <f>Q1345</f>
        <v>0</v>
      </c>
      <c r="X1345" s="17">
        <f>Q1345</f>
        <v>0</v>
      </c>
      <c r="Y1345" s="16"/>
      <c r="Z1345" s="11"/>
      <c r="AA1345" s="17"/>
      <c r="AB1345" s="16"/>
      <c r="AC1345" s="11"/>
      <c r="AD1345" s="17">
        <f>SUM(AB1345:AC1345)</f>
        <v>0</v>
      </c>
      <c r="AE1345" s="16">
        <v>0</v>
      </c>
      <c r="AF1345" s="11">
        <v>0</v>
      </c>
      <c r="AG1345" s="17">
        <v>0</v>
      </c>
      <c r="AH1345" s="161"/>
      <c r="AI1345" s="285"/>
      <c r="AJ1345" s="16">
        <f t="shared" si="309"/>
        <v>0</v>
      </c>
    </row>
    <row r="1346" spans="1:36" ht="11.25" customHeight="1">
      <c r="A1346" s="156">
        <v>19000401</v>
      </c>
      <c r="C1346" s="197" t="s">
        <v>822</v>
      </c>
      <c r="D1346" s="159">
        <v>0</v>
      </c>
      <c r="E1346" s="159">
        <v>0</v>
      </c>
      <c r="F1346" s="159">
        <v>0</v>
      </c>
      <c r="G1346" s="159">
        <v>0</v>
      </c>
      <c r="H1346" s="159">
        <v>0</v>
      </c>
      <c r="I1346" s="159">
        <v>0</v>
      </c>
      <c r="J1346" s="275">
        <v>0</v>
      </c>
      <c r="K1346" s="275">
        <v>0</v>
      </c>
      <c r="L1346" s="160">
        <v>0</v>
      </c>
      <c r="M1346" s="160">
        <v>0</v>
      </c>
      <c r="N1346" s="160">
        <v>0</v>
      </c>
      <c r="O1346" s="160">
        <v>0</v>
      </c>
      <c r="P1346" s="160">
        <v>0</v>
      </c>
      <c r="Q1346" s="160">
        <f t="shared" si="315"/>
        <v>0</v>
      </c>
      <c r="R1346" s="222"/>
      <c r="S1346" s="209"/>
      <c r="T1346" s="209" t="s">
        <v>1771</v>
      </c>
      <c r="U1346" s="517"/>
      <c r="V1346" s="16">
        <v>0</v>
      </c>
      <c r="W1346" s="11">
        <v>0</v>
      </c>
      <c r="X1346" s="17">
        <v>0</v>
      </c>
      <c r="Y1346" s="16"/>
      <c r="Z1346" s="11"/>
      <c r="AA1346" s="17"/>
      <c r="AB1346" s="16"/>
      <c r="AC1346" s="11"/>
      <c r="AD1346" s="17">
        <f t="shared" si="313"/>
        <v>0</v>
      </c>
      <c r="AE1346" s="16">
        <f>$Q1346</f>
        <v>0</v>
      </c>
      <c r="AF1346" s="11">
        <f>$Q1346</f>
        <v>0</v>
      </c>
      <c r="AG1346" s="17">
        <f>$Q1346</f>
        <v>0</v>
      </c>
      <c r="AH1346" s="161"/>
      <c r="AI1346" s="285"/>
      <c r="AJ1346" s="16">
        <f t="shared" si="309"/>
        <v>0</v>
      </c>
    </row>
    <row r="1347" spans="1:36" ht="11.25" customHeight="1">
      <c r="A1347" s="156">
        <v>19000403</v>
      </c>
      <c r="C1347" s="197" t="s">
        <v>1634</v>
      </c>
      <c r="D1347" s="159">
        <v>156778.54999999999</v>
      </c>
      <c r="E1347" s="159">
        <v>156156.6</v>
      </c>
      <c r="F1347" s="159">
        <v>155534.65</v>
      </c>
      <c r="G1347" s="159">
        <v>154912.70000000001</v>
      </c>
      <c r="H1347" s="159">
        <v>154290.75</v>
      </c>
      <c r="I1347" s="159">
        <v>153668.79999999999</v>
      </c>
      <c r="J1347" s="275">
        <v>153046.85</v>
      </c>
      <c r="K1347" s="275">
        <v>152424.9</v>
      </c>
      <c r="L1347" s="160">
        <v>151802.95000000001</v>
      </c>
      <c r="M1347" s="160">
        <v>151181</v>
      </c>
      <c r="N1347" s="160">
        <v>150559.04999999999</v>
      </c>
      <c r="O1347" s="160">
        <v>149937.1</v>
      </c>
      <c r="P1347" s="160">
        <v>149315.15</v>
      </c>
      <c r="Q1347" s="160">
        <f t="shared" si="315"/>
        <v>153046.85</v>
      </c>
      <c r="R1347" s="222"/>
      <c r="S1347" s="209"/>
      <c r="T1347" s="209" t="s">
        <v>1844</v>
      </c>
      <c r="U1347" s="517"/>
      <c r="V1347" s="16">
        <f>Q1347</f>
        <v>153046.85</v>
      </c>
      <c r="W1347" s="11">
        <f>Q1347</f>
        <v>153046.85</v>
      </c>
      <c r="X1347" s="17">
        <f>Q1347</f>
        <v>153046.85</v>
      </c>
      <c r="Y1347" s="16"/>
      <c r="Z1347" s="11"/>
      <c r="AA1347" s="17"/>
      <c r="AB1347" s="16"/>
      <c r="AC1347" s="11"/>
      <c r="AD1347" s="17">
        <f>SUM(AB1347:AC1347)</f>
        <v>0</v>
      </c>
      <c r="AE1347" s="16">
        <v>0</v>
      </c>
      <c r="AF1347" s="11">
        <v>0</v>
      </c>
      <c r="AG1347" s="17">
        <v>0</v>
      </c>
      <c r="AH1347" s="161"/>
      <c r="AI1347" s="285"/>
      <c r="AJ1347" s="16">
        <f t="shared" si="309"/>
        <v>0</v>
      </c>
    </row>
    <row r="1348" spans="1:36" ht="11.25" customHeight="1">
      <c r="A1348" s="156">
        <v>19000411</v>
      </c>
      <c r="C1348" s="197" t="s">
        <v>823</v>
      </c>
      <c r="D1348" s="159">
        <v>0</v>
      </c>
      <c r="E1348" s="159">
        <v>0</v>
      </c>
      <c r="F1348" s="159">
        <v>0</v>
      </c>
      <c r="G1348" s="159">
        <v>0</v>
      </c>
      <c r="H1348" s="159">
        <v>0</v>
      </c>
      <c r="I1348" s="159">
        <v>0</v>
      </c>
      <c r="J1348" s="275">
        <v>0</v>
      </c>
      <c r="K1348" s="275">
        <v>0</v>
      </c>
      <c r="L1348" s="160">
        <v>0</v>
      </c>
      <c r="M1348" s="160">
        <v>0</v>
      </c>
      <c r="N1348" s="160">
        <v>0</v>
      </c>
      <c r="O1348" s="160">
        <v>0</v>
      </c>
      <c r="P1348" s="160">
        <v>0</v>
      </c>
      <c r="Q1348" s="160">
        <f t="shared" si="315"/>
        <v>0</v>
      </c>
      <c r="R1348" s="222"/>
      <c r="S1348" s="209"/>
      <c r="T1348" s="209"/>
      <c r="U1348" s="517"/>
      <c r="V1348" s="16">
        <v>0</v>
      </c>
      <c r="W1348" s="11">
        <v>0</v>
      </c>
      <c r="X1348" s="17">
        <v>0</v>
      </c>
      <c r="Y1348" s="16"/>
      <c r="Z1348" s="11"/>
      <c r="AA1348" s="17"/>
      <c r="AB1348" s="16"/>
      <c r="AC1348" s="11"/>
      <c r="AD1348" s="17">
        <f t="shared" si="313"/>
        <v>0</v>
      </c>
      <c r="AE1348" s="16">
        <f t="shared" ref="AE1348:AG1349" si="318">$Q1348</f>
        <v>0</v>
      </c>
      <c r="AF1348" s="11">
        <f t="shared" si="318"/>
        <v>0</v>
      </c>
      <c r="AG1348" s="17">
        <f t="shared" si="318"/>
        <v>0</v>
      </c>
      <c r="AH1348" s="164">
        <f>Q1348</f>
        <v>0</v>
      </c>
      <c r="AI1348" s="285"/>
      <c r="AJ1348" s="16">
        <f t="shared" si="309"/>
        <v>0</v>
      </c>
    </row>
    <row r="1349" spans="1:36" ht="11.25" customHeight="1">
      <c r="A1349" s="156">
        <v>19000413</v>
      </c>
      <c r="C1349" s="197" t="s">
        <v>937</v>
      </c>
      <c r="D1349" s="159">
        <v>0</v>
      </c>
      <c r="E1349" s="159">
        <v>0</v>
      </c>
      <c r="F1349" s="159">
        <v>0</v>
      </c>
      <c r="G1349" s="159">
        <v>0</v>
      </c>
      <c r="H1349" s="159">
        <v>0</v>
      </c>
      <c r="I1349" s="159">
        <v>0</v>
      </c>
      <c r="J1349" s="275">
        <v>0</v>
      </c>
      <c r="K1349" s="275">
        <v>0</v>
      </c>
      <c r="L1349" s="160">
        <v>0</v>
      </c>
      <c r="M1349" s="160">
        <v>0</v>
      </c>
      <c r="N1349" s="160">
        <v>0</v>
      </c>
      <c r="O1349" s="160">
        <v>0</v>
      </c>
      <c r="P1349" s="160">
        <v>0</v>
      </c>
      <c r="Q1349" s="160">
        <f t="shared" si="315"/>
        <v>0</v>
      </c>
      <c r="R1349" s="222"/>
      <c r="S1349" s="209"/>
      <c r="T1349" s="209" t="s">
        <v>1771</v>
      </c>
      <c r="U1349" s="517"/>
      <c r="V1349" s="16">
        <v>0</v>
      </c>
      <c r="W1349" s="11">
        <v>0</v>
      </c>
      <c r="X1349" s="17">
        <v>0</v>
      </c>
      <c r="Y1349" s="16"/>
      <c r="Z1349" s="11"/>
      <c r="AA1349" s="17"/>
      <c r="AB1349" s="16"/>
      <c r="AC1349" s="11"/>
      <c r="AD1349" s="17">
        <f>SUM(AB1349:AC1349)</f>
        <v>0</v>
      </c>
      <c r="AE1349" s="16">
        <f t="shared" si="318"/>
        <v>0</v>
      </c>
      <c r="AF1349" s="11">
        <f t="shared" si="318"/>
        <v>0</v>
      </c>
      <c r="AG1349" s="17">
        <f t="shared" si="318"/>
        <v>0</v>
      </c>
      <c r="AH1349" s="161"/>
      <c r="AI1349" s="285"/>
      <c r="AJ1349" s="16">
        <f t="shared" si="309"/>
        <v>0</v>
      </c>
    </row>
    <row r="1350" spans="1:36" ht="11.25" customHeight="1">
      <c r="A1350" s="156">
        <v>19000431</v>
      </c>
      <c r="C1350" s="197" t="s">
        <v>884</v>
      </c>
      <c r="D1350" s="159">
        <v>0</v>
      </c>
      <c r="E1350" s="159">
        <v>0</v>
      </c>
      <c r="F1350" s="159">
        <v>0</v>
      </c>
      <c r="G1350" s="159">
        <v>0</v>
      </c>
      <c r="H1350" s="159">
        <v>0</v>
      </c>
      <c r="I1350" s="159">
        <v>0</v>
      </c>
      <c r="J1350" s="275">
        <v>0</v>
      </c>
      <c r="K1350" s="275">
        <v>0</v>
      </c>
      <c r="L1350" s="160">
        <v>0</v>
      </c>
      <c r="M1350" s="160">
        <v>0</v>
      </c>
      <c r="N1350" s="160">
        <v>0</v>
      </c>
      <c r="O1350" s="160">
        <v>0</v>
      </c>
      <c r="P1350" s="160">
        <v>0</v>
      </c>
      <c r="Q1350" s="160">
        <f t="shared" si="315"/>
        <v>0</v>
      </c>
      <c r="R1350" s="222"/>
      <c r="S1350" s="209"/>
      <c r="T1350" s="209"/>
      <c r="U1350" s="517"/>
      <c r="V1350" s="16">
        <v>0</v>
      </c>
      <c r="W1350" s="11">
        <v>0</v>
      </c>
      <c r="X1350" s="17">
        <v>0</v>
      </c>
      <c r="Y1350" s="16"/>
      <c r="Z1350" s="11"/>
      <c r="AA1350" s="17"/>
      <c r="AB1350" s="16"/>
      <c r="AC1350" s="11"/>
      <c r="AD1350" s="17">
        <f t="shared" si="313"/>
        <v>0</v>
      </c>
      <c r="AE1350" s="16"/>
      <c r="AF1350" s="11"/>
      <c r="AG1350" s="17"/>
      <c r="AH1350" s="164">
        <f>Q1350</f>
        <v>0</v>
      </c>
      <c r="AI1350" s="285"/>
      <c r="AJ1350" s="16">
        <f t="shared" si="309"/>
        <v>0</v>
      </c>
    </row>
    <row r="1351" spans="1:36" ht="11.25" customHeight="1">
      <c r="A1351" s="213">
        <v>19000433</v>
      </c>
      <c r="B1351" s="229"/>
      <c r="C1351" s="197" t="s">
        <v>2797</v>
      </c>
      <c r="D1351" s="159">
        <v>0</v>
      </c>
      <c r="E1351" s="159">
        <v>0</v>
      </c>
      <c r="F1351" s="159">
        <v>0</v>
      </c>
      <c r="G1351" s="159">
        <v>0</v>
      </c>
      <c r="H1351" s="159">
        <v>0</v>
      </c>
      <c r="I1351" s="159">
        <v>0</v>
      </c>
      <c r="J1351" s="275">
        <v>0</v>
      </c>
      <c r="K1351" s="275">
        <v>0</v>
      </c>
      <c r="L1351" s="202">
        <v>0</v>
      </c>
      <c r="M1351" s="202">
        <v>0</v>
      </c>
      <c r="N1351" s="202">
        <v>0</v>
      </c>
      <c r="O1351" s="202">
        <v>0</v>
      </c>
      <c r="P1351" s="202">
        <v>0</v>
      </c>
      <c r="Q1351" s="160">
        <f t="shared" si="315"/>
        <v>0</v>
      </c>
      <c r="R1351" s="222" t="s">
        <v>2082</v>
      </c>
      <c r="S1351" s="209" t="s">
        <v>1451</v>
      </c>
      <c r="T1351" s="209" t="s">
        <v>2084</v>
      </c>
      <c r="U1351" s="517"/>
      <c r="V1351" s="16">
        <v>0</v>
      </c>
      <c r="W1351" s="11">
        <v>0</v>
      </c>
      <c r="X1351" s="17">
        <v>0</v>
      </c>
      <c r="Y1351" s="16">
        <v>0</v>
      </c>
      <c r="Z1351" s="16">
        <v>0</v>
      </c>
      <c r="AA1351" s="17">
        <f>Q1351</f>
        <v>0</v>
      </c>
      <c r="AB1351" s="16"/>
      <c r="AC1351" s="11"/>
      <c r="AD1351" s="17">
        <f t="shared" ref="AD1351:AD1368" si="319">SUM(AB1351:AC1351)</f>
        <v>0</v>
      </c>
      <c r="AE1351" s="16"/>
      <c r="AF1351" s="11"/>
      <c r="AG1351" s="17"/>
      <c r="AH1351" s="161"/>
      <c r="AI1351" s="285"/>
      <c r="AJ1351" s="16">
        <f t="shared" si="309"/>
        <v>0</v>
      </c>
    </row>
    <row r="1352" spans="1:36" ht="11.25" customHeight="1">
      <c r="A1352" s="156">
        <v>19000441</v>
      </c>
      <c r="C1352" s="197" t="s">
        <v>313</v>
      </c>
      <c r="D1352" s="159">
        <v>5222601.24</v>
      </c>
      <c r="E1352" s="159">
        <v>5357222.68</v>
      </c>
      <c r="F1352" s="159">
        <v>5492078.25</v>
      </c>
      <c r="G1352" s="159">
        <v>5629937.3899999997</v>
      </c>
      <c r="H1352" s="159">
        <v>5762617.5199999996</v>
      </c>
      <c r="I1352" s="159">
        <v>5888026.8799999999</v>
      </c>
      <c r="J1352" s="275">
        <v>6035050.2999999998</v>
      </c>
      <c r="K1352" s="275">
        <v>6218972.0700000003</v>
      </c>
      <c r="L1352" s="160">
        <v>6403123.9199999999</v>
      </c>
      <c r="M1352" s="160">
        <v>6587506.4000000004</v>
      </c>
      <c r="N1352" s="160">
        <v>6772120.3399999999</v>
      </c>
      <c r="O1352" s="160">
        <v>6951620.0599999996</v>
      </c>
      <c r="P1352" s="160">
        <v>7131037.4299999997</v>
      </c>
      <c r="Q1352" s="160">
        <f t="shared" si="315"/>
        <v>6106257.92875</v>
      </c>
      <c r="R1352" s="222" t="s">
        <v>581</v>
      </c>
      <c r="S1352" s="209"/>
      <c r="T1352" s="209" t="s">
        <v>586</v>
      </c>
      <c r="U1352" s="517"/>
      <c r="V1352" s="16">
        <v>0</v>
      </c>
      <c r="W1352" s="11">
        <v>0</v>
      </c>
      <c r="X1352" s="17">
        <v>0</v>
      </c>
      <c r="Y1352" s="16">
        <f>Q1352</f>
        <v>6106257.92875</v>
      </c>
      <c r="Z1352" s="11"/>
      <c r="AA1352" s="17">
        <f>SUM(Y1352:Z1352)</f>
        <v>6106257.92875</v>
      </c>
      <c r="AB1352" s="16"/>
      <c r="AC1352" s="11"/>
      <c r="AD1352" s="17">
        <f t="shared" si="319"/>
        <v>0</v>
      </c>
      <c r="AE1352" s="16"/>
      <c r="AF1352" s="11"/>
      <c r="AG1352" s="17"/>
      <c r="AH1352" s="164"/>
      <c r="AI1352" s="285"/>
      <c r="AJ1352" s="16">
        <f t="shared" si="309"/>
        <v>0</v>
      </c>
    </row>
    <row r="1353" spans="1:36" ht="11.25" customHeight="1">
      <c r="A1353" s="156">
        <v>19000443</v>
      </c>
      <c r="C1353" s="250" t="s">
        <v>489</v>
      </c>
      <c r="D1353" s="159">
        <v>77544034.310000002</v>
      </c>
      <c r="E1353" s="159">
        <v>76990378.670000002</v>
      </c>
      <c r="F1353" s="159">
        <v>76436723.040000007</v>
      </c>
      <c r="G1353" s="159">
        <v>74089796.549999997</v>
      </c>
      <c r="H1353" s="159">
        <v>73699342.379999995</v>
      </c>
      <c r="I1353" s="159">
        <v>73308888.219999999</v>
      </c>
      <c r="J1353" s="275">
        <v>72918434.049999997</v>
      </c>
      <c r="K1353" s="275">
        <v>72527979.890000001</v>
      </c>
      <c r="L1353" s="160">
        <v>72137525.719999999</v>
      </c>
      <c r="M1353" s="160">
        <v>71747071.560000002</v>
      </c>
      <c r="N1353" s="160">
        <v>71356617.390000001</v>
      </c>
      <c r="O1353" s="160">
        <v>70966163.230000004</v>
      </c>
      <c r="P1353" s="160">
        <v>71044066.609999999</v>
      </c>
      <c r="Q1353" s="160">
        <f t="shared" si="315"/>
        <v>73372747.596666664</v>
      </c>
      <c r="R1353" s="222"/>
      <c r="S1353" s="209"/>
      <c r="T1353" s="209" t="s">
        <v>1771</v>
      </c>
      <c r="U1353" s="517"/>
      <c r="V1353" s="16">
        <v>0</v>
      </c>
      <c r="W1353" s="11">
        <v>0</v>
      </c>
      <c r="X1353" s="17">
        <v>0</v>
      </c>
      <c r="Y1353" s="16"/>
      <c r="Z1353" s="11"/>
      <c r="AA1353" s="17"/>
      <c r="AB1353" s="16"/>
      <c r="AC1353" s="11"/>
      <c r="AD1353" s="17">
        <f t="shared" si="319"/>
        <v>0</v>
      </c>
      <c r="AE1353" s="16">
        <f>$Q1353</f>
        <v>73372747.596666664</v>
      </c>
      <c r="AF1353" s="11">
        <f>$Q1353</f>
        <v>73372747.596666664</v>
      </c>
      <c r="AG1353" s="17">
        <f>$Q1353</f>
        <v>73372747.596666664</v>
      </c>
      <c r="AH1353" s="161"/>
      <c r="AI1353" s="285"/>
      <c r="AJ1353" s="16">
        <f t="shared" si="309"/>
        <v>0</v>
      </c>
    </row>
    <row r="1354" spans="1:36" ht="11.25" customHeight="1">
      <c r="A1354" s="156">
        <v>19000451</v>
      </c>
      <c r="C1354" s="197" t="s">
        <v>1822</v>
      </c>
      <c r="D1354" s="159">
        <v>0</v>
      </c>
      <c r="E1354" s="159">
        <v>0</v>
      </c>
      <c r="F1354" s="159">
        <v>0</v>
      </c>
      <c r="G1354" s="159">
        <v>0</v>
      </c>
      <c r="H1354" s="159">
        <v>0</v>
      </c>
      <c r="I1354" s="159">
        <v>0</v>
      </c>
      <c r="J1354" s="275">
        <v>0</v>
      </c>
      <c r="K1354" s="275">
        <v>0</v>
      </c>
      <c r="L1354" s="160">
        <v>0</v>
      </c>
      <c r="M1354" s="160">
        <v>0</v>
      </c>
      <c r="N1354" s="160">
        <v>0</v>
      </c>
      <c r="O1354" s="160">
        <v>0</v>
      </c>
      <c r="P1354" s="160">
        <v>0</v>
      </c>
      <c r="Q1354" s="202">
        <f>((D1354+P1354+SUM(E1354:O1354)*2)/24)</f>
        <v>0</v>
      </c>
      <c r="R1354" s="222" t="s">
        <v>602</v>
      </c>
      <c r="S1354" s="209"/>
      <c r="T1354" s="209">
        <v>22</v>
      </c>
      <c r="U1354" s="517"/>
      <c r="V1354" s="16">
        <v>0</v>
      </c>
      <c r="W1354" s="11">
        <v>0</v>
      </c>
      <c r="X1354" s="17">
        <v>0</v>
      </c>
      <c r="Y1354" s="16">
        <v>0</v>
      </c>
      <c r="Z1354" s="11"/>
      <c r="AA1354" s="17">
        <v>0</v>
      </c>
      <c r="AB1354" s="16"/>
      <c r="AC1354" s="11">
        <v>0</v>
      </c>
      <c r="AD1354" s="17">
        <f t="shared" si="319"/>
        <v>0</v>
      </c>
      <c r="AE1354" s="16"/>
      <c r="AF1354" s="11"/>
      <c r="AG1354" s="17"/>
      <c r="AH1354" s="161"/>
      <c r="AI1354" s="285"/>
      <c r="AJ1354" s="16">
        <f t="shared" si="309"/>
        <v>0</v>
      </c>
    </row>
    <row r="1355" spans="1:36" ht="11.25" customHeight="1">
      <c r="A1355" s="156">
        <v>19000453</v>
      </c>
      <c r="C1355" s="250" t="s">
        <v>490</v>
      </c>
      <c r="D1355" s="159">
        <v>6201740.9000000004</v>
      </c>
      <c r="E1355" s="159">
        <v>6141251.0999999996</v>
      </c>
      <c r="F1355" s="159">
        <v>6080761.2999999998</v>
      </c>
      <c r="G1355" s="159">
        <v>4416333.1500000004</v>
      </c>
      <c r="H1355" s="159">
        <v>4379207.34</v>
      </c>
      <c r="I1355" s="159">
        <v>4342081.5199999996</v>
      </c>
      <c r="J1355" s="275">
        <v>4304955.71</v>
      </c>
      <c r="K1355" s="275">
        <v>4267829.9000000004</v>
      </c>
      <c r="L1355" s="160">
        <v>4230704.09</v>
      </c>
      <c r="M1355" s="160">
        <v>4193578.27</v>
      </c>
      <c r="N1355" s="160">
        <v>4156452.46</v>
      </c>
      <c r="O1355" s="160">
        <v>4119326.65</v>
      </c>
      <c r="P1355" s="160">
        <v>4082200.84</v>
      </c>
      <c r="Q1355" s="160">
        <f t="shared" ref="Q1355:Q1418" si="320">(D1355+P1355+SUM(E1355:O1355)*2)/24</f>
        <v>4647871.03</v>
      </c>
      <c r="R1355" s="222"/>
      <c r="S1355" s="209"/>
      <c r="T1355" s="209" t="s">
        <v>1771</v>
      </c>
      <c r="U1355" s="517"/>
      <c r="V1355" s="16">
        <v>0</v>
      </c>
      <c r="W1355" s="11">
        <v>0</v>
      </c>
      <c r="X1355" s="17">
        <v>0</v>
      </c>
      <c r="Y1355" s="16"/>
      <c r="Z1355" s="11"/>
      <c r="AA1355" s="17"/>
      <c r="AB1355" s="16"/>
      <c r="AC1355" s="11"/>
      <c r="AD1355" s="17">
        <f t="shared" si="319"/>
        <v>0</v>
      </c>
      <c r="AE1355" s="16">
        <f>$Q1355</f>
        <v>4647871.03</v>
      </c>
      <c r="AF1355" s="11">
        <f>$Q1355</f>
        <v>4647871.03</v>
      </c>
      <c r="AG1355" s="17">
        <f>$Q1355</f>
        <v>4647871.03</v>
      </c>
      <c r="AH1355" s="161"/>
      <c r="AI1355" s="285"/>
      <c r="AJ1355" s="16">
        <f t="shared" si="309"/>
        <v>0</v>
      </c>
    </row>
    <row r="1356" spans="1:36" ht="11.25" customHeight="1">
      <c r="A1356" s="156">
        <v>19000461</v>
      </c>
      <c r="B1356" s="144"/>
      <c r="C1356" s="197" t="s">
        <v>659</v>
      </c>
      <c r="D1356" s="159">
        <v>0</v>
      </c>
      <c r="E1356" s="159">
        <v>0</v>
      </c>
      <c r="F1356" s="159">
        <v>0</v>
      </c>
      <c r="G1356" s="159">
        <v>0</v>
      </c>
      <c r="H1356" s="159">
        <v>0</v>
      </c>
      <c r="I1356" s="159">
        <v>0</v>
      </c>
      <c r="J1356" s="275">
        <v>0</v>
      </c>
      <c r="K1356" s="275">
        <v>0</v>
      </c>
      <c r="L1356" s="160">
        <v>0</v>
      </c>
      <c r="M1356" s="160">
        <v>0</v>
      </c>
      <c r="N1356" s="160">
        <v>0</v>
      </c>
      <c r="O1356" s="160">
        <v>0</v>
      </c>
      <c r="P1356" s="160">
        <v>0</v>
      </c>
      <c r="Q1356" s="160">
        <f t="shared" si="320"/>
        <v>0</v>
      </c>
      <c r="R1356" s="222"/>
      <c r="S1356" s="209"/>
      <c r="T1356" s="209"/>
      <c r="U1356" s="517"/>
      <c r="V1356" s="16">
        <v>0</v>
      </c>
      <c r="W1356" s="11">
        <v>0</v>
      </c>
      <c r="X1356" s="17">
        <v>0</v>
      </c>
      <c r="Y1356" s="16"/>
      <c r="Z1356" s="11"/>
      <c r="AA1356" s="17"/>
      <c r="AB1356" s="16"/>
      <c r="AC1356" s="11"/>
      <c r="AD1356" s="17">
        <f t="shared" si="319"/>
        <v>0</v>
      </c>
      <c r="AE1356" s="16"/>
      <c r="AF1356" s="11"/>
      <c r="AG1356" s="17"/>
      <c r="AH1356" s="164">
        <f>Q1356</f>
        <v>0</v>
      </c>
      <c r="AI1356" s="285"/>
      <c r="AJ1356" s="16">
        <f t="shared" si="309"/>
        <v>0</v>
      </c>
    </row>
    <row r="1357" spans="1:36" ht="11.25" customHeight="1">
      <c r="A1357" s="156">
        <v>19000463</v>
      </c>
      <c r="B1357" s="144"/>
      <c r="C1357" s="250" t="s">
        <v>491</v>
      </c>
      <c r="D1357" s="159">
        <v>-1126475.46</v>
      </c>
      <c r="E1357" s="159">
        <v>-1117317.1200000001</v>
      </c>
      <c r="F1357" s="159">
        <v>-1108158.79</v>
      </c>
      <c r="G1357" s="159">
        <v>-1034250.46</v>
      </c>
      <c r="H1357" s="159">
        <v>-1026696.29</v>
      </c>
      <c r="I1357" s="159">
        <v>-1019142.13</v>
      </c>
      <c r="J1357" s="275">
        <v>-1011587.96</v>
      </c>
      <c r="K1357" s="275">
        <v>-1004033.8</v>
      </c>
      <c r="L1357" s="160">
        <v>-996479.63</v>
      </c>
      <c r="M1357" s="160">
        <v>-988925.47</v>
      </c>
      <c r="N1357" s="160">
        <v>-981371.3</v>
      </c>
      <c r="O1357" s="160">
        <v>-973817.14</v>
      </c>
      <c r="P1357" s="160">
        <v>-1596642.73</v>
      </c>
      <c r="Q1357" s="160">
        <f t="shared" si="320"/>
        <v>-1051944.9320833336</v>
      </c>
      <c r="R1357" s="222"/>
      <c r="S1357" s="209"/>
      <c r="T1357" s="209" t="s">
        <v>1771</v>
      </c>
      <c r="U1357" s="517"/>
      <c r="V1357" s="16">
        <v>0</v>
      </c>
      <c r="W1357" s="11">
        <v>0</v>
      </c>
      <c r="X1357" s="17">
        <v>0</v>
      </c>
      <c r="Y1357" s="16"/>
      <c r="Z1357" s="11"/>
      <c r="AA1357" s="17"/>
      <c r="AB1357" s="16"/>
      <c r="AC1357" s="11"/>
      <c r="AD1357" s="17">
        <f t="shared" si="319"/>
        <v>0</v>
      </c>
      <c r="AE1357" s="16">
        <f>$Q1357</f>
        <v>-1051944.9320833336</v>
      </c>
      <c r="AF1357" s="11">
        <f>$Q1357</f>
        <v>-1051944.9320833336</v>
      </c>
      <c r="AG1357" s="17">
        <f>$Q1357</f>
        <v>-1051944.9320833336</v>
      </c>
      <c r="AH1357" s="161"/>
      <c r="AI1357" s="285"/>
      <c r="AJ1357" s="16">
        <f t="shared" si="309"/>
        <v>0</v>
      </c>
    </row>
    <row r="1358" spans="1:36" ht="11.25" customHeight="1">
      <c r="A1358" s="156">
        <v>19000471</v>
      </c>
      <c r="B1358" s="144"/>
      <c r="C1358" s="197" t="s">
        <v>762</v>
      </c>
      <c r="D1358" s="159">
        <v>3657633.9</v>
      </c>
      <c r="E1358" s="159">
        <v>3664712.76</v>
      </c>
      <c r="F1358" s="159">
        <v>3676187.53</v>
      </c>
      <c r="G1358" s="159">
        <v>3680992.71</v>
      </c>
      <c r="H1358" s="159">
        <v>3696891.36</v>
      </c>
      <c r="I1358" s="159">
        <v>3728369.59</v>
      </c>
      <c r="J1358" s="275">
        <v>3783624.4</v>
      </c>
      <c r="K1358" s="275">
        <v>3808756.15</v>
      </c>
      <c r="L1358" s="160">
        <v>3851209.65</v>
      </c>
      <c r="M1358" s="160">
        <v>3889286.88</v>
      </c>
      <c r="N1358" s="160">
        <v>3909413.37</v>
      </c>
      <c r="O1358" s="160">
        <v>3932854.18</v>
      </c>
      <c r="P1358" s="160">
        <v>3963422.08</v>
      </c>
      <c r="Q1358" s="160">
        <f t="shared" si="320"/>
        <v>3786068.8808333329</v>
      </c>
      <c r="R1358" s="222"/>
      <c r="S1358" s="209"/>
      <c r="T1358" s="209"/>
      <c r="U1358" s="517"/>
      <c r="V1358" s="16">
        <v>0</v>
      </c>
      <c r="W1358" s="11">
        <v>0</v>
      </c>
      <c r="X1358" s="17">
        <v>0</v>
      </c>
      <c r="Y1358" s="16"/>
      <c r="Z1358" s="11"/>
      <c r="AA1358" s="17"/>
      <c r="AB1358" s="16"/>
      <c r="AC1358" s="11"/>
      <c r="AD1358" s="17">
        <f t="shared" si="319"/>
        <v>0</v>
      </c>
      <c r="AE1358" s="16"/>
      <c r="AF1358" s="11"/>
      <c r="AG1358" s="17"/>
      <c r="AH1358" s="164">
        <f>Q1358</f>
        <v>3786068.8808333329</v>
      </c>
      <c r="AI1358" s="285"/>
      <c r="AJ1358" s="16">
        <f t="shared" si="309"/>
        <v>0</v>
      </c>
    </row>
    <row r="1359" spans="1:36" ht="11.25" customHeight="1">
      <c r="A1359" s="156">
        <v>19000473</v>
      </c>
      <c r="B1359" s="144"/>
      <c r="C1359" s="197" t="s">
        <v>1977</v>
      </c>
      <c r="D1359" s="159">
        <v>2562568</v>
      </c>
      <c r="E1359" s="159">
        <v>2562568</v>
      </c>
      <c r="F1359" s="159">
        <v>2562568</v>
      </c>
      <c r="G1359" s="159">
        <v>2562568</v>
      </c>
      <c r="H1359" s="159">
        <v>2562568</v>
      </c>
      <c r="I1359" s="159">
        <v>2562568</v>
      </c>
      <c r="J1359" s="275">
        <v>2562568</v>
      </c>
      <c r="K1359" s="275">
        <v>2562568</v>
      </c>
      <c r="L1359" s="160">
        <v>2562568</v>
      </c>
      <c r="M1359" s="160">
        <v>2562568</v>
      </c>
      <c r="N1359" s="160">
        <v>2562568</v>
      </c>
      <c r="O1359" s="160">
        <v>2562568</v>
      </c>
      <c r="P1359" s="160">
        <v>2562568</v>
      </c>
      <c r="Q1359" s="160">
        <f t="shared" si="320"/>
        <v>2562568</v>
      </c>
      <c r="R1359" s="222"/>
      <c r="S1359" s="209"/>
      <c r="T1359" s="209"/>
      <c r="U1359" s="517"/>
      <c r="V1359" s="16">
        <v>0</v>
      </c>
      <c r="W1359" s="11">
        <v>0</v>
      </c>
      <c r="X1359" s="17">
        <v>0</v>
      </c>
      <c r="Y1359" s="16"/>
      <c r="Z1359" s="11"/>
      <c r="AA1359" s="17"/>
      <c r="AB1359" s="16"/>
      <c r="AC1359" s="11"/>
      <c r="AD1359" s="17">
        <f t="shared" si="319"/>
        <v>0</v>
      </c>
      <c r="AE1359" s="16"/>
      <c r="AF1359" s="11"/>
      <c r="AG1359" s="17"/>
      <c r="AH1359" s="164">
        <f>Q1359</f>
        <v>2562568</v>
      </c>
      <c r="AI1359" s="285"/>
      <c r="AJ1359" s="16">
        <f t="shared" ref="AJ1359:AJ1407" si="321">Q1359-X1359-AA1359-AD1359-AG1359-AH1359</f>
        <v>0</v>
      </c>
    </row>
    <row r="1360" spans="1:36" ht="11.25" customHeight="1">
      <c r="A1360" s="156">
        <v>19000481</v>
      </c>
      <c r="C1360" s="197" t="s">
        <v>271</v>
      </c>
      <c r="D1360" s="159">
        <v>0</v>
      </c>
      <c r="E1360" s="159">
        <v>0</v>
      </c>
      <c r="F1360" s="159">
        <v>0</v>
      </c>
      <c r="G1360" s="159">
        <v>0</v>
      </c>
      <c r="H1360" s="159">
        <v>0</v>
      </c>
      <c r="I1360" s="159">
        <v>0</v>
      </c>
      <c r="J1360" s="275">
        <v>0</v>
      </c>
      <c r="K1360" s="275">
        <v>0</v>
      </c>
      <c r="L1360" s="160">
        <v>0</v>
      </c>
      <c r="M1360" s="160">
        <v>0</v>
      </c>
      <c r="N1360" s="160">
        <v>0</v>
      </c>
      <c r="O1360" s="160">
        <v>0</v>
      </c>
      <c r="P1360" s="160">
        <v>0</v>
      </c>
      <c r="Q1360" s="160">
        <f t="shared" si="320"/>
        <v>0</v>
      </c>
      <c r="R1360" s="298"/>
      <c r="S1360" s="238"/>
      <c r="T1360" s="209" t="s">
        <v>1771</v>
      </c>
      <c r="U1360" s="517"/>
      <c r="V1360" s="16"/>
      <c r="W1360" s="11"/>
      <c r="X1360" s="17"/>
      <c r="Y1360" s="16"/>
      <c r="Z1360" s="11"/>
      <c r="AA1360" s="17"/>
      <c r="AB1360" s="16"/>
      <c r="AC1360" s="11"/>
      <c r="AD1360" s="17">
        <f t="shared" si="319"/>
        <v>0</v>
      </c>
      <c r="AE1360" s="16">
        <f>$Q1360</f>
        <v>0</v>
      </c>
      <c r="AF1360" s="11">
        <f>$Q1360</f>
        <v>0</v>
      </c>
      <c r="AG1360" s="17">
        <f>$Q1360</f>
        <v>0</v>
      </c>
      <c r="AH1360" s="161"/>
      <c r="AI1360" s="285"/>
      <c r="AJ1360" s="16">
        <f t="shared" si="321"/>
        <v>0</v>
      </c>
    </row>
    <row r="1361" spans="1:36" ht="11.25" customHeight="1">
      <c r="A1361" s="213">
        <v>19000483</v>
      </c>
      <c r="B1361" s="229"/>
      <c r="C1361" s="197" t="s">
        <v>2087</v>
      </c>
      <c r="D1361" s="159">
        <v>0</v>
      </c>
      <c r="E1361" s="159">
        <v>0</v>
      </c>
      <c r="F1361" s="159">
        <v>0</v>
      </c>
      <c r="G1361" s="159">
        <v>0</v>
      </c>
      <c r="H1361" s="159">
        <v>0</v>
      </c>
      <c r="I1361" s="159">
        <v>0</v>
      </c>
      <c r="J1361" s="275">
        <v>0</v>
      </c>
      <c r="K1361" s="275">
        <v>0</v>
      </c>
      <c r="L1361" s="202">
        <v>0</v>
      </c>
      <c r="M1361" s="202">
        <v>0</v>
      </c>
      <c r="N1361" s="202">
        <v>0</v>
      </c>
      <c r="O1361" s="202">
        <v>0</v>
      </c>
      <c r="P1361" s="202">
        <v>0</v>
      </c>
      <c r="Q1361" s="160">
        <f t="shared" si="320"/>
        <v>0</v>
      </c>
      <c r="R1361" s="222" t="s">
        <v>2082</v>
      </c>
      <c r="S1361" s="209" t="s">
        <v>1451</v>
      </c>
      <c r="T1361" s="209" t="s">
        <v>2084</v>
      </c>
      <c r="U1361" s="517"/>
      <c r="V1361" s="16">
        <v>0</v>
      </c>
      <c r="W1361" s="11">
        <v>0</v>
      </c>
      <c r="X1361" s="17">
        <v>0</v>
      </c>
      <c r="Y1361" s="16">
        <v>0</v>
      </c>
      <c r="Z1361" s="16">
        <v>0</v>
      </c>
      <c r="AA1361" s="17">
        <f>Q1361</f>
        <v>0</v>
      </c>
      <c r="AB1361" s="16"/>
      <c r="AC1361" s="11"/>
      <c r="AD1361" s="17">
        <f>SUM(AB1361:AC1361)</f>
        <v>0</v>
      </c>
      <c r="AE1361" s="16"/>
      <c r="AF1361" s="11"/>
      <c r="AG1361" s="17"/>
      <c r="AH1361" s="161"/>
      <c r="AI1361" s="285"/>
      <c r="AJ1361" s="16">
        <f t="shared" si="321"/>
        <v>0</v>
      </c>
    </row>
    <row r="1362" spans="1:36" s="227" customFormat="1" ht="11.25" customHeight="1">
      <c r="A1362" s="213">
        <v>19000491</v>
      </c>
      <c r="B1362" s="229"/>
      <c r="C1362" s="197" t="s">
        <v>2334</v>
      </c>
      <c r="D1362" s="159">
        <v>2090026.75</v>
      </c>
      <c r="E1362" s="159">
        <v>2081957.15</v>
      </c>
      <c r="F1362" s="159">
        <v>2073887.55</v>
      </c>
      <c r="G1362" s="159">
        <v>2065817.95</v>
      </c>
      <c r="H1362" s="159">
        <v>2057748.35</v>
      </c>
      <c r="I1362" s="159">
        <v>2049678.75</v>
      </c>
      <c r="J1362" s="275">
        <v>2041609.15</v>
      </c>
      <c r="K1362" s="275">
        <v>2033539.55</v>
      </c>
      <c r="L1362" s="202">
        <v>2025469.95</v>
      </c>
      <c r="M1362" s="202">
        <v>2017400.35</v>
      </c>
      <c r="N1362" s="202">
        <v>2009330.75</v>
      </c>
      <c r="O1362" s="202">
        <v>2001261.15</v>
      </c>
      <c r="P1362" s="202">
        <v>1993191.55</v>
      </c>
      <c r="Q1362" s="160">
        <f t="shared" si="320"/>
        <v>2041609.1499999997</v>
      </c>
      <c r="R1362" s="261"/>
      <c r="S1362" s="261"/>
      <c r="T1362" s="257" t="s">
        <v>1771</v>
      </c>
      <c r="U1362" s="518"/>
      <c r="V1362" s="16"/>
      <c r="W1362" s="11"/>
      <c r="X1362" s="17"/>
      <c r="Y1362" s="16"/>
      <c r="Z1362" s="11"/>
      <c r="AA1362" s="17"/>
      <c r="AB1362" s="16"/>
      <c r="AC1362" s="11"/>
      <c r="AD1362" s="17">
        <f t="shared" ref="AD1362" si="322">SUM(AB1362:AC1362)</f>
        <v>0</v>
      </c>
      <c r="AE1362" s="16">
        <f>$Q1362</f>
        <v>2041609.1499999997</v>
      </c>
      <c r="AF1362" s="11">
        <f>$Q1362</f>
        <v>2041609.1499999997</v>
      </c>
      <c r="AG1362" s="17">
        <f>$Q1362</f>
        <v>2041609.1499999997</v>
      </c>
      <c r="AH1362" s="161"/>
      <c r="AI1362" s="285"/>
      <c r="AJ1362" s="16">
        <f t="shared" si="321"/>
        <v>0</v>
      </c>
    </row>
    <row r="1363" spans="1:36" ht="11.25" customHeight="1">
      <c r="A1363" s="156">
        <v>19000493</v>
      </c>
      <c r="C1363" s="197" t="s">
        <v>1996</v>
      </c>
      <c r="D1363" s="159">
        <v>0</v>
      </c>
      <c r="E1363" s="159">
        <v>0</v>
      </c>
      <c r="F1363" s="159">
        <v>0</v>
      </c>
      <c r="G1363" s="159">
        <v>0</v>
      </c>
      <c r="H1363" s="159">
        <v>0</v>
      </c>
      <c r="I1363" s="159">
        <v>0</v>
      </c>
      <c r="J1363" s="275">
        <v>0</v>
      </c>
      <c r="K1363" s="275">
        <v>0</v>
      </c>
      <c r="L1363" s="160">
        <v>0</v>
      </c>
      <c r="M1363" s="160">
        <v>0</v>
      </c>
      <c r="N1363" s="160">
        <v>0</v>
      </c>
      <c r="O1363" s="160">
        <v>0</v>
      </c>
      <c r="P1363" s="160">
        <v>0</v>
      </c>
      <c r="Q1363" s="160">
        <f t="shared" si="320"/>
        <v>0</v>
      </c>
      <c r="R1363" s="494"/>
      <c r="S1363" s="239"/>
      <c r="T1363" s="239"/>
      <c r="U1363" s="517"/>
      <c r="V1363" s="16">
        <v>0</v>
      </c>
      <c r="W1363" s="11">
        <v>0</v>
      </c>
      <c r="X1363" s="17">
        <v>0</v>
      </c>
      <c r="Y1363" s="16"/>
      <c r="Z1363" s="11"/>
      <c r="AA1363" s="17"/>
      <c r="AB1363" s="16"/>
      <c r="AC1363" s="11"/>
      <c r="AD1363" s="17">
        <f t="shared" si="319"/>
        <v>0</v>
      </c>
      <c r="AE1363" s="16"/>
      <c r="AF1363" s="11"/>
      <c r="AG1363" s="17"/>
      <c r="AH1363" s="164">
        <f>Q1363</f>
        <v>0</v>
      </c>
      <c r="AI1363" s="285"/>
      <c r="AJ1363" s="16">
        <f t="shared" si="321"/>
        <v>0</v>
      </c>
    </row>
    <row r="1364" spans="1:36" ht="11.25" customHeight="1">
      <c r="A1364" s="174">
        <v>19000521</v>
      </c>
      <c r="C1364" s="197" t="s">
        <v>691</v>
      </c>
      <c r="D1364" s="159">
        <v>0</v>
      </c>
      <c r="E1364" s="159">
        <v>0</v>
      </c>
      <c r="F1364" s="159">
        <v>0</v>
      </c>
      <c r="G1364" s="159">
        <v>0</v>
      </c>
      <c r="H1364" s="159">
        <v>0</v>
      </c>
      <c r="I1364" s="159">
        <v>0</v>
      </c>
      <c r="J1364" s="275">
        <v>0</v>
      </c>
      <c r="K1364" s="275">
        <v>0</v>
      </c>
      <c r="L1364" s="160">
        <v>0</v>
      </c>
      <c r="M1364" s="160">
        <v>0</v>
      </c>
      <c r="N1364" s="160">
        <v>0</v>
      </c>
      <c r="O1364" s="160">
        <v>0</v>
      </c>
      <c r="P1364" s="160">
        <v>0</v>
      </c>
      <c r="Q1364" s="202">
        <f t="shared" si="320"/>
        <v>0</v>
      </c>
      <c r="R1364" s="222" t="s">
        <v>1865</v>
      </c>
      <c r="S1364" s="209"/>
      <c r="T1364" s="209" t="s">
        <v>586</v>
      </c>
      <c r="U1364" s="517"/>
      <c r="V1364" s="16">
        <v>0</v>
      </c>
      <c r="W1364" s="11">
        <v>0</v>
      </c>
      <c r="X1364" s="17">
        <v>0</v>
      </c>
      <c r="Y1364" s="16">
        <f>Q1364</f>
        <v>0</v>
      </c>
      <c r="Z1364" s="11"/>
      <c r="AA1364" s="17">
        <f>Y1364</f>
        <v>0</v>
      </c>
      <c r="AB1364" s="16"/>
      <c r="AC1364" s="11"/>
      <c r="AD1364" s="17">
        <f t="shared" si="319"/>
        <v>0</v>
      </c>
      <c r="AE1364" s="16"/>
      <c r="AF1364" s="11"/>
      <c r="AG1364" s="17"/>
      <c r="AH1364" s="164"/>
      <c r="AI1364" s="285"/>
      <c r="AJ1364" s="16">
        <f t="shared" si="321"/>
        <v>0</v>
      </c>
    </row>
    <row r="1365" spans="1:36" ht="11.25" customHeight="1">
      <c r="A1365" s="174">
        <v>19000531</v>
      </c>
      <c r="C1365" s="197" t="s">
        <v>1047</v>
      </c>
      <c r="D1365" s="159">
        <v>0</v>
      </c>
      <c r="E1365" s="159">
        <v>0</v>
      </c>
      <c r="F1365" s="159">
        <v>0</v>
      </c>
      <c r="G1365" s="159">
        <v>0</v>
      </c>
      <c r="H1365" s="159">
        <v>0</v>
      </c>
      <c r="I1365" s="159">
        <v>0</v>
      </c>
      <c r="J1365" s="275">
        <v>0</v>
      </c>
      <c r="K1365" s="275">
        <v>0</v>
      </c>
      <c r="L1365" s="160">
        <v>0</v>
      </c>
      <c r="M1365" s="160">
        <v>0</v>
      </c>
      <c r="N1365" s="160">
        <v>0</v>
      </c>
      <c r="O1365" s="160">
        <v>0</v>
      </c>
      <c r="P1365" s="160">
        <v>0</v>
      </c>
      <c r="Q1365" s="202">
        <f t="shared" si="320"/>
        <v>0</v>
      </c>
      <c r="R1365" s="222"/>
      <c r="S1365" s="209"/>
      <c r="T1365" s="209"/>
      <c r="U1365" s="517"/>
      <c r="V1365" s="16">
        <v>0</v>
      </c>
      <c r="W1365" s="11">
        <v>0</v>
      </c>
      <c r="X1365" s="17">
        <v>0</v>
      </c>
      <c r="Y1365" s="16"/>
      <c r="Z1365" s="11"/>
      <c r="AA1365" s="17"/>
      <c r="AB1365" s="16"/>
      <c r="AC1365" s="11"/>
      <c r="AD1365" s="17">
        <f t="shared" si="319"/>
        <v>0</v>
      </c>
      <c r="AE1365" s="16"/>
      <c r="AF1365" s="11"/>
      <c r="AG1365" s="17"/>
      <c r="AH1365" s="164">
        <f>Q1365</f>
        <v>0</v>
      </c>
      <c r="AI1365" s="285"/>
      <c r="AJ1365" s="16">
        <f t="shared" si="321"/>
        <v>0</v>
      </c>
    </row>
    <row r="1366" spans="1:36" ht="11.25" customHeight="1">
      <c r="A1366" s="174">
        <v>19000541</v>
      </c>
      <c r="C1366" s="197" t="s">
        <v>1048</v>
      </c>
      <c r="D1366" s="159">
        <v>0</v>
      </c>
      <c r="E1366" s="159">
        <v>0</v>
      </c>
      <c r="F1366" s="159">
        <v>0</v>
      </c>
      <c r="G1366" s="159">
        <v>0</v>
      </c>
      <c r="H1366" s="159">
        <v>0</v>
      </c>
      <c r="I1366" s="159">
        <v>0</v>
      </c>
      <c r="J1366" s="275">
        <v>0</v>
      </c>
      <c r="K1366" s="275">
        <v>0</v>
      </c>
      <c r="L1366" s="160">
        <v>0</v>
      </c>
      <c r="M1366" s="160">
        <v>0</v>
      </c>
      <c r="N1366" s="160">
        <v>0</v>
      </c>
      <c r="O1366" s="160">
        <v>0</v>
      </c>
      <c r="P1366" s="160">
        <v>0</v>
      </c>
      <c r="Q1366" s="160">
        <f t="shared" si="320"/>
        <v>0</v>
      </c>
      <c r="R1366" s="222"/>
      <c r="S1366" s="209"/>
      <c r="T1366" s="209"/>
      <c r="U1366" s="517"/>
      <c r="V1366" s="16">
        <v>0</v>
      </c>
      <c r="W1366" s="11">
        <v>0</v>
      </c>
      <c r="X1366" s="17">
        <v>0</v>
      </c>
      <c r="Y1366" s="16"/>
      <c r="Z1366" s="11"/>
      <c r="AA1366" s="17"/>
      <c r="AB1366" s="16"/>
      <c r="AC1366" s="11"/>
      <c r="AD1366" s="17">
        <f t="shared" si="319"/>
        <v>0</v>
      </c>
      <c r="AE1366" s="16"/>
      <c r="AF1366" s="11"/>
      <c r="AG1366" s="17"/>
      <c r="AH1366" s="164">
        <f>Q1366</f>
        <v>0</v>
      </c>
      <c r="AI1366" s="285"/>
      <c r="AJ1366" s="16">
        <f t="shared" si="321"/>
        <v>0</v>
      </c>
    </row>
    <row r="1367" spans="1:36" ht="11.25" customHeight="1">
      <c r="A1367" s="174">
        <v>19000543</v>
      </c>
      <c r="C1367" s="197" t="s">
        <v>816</v>
      </c>
      <c r="D1367" s="159">
        <v>0</v>
      </c>
      <c r="E1367" s="159">
        <v>0</v>
      </c>
      <c r="F1367" s="159">
        <v>0</v>
      </c>
      <c r="G1367" s="159">
        <v>0</v>
      </c>
      <c r="H1367" s="159">
        <v>0</v>
      </c>
      <c r="I1367" s="159">
        <v>0</v>
      </c>
      <c r="J1367" s="275">
        <v>0</v>
      </c>
      <c r="K1367" s="275">
        <v>0</v>
      </c>
      <c r="L1367" s="160">
        <v>0</v>
      </c>
      <c r="M1367" s="160">
        <v>0</v>
      </c>
      <c r="N1367" s="160">
        <v>0</v>
      </c>
      <c r="O1367" s="160">
        <v>0</v>
      </c>
      <c r="P1367" s="160">
        <v>0</v>
      </c>
      <c r="Q1367" s="160">
        <f t="shared" si="320"/>
        <v>0</v>
      </c>
      <c r="R1367" s="222"/>
      <c r="S1367" s="209"/>
      <c r="T1367" s="209"/>
      <c r="U1367" s="517"/>
      <c r="V1367" s="16">
        <v>0</v>
      </c>
      <c r="W1367" s="11">
        <v>0</v>
      </c>
      <c r="X1367" s="17">
        <v>0</v>
      </c>
      <c r="Y1367" s="16"/>
      <c r="Z1367" s="11"/>
      <c r="AA1367" s="17"/>
      <c r="AB1367" s="16"/>
      <c r="AC1367" s="11"/>
      <c r="AD1367" s="17">
        <f t="shared" si="319"/>
        <v>0</v>
      </c>
      <c r="AE1367" s="16"/>
      <c r="AF1367" s="11"/>
      <c r="AG1367" s="17"/>
      <c r="AH1367" s="164">
        <f>Q1367</f>
        <v>0</v>
      </c>
      <c r="AI1367" s="285"/>
      <c r="AJ1367" s="16">
        <f t="shared" si="321"/>
        <v>0</v>
      </c>
    </row>
    <row r="1368" spans="1:36" ht="11.25" customHeight="1">
      <c r="A1368" s="156">
        <v>19000551</v>
      </c>
      <c r="B1368" s="157"/>
      <c r="C1368" s="197" t="s">
        <v>1949</v>
      </c>
      <c r="D1368" s="159">
        <v>1965399</v>
      </c>
      <c r="E1368" s="159">
        <v>1965399</v>
      </c>
      <c r="F1368" s="159">
        <v>1965399</v>
      </c>
      <c r="G1368" s="159">
        <v>1965399</v>
      </c>
      <c r="H1368" s="159">
        <v>1965399</v>
      </c>
      <c r="I1368" s="159">
        <v>0</v>
      </c>
      <c r="J1368" s="275">
        <v>1965399</v>
      </c>
      <c r="K1368" s="275">
        <v>1965399</v>
      </c>
      <c r="L1368" s="160">
        <v>1965399</v>
      </c>
      <c r="M1368" s="160">
        <v>1965399</v>
      </c>
      <c r="N1368" s="160">
        <v>1965399</v>
      </c>
      <c r="O1368" s="160">
        <v>1965399</v>
      </c>
      <c r="P1368" s="160">
        <v>1965399</v>
      </c>
      <c r="Q1368" s="160">
        <f t="shared" si="320"/>
        <v>1801615.75</v>
      </c>
      <c r="R1368" s="222"/>
      <c r="S1368" s="209"/>
      <c r="T1368" s="209">
        <v>22</v>
      </c>
      <c r="U1368" s="517"/>
      <c r="V1368" s="16">
        <v>0</v>
      </c>
      <c r="W1368" s="11">
        <v>0</v>
      </c>
      <c r="X1368" s="17">
        <v>0</v>
      </c>
      <c r="Y1368" s="16"/>
      <c r="Z1368" s="11"/>
      <c r="AA1368" s="17"/>
      <c r="AB1368" s="16">
        <f>$Q1368</f>
        <v>1801615.75</v>
      </c>
      <c r="AC1368" s="11">
        <v>0</v>
      </c>
      <c r="AD1368" s="17">
        <f t="shared" si="319"/>
        <v>1801615.75</v>
      </c>
      <c r="AE1368" s="16"/>
      <c r="AF1368" s="11"/>
      <c r="AG1368" s="17"/>
      <c r="AH1368" s="161"/>
      <c r="AI1368" s="285"/>
      <c r="AJ1368" s="16">
        <f t="shared" si="321"/>
        <v>0</v>
      </c>
    </row>
    <row r="1369" spans="1:36" ht="11.25" customHeight="1">
      <c r="A1369" s="156">
        <v>19000552</v>
      </c>
      <c r="B1369" s="157"/>
      <c r="C1369" s="197" t="s">
        <v>2330</v>
      </c>
      <c r="D1369" s="159">
        <v>765140.24</v>
      </c>
      <c r="E1369" s="159">
        <v>656301.91</v>
      </c>
      <c r="F1369" s="159">
        <v>677096.72</v>
      </c>
      <c r="G1369" s="159">
        <v>562917.92000000004</v>
      </c>
      <c r="H1369" s="159">
        <v>638465.18000000005</v>
      </c>
      <c r="I1369" s="159">
        <v>561248.64</v>
      </c>
      <c r="J1369" s="275">
        <v>437513</v>
      </c>
      <c r="K1369" s="275">
        <v>482606.52</v>
      </c>
      <c r="L1369" s="160">
        <v>554634.88</v>
      </c>
      <c r="M1369" s="160">
        <v>527215.46</v>
      </c>
      <c r="N1369" s="160">
        <v>490289.15</v>
      </c>
      <c r="O1369" s="160">
        <v>557552.04</v>
      </c>
      <c r="P1369" s="160">
        <v>539129.1</v>
      </c>
      <c r="Q1369" s="160">
        <f t="shared" si="320"/>
        <v>566498.00750000007</v>
      </c>
      <c r="R1369" s="222"/>
      <c r="S1369" s="209"/>
      <c r="T1369" s="209"/>
      <c r="U1369" s="517"/>
      <c r="V1369" s="16">
        <v>0</v>
      </c>
      <c r="W1369" s="11">
        <v>0</v>
      </c>
      <c r="X1369" s="17">
        <v>0</v>
      </c>
      <c r="Y1369" s="16"/>
      <c r="Z1369" s="11"/>
      <c r="AA1369" s="17"/>
      <c r="AB1369" s="16"/>
      <c r="AC1369" s="11"/>
      <c r="AD1369" s="17"/>
      <c r="AE1369" s="16"/>
      <c r="AF1369" s="11"/>
      <c r="AG1369" s="17"/>
      <c r="AH1369" s="161">
        <f>Q1369</f>
        <v>566498.00750000007</v>
      </c>
      <c r="AI1369" s="285"/>
      <c r="AJ1369" s="16">
        <f t="shared" si="321"/>
        <v>0</v>
      </c>
    </row>
    <row r="1370" spans="1:36" ht="11.25" customHeight="1">
      <c r="A1370" s="150">
        <v>19000553</v>
      </c>
      <c r="B1370" s="150"/>
      <c r="C1370" s="244" t="s">
        <v>100</v>
      </c>
      <c r="D1370" s="159">
        <v>241142.82</v>
      </c>
      <c r="E1370" s="159">
        <v>234050.39</v>
      </c>
      <c r="F1370" s="159">
        <v>226957.95</v>
      </c>
      <c r="G1370" s="159">
        <v>219865.52</v>
      </c>
      <c r="H1370" s="159">
        <v>212773.09</v>
      </c>
      <c r="I1370" s="159">
        <v>205680.65</v>
      </c>
      <c r="J1370" s="275">
        <v>198588.22</v>
      </c>
      <c r="K1370" s="275">
        <v>191495.78</v>
      </c>
      <c r="L1370" s="160">
        <v>184403.35</v>
      </c>
      <c r="M1370" s="160">
        <v>177310.91</v>
      </c>
      <c r="N1370" s="160">
        <v>170218.47</v>
      </c>
      <c r="O1370" s="160">
        <v>163126.04</v>
      </c>
      <c r="P1370" s="160">
        <v>156033.60999999999</v>
      </c>
      <c r="Q1370" s="160">
        <f t="shared" si="320"/>
        <v>198588.21541666662</v>
      </c>
      <c r="R1370" s="298" t="s">
        <v>540</v>
      </c>
      <c r="S1370" s="222" t="s">
        <v>273</v>
      </c>
      <c r="T1370" s="222" t="s">
        <v>1772</v>
      </c>
      <c r="U1370" s="517"/>
      <c r="V1370" s="16">
        <v>0</v>
      </c>
      <c r="W1370" s="11">
        <v>0</v>
      </c>
      <c r="X1370" s="17">
        <v>0</v>
      </c>
      <c r="Y1370" s="16">
        <f ca="1">Q1370*AE2</f>
        <v>133411.56311691663</v>
      </c>
      <c r="Z1370" s="11">
        <f ca="1">Q1370*Z5</f>
        <v>65176.652299749978</v>
      </c>
      <c r="AA1370" s="17">
        <f>Q1370</f>
        <v>198588.21541666662</v>
      </c>
      <c r="AB1370" s="16"/>
      <c r="AC1370" s="11"/>
      <c r="AD1370" s="17">
        <f>SUM(AB1370:AC1370)</f>
        <v>0</v>
      </c>
      <c r="AE1370" s="16"/>
      <c r="AF1370" s="11"/>
      <c r="AG1370" s="17"/>
      <c r="AH1370" s="161"/>
      <c r="AI1370" s="285"/>
      <c r="AJ1370" s="16">
        <f t="shared" si="321"/>
        <v>0</v>
      </c>
    </row>
    <row r="1371" spans="1:36" ht="11.25" customHeight="1">
      <c r="A1371" s="150">
        <v>19000561</v>
      </c>
      <c r="B1371" s="150"/>
      <c r="C1371" s="244" t="s">
        <v>284</v>
      </c>
      <c r="D1371" s="159">
        <v>0</v>
      </c>
      <c r="E1371" s="159">
        <v>0</v>
      </c>
      <c r="F1371" s="159">
        <v>0</v>
      </c>
      <c r="G1371" s="159">
        <v>0</v>
      </c>
      <c r="H1371" s="159">
        <v>0</v>
      </c>
      <c r="I1371" s="159">
        <v>0</v>
      </c>
      <c r="J1371" s="275">
        <v>0</v>
      </c>
      <c r="K1371" s="275">
        <v>0</v>
      </c>
      <c r="L1371" s="160">
        <v>0</v>
      </c>
      <c r="M1371" s="160">
        <v>0</v>
      </c>
      <c r="N1371" s="160">
        <v>0</v>
      </c>
      <c r="O1371" s="160">
        <v>0</v>
      </c>
      <c r="P1371" s="160">
        <v>0</v>
      </c>
      <c r="Q1371" s="160">
        <f t="shared" si="320"/>
        <v>0</v>
      </c>
      <c r="R1371" s="298" t="s">
        <v>285</v>
      </c>
      <c r="S1371" s="222"/>
      <c r="T1371" s="222" t="s">
        <v>586</v>
      </c>
      <c r="U1371" s="517"/>
      <c r="V1371" s="16">
        <v>0</v>
      </c>
      <c r="W1371" s="11">
        <v>0</v>
      </c>
      <c r="X1371" s="17">
        <v>0</v>
      </c>
      <c r="Y1371" s="16">
        <f>Q1371</f>
        <v>0</v>
      </c>
      <c r="Z1371" s="11"/>
      <c r="AA1371" s="17">
        <f>Q1371</f>
        <v>0</v>
      </c>
      <c r="AB1371" s="16"/>
      <c r="AC1371" s="11"/>
      <c r="AD1371" s="17">
        <f>SUM(AB1371:AC1371)</f>
        <v>0</v>
      </c>
      <c r="AE1371" s="16"/>
      <c r="AF1371" s="11"/>
      <c r="AG1371" s="17"/>
      <c r="AH1371" s="161"/>
      <c r="AI1371" s="285"/>
      <c r="AJ1371" s="16">
        <f t="shared" si="321"/>
        <v>0</v>
      </c>
    </row>
    <row r="1372" spans="1:36" ht="11.25" customHeight="1">
      <c r="A1372" s="156">
        <v>19000562</v>
      </c>
      <c r="B1372" s="157"/>
      <c r="C1372" s="197" t="s">
        <v>717</v>
      </c>
      <c r="D1372" s="159">
        <v>1602040.3</v>
      </c>
      <c r="E1372" s="159">
        <v>1605794.75</v>
      </c>
      <c r="F1372" s="159">
        <v>1609549.2</v>
      </c>
      <c r="G1372" s="159">
        <v>1613302.95</v>
      </c>
      <c r="H1372" s="159">
        <v>1617057.34</v>
      </c>
      <c r="I1372" s="159">
        <v>1620811.74</v>
      </c>
      <c r="J1372" s="275">
        <v>1551030.42</v>
      </c>
      <c r="K1372" s="275">
        <v>1530272.91</v>
      </c>
      <c r="L1372" s="160">
        <v>1509515.4</v>
      </c>
      <c r="M1372" s="160">
        <v>1488757.89</v>
      </c>
      <c r="N1372" s="160">
        <v>1468000.38</v>
      </c>
      <c r="O1372" s="160">
        <v>1153100.07</v>
      </c>
      <c r="P1372" s="160">
        <v>1132342.56</v>
      </c>
      <c r="Q1372" s="160">
        <f t="shared" si="320"/>
        <v>1511198.7066666668</v>
      </c>
      <c r="R1372" s="222"/>
      <c r="S1372" s="209"/>
      <c r="T1372" s="209"/>
      <c r="U1372" s="517"/>
      <c r="V1372" s="16">
        <v>0</v>
      </c>
      <c r="W1372" s="11">
        <v>0</v>
      </c>
      <c r="X1372" s="17">
        <v>0</v>
      </c>
      <c r="Y1372" s="16"/>
      <c r="Z1372" s="11"/>
      <c r="AA1372" s="17"/>
      <c r="AB1372" s="16">
        <v>0</v>
      </c>
      <c r="AC1372" s="11"/>
      <c r="AD1372" s="17">
        <f>SUM(AB1372:AC1372)</f>
        <v>0</v>
      </c>
      <c r="AE1372" s="16"/>
      <c r="AF1372" s="11"/>
      <c r="AG1372" s="17"/>
      <c r="AH1372" s="164">
        <f>Q1372</f>
        <v>1511198.7066666668</v>
      </c>
      <c r="AI1372" s="285"/>
      <c r="AJ1372" s="16">
        <f t="shared" si="321"/>
        <v>0</v>
      </c>
    </row>
    <row r="1373" spans="1:36" ht="11.25" customHeight="1">
      <c r="A1373" s="150">
        <v>19000563</v>
      </c>
      <c r="B1373" s="150"/>
      <c r="C1373" s="244" t="s">
        <v>1994</v>
      </c>
      <c r="D1373" s="159">
        <v>0.02</v>
      </c>
      <c r="E1373" s="159">
        <v>0.02</v>
      </c>
      <c r="F1373" s="159">
        <v>0.02</v>
      </c>
      <c r="G1373" s="159">
        <v>0</v>
      </c>
      <c r="H1373" s="159">
        <v>0</v>
      </c>
      <c r="I1373" s="159">
        <v>0</v>
      </c>
      <c r="J1373" s="275">
        <v>0</v>
      </c>
      <c r="K1373" s="275">
        <v>0</v>
      </c>
      <c r="L1373" s="160">
        <v>0</v>
      </c>
      <c r="M1373" s="160">
        <v>0</v>
      </c>
      <c r="N1373" s="160">
        <v>0</v>
      </c>
      <c r="O1373" s="160">
        <v>0</v>
      </c>
      <c r="P1373" s="160">
        <v>0</v>
      </c>
      <c r="Q1373" s="160">
        <f t="shared" si="320"/>
        <v>4.1666666666666666E-3</v>
      </c>
      <c r="R1373" s="298"/>
      <c r="S1373" s="222"/>
      <c r="T1373" s="222"/>
      <c r="U1373" s="517"/>
      <c r="V1373" s="16">
        <v>0</v>
      </c>
      <c r="W1373" s="11">
        <v>0</v>
      </c>
      <c r="X1373" s="17">
        <v>0</v>
      </c>
      <c r="Y1373" s="16"/>
      <c r="Z1373" s="11"/>
      <c r="AA1373" s="17"/>
      <c r="AB1373" s="16"/>
      <c r="AC1373" s="11"/>
      <c r="AD1373" s="17">
        <f>SUM(AB1373:AC1373)</f>
        <v>0</v>
      </c>
      <c r="AE1373" s="16"/>
      <c r="AF1373" s="11"/>
      <c r="AG1373" s="17"/>
      <c r="AH1373" s="164">
        <f>Q1373</f>
        <v>4.1666666666666666E-3</v>
      </c>
      <c r="AI1373" s="285"/>
      <c r="AJ1373" s="16">
        <f t="shared" si="321"/>
        <v>0</v>
      </c>
    </row>
    <row r="1374" spans="1:36" ht="11.25" customHeight="1">
      <c r="A1374" s="150">
        <v>19000571</v>
      </c>
      <c r="B1374" s="150"/>
      <c r="C1374" s="244" t="s">
        <v>163</v>
      </c>
      <c r="D1374" s="159">
        <v>0</v>
      </c>
      <c r="E1374" s="159">
        <v>0</v>
      </c>
      <c r="F1374" s="159">
        <v>0</v>
      </c>
      <c r="G1374" s="159">
        <v>0</v>
      </c>
      <c r="H1374" s="159">
        <v>0</v>
      </c>
      <c r="I1374" s="159">
        <v>0</v>
      </c>
      <c r="J1374" s="275">
        <v>0</v>
      </c>
      <c r="K1374" s="275">
        <v>0</v>
      </c>
      <c r="L1374" s="160">
        <v>0</v>
      </c>
      <c r="M1374" s="160">
        <v>0</v>
      </c>
      <c r="N1374" s="160">
        <v>0</v>
      </c>
      <c r="O1374" s="160">
        <v>0</v>
      </c>
      <c r="P1374" s="160">
        <v>0</v>
      </c>
      <c r="Q1374" s="160">
        <f t="shared" si="320"/>
        <v>0</v>
      </c>
      <c r="R1374" s="298"/>
      <c r="S1374" s="222"/>
      <c r="T1374" s="222"/>
      <c r="U1374" s="517"/>
      <c r="V1374" s="16"/>
      <c r="W1374" s="11"/>
      <c r="X1374" s="17"/>
      <c r="Y1374" s="16"/>
      <c r="Z1374" s="11"/>
      <c r="AA1374" s="17"/>
      <c r="AB1374" s="16"/>
      <c r="AC1374" s="11"/>
      <c r="AD1374" s="17"/>
      <c r="AE1374" s="16"/>
      <c r="AF1374" s="11"/>
      <c r="AG1374" s="17"/>
      <c r="AH1374" s="164">
        <f>Q1374</f>
        <v>0</v>
      </c>
      <c r="AI1374" s="285"/>
      <c r="AJ1374" s="16">
        <f t="shared" si="321"/>
        <v>0</v>
      </c>
    </row>
    <row r="1375" spans="1:36" ht="11.25" customHeight="1">
      <c r="A1375" s="156">
        <v>19000572</v>
      </c>
      <c r="B1375" s="157"/>
      <c r="C1375" s="197" t="s">
        <v>718</v>
      </c>
      <c r="D1375" s="159">
        <v>268142.34999999998</v>
      </c>
      <c r="E1375" s="159">
        <v>266718.90000000002</v>
      </c>
      <c r="F1375" s="159">
        <v>265295.45</v>
      </c>
      <c r="G1375" s="159">
        <v>263872</v>
      </c>
      <c r="H1375" s="159">
        <v>262448.55</v>
      </c>
      <c r="I1375" s="159">
        <v>261025.1</v>
      </c>
      <c r="J1375" s="275">
        <v>259601.65</v>
      </c>
      <c r="K1375" s="275">
        <v>255010.94</v>
      </c>
      <c r="L1375" s="160">
        <v>252795.67</v>
      </c>
      <c r="M1375" s="160">
        <v>250580.41</v>
      </c>
      <c r="N1375" s="160">
        <v>248365.14</v>
      </c>
      <c r="O1375" s="160">
        <v>236648.08</v>
      </c>
      <c r="P1375" s="160">
        <v>234432.81</v>
      </c>
      <c r="Q1375" s="160">
        <f t="shared" si="320"/>
        <v>256137.45583333334</v>
      </c>
      <c r="R1375" s="222"/>
      <c r="S1375" s="209"/>
      <c r="T1375" s="209"/>
      <c r="U1375" s="517"/>
      <c r="V1375" s="16">
        <v>0</v>
      </c>
      <c r="W1375" s="11">
        <v>0</v>
      </c>
      <c r="X1375" s="17">
        <v>0</v>
      </c>
      <c r="Y1375" s="16"/>
      <c r="Z1375" s="11"/>
      <c r="AA1375" s="17"/>
      <c r="AB1375" s="16">
        <v>0</v>
      </c>
      <c r="AC1375" s="11"/>
      <c r="AD1375" s="17">
        <f>SUM(AB1375:AC1375)</f>
        <v>0</v>
      </c>
      <c r="AE1375" s="16"/>
      <c r="AF1375" s="11"/>
      <c r="AG1375" s="17"/>
      <c r="AH1375" s="164">
        <f>Q1375</f>
        <v>256137.45583333334</v>
      </c>
      <c r="AI1375" s="285"/>
      <c r="AJ1375" s="16">
        <f t="shared" si="321"/>
        <v>0</v>
      </c>
    </row>
    <row r="1376" spans="1:36" ht="11.25" customHeight="1">
      <c r="A1376" s="156">
        <v>19000573</v>
      </c>
      <c r="B1376" s="157"/>
      <c r="C1376" s="197" t="s">
        <v>2060</v>
      </c>
      <c r="D1376" s="159">
        <v>277193.31</v>
      </c>
      <c r="E1376" s="159">
        <v>273176.02</v>
      </c>
      <c r="F1376" s="159">
        <v>269158.73</v>
      </c>
      <c r="G1376" s="159">
        <v>265141.43</v>
      </c>
      <c r="H1376" s="159">
        <v>261124.14</v>
      </c>
      <c r="I1376" s="159">
        <v>257106.84</v>
      </c>
      <c r="J1376" s="275">
        <v>253089.55</v>
      </c>
      <c r="K1376" s="275">
        <v>249072.26</v>
      </c>
      <c r="L1376" s="160">
        <v>245054.97</v>
      </c>
      <c r="M1376" s="160">
        <v>241037.67</v>
      </c>
      <c r="N1376" s="160">
        <v>237020.38</v>
      </c>
      <c r="O1376" s="160">
        <v>233003.09</v>
      </c>
      <c r="P1376" s="160">
        <v>228985.8</v>
      </c>
      <c r="Q1376" s="160">
        <f t="shared" si="320"/>
        <v>253089.55291666664</v>
      </c>
      <c r="R1376" s="222" t="s">
        <v>710</v>
      </c>
      <c r="S1376" s="209" t="s">
        <v>273</v>
      </c>
      <c r="T1376" s="209" t="s">
        <v>1772</v>
      </c>
      <c r="U1376" s="517"/>
      <c r="V1376" s="16">
        <v>0</v>
      </c>
      <c r="W1376" s="11">
        <v>0</v>
      </c>
      <c r="X1376" s="17">
        <v>0</v>
      </c>
      <c r="Y1376" s="16">
        <f ca="1">Q1376*$Y$5</f>
        <v>170025.56164941663</v>
      </c>
      <c r="Z1376" s="11">
        <f ca="1">Q1376* Z5</f>
        <v>83063.991267249992</v>
      </c>
      <c r="AA1376" s="17">
        <f>Q1376</f>
        <v>253089.55291666664</v>
      </c>
      <c r="AB1376" s="16"/>
      <c r="AC1376" s="11"/>
      <c r="AD1376" s="17">
        <f>SUM(AB1376:AC1376)</f>
        <v>0</v>
      </c>
      <c r="AE1376" s="16"/>
      <c r="AF1376" s="11"/>
      <c r="AG1376" s="17"/>
      <c r="AH1376" s="161"/>
      <c r="AI1376" s="285"/>
      <c r="AJ1376" s="16">
        <f t="shared" si="321"/>
        <v>0</v>
      </c>
    </row>
    <row r="1377" spans="1:36" ht="11.25" customHeight="1">
      <c r="A1377" s="150">
        <v>19000581</v>
      </c>
      <c r="B1377" s="150"/>
      <c r="C1377" s="244" t="s">
        <v>182</v>
      </c>
      <c r="D1377" s="159">
        <v>2947727.69</v>
      </c>
      <c r="E1377" s="159">
        <v>2921923.25</v>
      </c>
      <c r="F1377" s="159">
        <v>2896118.81</v>
      </c>
      <c r="G1377" s="159">
        <v>2870314.38</v>
      </c>
      <c r="H1377" s="159">
        <v>2844509.94</v>
      </c>
      <c r="I1377" s="159">
        <v>2818705.51</v>
      </c>
      <c r="J1377" s="275">
        <v>2792901.07</v>
      </c>
      <c r="K1377" s="275">
        <v>2767096.64</v>
      </c>
      <c r="L1377" s="160">
        <v>2741292.2</v>
      </c>
      <c r="M1377" s="160">
        <v>2715487.76</v>
      </c>
      <c r="N1377" s="160">
        <v>2689683.33</v>
      </c>
      <c r="O1377" s="160">
        <v>2663878.89</v>
      </c>
      <c r="P1377" s="160">
        <v>2638074.46</v>
      </c>
      <c r="Q1377" s="160">
        <f t="shared" si="320"/>
        <v>2792901.07125</v>
      </c>
      <c r="R1377" s="222"/>
      <c r="S1377" s="209"/>
      <c r="T1377" s="209" t="s">
        <v>1771</v>
      </c>
      <c r="U1377" s="517"/>
      <c r="V1377" s="16">
        <v>0</v>
      </c>
      <c r="W1377" s="11">
        <v>0</v>
      </c>
      <c r="X1377" s="17">
        <v>0</v>
      </c>
      <c r="Y1377" s="16"/>
      <c r="Z1377" s="11"/>
      <c r="AA1377" s="17"/>
      <c r="AB1377" s="16"/>
      <c r="AC1377" s="11"/>
      <c r="AD1377" s="17">
        <f>SUM(AB1377:AC1377)</f>
        <v>0</v>
      </c>
      <c r="AE1377" s="16">
        <f>$Q1377</f>
        <v>2792901.07125</v>
      </c>
      <c r="AF1377" s="11">
        <f>$Q1377</f>
        <v>2792901.07125</v>
      </c>
      <c r="AG1377" s="17">
        <f>$Q1377</f>
        <v>2792901.07125</v>
      </c>
      <c r="AH1377" s="161"/>
      <c r="AI1377" s="285"/>
      <c r="AJ1377" s="16">
        <f t="shared" si="321"/>
        <v>0</v>
      </c>
    </row>
    <row r="1378" spans="1:36" ht="11.25" customHeight="1">
      <c r="A1378" s="156">
        <v>19000582</v>
      </c>
      <c r="C1378" s="197" t="s">
        <v>605</v>
      </c>
      <c r="D1378" s="159">
        <v>0</v>
      </c>
      <c r="E1378" s="159">
        <v>0</v>
      </c>
      <c r="F1378" s="159">
        <v>0</v>
      </c>
      <c r="G1378" s="159">
        <v>0</v>
      </c>
      <c r="H1378" s="159">
        <v>0</v>
      </c>
      <c r="I1378" s="159">
        <v>0</v>
      </c>
      <c r="J1378" s="275">
        <v>0</v>
      </c>
      <c r="K1378" s="275">
        <v>0</v>
      </c>
      <c r="L1378" s="160">
        <v>0</v>
      </c>
      <c r="M1378" s="160">
        <v>0</v>
      </c>
      <c r="N1378" s="160">
        <v>0</v>
      </c>
      <c r="O1378" s="160">
        <v>0</v>
      </c>
      <c r="P1378" s="160">
        <v>0</v>
      </c>
      <c r="Q1378" s="160">
        <f t="shared" si="320"/>
        <v>0</v>
      </c>
      <c r="R1378" s="222"/>
      <c r="S1378" s="222"/>
      <c r="T1378" s="222"/>
      <c r="U1378" s="517"/>
      <c r="V1378" s="16">
        <v>0</v>
      </c>
      <c r="W1378" s="11">
        <v>0</v>
      </c>
      <c r="X1378" s="17">
        <v>0</v>
      </c>
      <c r="Y1378" s="16"/>
      <c r="Z1378" s="11"/>
      <c r="AA1378" s="17"/>
      <c r="AB1378" s="16"/>
      <c r="AC1378" s="11"/>
      <c r="AD1378" s="17">
        <f>SUM(AB1378:AC1378)</f>
        <v>0</v>
      </c>
      <c r="AE1378" s="16"/>
      <c r="AF1378" s="11"/>
      <c r="AG1378" s="17"/>
      <c r="AH1378" s="164">
        <f>Q1378</f>
        <v>0</v>
      </c>
      <c r="AI1378" s="285"/>
      <c r="AJ1378" s="16">
        <f t="shared" si="321"/>
        <v>0</v>
      </c>
    </row>
    <row r="1379" spans="1:36" ht="11.25" customHeight="1">
      <c r="A1379" s="156">
        <v>19000592</v>
      </c>
      <c r="B1379" s="144"/>
      <c r="C1379" s="197" t="s">
        <v>548</v>
      </c>
      <c r="D1379" s="159">
        <v>3796776.06</v>
      </c>
      <c r="E1379" s="159">
        <v>3802058.64</v>
      </c>
      <c r="F1379" s="159">
        <v>3807341.53</v>
      </c>
      <c r="G1379" s="159">
        <v>3813311.58</v>
      </c>
      <c r="H1379" s="159">
        <v>3819535.98</v>
      </c>
      <c r="I1379" s="159">
        <v>3825784.37</v>
      </c>
      <c r="J1379" s="275">
        <v>3832033.19</v>
      </c>
      <c r="K1379" s="275">
        <v>3838282.51</v>
      </c>
      <c r="L1379" s="160">
        <v>3844532.25</v>
      </c>
      <c r="M1379" s="160">
        <v>3850782.49</v>
      </c>
      <c r="N1379" s="160">
        <v>3857033.2</v>
      </c>
      <c r="O1379" s="160">
        <v>3863284.38</v>
      </c>
      <c r="P1379" s="160">
        <v>3869390.44</v>
      </c>
      <c r="Q1379" s="160">
        <f t="shared" si="320"/>
        <v>3832255.2808333342</v>
      </c>
      <c r="R1379" s="298" t="s">
        <v>327</v>
      </c>
      <c r="S1379" s="222" t="s">
        <v>1894</v>
      </c>
      <c r="T1379" s="222" t="s">
        <v>1294</v>
      </c>
      <c r="U1379" s="517"/>
      <c r="V1379" s="16">
        <v>0</v>
      </c>
      <c r="W1379" s="11">
        <v>0</v>
      </c>
      <c r="X1379" s="17">
        <v>0</v>
      </c>
      <c r="Z1379" s="16">
        <f>Q1379</f>
        <v>3832255.2808333342</v>
      </c>
      <c r="AA1379" s="17">
        <f>Q1379</f>
        <v>3832255.2808333342</v>
      </c>
      <c r="AB1379" s="16"/>
      <c r="AC1379" s="11"/>
      <c r="AD1379" s="17">
        <f>SUM(AB1379:AC1379)</f>
        <v>0</v>
      </c>
      <c r="AE1379" s="16"/>
      <c r="AF1379" s="11"/>
      <c r="AG1379" s="17"/>
      <c r="AH1379" s="161"/>
      <c r="AI1379" s="285"/>
      <c r="AJ1379" s="16">
        <f t="shared" si="321"/>
        <v>0</v>
      </c>
    </row>
    <row r="1380" spans="1:36" ht="11.25" customHeight="1">
      <c r="A1380" s="156">
        <v>19000591</v>
      </c>
      <c r="C1380" s="197" t="s">
        <v>1409</v>
      </c>
      <c r="D1380" s="159">
        <v>0</v>
      </c>
      <c r="E1380" s="159">
        <v>0</v>
      </c>
      <c r="F1380" s="159">
        <v>0</v>
      </c>
      <c r="G1380" s="159">
        <v>0</v>
      </c>
      <c r="H1380" s="159">
        <v>0</v>
      </c>
      <c r="I1380" s="159">
        <v>0</v>
      </c>
      <c r="J1380" s="275">
        <v>0</v>
      </c>
      <c r="K1380" s="275">
        <v>0</v>
      </c>
      <c r="L1380" s="160">
        <v>0</v>
      </c>
      <c r="M1380" s="160">
        <v>0</v>
      </c>
      <c r="N1380" s="160">
        <v>0</v>
      </c>
      <c r="O1380" s="160">
        <v>0</v>
      </c>
      <c r="P1380" s="160">
        <v>0</v>
      </c>
      <c r="Q1380" s="160">
        <f t="shared" si="320"/>
        <v>0</v>
      </c>
      <c r="R1380" s="222"/>
      <c r="S1380" s="209"/>
      <c r="T1380" s="209" t="s">
        <v>1771</v>
      </c>
      <c r="U1380" s="517"/>
      <c r="V1380" s="16">
        <v>0</v>
      </c>
      <c r="W1380" s="11">
        <v>0</v>
      </c>
      <c r="X1380" s="17">
        <v>0</v>
      </c>
      <c r="Y1380" s="16"/>
      <c r="Z1380" s="11"/>
      <c r="AA1380" s="17"/>
      <c r="AB1380" s="16">
        <v>0</v>
      </c>
      <c r="AC1380" s="11"/>
      <c r="AD1380" s="17"/>
      <c r="AE1380" s="16">
        <f>Q1380</f>
        <v>0</v>
      </c>
      <c r="AF1380" s="11">
        <f>Q1380</f>
        <v>0</v>
      </c>
      <c r="AG1380" s="17">
        <f>Q1380</f>
        <v>0</v>
      </c>
      <c r="AH1380" s="161"/>
      <c r="AI1380" s="285"/>
      <c r="AJ1380" s="16">
        <f t="shared" si="321"/>
        <v>0</v>
      </c>
    </row>
    <row r="1381" spans="1:36" ht="11.25" customHeight="1">
      <c r="A1381" s="156">
        <v>19000601</v>
      </c>
      <c r="B1381" s="157"/>
      <c r="C1381" s="197" t="s">
        <v>1950</v>
      </c>
      <c r="D1381" s="159">
        <v>171479219</v>
      </c>
      <c r="E1381" s="159">
        <v>173220747</v>
      </c>
      <c r="F1381" s="159">
        <v>175119761</v>
      </c>
      <c r="G1381" s="159">
        <v>176109121</v>
      </c>
      <c r="H1381" s="159">
        <v>176109121</v>
      </c>
      <c r="I1381" s="159">
        <v>179928213</v>
      </c>
      <c r="J1381" s="275">
        <v>179461110</v>
      </c>
      <c r="K1381" s="275">
        <v>180450613</v>
      </c>
      <c r="L1381" s="160">
        <v>181858852</v>
      </c>
      <c r="M1381" s="160">
        <v>183142222</v>
      </c>
      <c r="N1381" s="160">
        <v>184277388</v>
      </c>
      <c r="O1381" s="160">
        <v>184282655</v>
      </c>
      <c r="P1381" s="160">
        <v>186363985</v>
      </c>
      <c r="Q1381" s="160">
        <f t="shared" si="320"/>
        <v>179406783.75</v>
      </c>
      <c r="R1381" s="298"/>
      <c r="S1381" s="209"/>
      <c r="T1381" s="209" t="s">
        <v>586</v>
      </c>
      <c r="U1381" s="517"/>
      <c r="V1381" s="16">
        <v>0</v>
      </c>
      <c r="W1381" s="11">
        <v>0</v>
      </c>
      <c r="X1381" s="17">
        <v>0</v>
      </c>
      <c r="Y1381" s="16"/>
      <c r="Z1381" s="11"/>
      <c r="AA1381" s="17"/>
      <c r="AB1381" s="16">
        <f>$Q1381</f>
        <v>179406783.75</v>
      </c>
      <c r="AC1381" s="11">
        <v>0</v>
      </c>
      <c r="AD1381" s="17">
        <f t="shared" ref="AD1381:AD1390" si="323">SUM(AB1381:AC1381)</f>
        <v>179406783.75</v>
      </c>
      <c r="AE1381" s="16"/>
      <c r="AF1381" s="11"/>
      <c r="AG1381" s="17"/>
      <c r="AH1381" s="161"/>
      <c r="AI1381" s="285"/>
      <c r="AJ1381" s="16">
        <f t="shared" si="321"/>
        <v>0</v>
      </c>
    </row>
    <row r="1382" spans="1:36" ht="11.25" customHeight="1">
      <c r="A1382" s="213">
        <v>19000603</v>
      </c>
      <c r="B1382" s="247"/>
      <c r="C1382" s="197" t="s">
        <v>2224</v>
      </c>
      <c r="D1382" s="159">
        <v>0</v>
      </c>
      <c r="E1382" s="159">
        <v>0</v>
      </c>
      <c r="F1382" s="159">
        <v>0</v>
      </c>
      <c r="G1382" s="159">
        <v>0</v>
      </c>
      <c r="H1382" s="159">
        <v>0</v>
      </c>
      <c r="I1382" s="159">
        <v>0</v>
      </c>
      <c r="J1382" s="275">
        <v>0</v>
      </c>
      <c r="K1382" s="275">
        <v>0</v>
      </c>
      <c r="L1382" s="202">
        <v>0</v>
      </c>
      <c r="M1382" s="202">
        <v>0</v>
      </c>
      <c r="N1382" s="202">
        <v>0</v>
      </c>
      <c r="O1382" s="202">
        <v>0</v>
      </c>
      <c r="P1382" s="202">
        <v>0</v>
      </c>
      <c r="Q1382" s="160">
        <f t="shared" si="320"/>
        <v>0</v>
      </c>
      <c r="R1382" s="298" t="s">
        <v>327</v>
      </c>
      <c r="S1382" s="209" t="s">
        <v>327</v>
      </c>
      <c r="T1382" s="209" t="s">
        <v>1771</v>
      </c>
      <c r="U1382" s="517"/>
      <c r="V1382" s="16">
        <v>0</v>
      </c>
      <c r="W1382" s="11">
        <v>0</v>
      </c>
      <c r="X1382" s="17">
        <v>0</v>
      </c>
      <c r="Y1382" s="16"/>
      <c r="Z1382" s="11"/>
      <c r="AA1382" s="17"/>
      <c r="AB1382" s="16">
        <v>0</v>
      </c>
      <c r="AC1382" s="11"/>
      <c r="AD1382" s="17"/>
      <c r="AE1382" s="16">
        <f>Q1382</f>
        <v>0</v>
      </c>
      <c r="AF1382" s="11">
        <f>Q1382</f>
        <v>0</v>
      </c>
      <c r="AG1382" s="17">
        <f>Q1382</f>
        <v>0</v>
      </c>
      <c r="AH1382" s="161"/>
      <c r="AI1382" s="285"/>
      <c r="AJ1382" s="16">
        <f t="shared" si="321"/>
        <v>0</v>
      </c>
    </row>
    <row r="1383" spans="1:36" ht="11.25" customHeight="1">
      <c r="A1383" s="156">
        <v>19000602</v>
      </c>
      <c r="C1383" s="197" t="s">
        <v>1711</v>
      </c>
      <c r="D1383" s="159">
        <v>0</v>
      </c>
      <c r="E1383" s="159">
        <v>0</v>
      </c>
      <c r="F1383" s="159">
        <v>0</v>
      </c>
      <c r="G1383" s="159">
        <v>0</v>
      </c>
      <c r="H1383" s="159">
        <v>0</v>
      </c>
      <c r="I1383" s="159">
        <v>0</v>
      </c>
      <c r="J1383" s="275">
        <v>0</v>
      </c>
      <c r="K1383" s="275">
        <v>0</v>
      </c>
      <c r="L1383" s="160">
        <v>0</v>
      </c>
      <c r="M1383" s="160">
        <v>0</v>
      </c>
      <c r="N1383" s="160">
        <v>0</v>
      </c>
      <c r="O1383" s="160">
        <v>0</v>
      </c>
      <c r="P1383" s="160">
        <v>0</v>
      </c>
      <c r="Q1383" s="160">
        <f t="shared" si="320"/>
        <v>0</v>
      </c>
      <c r="R1383" s="222"/>
      <c r="S1383" s="209"/>
      <c r="T1383" s="209"/>
      <c r="U1383" s="517"/>
      <c r="V1383" s="16">
        <v>0</v>
      </c>
      <c r="W1383" s="11">
        <v>0</v>
      </c>
      <c r="X1383" s="17">
        <v>0</v>
      </c>
      <c r="Y1383" s="16"/>
      <c r="Z1383" s="11"/>
      <c r="AA1383" s="17"/>
      <c r="AB1383" s="16">
        <v>0</v>
      </c>
      <c r="AC1383" s="11">
        <f>$Q1383</f>
        <v>0</v>
      </c>
      <c r="AD1383" s="17">
        <f t="shared" si="323"/>
        <v>0</v>
      </c>
      <c r="AE1383" s="16"/>
      <c r="AF1383" s="11"/>
      <c r="AG1383" s="17"/>
      <c r="AH1383" s="164">
        <f>Q1383</f>
        <v>0</v>
      </c>
      <c r="AI1383" s="285"/>
      <c r="AJ1383" s="16">
        <f t="shared" si="321"/>
        <v>0</v>
      </c>
    </row>
    <row r="1384" spans="1:36" ht="12" customHeight="1">
      <c r="A1384" s="213">
        <v>19000611</v>
      </c>
      <c r="B1384" s="229"/>
      <c r="C1384" s="197" t="s">
        <v>2188</v>
      </c>
      <c r="D1384" s="159">
        <v>0</v>
      </c>
      <c r="E1384" s="159">
        <v>0</v>
      </c>
      <c r="F1384" s="159">
        <v>0</v>
      </c>
      <c r="G1384" s="159">
        <v>0</v>
      </c>
      <c r="H1384" s="159">
        <v>0</v>
      </c>
      <c r="I1384" s="159">
        <v>0</v>
      </c>
      <c r="J1384" s="275">
        <v>0</v>
      </c>
      <c r="K1384" s="275">
        <v>0</v>
      </c>
      <c r="L1384" s="202">
        <v>0</v>
      </c>
      <c r="M1384" s="202">
        <v>0</v>
      </c>
      <c r="N1384" s="202">
        <v>0</v>
      </c>
      <c r="O1384" s="202">
        <v>0</v>
      </c>
      <c r="P1384" s="202">
        <v>0</v>
      </c>
      <c r="Q1384" s="160">
        <f t="shared" si="320"/>
        <v>0</v>
      </c>
      <c r="R1384" s="222"/>
      <c r="S1384" s="209"/>
      <c r="T1384" s="209" t="s">
        <v>1771</v>
      </c>
      <c r="U1384" s="518"/>
      <c r="V1384" s="16">
        <v>0</v>
      </c>
      <c r="W1384" s="11">
        <v>0</v>
      </c>
      <c r="X1384" s="17">
        <v>0</v>
      </c>
      <c r="Y1384" s="16"/>
      <c r="Z1384" s="11"/>
      <c r="AA1384" s="17"/>
      <c r="AB1384" s="16">
        <v>0</v>
      </c>
      <c r="AC1384" s="11"/>
      <c r="AD1384" s="17"/>
      <c r="AE1384" s="16">
        <f>Q1384</f>
        <v>0</v>
      </c>
      <c r="AF1384" s="11">
        <f>Q1384</f>
        <v>0</v>
      </c>
      <c r="AG1384" s="17">
        <f>Q1384</f>
        <v>0</v>
      </c>
      <c r="AH1384" s="161"/>
      <c r="AI1384" s="285"/>
      <c r="AJ1384" s="16">
        <f t="shared" si="321"/>
        <v>0</v>
      </c>
    </row>
    <row r="1385" spans="1:36" ht="11.25" customHeight="1">
      <c r="A1385" s="156">
        <v>19000612</v>
      </c>
      <c r="C1385" s="197" t="s">
        <v>458</v>
      </c>
      <c r="D1385" s="159">
        <v>0</v>
      </c>
      <c r="E1385" s="159">
        <v>0</v>
      </c>
      <c r="F1385" s="159">
        <v>0</v>
      </c>
      <c r="G1385" s="159">
        <v>0</v>
      </c>
      <c r="H1385" s="159">
        <v>0</v>
      </c>
      <c r="I1385" s="159">
        <v>0</v>
      </c>
      <c r="J1385" s="275">
        <v>0</v>
      </c>
      <c r="K1385" s="275">
        <v>0</v>
      </c>
      <c r="L1385" s="160">
        <v>0</v>
      </c>
      <c r="M1385" s="160">
        <v>0</v>
      </c>
      <c r="N1385" s="160">
        <v>0</v>
      </c>
      <c r="O1385" s="160">
        <v>0</v>
      </c>
      <c r="P1385" s="160">
        <v>0</v>
      </c>
      <c r="Q1385" s="202">
        <f t="shared" si="320"/>
        <v>0</v>
      </c>
      <c r="R1385" s="222"/>
      <c r="S1385" s="209"/>
      <c r="T1385" s="209" t="s">
        <v>1294</v>
      </c>
      <c r="U1385" s="517"/>
      <c r="V1385" s="16">
        <v>0</v>
      </c>
      <c r="W1385" s="11">
        <v>0</v>
      </c>
      <c r="X1385" s="17">
        <v>0</v>
      </c>
      <c r="Y1385" s="16"/>
      <c r="Z1385" s="11"/>
      <c r="AA1385" s="17"/>
      <c r="AB1385" s="16">
        <v>0</v>
      </c>
      <c r="AC1385" s="11">
        <f>$Q1385</f>
        <v>0</v>
      </c>
      <c r="AD1385" s="17">
        <f t="shared" si="323"/>
        <v>0</v>
      </c>
      <c r="AE1385" s="16"/>
      <c r="AF1385" s="11"/>
      <c r="AG1385" s="17"/>
      <c r="AH1385" s="161"/>
      <c r="AI1385" s="285"/>
      <c r="AJ1385" s="16">
        <f t="shared" si="321"/>
        <v>0</v>
      </c>
    </row>
    <row r="1386" spans="1:36" ht="11.25" customHeight="1">
      <c r="A1386" s="213">
        <v>19000621</v>
      </c>
      <c r="B1386" s="229"/>
      <c r="C1386" s="197" t="s">
        <v>2003</v>
      </c>
      <c r="D1386" s="159">
        <v>59569421.100000001</v>
      </c>
      <c r="E1386" s="159">
        <v>60507167</v>
      </c>
      <c r="F1386" s="159">
        <v>61529713</v>
      </c>
      <c r="G1386" s="159">
        <v>62062445.200000003</v>
      </c>
      <c r="H1386" s="159">
        <v>62488298.950000003</v>
      </c>
      <c r="I1386" s="159">
        <v>63060587.799999997</v>
      </c>
      <c r="J1386" s="275">
        <v>63867362.299999997</v>
      </c>
      <c r="K1386" s="275">
        <v>64400171.5</v>
      </c>
      <c r="L1386" s="202">
        <v>65158454.200000003</v>
      </c>
      <c r="M1386" s="202">
        <v>65849499.450000003</v>
      </c>
      <c r="N1386" s="202">
        <v>66460742.950000003</v>
      </c>
      <c r="O1386" s="202">
        <v>66936152.149999999</v>
      </c>
      <c r="P1386" s="202">
        <v>67584295.099999994</v>
      </c>
      <c r="Q1386" s="160">
        <f t="shared" si="320"/>
        <v>63824787.716666669</v>
      </c>
      <c r="R1386" s="222"/>
      <c r="S1386" s="209"/>
      <c r="T1386" s="209" t="s">
        <v>586</v>
      </c>
      <c r="U1386" s="517"/>
      <c r="V1386" s="16">
        <v>0</v>
      </c>
      <c r="W1386" s="11">
        <v>0</v>
      </c>
      <c r="X1386" s="17">
        <v>0</v>
      </c>
      <c r="Y1386" s="16"/>
      <c r="Z1386" s="11"/>
      <c r="AA1386" s="17"/>
      <c r="AB1386" s="16">
        <f>$Q1386</f>
        <v>63824787.716666669</v>
      </c>
      <c r="AC1386" s="11">
        <v>0</v>
      </c>
      <c r="AD1386" s="17">
        <f t="shared" si="323"/>
        <v>63824787.716666669</v>
      </c>
      <c r="AE1386" s="16"/>
      <c r="AF1386" s="11"/>
      <c r="AG1386" s="17"/>
      <c r="AH1386" s="161"/>
      <c r="AI1386" s="285"/>
      <c r="AJ1386" s="16">
        <f t="shared" si="321"/>
        <v>0</v>
      </c>
    </row>
    <row r="1387" spans="1:36" ht="11.25" customHeight="1">
      <c r="A1387" s="213">
        <v>19000622</v>
      </c>
      <c r="B1387" s="229"/>
      <c r="C1387" s="197" t="s">
        <v>606</v>
      </c>
      <c r="D1387" s="159">
        <v>0</v>
      </c>
      <c r="E1387" s="159">
        <v>0</v>
      </c>
      <c r="F1387" s="159">
        <v>0</v>
      </c>
      <c r="G1387" s="159">
        <v>0</v>
      </c>
      <c r="H1387" s="159">
        <v>0</v>
      </c>
      <c r="I1387" s="159">
        <v>0</v>
      </c>
      <c r="J1387" s="275">
        <v>0</v>
      </c>
      <c r="K1387" s="275">
        <v>0</v>
      </c>
      <c r="L1387" s="160">
        <v>0</v>
      </c>
      <c r="M1387" s="160">
        <v>0</v>
      </c>
      <c r="N1387" s="160">
        <v>0</v>
      </c>
      <c r="O1387" s="160">
        <v>0</v>
      </c>
      <c r="P1387" s="160">
        <v>0</v>
      </c>
      <c r="Q1387" s="202">
        <f t="shared" si="320"/>
        <v>0</v>
      </c>
      <c r="R1387" s="222"/>
      <c r="S1387" s="209">
        <v>9</v>
      </c>
      <c r="T1387" s="209" t="s">
        <v>1294</v>
      </c>
      <c r="U1387" s="517"/>
      <c r="V1387" s="16">
        <v>0</v>
      </c>
      <c r="W1387" s="11">
        <v>0</v>
      </c>
      <c r="X1387" s="17">
        <v>0</v>
      </c>
      <c r="Y1387" s="16"/>
      <c r="Z1387" s="11">
        <f>Q1387</f>
        <v>0</v>
      </c>
      <c r="AA1387" s="17">
        <f>Q1387</f>
        <v>0</v>
      </c>
      <c r="AB1387" s="16">
        <v>0</v>
      </c>
      <c r="AC1387" s="11"/>
      <c r="AD1387" s="17">
        <f t="shared" si="323"/>
        <v>0</v>
      </c>
      <c r="AE1387" s="16"/>
      <c r="AF1387" s="11"/>
      <c r="AG1387" s="17"/>
      <c r="AH1387" s="161"/>
      <c r="AI1387" s="285"/>
      <c r="AJ1387" s="16">
        <f t="shared" si="321"/>
        <v>0</v>
      </c>
    </row>
    <row r="1388" spans="1:36" ht="11.25" customHeight="1">
      <c r="A1388" s="213">
        <v>19000631</v>
      </c>
      <c r="B1388" s="229"/>
      <c r="C1388" s="197" t="s">
        <v>2004</v>
      </c>
      <c r="D1388" s="159">
        <v>0</v>
      </c>
      <c r="E1388" s="159">
        <v>0</v>
      </c>
      <c r="F1388" s="159">
        <v>0</v>
      </c>
      <c r="G1388" s="159">
        <v>0</v>
      </c>
      <c r="H1388" s="159">
        <v>0</v>
      </c>
      <c r="I1388" s="159">
        <v>0</v>
      </c>
      <c r="J1388" s="275">
        <v>0</v>
      </c>
      <c r="K1388" s="275">
        <v>0</v>
      </c>
      <c r="L1388" s="202">
        <v>0</v>
      </c>
      <c r="M1388" s="202">
        <v>0</v>
      </c>
      <c r="N1388" s="202">
        <v>0</v>
      </c>
      <c r="O1388" s="202">
        <v>0</v>
      </c>
      <c r="P1388" s="202">
        <v>0</v>
      </c>
      <c r="Q1388" s="160">
        <f t="shared" si="320"/>
        <v>0</v>
      </c>
      <c r="R1388" s="222"/>
      <c r="S1388" s="209"/>
      <c r="T1388" s="209" t="s">
        <v>586</v>
      </c>
      <c r="U1388" s="517"/>
      <c r="V1388" s="16">
        <v>0</v>
      </c>
      <c r="W1388" s="11">
        <v>0</v>
      </c>
      <c r="X1388" s="17">
        <v>0</v>
      </c>
      <c r="Y1388" s="16"/>
      <c r="Z1388" s="11"/>
      <c r="AA1388" s="17"/>
      <c r="AB1388" s="16">
        <f>$Q1388</f>
        <v>0</v>
      </c>
      <c r="AC1388" s="11">
        <v>0</v>
      </c>
      <c r="AD1388" s="17">
        <f t="shared" si="323"/>
        <v>0</v>
      </c>
      <c r="AE1388" s="16"/>
      <c r="AF1388" s="11"/>
      <c r="AG1388" s="17"/>
      <c r="AH1388" s="161"/>
      <c r="AI1388" s="285"/>
      <c r="AJ1388" s="16">
        <f t="shared" si="321"/>
        <v>0</v>
      </c>
    </row>
    <row r="1389" spans="1:36" ht="11.25" customHeight="1">
      <c r="A1389" s="213">
        <v>19000632</v>
      </c>
      <c r="B1389" s="229"/>
      <c r="C1389" s="197" t="s">
        <v>607</v>
      </c>
      <c r="D1389" s="159">
        <v>0</v>
      </c>
      <c r="E1389" s="159">
        <v>0</v>
      </c>
      <c r="F1389" s="159">
        <v>0</v>
      </c>
      <c r="G1389" s="159">
        <v>0</v>
      </c>
      <c r="H1389" s="159">
        <v>0</v>
      </c>
      <c r="I1389" s="159">
        <v>0</v>
      </c>
      <c r="J1389" s="275">
        <v>0</v>
      </c>
      <c r="K1389" s="275">
        <v>0</v>
      </c>
      <c r="L1389" s="160">
        <v>0</v>
      </c>
      <c r="M1389" s="160">
        <v>0</v>
      </c>
      <c r="N1389" s="160">
        <v>0</v>
      </c>
      <c r="O1389" s="160">
        <v>0</v>
      </c>
      <c r="P1389" s="160">
        <v>0</v>
      </c>
      <c r="Q1389" s="202">
        <f t="shared" si="320"/>
        <v>0</v>
      </c>
      <c r="R1389" s="222"/>
      <c r="S1389" s="209"/>
      <c r="T1389" s="209" t="s">
        <v>1294</v>
      </c>
      <c r="U1389" s="517"/>
      <c r="V1389" s="16">
        <v>0</v>
      </c>
      <c r="W1389" s="11">
        <v>0</v>
      </c>
      <c r="X1389" s="17">
        <v>0</v>
      </c>
      <c r="Y1389" s="16"/>
      <c r="Z1389" s="11"/>
      <c r="AA1389" s="17"/>
      <c r="AB1389" s="16">
        <v>0</v>
      </c>
      <c r="AC1389" s="11">
        <f>$Q1389</f>
        <v>0</v>
      </c>
      <c r="AD1389" s="17">
        <f t="shared" si="323"/>
        <v>0</v>
      </c>
      <c r="AE1389" s="16"/>
      <c r="AF1389" s="11"/>
      <c r="AG1389" s="17"/>
      <c r="AH1389" s="161"/>
      <c r="AI1389" s="285"/>
      <c r="AJ1389" s="16">
        <f t="shared" si="321"/>
        <v>0</v>
      </c>
    </row>
    <row r="1390" spans="1:36" ht="11.25" customHeight="1">
      <c r="A1390" s="213">
        <v>19000641</v>
      </c>
      <c r="B1390" s="229"/>
      <c r="C1390" s="197" t="s">
        <v>2005</v>
      </c>
      <c r="D1390" s="159">
        <v>270086.25</v>
      </c>
      <c r="E1390" s="159">
        <v>268811.64</v>
      </c>
      <c r="F1390" s="159">
        <v>268498.15000000002</v>
      </c>
      <c r="G1390" s="159">
        <v>280385.23</v>
      </c>
      <c r="H1390" s="159">
        <v>20337.03</v>
      </c>
      <c r="I1390" s="159">
        <v>19761.849999999999</v>
      </c>
      <c r="J1390" s="275">
        <v>25848.44</v>
      </c>
      <c r="K1390" s="275">
        <v>24947.63</v>
      </c>
      <c r="L1390" s="202">
        <v>24039.05</v>
      </c>
      <c r="M1390" s="202">
        <v>19524.03</v>
      </c>
      <c r="N1390" s="202">
        <v>19141.150000000001</v>
      </c>
      <c r="O1390" s="202">
        <v>18864.37</v>
      </c>
      <c r="P1390" s="202">
        <v>18537.849999999999</v>
      </c>
      <c r="Q1390" s="160">
        <f t="shared" si="320"/>
        <v>94539.218333333338</v>
      </c>
      <c r="R1390" s="222"/>
      <c r="S1390" s="209"/>
      <c r="T1390" s="209" t="s">
        <v>586</v>
      </c>
      <c r="U1390" s="517"/>
      <c r="V1390" s="16">
        <v>0</v>
      </c>
      <c r="W1390" s="11">
        <v>0</v>
      </c>
      <c r="X1390" s="17">
        <v>0</v>
      </c>
      <c r="Y1390" s="16"/>
      <c r="Z1390" s="11"/>
      <c r="AA1390" s="17"/>
      <c r="AB1390" s="16">
        <f>$Q1390</f>
        <v>94539.218333333338</v>
      </c>
      <c r="AC1390" s="11">
        <v>0</v>
      </c>
      <c r="AD1390" s="17">
        <f t="shared" si="323"/>
        <v>94539.218333333338</v>
      </c>
      <c r="AE1390" s="16"/>
      <c r="AF1390" s="11"/>
      <c r="AG1390" s="17"/>
      <c r="AH1390" s="161"/>
      <c r="AI1390" s="285"/>
      <c r="AJ1390" s="16">
        <f t="shared" si="321"/>
        <v>0</v>
      </c>
    </row>
    <row r="1391" spans="1:36" ht="11.25" customHeight="1">
      <c r="A1391" s="213">
        <v>19000642</v>
      </c>
      <c r="B1391" s="229"/>
      <c r="C1391" s="197" t="s">
        <v>459</v>
      </c>
      <c r="D1391" s="159">
        <v>0</v>
      </c>
      <c r="E1391" s="159">
        <v>0</v>
      </c>
      <c r="F1391" s="159">
        <v>0</v>
      </c>
      <c r="G1391" s="159">
        <v>0</v>
      </c>
      <c r="H1391" s="159">
        <v>0</v>
      </c>
      <c r="I1391" s="159">
        <v>0</v>
      </c>
      <c r="J1391" s="275">
        <v>0</v>
      </c>
      <c r="K1391" s="275">
        <v>0</v>
      </c>
      <c r="L1391" s="160">
        <v>0</v>
      </c>
      <c r="M1391" s="160">
        <v>0</v>
      </c>
      <c r="N1391" s="160">
        <v>0</v>
      </c>
      <c r="O1391" s="160">
        <v>0</v>
      </c>
      <c r="P1391" s="160">
        <v>0</v>
      </c>
      <c r="Q1391" s="202">
        <f t="shared" si="320"/>
        <v>0</v>
      </c>
      <c r="R1391" s="222"/>
      <c r="S1391" s="209"/>
      <c r="T1391" s="209" t="s">
        <v>1771</v>
      </c>
      <c r="U1391" s="517"/>
      <c r="V1391" s="16">
        <v>0</v>
      </c>
      <c r="W1391" s="11">
        <v>0</v>
      </c>
      <c r="X1391" s="17">
        <v>0</v>
      </c>
      <c r="Y1391" s="16"/>
      <c r="Z1391" s="11"/>
      <c r="AA1391" s="17"/>
      <c r="AB1391" s="16"/>
      <c r="AC1391" s="11"/>
      <c r="AD1391" s="17"/>
      <c r="AE1391" s="16">
        <f>Q1391</f>
        <v>0</v>
      </c>
      <c r="AF1391" s="11">
        <f>Q1391</f>
        <v>0</v>
      </c>
      <c r="AG1391" s="17">
        <f>Q1391</f>
        <v>0</v>
      </c>
      <c r="AH1391" s="161"/>
      <c r="AI1391" s="285"/>
      <c r="AJ1391" s="16">
        <f t="shared" si="321"/>
        <v>0</v>
      </c>
    </row>
    <row r="1392" spans="1:36" ht="11.25" customHeight="1">
      <c r="A1392" s="213">
        <v>19000651</v>
      </c>
      <c r="B1392" s="229"/>
      <c r="C1392" s="197" t="s">
        <v>2006</v>
      </c>
      <c r="D1392" s="159">
        <v>0</v>
      </c>
      <c r="E1392" s="159">
        <v>0</v>
      </c>
      <c r="F1392" s="159">
        <v>0</v>
      </c>
      <c r="G1392" s="159">
        <v>0</v>
      </c>
      <c r="H1392" s="159">
        <v>0</v>
      </c>
      <c r="I1392" s="159">
        <v>0</v>
      </c>
      <c r="J1392" s="275">
        <v>0</v>
      </c>
      <c r="K1392" s="275">
        <v>0</v>
      </c>
      <c r="L1392" s="202">
        <v>0</v>
      </c>
      <c r="M1392" s="202">
        <v>0</v>
      </c>
      <c r="N1392" s="202">
        <v>0</v>
      </c>
      <c r="O1392" s="202">
        <v>0</v>
      </c>
      <c r="P1392" s="202">
        <v>0</v>
      </c>
      <c r="Q1392" s="160">
        <f t="shared" si="320"/>
        <v>0</v>
      </c>
      <c r="R1392" s="222"/>
      <c r="S1392" s="209"/>
      <c r="T1392" s="209" t="s">
        <v>586</v>
      </c>
      <c r="U1392" s="517"/>
      <c r="V1392" s="16">
        <v>0</v>
      </c>
      <c r="W1392" s="11">
        <v>0</v>
      </c>
      <c r="X1392" s="17">
        <v>0</v>
      </c>
      <c r="Y1392" s="16"/>
      <c r="Z1392" s="11"/>
      <c r="AA1392" s="17"/>
      <c r="AB1392" s="16">
        <f>$Q1392</f>
        <v>0</v>
      </c>
      <c r="AC1392" s="11">
        <v>0</v>
      </c>
      <c r="AD1392" s="17">
        <f>SUM(AB1392:AC1392)</f>
        <v>0</v>
      </c>
      <c r="AE1392" s="16"/>
      <c r="AF1392" s="11"/>
      <c r="AG1392" s="17"/>
      <c r="AH1392" s="161"/>
      <c r="AI1392" s="285"/>
      <c r="AJ1392" s="16">
        <f t="shared" si="321"/>
        <v>0</v>
      </c>
    </row>
    <row r="1393" spans="1:36" ht="11.25" customHeight="1">
      <c r="A1393" s="213">
        <v>19000652</v>
      </c>
      <c r="B1393" s="247"/>
      <c r="C1393" s="197" t="s">
        <v>465</v>
      </c>
      <c r="D1393" s="159">
        <v>0</v>
      </c>
      <c r="E1393" s="159">
        <v>0</v>
      </c>
      <c r="F1393" s="159">
        <v>0</v>
      </c>
      <c r="G1393" s="159">
        <v>0</v>
      </c>
      <c r="H1393" s="159">
        <v>0</v>
      </c>
      <c r="I1393" s="159">
        <v>0</v>
      </c>
      <c r="J1393" s="275">
        <v>0</v>
      </c>
      <c r="K1393" s="275">
        <v>0</v>
      </c>
      <c r="L1393" s="160">
        <v>0</v>
      </c>
      <c r="M1393" s="160">
        <v>0</v>
      </c>
      <c r="N1393" s="160">
        <v>0</v>
      </c>
      <c r="O1393" s="160">
        <v>0</v>
      </c>
      <c r="P1393" s="160">
        <v>0</v>
      </c>
      <c r="Q1393" s="202">
        <f t="shared" si="320"/>
        <v>0</v>
      </c>
      <c r="R1393" s="222"/>
      <c r="S1393" s="209"/>
      <c r="T1393" s="209" t="s">
        <v>1771</v>
      </c>
      <c r="U1393" s="517"/>
      <c r="V1393" s="16">
        <v>0</v>
      </c>
      <c r="W1393" s="11">
        <v>0</v>
      </c>
      <c r="X1393" s="17">
        <v>0</v>
      </c>
      <c r="Y1393" s="16"/>
      <c r="Z1393" s="11"/>
      <c r="AA1393" s="17"/>
      <c r="AB1393" s="16">
        <v>0</v>
      </c>
      <c r="AC1393" s="11"/>
      <c r="AD1393" s="17">
        <f>SUM(AB1393:AC1393)</f>
        <v>0</v>
      </c>
      <c r="AE1393" s="16">
        <f>Q1393</f>
        <v>0</v>
      </c>
      <c r="AF1393" s="11">
        <f>Q1393</f>
        <v>0</v>
      </c>
      <c r="AG1393" s="17">
        <f>Q1393</f>
        <v>0</v>
      </c>
      <c r="AH1393" s="161"/>
      <c r="AI1393" s="285"/>
      <c r="AJ1393" s="16">
        <f t="shared" si="321"/>
        <v>0</v>
      </c>
    </row>
    <row r="1394" spans="1:36" ht="11.25" customHeight="1">
      <c r="A1394" s="213">
        <v>19000661</v>
      </c>
      <c r="B1394" s="229"/>
      <c r="C1394" s="197" t="s">
        <v>2007</v>
      </c>
      <c r="D1394" s="159">
        <v>0</v>
      </c>
      <c r="E1394" s="159">
        <v>0</v>
      </c>
      <c r="F1394" s="159">
        <v>0</v>
      </c>
      <c r="G1394" s="159">
        <v>0</v>
      </c>
      <c r="H1394" s="159">
        <v>0</v>
      </c>
      <c r="I1394" s="159">
        <v>0</v>
      </c>
      <c r="J1394" s="275">
        <v>0</v>
      </c>
      <c r="K1394" s="275">
        <v>0</v>
      </c>
      <c r="L1394" s="160">
        <v>0</v>
      </c>
      <c r="M1394" s="160">
        <v>0</v>
      </c>
      <c r="N1394" s="160">
        <v>0</v>
      </c>
      <c r="O1394" s="160">
        <v>0</v>
      </c>
      <c r="P1394" s="160">
        <v>0</v>
      </c>
      <c r="Q1394" s="160">
        <f t="shared" si="320"/>
        <v>0</v>
      </c>
      <c r="R1394" s="222"/>
      <c r="S1394" s="209"/>
      <c r="T1394" s="209" t="s">
        <v>1771</v>
      </c>
      <c r="U1394" s="517"/>
      <c r="V1394" s="16">
        <v>0</v>
      </c>
      <c r="W1394" s="11">
        <v>0</v>
      </c>
      <c r="X1394" s="17">
        <v>0</v>
      </c>
      <c r="Y1394" s="16"/>
      <c r="Z1394" s="11"/>
      <c r="AA1394" s="17"/>
      <c r="AB1394" s="16"/>
      <c r="AC1394" s="11"/>
      <c r="AD1394" s="17"/>
      <c r="AE1394" s="16">
        <f>Q1394</f>
        <v>0</v>
      </c>
      <c r="AF1394" s="11">
        <f>Q1394</f>
        <v>0</v>
      </c>
      <c r="AG1394" s="17">
        <f>Q1394</f>
        <v>0</v>
      </c>
      <c r="AH1394" s="161"/>
      <c r="AI1394" s="285"/>
      <c r="AJ1394" s="16">
        <f t="shared" si="321"/>
        <v>0</v>
      </c>
    </row>
    <row r="1395" spans="1:36" ht="11.25" customHeight="1">
      <c r="A1395" s="156">
        <v>19000662</v>
      </c>
      <c r="C1395" s="197" t="s">
        <v>466</v>
      </c>
      <c r="D1395" s="159">
        <v>0</v>
      </c>
      <c r="E1395" s="159">
        <v>0</v>
      </c>
      <c r="F1395" s="159">
        <v>0</v>
      </c>
      <c r="G1395" s="159">
        <v>0</v>
      </c>
      <c r="H1395" s="159">
        <v>0</v>
      </c>
      <c r="I1395" s="159">
        <v>0</v>
      </c>
      <c r="J1395" s="275">
        <v>0</v>
      </c>
      <c r="K1395" s="275">
        <v>0</v>
      </c>
      <c r="L1395" s="160">
        <v>0</v>
      </c>
      <c r="M1395" s="160">
        <v>0</v>
      </c>
      <c r="N1395" s="160">
        <v>0</v>
      </c>
      <c r="O1395" s="160">
        <v>0</v>
      </c>
      <c r="P1395" s="160">
        <v>0</v>
      </c>
      <c r="Q1395" s="202">
        <f t="shared" si="320"/>
        <v>0</v>
      </c>
      <c r="R1395" s="222"/>
      <c r="S1395" s="209" t="s">
        <v>1894</v>
      </c>
      <c r="T1395" s="209" t="s">
        <v>1294</v>
      </c>
      <c r="U1395" s="517"/>
      <c r="V1395" s="16">
        <v>0</v>
      </c>
      <c r="W1395" s="11">
        <v>0</v>
      </c>
      <c r="X1395" s="17">
        <v>0</v>
      </c>
      <c r="Y1395" s="16"/>
      <c r="Z1395" s="11">
        <f>Q1395</f>
        <v>0</v>
      </c>
      <c r="AA1395" s="17">
        <f>Y1395+Z1395</f>
        <v>0</v>
      </c>
      <c r="AB1395" s="16"/>
      <c r="AC1395" s="11"/>
      <c r="AD1395" s="17"/>
      <c r="AE1395" s="16"/>
      <c r="AF1395" s="11"/>
      <c r="AG1395" s="17"/>
      <c r="AH1395" s="161"/>
      <c r="AI1395" s="285"/>
      <c r="AJ1395" s="16">
        <f t="shared" si="321"/>
        <v>0</v>
      </c>
    </row>
    <row r="1396" spans="1:36" ht="11.25" customHeight="1">
      <c r="A1396" s="156">
        <v>19000671</v>
      </c>
      <c r="C1396" s="197" t="s">
        <v>2025</v>
      </c>
      <c r="D1396" s="159">
        <v>32765538.120000001</v>
      </c>
      <c r="E1396" s="159">
        <v>32765538.120000001</v>
      </c>
      <c r="F1396" s="159">
        <v>32765538.120000001</v>
      </c>
      <c r="G1396" s="159">
        <v>32765538.120000001</v>
      </c>
      <c r="H1396" s="159">
        <v>32765538.120000001</v>
      </c>
      <c r="I1396" s="159">
        <v>32765538.120000001</v>
      </c>
      <c r="J1396" s="275">
        <v>32765538.120000001</v>
      </c>
      <c r="K1396" s="275">
        <v>32765538.120000001</v>
      </c>
      <c r="L1396" s="160">
        <v>32765538.120000001</v>
      </c>
      <c r="M1396" s="160">
        <v>32765538.120000001</v>
      </c>
      <c r="N1396" s="160">
        <v>32765538.120000001</v>
      </c>
      <c r="O1396" s="160">
        <v>32765538.120000001</v>
      </c>
      <c r="P1396" s="160">
        <v>32765538.120000001</v>
      </c>
      <c r="Q1396" s="160">
        <f t="shared" si="320"/>
        <v>32765538.120000001</v>
      </c>
      <c r="R1396" s="222"/>
      <c r="S1396" s="209"/>
      <c r="T1396" s="209" t="s">
        <v>586</v>
      </c>
      <c r="U1396" s="517"/>
      <c r="V1396" s="16">
        <v>0</v>
      </c>
      <c r="W1396" s="11">
        <v>0</v>
      </c>
      <c r="X1396" s="17">
        <v>0</v>
      </c>
      <c r="Y1396" s="16"/>
      <c r="Z1396" s="11"/>
      <c r="AA1396" s="17"/>
      <c r="AB1396" s="16">
        <f>$Q1396</f>
        <v>32765538.120000001</v>
      </c>
      <c r="AC1396" s="11">
        <v>0</v>
      </c>
      <c r="AD1396" s="17">
        <f>SUM(AB1396:AC1396)</f>
        <v>32765538.120000001</v>
      </c>
      <c r="AE1396" s="16"/>
      <c r="AF1396" s="11"/>
      <c r="AG1396" s="17"/>
      <c r="AH1396" s="161"/>
      <c r="AI1396" s="285"/>
      <c r="AJ1396" s="16">
        <f t="shared" si="321"/>
        <v>0</v>
      </c>
    </row>
    <row r="1397" spans="1:36" ht="11.25" customHeight="1">
      <c r="A1397" s="156">
        <v>19000672</v>
      </c>
      <c r="C1397" s="197" t="s">
        <v>467</v>
      </c>
      <c r="D1397" s="159">
        <v>0</v>
      </c>
      <c r="E1397" s="159">
        <v>0</v>
      </c>
      <c r="F1397" s="159">
        <v>0</v>
      </c>
      <c r="G1397" s="159">
        <v>0</v>
      </c>
      <c r="H1397" s="159">
        <v>0</v>
      </c>
      <c r="I1397" s="159">
        <v>0</v>
      </c>
      <c r="J1397" s="275">
        <v>0</v>
      </c>
      <c r="K1397" s="275">
        <v>0</v>
      </c>
      <c r="L1397" s="160">
        <v>0</v>
      </c>
      <c r="M1397" s="160">
        <v>0</v>
      </c>
      <c r="N1397" s="160">
        <v>0</v>
      </c>
      <c r="O1397" s="160">
        <v>0</v>
      </c>
      <c r="P1397" s="160">
        <v>0</v>
      </c>
      <c r="Q1397" s="160">
        <f t="shared" si="320"/>
        <v>0</v>
      </c>
      <c r="R1397" s="222"/>
      <c r="S1397" s="209"/>
      <c r="T1397" s="209" t="s">
        <v>1771</v>
      </c>
      <c r="U1397" s="517"/>
      <c r="V1397" s="16">
        <v>0</v>
      </c>
      <c r="W1397" s="11">
        <v>0</v>
      </c>
      <c r="X1397" s="17">
        <v>0</v>
      </c>
      <c r="Y1397" s="16"/>
      <c r="Z1397" s="11"/>
      <c r="AA1397" s="17"/>
      <c r="AB1397" s="16">
        <v>0</v>
      </c>
      <c r="AC1397" s="11"/>
      <c r="AD1397" s="17"/>
      <c r="AE1397" s="16">
        <f>Q1397</f>
        <v>0</v>
      </c>
      <c r="AF1397" s="11">
        <f>Q1397</f>
        <v>0</v>
      </c>
      <c r="AG1397" s="17">
        <f>Q1397</f>
        <v>0</v>
      </c>
      <c r="AH1397" s="161"/>
      <c r="AI1397" s="285"/>
      <c r="AJ1397" s="16">
        <f t="shared" si="321"/>
        <v>0</v>
      </c>
    </row>
    <row r="1398" spans="1:36" ht="11.25" customHeight="1">
      <c r="A1398" s="156">
        <v>19000682</v>
      </c>
      <c r="C1398" s="197" t="s">
        <v>468</v>
      </c>
      <c r="D1398" s="159">
        <v>0</v>
      </c>
      <c r="E1398" s="159">
        <v>0</v>
      </c>
      <c r="F1398" s="159">
        <v>0</v>
      </c>
      <c r="G1398" s="159">
        <v>0</v>
      </c>
      <c r="H1398" s="159">
        <v>0</v>
      </c>
      <c r="I1398" s="159">
        <v>0</v>
      </c>
      <c r="J1398" s="275">
        <v>0</v>
      </c>
      <c r="K1398" s="275">
        <v>0</v>
      </c>
      <c r="L1398" s="160">
        <v>0</v>
      </c>
      <c r="M1398" s="160">
        <v>0</v>
      </c>
      <c r="N1398" s="160">
        <v>0</v>
      </c>
      <c r="O1398" s="160">
        <v>0</v>
      </c>
      <c r="P1398" s="160">
        <v>0</v>
      </c>
      <c r="Q1398" s="160">
        <f t="shared" si="320"/>
        <v>0</v>
      </c>
      <c r="R1398" s="222"/>
      <c r="S1398" s="209"/>
      <c r="T1398" s="209" t="s">
        <v>1294</v>
      </c>
      <c r="U1398" s="517"/>
      <c r="V1398" s="16">
        <v>0</v>
      </c>
      <c r="W1398" s="11">
        <v>0</v>
      </c>
      <c r="X1398" s="17">
        <v>0</v>
      </c>
      <c r="Y1398" s="16"/>
      <c r="Z1398" s="11"/>
      <c r="AA1398" s="17"/>
      <c r="AB1398" s="16">
        <v>0</v>
      </c>
      <c r="AC1398" s="11">
        <f>$Q1398</f>
        <v>0</v>
      </c>
      <c r="AD1398" s="17">
        <f>SUM(AB1398:AC1398)</f>
        <v>0</v>
      </c>
      <c r="AE1398" s="16"/>
      <c r="AF1398" s="11"/>
      <c r="AG1398" s="17"/>
      <c r="AH1398" s="161"/>
      <c r="AI1398" s="285"/>
      <c r="AJ1398" s="16">
        <f t="shared" si="321"/>
        <v>0</v>
      </c>
    </row>
    <row r="1399" spans="1:36" ht="11.25" customHeight="1">
      <c r="A1399" s="156">
        <v>19000691</v>
      </c>
      <c r="C1399" s="197" t="s">
        <v>2332</v>
      </c>
      <c r="D1399" s="159">
        <v>48125</v>
      </c>
      <c r="E1399" s="159">
        <v>48125</v>
      </c>
      <c r="F1399" s="159">
        <v>48125</v>
      </c>
      <c r="G1399" s="159">
        <v>48125</v>
      </c>
      <c r="H1399" s="159">
        <v>48125</v>
      </c>
      <c r="I1399" s="159">
        <v>48125</v>
      </c>
      <c r="J1399" s="275">
        <v>116375</v>
      </c>
      <c r="K1399" s="275">
        <v>116375</v>
      </c>
      <c r="L1399" s="160">
        <v>116375</v>
      </c>
      <c r="M1399" s="160">
        <v>107625</v>
      </c>
      <c r="N1399" s="160">
        <v>107625</v>
      </c>
      <c r="O1399" s="160">
        <v>107625</v>
      </c>
      <c r="P1399" s="160">
        <v>105000</v>
      </c>
      <c r="Q1399" s="160">
        <f t="shared" si="320"/>
        <v>82432.291666666672</v>
      </c>
      <c r="R1399" s="222"/>
      <c r="S1399" s="209"/>
      <c r="T1399" s="209"/>
      <c r="U1399" s="517"/>
      <c r="V1399" s="16">
        <v>0</v>
      </c>
      <c r="W1399" s="11">
        <v>0</v>
      </c>
      <c r="X1399" s="17">
        <v>0</v>
      </c>
      <c r="Y1399" s="16"/>
      <c r="Z1399" s="11"/>
      <c r="AA1399" s="17"/>
      <c r="AB1399" s="16"/>
      <c r="AC1399" s="11"/>
      <c r="AD1399" s="17">
        <f>SUM(AB1399:AC1399)</f>
        <v>0</v>
      </c>
      <c r="AE1399" s="16"/>
      <c r="AF1399" s="11"/>
      <c r="AG1399" s="17"/>
      <c r="AH1399" s="164">
        <f>Q1399</f>
        <v>82432.291666666672</v>
      </c>
      <c r="AI1399" s="285"/>
      <c r="AJ1399" s="16">
        <f t="shared" si="321"/>
        <v>0</v>
      </c>
    </row>
    <row r="1400" spans="1:36" ht="11.25" customHeight="1">
      <c r="A1400" s="156">
        <v>19000692</v>
      </c>
      <c r="B1400" s="157"/>
      <c r="C1400" s="197" t="s">
        <v>2331</v>
      </c>
      <c r="D1400" s="159">
        <v>26775</v>
      </c>
      <c r="E1400" s="159">
        <v>13125</v>
      </c>
      <c r="F1400" s="159">
        <v>13125</v>
      </c>
      <c r="G1400" s="159">
        <v>13125</v>
      </c>
      <c r="H1400" s="159">
        <v>13125</v>
      </c>
      <c r="I1400" s="159">
        <v>13125</v>
      </c>
      <c r="J1400" s="275">
        <v>16625</v>
      </c>
      <c r="K1400" s="275">
        <v>16625</v>
      </c>
      <c r="L1400" s="160">
        <v>16625</v>
      </c>
      <c r="M1400" s="160">
        <v>13125</v>
      </c>
      <c r="N1400" s="160">
        <v>13125</v>
      </c>
      <c r="O1400" s="160">
        <v>13125</v>
      </c>
      <c r="P1400" s="160">
        <v>79800</v>
      </c>
      <c r="Q1400" s="160">
        <f t="shared" si="320"/>
        <v>17346.875</v>
      </c>
      <c r="R1400" s="222"/>
      <c r="S1400" s="209"/>
      <c r="T1400" s="209"/>
      <c r="U1400" s="517"/>
      <c r="V1400" s="16">
        <v>0</v>
      </c>
      <c r="W1400" s="11">
        <v>0</v>
      </c>
      <c r="X1400" s="17">
        <v>0</v>
      </c>
      <c r="Y1400" s="16"/>
      <c r="Z1400" s="11"/>
      <c r="AA1400" s="17"/>
      <c r="AB1400" s="16"/>
      <c r="AC1400" s="11"/>
      <c r="AD1400" s="17">
        <f>SUM(AB1400:AC1400)</f>
        <v>0</v>
      </c>
      <c r="AE1400" s="16"/>
      <c r="AF1400" s="11"/>
      <c r="AG1400" s="17"/>
      <c r="AH1400" s="164">
        <f>Q1400</f>
        <v>17346.875</v>
      </c>
      <c r="AI1400" s="285"/>
      <c r="AJ1400" s="16">
        <f t="shared" si="321"/>
        <v>0</v>
      </c>
    </row>
    <row r="1401" spans="1:36" ht="11.25" customHeight="1">
      <c r="A1401" s="156">
        <v>19000701</v>
      </c>
      <c r="B1401" s="157"/>
      <c r="C1401" s="197" t="s">
        <v>663</v>
      </c>
      <c r="D1401" s="159">
        <v>0</v>
      </c>
      <c r="E1401" s="159">
        <v>0</v>
      </c>
      <c r="F1401" s="159">
        <v>0</v>
      </c>
      <c r="G1401" s="159">
        <v>0</v>
      </c>
      <c r="H1401" s="159">
        <v>0</v>
      </c>
      <c r="I1401" s="159">
        <v>0</v>
      </c>
      <c r="J1401" s="275">
        <v>0</v>
      </c>
      <c r="K1401" s="275">
        <v>0</v>
      </c>
      <c r="L1401" s="160">
        <v>0</v>
      </c>
      <c r="M1401" s="160">
        <v>0</v>
      </c>
      <c r="N1401" s="160">
        <v>0</v>
      </c>
      <c r="O1401" s="160">
        <v>0</v>
      </c>
      <c r="P1401" s="160">
        <v>0</v>
      </c>
      <c r="Q1401" s="160">
        <f t="shared" si="320"/>
        <v>0</v>
      </c>
      <c r="R1401" s="222" t="s">
        <v>327</v>
      </c>
      <c r="S1401" s="209"/>
      <c r="T1401" s="209" t="s">
        <v>1771</v>
      </c>
      <c r="U1401" s="517"/>
      <c r="V1401" s="16">
        <v>0</v>
      </c>
      <c r="W1401" s="11">
        <v>0</v>
      </c>
      <c r="X1401" s="17">
        <v>0</v>
      </c>
      <c r="Y1401" s="16"/>
      <c r="Z1401" s="11"/>
      <c r="AA1401" s="17"/>
      <c r="AB1401" s="16">
        <v>0</v>
      </c>
      <c r="AC1401" s="11"/>
      <c r="AD1401" s="17">
        <f>SUM(AB1401:AC1401)</f>
        <v>0</v>
      </c>
      <c r="AE1401" s="16">
        <f>Q1401</f>
        <v>0</v>
      </c>
      <c r="AF1401" s="11">
        <f>Q1401</f>
        <v>0</v>
      </c>
      <c r="AG1401" s="17">
        <f>Q1401</f>
        <v>0</v>
      </c>
      <c r="AH1401" s="161"/>
      <c r="AI1401" s="285"/>
      <c r="AJ1401" s="16">
        <f t="shared" si="321"/>
        <v>0</v>
      </c>
    </row>
    <row r="1402" spans="1:36" ht="11.25" customHeight="1">
      <c r="A1402" s="156">
        <v>19000702</v>
      </c>
      <c r="B1402" s="157"/>
      <c r="C1402" s="197" t="s">
        <v>664</v>
      </c>
      <c r="D1402" s="159">
        <v>0</v>
      </c>
      <c r="E1402" s="159">
        <v>0</v>
      </c>
      <c r="F1402" s="159">
        <v>0</v>
      </c>
      <c r="G1402" s="159">
        <v>0</v>
      </c>
      <c r="H1402" s="159">
        <v>0</v>
      </c>
      <c r="I1402" s="159">
        <v>0</v>
      </c>
      <c r="J1402" s="275">
        <v>0</v>
      </c>
      <c r="K1402" s="275">
        <v>0</v>
      </c>
      <c r="L1402" s="160">
        <v>0</v>
      </c>
      <c r="M1402" s="160">
        <v>0</v>
      </c>
      <c r="N1402" s="160">
        <v>0</v>
      </c>
      <c r="O1402" s="160">
        <v>0</v>
      </c>
      <c r="P1402" s="160">
        <v>0</v>
      </c>
      <c r="Q1402" s="160">
        <f t="shared" si="320"/>
        <v>0</v>
      </c>
      <c r="R1402" s="222"/>
      <c r="S1402" s="209" t="s">
        <v>327</v>
      </c>
      <c r="T1402" s="209" t="s">
        <v>1771</v>
      </c>
      <c r="U1402" s="517"/>
      <c r="V1402" s="16">
        <v>0</v>
      </c>
      <c r="W1402" s="11">
        <v>0</v>
      </c>
      <c r="X1402" s="17">
        <v>0</v>
      </c>
      <c r="Y1402" s="16"/>
      <c r="Z1402" s="11"/>
      <c r="AA1402" s="17"/>
      <c r="AB1402" s="16">
        <v>0</v>
      </c>
      <c r="AC1402" s="11"/>
      <c r="AD1402" s="17">
        <f>SUM(AB1402:AC1402)</f>
        <v>0</v>
      </c>
      <c r="AE1402" s="16">
        <f>Q1402</f>
        <v>0</v>
      </c>
      <c r="AF1402" s="11">
        <f>Q1402</f>
        <v>0</v>
      </c>
      <c r="AG1402" s="17">
        <f>Q1402</f>
        <v>0</v>
      </c>
      <c r="AH1402" s="161"/>
      <c r="AI1402" s="285"/>
      <c r="AJ1402" s="16">
        <f t="shared" si="321"/>
        <v>0</v>
      </c>
    </row>
    <row r="1403" spans="1:36" ht="11.25" customHeight="1">
      <c r="A1403" s="156">
        <v>19000711</v>
      </c>
      <c r="B1403" s="157"/>
      <c r="C1403" s="197" t="s">
        <v>1902</v>
      </c>
      <c r="D1403" s="159">
        <v>580188.30000000005</v>
      </c>
      <c r="E1403" s="159">
        <v>564507.54</v>
      </c>
      <c r="F1403" s="159">
        <v>548826.78</v>
      </c>
      <c r="G1403" s="159">
        <v>533146.01</v>
      </c>
      <c r="H1403" s="159">
        <v>517465.25</v>
      </c>
      <c r="I1403" s="159">
        <v>501784.48</v>
      </c>
      <c r="J1403" s="275">
        <v>486103.72</v>
      </c>
      <c r="K1403" s="275">
        <v>470422.96</v>
      </c>
      <c r="L1403" s="160">
        <v>454742.19</v>
      </c>
      <c r="M1403" s="160">
        <v>439061.43</v>
      </c>
      <c r="N1403" s="160">
        <v>423380.67</v>
      </c>
      <c r="O1403" s="160">
        <v>407699.91</v>
      </c>
      <c r="P1403" s="160">
        <v>392019.14</v>
      </c>
      <c r="Q1403" s="160">
        <f t="shared" si="320"/>
        <v>486103.72166666668</v>
      </c>
      <c r="R1403" s="222" t="s">
        <v>1903</v>
      </c>
      <c r="S1403" s="209"/>
      <c r="T1403" s="209" t="s">
        <v>586</v>
      </c>
      <c r="U1403" s="517"/>
      <c r="V1403" s="16"/>
      <c r="W1403" s="11"/>
      <c r="X1403" s="17"/>
      <c r="Y1403" s="16">
        <f>Q1403</f>
        <v>486103.72166666668</v>
      </c>
      <c r="Z1403" s="11"/>
      <c r="AA1403" s="17">
        <f>Y1403</f>
        <v>486103.72166666668</v>
      </c>
      <c r="AB1403" s="16"/>
      <c r="AC1403" s="11"/>
      <c r="AD1403" s="17"/>
      <c r="AE1403" s="16"/>
      <c r="AF1403" s="11"/>
      <c r="AG1403" s="17"/>
      <c r="AH1403" s="164"/>
      <c r="AI1403" s="285"/>
      <c r="AJ1403" s="16">
        <f t="shared" si="321"/>
        <v>0</v>
      </c>
    </row>
    <row r="1404" spans="1:36" ht="11.25" customHeight="1">
      <c r="A1404" s="156">
        <v>19000721</v>
      </c>
      <c r="B1404" s="157"/>
      <c r="C1404" s="197" t="s">
        <v>2033</v>
      </c>
      <c r="D1404" s="159">
        <v>10869.86</v>
      </c>
      <c r="E1404" s="159">
        <v>10869.86</v>
      </c>
      <c r="F1404" s="159">
        <v>10869.86</v>
      </c>
      <c r="G1404" s="159">
        <v>10869.86</v>
      </c>
      <c r="H1404" s="159">
        <v>10869.86</v>
      </c>
      <c r="I1404" s="159">
        <v>10869.86</v>
      </c>
      <c r="J1404" s="275">
        <v>10869.86</v>
      </c>
      <c r="K1404" s="275">
        <v>10869.86</v>
      </c>
      <c r="L1404" s="160">
        <v>10869.86</v>
      </c>
      <c r="M1404" s="160">
        <v>10869.86</v>
      </c>
      <c r="N1404" s="160">
        <v>10869.86</v>
      </c>
      <c r="O1404" s="160">
        <v>10869.86</v>
      </c>
      <c r="P1404" s="160">
        <v>10869.86</v>
      </c>
      <c r="Q1404" s="160">
        <f t="shared" si="320"/>
        <v>10869.86</v>
      </c>
      <c r="R1404" s="222"/>
      <c r="S1404" s="209"/>
      <c r="T1404" s="209"/>
      <c r="U1404" s="517"/>
      <c r="V1404" s="16">
        <v>0</v>
      </c>
      <c r="W1404" s="11">
        <v>0</v>
      </c>
      <c r="X1404" s="17">
        <v>0</v>
      </c>
      <c r="Y1404" s="16"/>
      <c r="Z1404" s="11"/>
      <c r="AA1404" s="17"/>
      <c r="AB1404" s="16">
        <v>0</v>
      </c>
      <c r="AC1404" s="11"/>
      <c r="AD1404" s="17">
        <f t="shared" ref="AD1404:AD1461" si="324">SUM(AB1404:AC1404)</f>
        <v>0</v>
      </c>
      <c r="AE1404" s="16"/>
      <c r="AF1404" s="11"/>
      <c r="AG1404" s="17"/>
      <c r="AH1404" s="164">
        <f>Q1404</f>
        <v>10869.86</v>
      </c>
      <c r="AI1404" s="285"/>
      <c r="AJ1404" s="16">
        <f t="shared" si="321"/>
        <v>0</v>
      </c>
    </row>
    <row r="1405" spans="1:36" ht="11.25" customHeight="1">
      <c r="A1405" s="156">
        <v>19000731</v>
      </c>
      <c r="B1405" s="157"/>
      <c r="C1405" s="197" t="s">
        <v>2120</v>
      </c>
      <c r="D1405" s="159">
        <v>142220.45000000001</v>
      </c>
      <c r="E1405" s="159">
        <v>117432.65</v>
      </c>
      <c r="F1405" s="159">
        <v>92644.85</v>
      </c>
      <c r="G1405" s="159">
        <v>67857.05</v>
      </c>
      <c r="H1405" s="159">
        <v>48217.1</v>
      </c>
      <c r="I1405" s="159">
        <v>28577.15</v>
      </c>
      <c r="J1405" s="275">
        <v>7.0000000000000007E-2</v>
      </c>
      <c r="K1405" s="275">
        <v>7.0000000000000007E-2</v>
      </c>
      <c r="L1405" s="160">
        <v>7.0000000000000007E-2</v>
      </c>
      <c r="M1405" s="160">
        <v>0</v>
      </c>
      <c r="N1405" s="160">
        <v>0</v>
      </c>
      <c r="O1405" s="160">
        <v>0</v>
      </c>
      <c r="P1405" s="160">
        <v>0</v>
      </c>
      <c r="Q1405" s="160">
        <f t="shared" si="320"/>
        <v>35486.602916666663</v>
      </c>
      <c r="R1405" s="222"/>
      <c r="S1405" s="209"/>
      <c r="T1405" s="209" t="s">
        <v>1771</v>
      </c>
      <c r="U1405" s="517"/>
      <c r="V1405" s="16">
        <v>0</v>
      </c>
      <c r="W1405" s="11">
        <v>0</v>
      </c>
      <c r="X1405" s="17">
        <v>0</v>
      </c>
      <c r="Y1405" s="16"/>
      <c r="Z1405" s="11"/>
      <c r="AA1405" s="17"/>
      <c r="AB1405" s="16">
        <v>0</v>
      </c>
      <c r="AC1405" s="11"/>
      <c r="AD1405" s="17">
        <f t="shared" ref="AD1405:AD1411" si="325">SUM(AB1405:AC1405)</f>
        <v>0</v>
      </c>
      <c r="AE1405" s="16">
        <f>Q1405</f>
        <v>35486.602916666663</v>
      </c>
      <c r="AF1405" s="11">
        <f>Q1405</f>
        <v>35486.602916666663</v>
      </c>
      <c r="AG1405" s="17">
        <f>Q1405</f>
        <v>35486.602916666663</v>
      </c>
      <c r="AH1405" s="161"/>
      <c r="AI1405" s="285"/>
      <c r="AJ1405" s="16">
        <f t="shared" si="321"/>
        <v>0</v>
      </c>
    </row>
    <row r="1406" spans="1:36" ht="11.25" customHeight="1">
      <c r="A1406" s="156">
        <v>19000732</v>
      </c>
      <c r="B1406" s="157"/>
      <c r="C1406" s="197" t="s">
        <v>2118</v>
      </c>
      <c r="D1406" s="159">
        <v>86592.17</v>
      </c>
      <c r="E1406" s="159">
        <v>68825.81</v>
      </c>
      <c r="F1406" s="159">
        <v>51059.44</v>
      </c>
      <c r="G1406" s="159">
        <v>33293.08</v>
      </c>
      <c r="H1406" s="159">
        <v>19216.38</v>
      </c>
      <c r="I1406" s="159">
        <v>5139.68</v>
      </c>
      <c r="J1406" s="275">
        <v>0.06</v>
      </c>
      <c r="K1406" s="275">
        <v>0.06</v>
      </c>
      <c r="L1406" s="160">
        <v>0.06</v>
      </c>
      <c r="M1406" s="160">
        <v>0</v>
      </c>
      <c r="N1406" s="160">
        <v>0</v>
      </c>
      <c r="O1406" s="160">
        <v>0</v>
      </c>
      <c r="P1406" s="160">
        <v>0</v>
      </c>
      <c r="Q1406" s="160">
        <f t="shared" si="320"/>
        <v>18402.554583333334</v>
      </c>
      <c r="R1406" s="222"/>
      <c r="S1406" s="209"/>
      <c r="T1406" s="209" t="s">
        <v>2119</v>
      </c>
      <c r="U1406" s="517"/>
      <c r="V1406" s="16">
        <v>0</v>
      </c>
      <c r="W1406" s="11">
        <v>0</v>
      </c>
      <c r="X1406" s="17">
        <v>0</v>
      </c>
      <c r="Y1406" s="16"/>
      <c r="Z1406" s="11"/>
      <c r="AA1406" s="17"/>
      <c r="AB1406" s="16">
        <v>0</v>
      </c>
      <c r="AC1406" s="11"/>
      <c r="AD1406" s="17">
        <f t="shared" si="325"/>
        <v>0</v>
      </c>
      <c r="AE1406" s="16">
        <f>Q1406</f>
        <v>18402.554583333334</v>
      </c>
      <c r="AF1406" s="11">
        <f>Q1406</f>
        <v>18402.554583333334</v>
      </c>
      <c r="AG1406" s="17">
        <f>Q1406</f>
        <v>18402.554583333334</v>
      </c>
      <c r="AH1406" s="161"/>
      <c r="AI1406" s="285"/>
      <c r="AJ1406" s="16">
        <f t="shared" si="321"/>
        <v>0</v>
      </c>
    </row>
    <row r="1407" spans="1:36" ht="11.25" customHeight="1">
      <c r="A1407" s="156">
        <v>19000741</v>
      </c>
      <c r="B1407" s="157"/>
      <c r="C1407" s="197" t="s">
        <v>2184</v>
      </c>
      <c r="D1407" s="159">
        <v>288445.53999999998</v>
      </c>
      <c r="E1407" s="159">
        <v>254867.8</v>
      </c>
      <c r="F1407" s="159">
        <v>212522.49</v>
      </c>
      <c r="G1407" s="159">
        <v>165881.88</v>
      </c>
      <c r="H1407" s="159">
        <v>143842.26</v>
      </c>
      <c r="I1407" s="159">
        <v>124745.18</v>
      </c>
      <c r="J1407" s="275">
        <v>123676.49</v>
      </c>
      <c r="K1407" s="275">
        <v>111643.77</v>
      </c>
      <c r="L1407" s="160">
        <v>99589.02</v>
      </c>
      <c r="M1407" s="160">
        <v>87773.47</v>
      </c>
      <c r="N1407" s="160">
        <v>75071.070000000007</v>
      </c>
      <c r="O1407" s="160">
        <v>62232.2</v>
      </c>
      <c r="P1407" s="160">
        <v>50232.26</v>
      </c>
      <c r="Q1407" s="160">
        <f t="shared" si="320"/>
        <v>135932.04416666666</v>
      </c>
      <c r="R1407" s="222"/>
      <c r="S1407" s="209"/>
      <c r="T1407" s="209" t="s">
        <v>586</v>
      </c>
      <c r="U1407" s="518"/>
      <c r="V1407" s="16">
        <v>0</v>
      </c>
      <c r="W1407" s="11">
        <v>0</v>
      </c>
      <c r="X1407" s="17">
        <v>0</v>
      </c>
      <c r="Y1407" s="16"/>
      <c r="Z1407" s="11"/>
      <c r="AA1407" s="17"/>
      <c r="AB1407" s="16">
        <f>$Q1407</f>
        <v>135932.04416666666</v>
      </c>
      <c r="AC1407" s="11">
        <v>0</v>
      </c>
      <c r="AD1407" s="17">
        <f t="shared" ref="AD1407" si="326">SUM(AB1407:AC1407)</f>
        <v>135932.04416666666</v>
      </c>
      <c r="AE1407" s="16"/>
      <c r="AF1407" s="11"/>
      <c r="AG1407" s="17"/>
      <c r="AH1407" s="161"/>
      <c r="AI1407" s="285"/>
      <c r="AJ1407" s="16">
        <f t="shared" si="321"/>
        <v>0</v>
      </c>
    </row>
    <row r="1408" spans="1:36" ht="11.25" customHeight="1">
      <c r="A1408" s="156">
        <v>19000751</v>
      </c>
      <c r="B1408" s="157"/>
      <c r="C1408" s="197" t="s">
        <v>2204</v>
      </c>
      <c r="D1408" s="159">
        <v>1825636.05</v>
      </c>
      <c r="E1408" s="159">
        <v>1795707.9</v>
      </c>
      <c r="F1408" s="159">
        <v>1765779.75</v>
      </c>
      <c r="G1408" s="159">
        <v>1735851.6</v>
      </c>
      <c r="H1408" s="159">
        <v>1705923.45</v>
      </c>
      <c r="I1408" s="159">
        <v>1675995.3</v>
      </c>
      <c r="J1408" s="275">
        <v>1646067.15</v>
      </c>
      <c r="K1408" s="275">
        <v>1616139</v>
      </c>
      <c r="L1408" s="160">
        <v>1586210.85</v>
      </c>
      <c r="M1408" s="160">
        <v>1556282.7</v>
      </c>
      <c r="N1408" s="160">
        <v>1526354.55</v>
      </c>
      <c r="O1408" s="160">
        <v>1496426.4</v>
      </c>
      <c r="P1408" s="160">
        <v>1466498.25</v>
      </c>
      <c r="Q1408" s="160">
        <f t="shared" si="320"/>
        <v>1646067.1499999997</v>
      </c>
      <c r="R1408" s="222"/>
      <c r="S1408" s="209"/>
      <c r="T1408" s="209"/>
      <c r="U1408" s="517"/>
      <c r="V1408" s="16">
        <v>0</v>
      </c>
      <c r="W1408" s="11">
        <v>0</v>
      </c>
      <c r="X1408" s="17">
        <v>0</v>
      </c>
      <c r="Y1408" s="16"/>
      <c r="Z1408" s="11"/>
      <c r="AA1408" s="17"/>
      <c r="AB1408" s="16">
        <v>0</v>
      </c>
      <c r="AC1408" s="11"/>
      <c r="AD1408" s="17">
        <f t="shared" si="325"/>
        <v>0</v>
      </c>
      <c r="AE1408" s="16"/>
      <c r="AF1408" s="11"/>
      <c r="AG1408" s="17"/>
      <c r="AH1408" s="164">
        <f>Q1408</f>
        <v>1646067.1499999997</v>
      </c>
      <c r="AI1408" s="285"/>
      <c r="AJ1408" s="16"/>
    </row>
    <row r="1409" spans="1:36" ht="11.25" customHeight="1">
      <c r="A1409" s="156">
        <v>19000752</v>
      </c>
      <c r="B1409" s="157"/>
      <c r="C1409" s="197" t="s">
        <v>2210</v>
      </c>
      <c r="D1409" s="159">
        <v>976551.45</v>
      </c>
      <c r="E1409" s="159">
        <v>960542.1</v>
      </c>
      <c r="F1409" s="159">
        <v>944532.75</v>
      </c>
      <c r="G1409" s="159">
        <v>928523.4</v>
      </c>
      <c r="H1409" s="159">
        <v>912514.05</v>
      </c>
      <c r="I1409" s="159">
        <v>896504.7</v>
      </c>
      <c r="J1409" s="275">
        <v>880495.35</v>
      </c>
      <c r="K1409" s="275">
        <v>864486</v>
      </c>
      <c r="L1409" s="160">
        <v>848476.65</v>
      </c>
      <c r="M1409" s="160">
        <v>832467.3</v>
      </c>
      <c r="N1409" s="160">
        <v>816457.95</v>
      </c>
      <c r="O1409" s="160">
        <v>800448.6</v>
      </c>
      <c r="P1409" s="160">
        <v>784439.25</v>
      </c>
      <c r="Q1409" s="160">
        <f t="shared" si="320"/>
        <v>880495.35</v>
      </c>
      <c r="R1409" s="222"/>
      <c r="S1409" s="209"/>
      <c r="T1409" s="209"/>
      <c r="U1409" s="517"/>
      <c r="V1409" s="16">
        <v>0</v>
      </c>
      <c r="W1409" s="11">
        <v>0</v>
      </c>
      <c r="X1409" s="17">
        <v>0</v>
      </c>
      <c r="Y1409" s="16"/>
      <c r="Z1409" s="11"/>
      <c r="AA1409" s="17"/>
      <c r="AB1409" s="16">
        <v>0</v>
      </c>
      <c r="AC1409" s="11"/>
      <c r="AD1409" s="17">
        <f t="shared" si="325"/>
        <v>0</v>
      </c>
      <c r="AE1409" s="16"/>
      <c r="AF1409" s="11"/>
      <c r="AG1409" s="17"/>
      <c r="AH1409" s="164">
        <f>Q1409</f>
        <v>880495.35</v>
      </c>
      <c r="AI1409" s="285"/>
      <c r="AJ1409" s="16"/>
    </row>
    <row r="1410" spans="1:36" ht="11.25" customHeight="1">
      <c r="A1410" s="156">
        <v>19000761</v>
      </c>
      <c r="B1410" s="157"/>
      <c r="C1410" s="197" t="s">
        <v>2226</v>
      </c>
      <c r="D1410" s="159">
        <v>0</v>
      </c>
      <c r="E1410" s="159">
        <v>0</v>
      </c>
      <c r="F1410" s="159">
        <v>0</v>
      </c>
      <c r="G1410" s="159">
        <v>0</v>
      </c>
      <c r="H1410" s="159">
        <v>0</v>
      </c>
      <c r="I1410" s="159">
        <v>0</v>
      </c>
      <c r="J1410" s="275">
        <v>0</v>
      </c>
      <c r="K1410" s="275">
        <v>0</v>
      </c>
      <c r="L1410" s="160">
        <v>0</v>
      </c>
      <c r="M1410" s="160">
        <v>0</v>
      </c>
      <c r="N1410" s="160">
        <v>0</v>
      </c>
      <c r="O1410" s="160">
        <v>0</v>
      </c>
      <c r="P1410" s="160">
        <v>0</v>
      </c>
      <c r="Q1410" s="160">
        <f t="shared" si="320"/>
        <v>0</v>
      </c>
      <c r="R1410" s="222"/>
      <c r="S1410" s="209"/>
      <c r="T1410" s="209" t="s">
        <v>1771</v>
      </c>
      <c r="U1410" s="517"/>
      <c r="V1410" s="16">
        <v>0</v>
      </c>
      <c r="W1410" s="11">
        <v>0</v>
      </c>
      <c r="X1410" s="17">
        <v>0</v>
      </c>
      <c r="Y1410" s="16"/>
      <c r="Z1410" s="11"/>
      <c r="AA1410" s="17"/>
      <c r="AB1410" s="16">
        <v>0</v>
      </c>
      <c r="AC1410" s="11"/>
      <c r="AD1410" s="17">
        <f t="shared" si="325"/>
        <v>0</v>
      </c>
      <c r="AE1410" s="16">
        <f>Q1410</f>
        <v>0</v>
      </c>
      <c r="AF1410" s="11">
        <f>Q1410</f>
        <v>0</v>
      </c>
      <c r="AG1410" s="17">
        <f>Q1410</f>
        <v>0</v>
      </c>
      <c r="AH1410" s="161"/>
      <c r="AI1410" s="285"/>
      <c r="AJ1410" s="16">
        <f t="shared" ref="AJ1410:AJ1473" si="327">Q1410-X1410-AA1410-AD1410-AG1410-AH1410</f>
        <v>0</v>
      </c>
    </row>
    <row r="1411" spans="1:36" ht="11.25" customHeight="1">
      <c r="A1411" s="156">
        <v>19000771</v>
      </c>
      <c r="B1411" s="157"/>
      <c r="C1411" s="197" t="s">
        <v>2225</v>
      </c>
      <c r="D1411" s="159">
        <v>0</v>
      </c>
      <c r="E1411" s="159">
        <v>0</v>
      </c>
      <c r="F1411" s="159">
        <v>0</v>
      </c>
      <c r="G1411" s="159">
        <v>0</v>
      </c>
      <c r="H1411" s="159">
        <v>0</v>
      </c>
      <c r="I1411" s="159">
        <v>0</v>
      </c>
      <c r="J1411" s="275">
        <v>0</v>
      </c>
      <c r="K1411" s="275">
        <v>0</v>
      </c>
      <c r="L1411" s="160">
        <v>0</v>
      </c>
      <c r="M1411" s="160">
        <v>0</v>
      </c>
      <c r="N1411" s="160">
        <v>0</v>
      </c>
      <c r="O1411" s="160">
        <v>0</v>
      </c>
      <c r="P1411" s="160">
        <v>0</v>
      </c>
      <c r="Q1411" s="160">
        <f t="shared" si="320"/>
        <v>0</v>
      </c>
      <c r="R1411" s="222"/>
      <c r="S1411" s="209"/>
      <c r="T1411" s="209" t="s">
        <v>1771</v>
      </c>
      <c r="U1411" s="517"/>
      <c r="V1411" s="16">
        <v>0</v>
      </c>
      <c r="W1411" s="11">
        <v>0</v>
      </c>
      <c r="X1411" s="17">
        <v>0</v>
      </c>
      <c r="Y1411" s="16"/>
      <c r="Z1411" s="11"/>
      <c r="AA1411" s="17"/>
      <c r="AB1411" s="16">
        <v>0</v>
      </c>
      <c r="AC1411" s="11"/>
      <c r="AD1411" s="17">
        <f t="shared" si="325"/>
        <v>0</v>
      </c>
      <c r="AE1411" s="16">
        <f>Q1411</f>
        <v>0</v>
      </c>
      <c r="AF1411" s="11">
        <f>Q1411</f>
        <v>0</v>
      </c>
      <c r="AG1411" s="17">
        <f>Q1411</f>
        <v>0</v>
      </c>
      <c r="AH1411" s="161"/>
      <c r="AI1411" s="285"/>
      <c r="AJ1411" s="16">
        <f t="shared" si="327"/>
        <v>0</v>
      </c>
    </row>
    <row r="1412" spans="1:36" ht="11.25" customHeight="1">
      <c r="A1412" s="156">
        <v>19000781</v>
      </c>
      <c r="B1412" s="157"/>
      <c r="C1412" s="197" t="s">
        <v>2333</v>
      </c>
      <c r="D1412" s="159">
        <v>3255646.88</v>
      </c>
      <c r="E1412" s="159">
        <v>3734867.86</v>
      </c>
      <c r="F1412" s="159">
        <v>3753412.85</v>
      </c>
      <c r="G1412" s="159">
        <v>2851662.05</v>
      </c>
      <c r="H1412" s="159">
        <v>3107468.28</v>
      </c>
      <c r="I1412" s="159">
        <v>2833009.85</v>
      </c>
      <c r="J1412" s="275">
        <v>2459094.4300000002</v>
      </c>
      <c r="K1412" s="275">
        <v>2646056.96</v>
      </c>
      <c r="L1412" s="160">
        <v>2811571.11</v>
      </c>
      <c r="M1412" s="160">
        <v>2848092.94</v>
      </c>
      <c r="N1412" s="160">
        <v>2822791.69</v>
      </c>
      <c r="O1412" s="160">
        <v>2806448.14</v>
      </c>
      <c r="P1412" s="160">
        <v>2810798.7</v>
      </c>
      <c r="Q1412" s="160">
        <f t="shared" si="320"/>
        <v>2975641.5791666671</v>
      </c>
      <c r="R1412" s="222"/>
      <c r="S1412" s="209"/>
      <c r="T1412" s="209" t="s">
        <v>327</v>
      </c>
      <c r="U1412" s="517"/>
      <c r="V1412" s="16">
        <v>0</v>
      </c>
      <c r="W1412" s="11">
        <v>0</v>
      </c>
      <c r="X1412" s="17">
        <v>0</v>
      </c>
      <c r="Y1412" s="16"/>
      <c r="Z1412" s="11"/>
      <c r="AA1412" s="17"/>
      <c r="AB1412" s="16"/>
      <c r="AC1412" s="11"/>
      <c r="AD1412" s="17">
        <f t="shared" ref="AD1412:AD1416" si="328">SUM(AB1412:AC1412)</f>
        <v>0</v>
      </c>
      <c r="AE1412" s="16"/>
      <c r="AF1412" s="11"/>
      <c r="AG1412" s="17"/>
      <c r="AH1412" s="164">
        <f>Q1412</f>
        <v>2975641.5791666671</v>
      </c>
      <c r="AI1412" s="285"/>
      <c r="AJ1412" s="16">
        <f t="shared" si="327"/>
        <v>0</v>
      </c>
    </row>
    <row r="1413" spans="1:36" ht="11.25" customHeight="1">
      <c r="A1413" s="156">
        <v>19000791</v>
      </c>
      <c r="B1413" s="157"/>
      <c r="C1413" s="197" t="s">
        <v>2326</v>
      </c>
      <c r="D1413" s="159">
        <v>230506.46</v>
      </c>
      <c r="E1413" s="159">
        <v>180329.44</v>
      </c>
      <c r="F1413" s="159">
        <v>117789.81</v>
      </c>
      <c r="G1413" s="159">
        <v>49324.7</v>
      </c>
      <c r="H1413" s="159">
        <v>293052.12</v>
      </c>
      <c r="I1413" s="159">
        <v>263127.94</v>
      </c>
      <c r="J1413" s="275">
        <v>234832.86</v>
      </c>
      <c r="K1413" s="275">
        <v>211532.56</v>
      </c>
      <c r="L1413" s="160">
        <v>188336.25</v>
      </c>
      <c r="M1413" s="160">
        <v>165720.19</v>
      </c>
      <c r="N1413" s="160">
        <v>141623.47</v>
      </c>
      <c r="O1413" s="160">
        <v>117426.08</v>
      </c>
      <c r="P1413" s="160">
        <v>94910.86</v>
      </c>
      <c r="Q1413" s="160">
        <f t="shared" si="320"/>
        <v>177150.34</v>
      </c>
      <c r="R1413" s="222"/>
      <c r="S1413" s="209"/>
      <c r="T1413" s="209" t="s">
        <v>586</v>
      </c>
      <c r="U1413" s="517"/>
      <c r="V1413" s="16">
        <v>0</v>
      </c>
      <c r="W1413" s="11">
        <v>0</v>
      </c>
      <c r="X1413" s="17">
        <v>0</v>
      </c>
      <c r="Y1413" s="16"/>
      <c r="Z1413" s="11"/>
      <c r="AA1413" s="17"/>
      <c r="AB1413" s="16">
        <f>$Q1413</f>
        <v>177150.34</v>
      </c>
      <c r="AC1413" s="11">
        <v>0</v>
      </c>
      <c r="AD1413" s="17">
        <f t="shared" si="328"/>
        <v>177150.34</v>
      </c>
      <c r="AE1413" s="16"/>
      <c r="AF1413" s="11"/>
      <c r="AG1413" s="17"/>
      <c r="AH1413" s="161"/>
      <c r="AI1413" s="285"/>
      <c r="AJ1413" s="16">
        <f t="shared" si="327"/>
        <v>0</v>
      </c>
    </row>
    <row r="1414" spans="1:36" ht="11.25" customHeight="1">
      <c r="A1414" s="156">
        <v>19000801</v>
      </c>
      <c r="B1414" s="157"/>
      <c r="C1414" s="197" t="s">
        <v>2327</v>
      </c>
      <c r="D1414" s="159">
        <v>6795.34</v>
      </c>
      <c r="E1414" s="159">
        <v>3452.71</v>
      </c>
      <c r="F1414" s="159">
        <v>-1287.6300000000001</v>
      </c>
      <c r="G1414" s="159">
        <v>-6912.48</v>
      </c>
      <c r="H1414" s="159">
        <v>8811.89</v>
      </c>
      <c r="I1414" s="159">
        <v>8410.1299999999992</v>
      </c>
      <c r="J1414" s="275">
        <v>8076.28</v>
      </c>
      <c r="K1414" s="275">
        <v>7780.57</v>
      </c>
      <c r="L1414" s="160">
        <v>7361.73</v>
      </c>
      <c r="M1414" s="160">
        <v>6851.29</v>
      </c>
      <c r="N1414" s="160">
        <v>6118.51</v>
      </c>
      <c r="O1414" s="160">
        <v>5244.84</v>
      </c>
      <c r="P1414" s="160">
        <v>4345.6400000000003</v>
      </c>
      <c r="Q1414" s="160">
        <f t="shared" si="320"/>
        <v>4956.5274999999992</v>
      </c>
      <c r="R1414" s="222"/>
      <c r="S1414" s="209"/>
      <c r="T1414" s="209" t="s">
        <v>586</v>
      </c>
      <c r="U1414" s="517"/>
      <c r="V1414" s="16">
        <v>0</v>
      </c>
      <c r="W1414" s="11">
        <v>0</v>
      </c>
      <c r="X1414" s="17">
        <v>0</v>
      </c>
      <c r="Y1414" s="16"/>
      <c r="Z1414" s="11"/>
      <c r="AA1414" s="17"/>
      <c r="AB1414" s="16">
        <f>$Q1414</f>
        <v>4956.5274999999992</v>
      </c>
      <c r="AC1414" s="11">
        <v>0</v>
      </c>
      <c r="AD1414" s="17">
        <f t="shared" si="328"/>
        <v>4956.5274999999992</v>
      </c>
      <c r="AE1414" s="16"/>
      <c r="AF1414" s="11"/>
      <c r="AG1414" s="17"/>
      <c r="AH1414" s="161"/>
      <c r="AI1414" s="285"/>
      <c r="AJ1414" s="16">
        <f t="shared" si="327"/>
        <v>0</v>
      </c>
    </row>
    <row r="1415" spans="1:36" ht="11.25" customHeight="1">
      <c r="A1415" s="156">
        <v>19000811</v>
      </c>
      <c r="B1415" s="157"/>
      <c r="C1415" s="197" t="s">
        <v>2328</v>
      </c>
      <c r="D1415" s="159">
        <v>10481.450000000001</v>
      </c>
      <c r="E1415" s="159">
        <v>11983.62</v>
      </c>
      <c r="F1415" s="159">
        <v>13481.38</v>
      </c>
      <c r="G1415" s="159">
        <v>15011.39</v>
      </c>
      <c r="H1415" s="159">
        <v>838.27</v>
      </c>
      <c r="I1415" s="159">
        <v>952.26</v>
      </c>
      <c r="J1415" s="275">
        <v>1081.6099999999999</v>
      </c>
      <c r="K1415" s="275">
        <v>1223.21</v>
      </c>
      <c r="L1415" s="160">
        <v>1359.76</v>
      </c>
      <c r="M1415" s="160">
        <v>1481.19</v>
      </c>
      <c r="N1415" s="160">
        <v>1588.97</v>
      </c>
      <c r="O1415" s="160">
        <v>1694.91</v>
      </c>
      <c r="P1415" s="160">
        <v>1799.17</v>
      </c>
      <c r="Q1415" s="160">
        <f t="shared" si="320"/>
        <v>4736.4066666666668</v>
      </c>
      <c r="R1415" s="222"/>
      <c r="S1415" s="209"/>
      <c r="T1415" s="209" t="s">
        <v>586</v>
      </c>
      <c r="U1415" s="517"/>
      <c r="V1415" s="16">
        <v>0</v>
      </c>
      <c r="W1415" s="11">
        <v>0</v>
      </c>
      <c r="X1415" s="17">
        <v>0</v>
      </c>
      <c r="Y1415" s="16"/>
      <c r="Z1415" s="11"/>
      <c r="AA1415" s="17"/>
      <c r="AB1415" s="16">
        <f>$Q1415</f>
        <v>4736.4066666666668</v>
      </c>
      <c r="AC1415" s="11">
        <v>0</v>
      </c>
      <c r="AD1415" s="17">
        <f t="shared" si="328"/>
        <v>4736.4066666666668</v>
      </c>
      <c r="AE1415" s="16"/>
      <c r="AF1415" s="11"/>
      <c r="AG1415" s="17"/>
      <c r="AH1415" s="161"/>
      <c r="AI1415" s="285"/>
      <c r="AJ1415" s="16">
        <f t="shared" si="327"/>
        <v>0</v>
      </c>
    </row>
    <row r="1416" spans="1:36" ht="11.25" customHeight="1">
      <c r="A1416" s="156">
        <v>19000821</v>
      </c>
      <c r="B1416" s="157"/>
      <c r="C1416" s="197" t="s">
        <v>2364</v>
      </c>
      <c r="D1416" s="159">
        <v>314076.46000000002</v>
      </c>
      <c r="E1416" s="159">
        <v>271744.42</v>
      </c>
      <c r="F1416" s="159">
        <v>229412.37</v>
      </c>
      <c r="G1416" s="159">
        <v>187080.33</v>
      </c>
      <c r="H1416" s="159">
        <v>144748.28</v>
      </c>
      <c r="I1416" s="159">
        <v>102416.24</v>
      </c>
      <c r="J1416" s="275">
        <v>60084.19</v>
      </c>
      <c r="K1416" s="275">
        <v>0</v>
      </c>
      <c r="L1416" s="160">
        <v>0</v>
      </c>
      <c r="M1416" s="160">
        <v>0</v>
      </c>
      <c r="N1416" s="160">
        <v>0</v>
      </c>
      <c r="O1416" s="160">
        <v>0</v>
      </c>
      <c r="P1416" s="160">
        <v>0</v>
      </c>
      <c r="Q1416" s="160">
        <f t="shared" si="320"/>
        <v>96043.671666666676</v>
      </c>
      <c r="R1416" s="222"/>
      <c r="S1416" s="209"/>
      <c r="T1416" s="209" t="s">
        <v>1771</v>
      </c>
      <c r="U1416" s="517"/>
      <c r="V1416" s="16">
        <v>0</v>
      </c>
      <c r="W1416" s="11">
        <v>0</v>
      </c>
      <c r="X1416" s="17">
        <v>0</v>
      </c>
      <c r="Y1416" s="16"/>
      <c r="Z1416" s="11"/>
      <c r="AA1416" s="17"/>
      <c r="AB1416" s="16">
        <v>0</v>
      </c>
      <c r="AC1416" s="11"/>
      <c r="AD1416" s="17">
        <f t="shared" si="328"/>
        <v>0</v>
      </c>
      <c r="AE1416" s="16">
        <f>Q1416</f>
        <v>96043.671666666676</v>
      </c>
      <c r="AF1416" s="11">
        <f>Q1416</f>
        <v>96043.671666666676</v>
      </c>
      <c r="AG1416" s="17">
        <f t="shared" ref="AG1416:AG1421" si="329">Q1416</f>
        <v>96043.671666666676</v>
      </c>
      <c r="AH1416" s="161"/>
      <c r="AI1416" s="285"/>
      <c r="AJ1416" s="16">
        <f t="shared" si="327"/>
        <v>0</v>
      </c>
    </row>
    <row r="1417" spans="1:36" ht="11.25" customHeight="1">
      <c r="A1417" s="156">
        <v>19000831</v>
      </c>
      <c r="B1417" s="157"/>
      <c r="C1417" s="197" t="s">
        <v>2413</v>
      </c>
      <c r="D1417" s="159">
        <v>773612.89</v>
      </c>
      <c r="E1417" s="159">
        <v>757824.86</v>
      </c>
      <c r="F1417" s="159">
        <v>742036.84</v>
      </c>
      <c r="G1417" s="159">
        <v>726248.82</v>
      </c>
      <c r="H1417" s="159">
        <v>710460.8</v>
      </c>
      <c r="I1417" s="159">
        <v>694672.78</v>
      </c>
      <c r="J1417" s="275">
        <v>678884.76</v>
      </c>
      <c r="K1417" s="275">
        <v>663096.74</v>
      </c>
      <c r="L1417" s="160">
        <v>647308.72</v>
      </c>
      <c r="M1417" s="160">
        <v>631520.69999999995</v>
      </c>
      <c r="N1417" s="160">
        <v>615732.68000000005</v>
      </c>
      <c r="O1417" s="160">
        <v>599944.66</v>
      </c>
      <c r="P1417" s="160">
        <v>584156.64</v>
      </c>
      <c r="Q1417" s="160">
        <f t="shared" si="320"/>
        <v>678884.76041666663</v>
      </c>
      <c r="R1417" s="222" t="s">
        <v>327</v>
      </c>
      <c r="S1417" s="209"/>
      <c r="T1417" s="209" t="s">
        <v>1771</v>
      </c>
      <c r="U1417" s="517"/>
      <c r="V1417" s="16">
        <v>0</v>
      </c>
      <c r="W1417" s="11">
        <v>0</v>
      </c>
      <c r="X1417" s="17">
        <v>0</v>
      </c>
      <c r="Y1417" s="16"/>
      <c r="Z1417" s="11"/>
      <c r="AA1417" s="17"/>
      <c r="AB1417" s="16">
        <v>0</v>
      </c>
      <c r="AC1417" s="11"/>
      <c r="AD1417" s="17">
        <f t="shared" ref="AD1417" si="330">SUM(AB1417:AC1417)</f>
        <v>0</v>
      </c>
      <c r="AE1417" s="16">
        <f>Q1417</f>
        <v>678884.76041666663</v>
      </c>
      <c r="AF1417" s="11">
        <f>Q1417</f>
        <v>678884.76041666663</v>
      </c>
      <c r="AG1417" s="17">
        <f t="shared" si="329"/>
        <v>678884.76041666663</v>
      </c>
      <c r="AH1417" s="161"/>
      <c r="AI1417" s="285"/>
      <c r="AJ1417" s="16">
        <f t="shared" si="327"/>
        <v>0</v>
      </c>
    </row>
    <row r="1418" spans="1:36" ht="11.25" customHeight="1">
      <c r="A1418" s="156">
        <v>19000841</v>
      </c>
      <c r="B1418" s="157"/>
      <c r="C1418" s="197" t="s">
        <v>2446</v>
      </c>
      <c r="D1418" s="159">
        <v>-720327.87</v>
      </c>
      <c r="E1418" s="159">
        <v>-768937.84</v>
      </c>
      <c r="F1418" s="159">
        <v>-714133.16</v>
      </c>
      <c r="G1418" s="159">
        <v>-604967.23</v>
      </c>
      <c r="H1418" s="159">
        <v>-502687.17</v>
      </c>
      <c r="I1418" s="159">
        <v>-451623.53</v>
      </c>
      <c r="J1418" s="275">
        <v>-403764.25</v>
      </c>
      <c r="K1418" s="275">
        <v>-435108.92</v>
      </c>
      <c r="L1418" s="160">
        <v>-461828.27</v>
      </c>
      <c r="M1418" s="160">
        <v>-493431.68</v>
      </c>
      <c r="N1418" s="160">
        <v>-495502.82</v>
      </c>
      <c r="O1418" s="160">
        <v>-489905.57</v>
      </c>
      <c r="P1418" s="160">
        <v>-508813.01</v>
      </c>
      <c r="Q1418" s="160">
        <f t="shared" si="320"/>
        <v>-536371.73999999987</v>
      </c>
      <c r="R1418" s="222"/>
      <c r="S1418" s="209"/>
      <c r="T1418" s="209" t="s">
        <v>1056</v>
      </c>
      <c r="U1418" s="517"/>
      <c r="V1418" s="16">
        <v>0</v>
      </c>
      <c r="W1418" s="11">
        <v>0</v>
      </c>
      <c r="X1418" s="17">
        <v>0</v>
      </c>
      <c r="Y1418" s="16"/>
      <c r="Z1418" s="11"/>
      <c r="AA1418" s="17"/>
      <c r="AB1418" s="16"/>
      <c r="AC1418" s="11"/>
      <c r="AD1418" s="17">
        <f t="shared" ref="AD1418" si="331">SUM(AB1418:AC1418)</f>
        <v>0</v>
      </c>
      <c r="AE1418" s="16">
        <f>$Q$1418</f>
        <v>-536371.73999999987</v>
      </c>
      <c r="AF1418" s="16">
        <f>$Q$1418</f>
        <v>-536371.73999999987</v>
      </c>
      <c r="AG1418" s="17">
        <f t="shared" si="329"/>
        <v>-536371.73999999987</v>
      </c>
      <c r="AH1418" s="161"/>
      <c r="AI1418" s="285"/>
      <c r="AJ1418" s="16">
        <f t="shared" si="327"/>
        <v>0</v>
      </c>
    </row>
    <row r="1419" spans="1:36" ht="11.25" customHeight="1">
      <c r="A1419" s="156">
        <v>19000851</v>
      </c>
      <c r="B1419" s="157"/>
      <c r="C1419" s="197" t="s">
        <v>2553</v>
      </c>
      <c r="D1419" s="159">
        <v>939777</v>
      </c>
      <c r="E1419" s="159">
        <v>914377.62</v>
      </c>
      <c r="F1419" s="159">
        <v>888978.25</v>
      </c>
      <c r="G1419" s="159">
        <v>863578.87</v>
      </c>
      <c r="H1419" s="159">
        <v>838179.49</v>
      </c>
      <c r="I1419" s="159">
        <v>812780.11</v>
      </c>
      <c r="J1419" s="275">
        <v>787380.74</v>
      </c>
      <c r="K1419" s="275">
        <v>761981.36</v>
      </c>
      <c r="L1419" s="160">
        <v>736581.98</v>
      </c>
      <c r="M1419" s="160">
        <v>711182.6</v>
      </c>
      <c r="N1419" s="160">
        <v>685783.23</v>
      </c>
      <c r="O1419" s="160">
        <v>660383.85</v>
      </c>
      <c r="P1419" s="160">
        <v>634984.47</v>
      </c>
      <c r="Q1419" s="160">
        <f t="shared" ref="Q1419:Q1482" si="332">(D1419+P1419+SUM(E1419:O1419)*2)/24</f>
        <v>787380.73625000007</v>
      </c>
      <c r="R1419" s="222"/>
      <c r="S1419" s="209"/>
      <c r="T1419" s="209" t="s">
        <v>1771</v>
      </c>
      <c r="U1419" s="517"/>
      <c r="V1419" s="16">
        <v>0</v>
      </c>
      <c r="W1419" s="11">
        <v>0</v>
      </c>
      <c r="X1419" s="17">
        <v>0</v>
      </c>
      <c r="Y1419" s="16"/>
      <c r="Z1419" s="11"/>
      <c r="AA1419" s="17"/>
      <c r="AB1419" s="16">
        <v>0</v>
      </c>
      <c r="AC1419" s="11"/>
      <c r="AD1419" s="17">
        <f t="shared" ref="AD1419" si="333">SUM(AB1419:AC1419)</f>
        <v>0</v>
      </c>
      <c r="AE1419" s="16">
        <f>Q1419</f>
        <v>787380.73625000007</v>
      </c>
      <c r="AF1419" s="11">
        <f>Q1419</f>
        <v>787380.73625000007</v>
      </c>
      <c r="AG1419" s="17">
        <f t="shared" si="329"/>
        <v>787380.73625000007</v>
      </c>
      <c r="AH1419" s="161"/>
      <c r="AI1419" s="285"/>
      <c r="AJ1419" s="16">
        <f t="shared" si="327"/>
        <v>0</v>
      </c>
    </row>
    <row r="1420" spans="1:36" ht="11.25" customHeight="1">
      <c r="A1420" s="213">
        <v>19000861</v>
      </c>
      <c r="B1420" s="157"/>
      <c r="C1420" s="197" t="s">
        <v>2610</v>
      </c>
      <c r="D1420" s="159">
        <v>236300.08</v>
      </c>
      <c r="E1420" s="159">
        <v>229913.59</v>
      </c>
      <c r="F1420" s="159">
        <v>223527.11</v>
      </c>
      <c r="G1420" s="159">
        <v>217140.62</v>
      </c>
      <c r="H1420" s="159">
        <v>210754.13</v>
      </c>
      <c r="I1420" s="159">
        <v>204367.64</v>
      </c>
      <c r="J1420" s="275">
        <v>197981.15</v>
      </c>
      <c r="K1420" s="275">
        <v>191594.67</v>
      </c>
      <c r="L1420" s="160">
        <v>185208.18</v>
      </c>
      <c r="M1420" s="160">
        <v>178821.69</v>
      </c>
      <c r="N1420" s="160">
        <v>172435.20000000001</v>
      </c>
      <c r="O1420" s="160">
        <v>166048.71</v>
      </c>
      <c r="P1420" s="160">
        <v>159662.22</v>
      </c>
      <c r="Q1420" s="160">
        <f t="shared" si="332"/>
        <v>197981.15333333329</v>
      </c>
      <c r="R1420" s="222"/>
      <c r="S1420" s="209"/>
      <c r="T1420" s="209" t="s">
        <v>1771</v>
      </c>
      <c r="U1420" s="517"/>
      <c r="V1420" s="16">
        <v>0</v>
      </c>
      <c r="W1420" s="11">
        <v>0</v>
      </c>
      <c r="X1420" s="17">
        <v>0</v>
      </c>
      <c r="Y1420" s="16"/>
      <c r="Z1420" s="11"/>
      <c r="AA1420" s="17"/>
      <c r="AB1420" s="16">
        <v>0</v>
      </c>
      <c r="AC1420" s="11"/>
      <c r="AD1420" s="17">
        <f t="shared" ref="AD1420" si="334">SUM(AB1420:AC1420)</f>
        <v>0</v>
      </c>
      <c r="AE1420" s="16">
        <f>Q1420</f>
        <v>197981.15333333329</v>
      </c>
      <c r="AF1420" s="11">
        <f>Q1420</f>
        <v>197981.15333333329</v>
      </c>
      <c r="AG1420" s="17">
        <f t="shared" si="329"/>
        <v>197981.15333333329</v>
      </c>
      <c r="AH1420" s="161"/>
      <c r="AI1420" s="285"/>
      <c r="AJ1420" s="16">
        <f t="shared" si="327"/>
        <v>0</v>
      </c>
    </row>
    <row r="1421" spans="1:36" ht="12" customHeight="1">
      <c r="A1421" s="247">
        <v>19000871</v>
      </c>
      <c r="B1421" s="157"/>
      <c r="C1421" s="197" t="s">
        <v>2911</v>
      </c>
      <c r="D1421" s="159">
        <v>1890939.75</v>
      </c>
      <c r="E1421" s="159">
        <v>1886948.7</v>
      </c>
      <c r="F1421" s="159">
        <v>2129786.75</v>
      </c>
      <c r="G1421" s="159">
        <v>2381262.4500000002</v>
      </c>
      <c r="H1421" s="159">
        <v>2596126.0499999998</v>
      </c>
      <c r="I1421" s="159">
        <v>2626048.9500000002</v>
      </c>
      <c r="J1421" s="275">
        <v>2653817.6</v>
      </c>
      <c r="K1421" s="275">
        <v>2674841.4</v>
      </c>
      <c r="L1421" s="160">
        <v>2674841.4</v>
      </c>
      <c r="M1421" s="160">
        <v>2704389.1</v>
      </c>
      <c r="N1421" s="160">
        <v>2704389.1</v>
      </c>
      <c r="O1421" s="160">
        <v>2704389.1</v>
      </c>
      <c r="P1421" s="160">
        <v>2720382.7</v>
      </c>
      <c r="Q1421" s="160">
        <f t="shared" si="332"/>
        <v>2503541.8187500001</v>
      </c>
      <c r="R1421" s="222"/>
      <c r="S1421" s="209"/>
      <c r="T1421" s="209" t="s">
        <v>1771</v>
      </c>
      <c r="U1421" s="517"/>
      <c r="V1421" s="16"/>
      <c r="W1421" s="11"/>
      <c r="X1421" s="17"/>
      <c r="Y1421" s="16"/>
      <c r="Z1421" s="11"/>
      <c r="AA1421" s="17"/>
      <c r="AB1421" s="16"/>
      <c r="AC1421" s="11"/>
      <c r="AD1421" s="17"/>
      <c r="AE1421" s="16">
        <f>Q1421</f>
        <v>2503541.8187500001</v>
      </c>
      <c r="AF1421" s="11">
        <f>Q1421</f>
        <v>2503541.8187500001</v>
      </c>
      <c r="AG1421" s="17">
        <f t="shared" si="329"/>
        <v>2503541.8187500001</v>
      </c>
      <c r="AH1421" s="161"/>
      <c r="AI1421" s="285"/>
      <c r="AJ1421" s="16">
        <f t="shared" si="327"/>
        <v>0</v>
      </c>
    </row>
    <row r="1422" spans="1:36" ht="22.5" customHeight="1">
      <c r="A1422" s="213">
        <v>19002003</v>
      </c>
      <c r="B1422" s="157"/>
      <c r="C1422" s="197" t="s">
        <v>2703</v>
      </c>
      <c r="D1422" s="159">
        <v>117980225.48999999</v>
      </c>
      <c r="E1422" s="159">
        <v>108489651.48999999</v>
      </c>
      <c r="F1422" s="159">
        <v>90514942.719999999</v>
      </c>
      <c r="G1422" s="159">
        <v>110063449.92</v>
      </c>
      <c r="H1422" s="159">
        <v>84191979.689999998</v>
      </c>
      <c r="I1422" s="159">
        <v>72241554.409999996</v>
      </c>
      <c r="J1422" s="275">
        <v>70651459.560000002</v>
      </c>
      <c r="K1422" s="275">
        <v>73295807.200000003</v>
      </c>
      <c r="L1422" s="160">
        <v>72382155.349999994</v>
      </c>
      <c r="M1422" s="160">
        <v>80898007.719999999</v>
      </c>
      <c r="N1422" s="160">
        <v>83099388.739999995</v>
      </c>
      <c r="O1422" s="160">
        <v>86365764.299999997</v>
      </c>
      <c r="P1422" s="160">
        <v>95845243.400000006</v>
      </c>
      <c r="Q1422" s="160">
        <f t="shared" si="332"/>
        <v>86592241.295416668</v>
      </c>
      <c r="R1422" s="222" t="s">
        <v>2082</v>
      </c>
      <c r="S1422" s="209" t="s">
        <v>1451</v>
      </c>
      <c r="T1422" s="209" t="s">
        <v>2084</v>
      </c>
      <c r="U1422" s="517"/>
      <c r="V1422" s="16">
        <v>0</v>
      </c>
      <c r="W1422" s="11">
        <v>0</v>
      </c>
      <c r="X1422" s="17">
        <v>0</v>
      </c>
      <c r="Y1422" s="16">
        <f>'NOL Spread'!N52</f>
        <v>73969464.239325345</v>
      </c>
      <c r="Z1422" s="16">
        <f>'NOL Spread'!N53</f>
        <v>12622777.056091333</v>
      </c>
      <c r="AA1422" s="17">
        <f>Q1422</f>
        <v>86592241.295416668</v>
      </c>
      <c r="AB1422" s="16"/>
      <c r="AC1422" s="11"/>
      <c r="AD1422" s="17">
        <f>SUM(AB1422:AC1422)</f>
        <v>0</v>
      </c>
      <c r="AE1422" s="16"/>
      <c r="AF1422" s="11"/>
      <c r="AG1422" s="17"/>
      <c r="AH1422" s="161"/>
      <c r="AI1422" s="285"/>
      <c r="AJ1422" s="16">
        <f t="shared" si="327"/>
        <v>0</v>
      </c>
    </row>
    <row r="1423" spans="1:36" ht="11.25" customHeight="1">
      <c r="A1423" s="213">
        <v>19003001</v>
      </c>
      <c r="B1423" s="157"/>
      <c r="C1423" s="197" t="s">
        <v>2704</v>
      </c>
      <c r="D1423" s="159">
        <v>0</v>
      </c>
      <c r="E1423" s="159">
        <v>0</v>
      </c>
      <c r="F1423" s="159">
        <v>0</v>
      </c>
      <c r="G1423" s="159">
        <v>0</v>
      </c>
      <c r="H1423" s="159">
        <v>0</v>
      </c>
      <c r="I1423" s="159">
        <v>0</v>
      </c>
      <c r="J1423" s="275">
        <v>0</v>
      </c>
      <c r="K1423" s="275">
        <v>0</v>
      </c>
      <c r="L1423" s="160">
        <v>0</v>
      </c>
      <c r="M1423" s="160">
        <v>0</v>
      </c>
      <c r="N1423" s="160">
        <v>0</v>
      </c>
      <c r="O1423" s="160">
        <v>0</v>
      </c>
      <c r="P1423" s="160">
        <v>0</v>
      </c>
      <c r="Q1423" s="160">
        <f t="shared" si="332"/>
        <v>0</v>
      </c>
      <c r="R1423" s="222"/>
      <c r="S1423" s="209"/>
      <c r="T1423" s="209" t="s">
        <v>586</v>
      </c>
      <c r="U1423" s="517"/>
      <c r="V1423" s="16">
        <v>0</v>
      </c>
      <c r="W1423" s="11">
        <v>0</v>
      </c>
      <c r="X1423" s="17">
        <v>0</v>
      </c>
      <c r="Y1423" s="16"/>
      <c r="Z1423" s="11"/>
      <c r="AA1423" s="17"/>
      <c r="AB1423" s="16">
        <f>$Q1423</f>
        <v>0</v>
      </c>
      <c r="AC1423" s="11">
        <v>0</v>
      </c>
      <c r="AD1423" s="17">
        <f t="shared" ref="AD1423" si="335">SUM(AB1423:AC1423)</f>
        <v>0</v>
      </c>
      <c r="AE1423" s="16"/>
      <c r="AF1423" s="11"/>
      <c r="AG1423" s="17"/>
      <c r="AH1423" s="161"/>
      <c r="AI1423" s="285"/>
      <c r="AJ1423" s="16">
        <f t="shared" si="327"/>
        <v>0</v>
      </c>
    </row>
    <row r="1424" spans="1:36" ht="11.25" customHeight="1">
      <c r="A1424" s="213">
        <v>19003011</v>
      </c>
      <c r="B1424" s="157"/>
      <c r="C1424" s="197" t="s">
        <v>2768</v>
      </c>
      <c r="D1424" s="159">
        <v>1789497.85</v>
      </c>
      <c r="E1424" s="159">
        <v>1741133.1</v>
      </c>
      <c r="F1424" s="159">
        <v>1692768.35</v>
      </c>
      <c r="G1424" s="159">
        <v>1644403.6</v>
      </c>
      <c r="H1424" s="159">
        <v>1596038.85</v>
      </c>
      <c r="I1424" s="159">
        <v>1547674.1</v>
      </c>
      <c r="J1424" s="275">
        <v>1499309.35</v>
      </c>
      <c r="K1424" s="275">
        <v>1450944.6</v>
      </c>
      <c r="L1424" s="160">
        <v>1402579.85</v>
      </c>
      <c r="M1424" s="160">
        <v>1354215.1</v>
      </c>
      <c r="N1424" s="160">
        <v>1305850.3500000001</v>
      </c>
      <c r="O1424" s="160">
        <v>1257485.6000000001</v>
      </c>
      <c r="P1424" s="160">
        <v>1209120.8500000001</v>
      </c>
      <c r="Q1424" s="160">
        <f t="shared" si="332"/>
        <v>1499309.3499999999</v>
      </c>
      <c r="R1424" s="222" t="s">
        <v>586</v>
      </c>
      <c r="S1424" s="209"/>
      <c r="T1424" s="209" t="s">
        <v>1684</v>
      </c>
      <c r="U1424" s="522"/>
      <c r="V1424" s="16">
        <v>0</v>
      </c>
      <c r="W1424" s="11">
        <v>0</v>
      </c>
      <c r="X1424" s="17">
        <v>0</v>
      </c>
      <c r="Y1424" s="16">
        <f>Q1424</f>
        <v>1499309.3499999999</v>
      </c>
      <c r="Z1424" s="11"/>
      <c r="AA1424" s="17">
        <f>Q1424</f>
        <v>1499309.3499999999</v>
      </c>
      <c r="AB1424" s="16"/>
      <c r="AC1424" s="11"/>
      <c r="AD1424" s="17">
        <f t="shared" ref="AD1424:AD1425" si="336">SUM(AB1424:AC1424)</f>
        <v>0</v>
      </c>
      <c r="AE1424" s="16"/>
      <c r="AF1424" s="11"/>
      <c r="AG1424" s="17"/>
      <c r="AH1424" s="161"/>
      <c r="AI1424" s="285"/>
      <c r="AJ1424" s="16">
        <f t="shared" si="327"/>
        <v>0</v>
      </c>
    </row>
    <row r="1425" spans="1:36" ht="11.25" customHeight="1">
      <c r="A1425" s="213">
        <v>19003021</v>
      </c>
      <c r="B1425" s="157"/>
      <c r="C1425" s="197" t="s">
        <v>2781</v>
      </c>
      <c r="D1425" s="159">
        <v>518029.05</v>
      </c>
      <c r="E1425" s="159">
        <v>504028.35</v>
      </c>
      <c r="F1425" s="159">
        <v>490027.65</v>
      </c>
      <c r="G1425" s="159">
        <v>476026.95</v>
      </c>
      <c r="H1425" s="159">
        <v>462026.25</v>
      </c>
      <c r="I1425" s="159">
        <v>448025.55</v>
      </c>
      <c r="J1425" s="275">
        <v>434024.85</v>
      </c>
      <c r="K1425" s="275">
        <v>420024.15</v>
      </c>
      <c r="L1425" s="160">
        <v>406023.45</v>
      </c>
      <c r="M1425" s="160">
        <v>392022.75</v>
      </c>
      <c r="N1425" s="160">
        <v>378022.05</v>
      </c>
      <c r="O1425" s="160">
        <v>364021.35</v>
      </c>
      <c r="P1425" s="160">
        <v>350020.65</v>
      </c>
      <c r="Q1425" s="160">
        <f t="shared" si="332"/>
        <v>434024.84999999992</v>
      </c>
      <c r="R1425" s="222" t="s">
        <v>586</v>
      </c>
      <c r="S1425" s="209"/>
      <c r="T1425" s="209" t="s">
        <v>1684</v>
      </c>
      <c r="U1425" s="522"/>
      <c r="V1425" s="16">
        <v>0</v>
      </c>
      <c r="W1425" s="11">
        <v>0</v>
      </c>
      <c r="X1425" s="17">
        <v>0</v>
      </c>
      <c r="Y1425" s="16">
        <f>Q1425</f>
        <v>434024.84999999992</v>
      </c>
      <c r="Z1425" s="11"/>
      <c r="AA1425" s="17">
        <f>Q1425</f>
        <v>434024.84999999992</v>
      </c>
      <c r="AB1425" s="16"/>
      <c r="AC1425" s="11"/>
      <c r="AD1425" s="17">
        <f t="shared" si="336"/>
        <v>0</v>
      </c>
      <c r="AE1425" s="16"/>
      <c r="AF1425" s="11"/>
      <c r="AG1425" s="17"/>
      <c r="AH1425" s="161"/>
      <c r="AI1425" s="285"/>
      <c r="AJ1425" s="16">
        <f t="shared" si="327"/>
        <v>0</v>
      </c>
    </row>
    <row r="1426" spans="1:36" ht="12" customHeight="1">
      <c r="A1426" s="247">
        <v>19003031</v>
      </c>
      <c r="B1426" s="157"/>
      <c r="C1426" s="197" t="s">
        <v>2917</v>
      </c>
      <c r="D1426" s="159">
        <v>0</v>
      </c>
      <c r="E1426" s="159">
        <v>0</v>
      </c>
      <c r="F1426" s="159">
        <v>0</v>
      </c>
      <c r="G1426" s="159">
        <v>0</v>
      </c>
      <c r="H1426" s="159">
        <v>0</v>
      </c>
      <c r="I1426" s="159">
        <v>0</v>
      </c>
      <c r="J1426" s="275">
        <v>0</v>
      </c>
      <c r="K1426" s="275">
        <v>0</v>
      </c>
      <c r="L1426" s="160">
        <v>0</v>
      </c>
      <c r="M1426" s="160">
        <v>263054.75</v>
      </c>
      <c r="N1426" s="160">
        <v>287594.21000000002</v>
      </c>
      <c r="O1426" s="160">
        <v>340256.7</v>
      </c>
      <c r="P1426" s="160">
        <v>129082.1</v>
      </c>
      <c r="Q1426" s="160">
        <f t="shared" si="332"/>
        <v>79620.559166666659</v>
      </c>
      <c r="R1426" s="222"/>
      <c r="S1426" s="209"/>
      <c r="T1426" s="209" t="s">
        <v>1771</v>
      </c>
      <c r="U1426" s="522"/>
      <c r="V1426" s="16"/>
      <c r="W1426" s="11"/>
      <c r="X1426" s="17"/>
      <c r="Y1426" s="16"/>
      <c r="Z1426" s="11"/>
      <c r="AA1426" s="17"/>
      <c r="AB1426" s="16"/>
      <c r="AC1426" s="11"/>
      <c r="AD1426" s="17"/>
      <c r="AE1426" s="16">
        <f>Q1426</f>
        <v>79620.559166666659</v>
      </c>
      <c r="AF1426" s="11">
        <f>Q1426</f>
        <v>79620.559166666659</v>
      </c>
      <c r="AG1426" s="17">
        <f>Q1426</f>
        <v>79620.559166666659</v>
      </c>
      <c r="AH1426" s="161"/>
      <c r="AI1426" s="285"/>
      <c r="AJ1426" s="16">
        <f t="shared" si="327"/>
        <v>0</v>
      </c>
    </row>
    <row r="1427" spans="1:36" ht="12" customHeight="1">
      <c r="A1427" s="247">
        <v>19003032</v>
      </c>
      <c r="B1427" s="157"/>
      <c r="C1427" s="197" t="s">
        <v>2918</v>
      </c>
      <c r="D1427" s="159">
        <v>1734987.32</v>
      </c>
      <c r="E1427" s="159">
        <v>3425989.69</v>
      </c>
      <c r="F1427" s="159">
        <v>2820455.4</v>
      </c>
      <c r="G1427" s="159">
        <v>3492939.8</v>
      </c>
      <c r="H1427" s="159">
        <v>3492939.8</v>
      </c>
      <c r="I1427" s="159">
        <v>3492939.8</v>
      </c>
      <c r="J1427" s="275">
        <v>3492939.8</v>
      </c>
      <c r="K1427" s="275">
        <v>3492939.8</v>
      </c>
      <c r="L1427" s="160">
        <v>3173859.5</v>
      </c>
      <c r="M1427" s="160">
        <v>3697015.49</v>
      </c>
      <c r="N1427" s="160">
        <v>3915055.15</v>
      </c>
      <c r="O1427" s="160">
        <v>4180089.9</v>
      </c>
      <c r="P1427" s="160">
        <v>4641309.75</v>
      </c>
      <c r="Q1427" s="160">
        <f t="shared" si="332"/>
        <v>3488776.0554166674</v>
      </c>
      <c r="R1427" s="222"/>
      <c r="S1427" s="209"/>
      <c r="T1427" s="209" t="s">
        <v>1771</v>
      </c>
      <c r="U1427" s="522"/>
      <c r="V1427" s="16"/>
      <c r="W1427" s="11"/>
      <c r="X1427" s="17"/>
      <c r="Y1427" s="16"/>
      <c r="Z1427" s="11"/>
      <c r="AA1427" s="17"/>
      <c r="AB1427" s="16"/>
      <c r="AC1427" s="11"/>
      <c r="AD1427" s="17"/>
      <c r="AE1427" s="16">
        <f>Q1427</f>
        <v>3488776.0554166674</v>
      </c>
      <c r="AF1427" s="11">
        <f>Q1427</f>
        <v>3488776.0554166674</v>
      </c>
      <c r="AG1427" s="17">
        <f>Q1427</f>
        <v>3488776.0554166674</v>
      </c>
      <c r="AH1427" s="161"/>
      <c r="AI1427" s="285"/>
      <c r="AJ1427" s="16">
        <f t="shared" si="327"/>
        <v>0</v>
      </c>
    </row>
    <row r="1428" spans="1:36" ht="12" customHeight="1">
      <c r="A1428" s="367">
        <v>19003041</v>
      </c>
      <c r="B1428" s="157"/>
      <c r="C1428" s="368" t="s">
        <v>3006</v>
      </c>
      <c r="D1428" s="159">
        <v>3041500</v>
      </c>
      <c r="E1428" s="159">
        <v>3041500</v>
      </c>
      <c r="F1428" s="159">
        <v>3041500</v>
      </c>
      <c r="G1428" s="159">
        <v>5690719.6500000004</v>
      </c>
      <c r="H1428" s="159">
        <v>5690719.6500000004</v>
      </c>
      <c r="I1428" s="159">
        <v>5690719.6500000004</v>
      </c>
      <c r="J1428" s="275">
        <v>6845719.6500000004</v>
      </c>
      <c r="K1428" s="275">
        <v>6845719.6500000004</v>
      </c>
      <c r="L1428" s="160">
        <v>2879137.44</v>
      </c>
      <c r="M1428" s="160">
        <v>0</v>
      </c>
      <c r="N1428" s="160">
        <v>0</v>
      </c>
      <c r="O1428" s="160">
        <v>0</v>
      </c>
      <c r="P1428" s="160">
        <v>3255000</v>
      </c>
      <c r="Q1428" s="160">
        <f t="shared" si="332"/>
        <v>3572832.1408333331</v>
      </c>
      <c r="R1428" s="222"/>
      <c r="S1428" s="209"/>
      <c r="T1428" s="209" t="s">
        <v>828</v>
      </c>
      <c r="U1428" s="522"/>
      <c r="V1428" s="16"/>
      <c r="W1428" s="11"/>
      <c r="X1428" s="17"/>
      <c r="Y1428" s="16"/>
      <c r="Z1428" s="11"/>
      <c r="AA1428" s="17"/>
      <c r="AB1428" s="16">
        <f>$Q1428</f>
        <v>3572832.1408333331</v>
      </c>
      <c r="AC1428" s="11">
        <v>0</v>
      </c>
      <c r="AD1428" s="17">
        <f t="shared" ref="AD1428" si="337">SUM(AB1428:AC1428)</f>
        <v>3572832.1408333331</v>
      </c>
      <c r="AE1428" s="16"/>
      <c r="AF1428" s="11"/>
      <c r="AG1428" s="17"/>
      <c r="AH1428" s="161"/>
      <c r="AI1428" s="285"/>
      <c r="AJ1428" s="16">
        <f t="shared" si="327"/>
        <v>0</v>
      </c>
    </row>
    <row r="1429" spans="1:36" ht="11.25" customHeight="1">
      <c r="A1429" s="213">
        <v>19003042</v>
      </c>
      <c r="B1429" s="157"/>
      <c r="C1429" s="197" t="s">
        <v>2974</v>
      </c>
      <c r="D1429" s="159">
        <v>3139500</v>
      </c>
      <c r="E1429" s="159">
        <v>3139500</v>
      </c>
      <c r="F1429" s="159">
        <v>3139500</v>
      </c>
      <c r="G1429" s="159">
        <v>3228622.6</v>
      </c>
      <c r="H1429" s="159">
        <v>3228622.6</v>
      </c>
      <c r="I1429" s="159">
        <v>3228622.6</v>
      </c>
      <c r="J1429" s="275">
        <v>4873622.5999999996</v>
      </c>
      <c r="K1429" s="275">
        <v>4873622.5999999996</v>
      </c>
      <c r="L1429" s="160">
        <v>3031730.53</v>
      </c>
      <c r="M1429" s="160">
        <v>1820000</v>
      </c>
      <c r="N1429" s="160">
        <v>1820000</v>
      </c>
      <c r="O1429" s="160">
        <v>1820000</v>
      </c>
      <c r="P1429" s="160">
        <v>1295000</v>
      </c>
      <c r="Q1429" s="160">
        <f t="shared" si="332"/>
        <v>3035091.1274999999</v>
      </c>
      <c r="R1429" s="222"/>
      <c r="S1429" s="209"/>
      <c r="T1429" s="209" t="s">
        <v>1680</v>
      </c>
      <c r="U1429" s="522"/>
      <c r="V1429" s="16"/>
      <c r="W1429" s="11"/>
      <c r="X1429" s="17"/>
      <c r="Y1429" s="16"/>
      <c r="Z1429" s="11"/>
      <c r="AA1429" s="17"/>
      <c r="AB1429" s="16"/>
      <c r="AC1429" s="11">
        <f t="shared" ref="AC1429:AC1437" si="338">$Q1429</f>
        <v>3035091.1274999999</v>
      </c>
      <c r="AD1429" s="17">
        <f t="shared" ref="AD1429" si="339">SUM(AB1429:AC1429)</f>
        <v>3035091.1274999999</v>
      </c>
      <c r="AE1429" s="16"/>
      <c r="AF1429" s="11"/>
      <c r="AG1429" s="17"/>
      <c r="AH1429" s="161"/>
      <c r="AI1429" s="285"/>
      <c r="AJ1429" s="16">
        <f t="shared" si="327"/>
        <v>0</v>
      </c>
    </row>
    <row r="1430" spans="1:36" ht="11.25" customHeight="1">
      <c r="A1430" s="156">
        <v>19100012</v>
      </c>
      <c r="B1430" s="157"/>
      <c r="C1430" s="197" t="s">
        <v>647</v>
      </c>
      <c r="D1430" s="159">
        <v>23824579.530000001</v>
      </c>
      <c r="E1430" s="159">
        <v>27234431.710000001</v>
      </c>
      <c r="F1430" s="159">
        <v>15794015.01</v>
      </c>
      <c r="G1430" s="159">
        <v>10034409.93</v>
      </c>
      <c r="H1430" s="159">
        <v>4238992.45</v>
      </c>
      <c r="I1430" s="159">
        <v>2541998</v>
      </c>
      <c r="J1430" s="275">
        <v>1324879.3799999999</v>
      </c>
      <c r="K1430" s="275">
        <v>3706753.43</v>
      </c>
      <c r="L1430" s="160">
        <v>7960029.9400000004</v>
      </c>
      <c r="M1430" s="160">
        <v>13218821.789999999</v>
      </c>
      <c r="N1430" s="160">
        <v>19058582.629999999</v>
      </c>
      <c r="O1430" s="160">
        <v>25541747.66</v>
      </c>
      <c r="P1430" s="160">
        <v>30439276.719999999</v>
      </c>
      <c r="Q1430" s="160">
        <f t="shared" si="332"/>
        <v>13148882.504583335</v>
      </c>
      <c r="R1430" s="222"/>
      <c r="S1430" s="209"/>
      <c r="T1430" s="209" t="s">
        <v>801</v>
      </c>
      <c r="U1430" s="517"/>
      <c r="V1430" s="16">
        <v>0</v>
      </c>
      <c r="W1430" s="11">
        <v>0</v>
      </c>
      <c r="X1430" s="17">
        <v>0</v>
      </c>
      <c r="Y1430" s="16"/>
      <c r="Z1430" s="11"/>
      <c r="AA1430" s="17"/>
      <c r="AB1430" s="16"/>
      <c r="AC1430" s="11">
        <f t="shared" si="338"/>
        <v>13148882.504583335</v>
      </c>
      <c r="AD1430" s="17">
        <f t="shared" si="324"/>
        <v>13148882.504583335</v>
      </c>
      <c r="AE1430" s="16"/>
      <c r="AF1430" s="11"/>
      <c r="AG1430" s="17"/>
      <c r="AH1430" s="161"/>
      <c r="AI1430" s="285"/>
      <c r="AJ1430" s="16">
        <f t="shared" si="327"/>
        <v>0</v>
      </c>
    </row>
    <row r="1431" spans="1:36" ht="11.25" customHeight="1">
      <c r="A1431" s="156">
        <v>19100022</v>
      </c>
      <c r="B1431" s="157"/>
      <c r="C1431" s="197" t="s">
        <v>734</v>
      </c>
      <c r="D1431" s="159">
        <v>-38745661.350000001</v>
      </c>
      <c r="E1431" s="159">
        <v>-42956000.399999999</v>
      </c>
      <c r="F1431" s="159">
        <v>5452408.3600000003</v>
      </c>
      <c r="G1431" s="159">
        <v>3736783.61</v>
      </c>
      <c r="H1431" s="159">
        <v>3830852.21</v>
      </c>
      <c r="I1431" s="159">
        <v>3537841.59</v>
      </c>
      <c r="J1431" s="275">
        <v>-765496.98</v>
      </c>
      <c r="K1431" s="275">
        <v>-5724405.3899999997</v>
      </c>
      <c r="L1431" s="160">
        <v>-10482039.289999999</v>
      </c>
      <c r="M1431" s="160">
        <v>-14152610.039999999</v>
      </c>
      <c r="N1431" s="160">
        <v>-18251745.199999999</v>
      </c>
      <c r="O1431" s="160">
        <v>-21701055.149999999</v>
      </c>
      <c r="P1431" s="160">
        <v>-24811444.210000001</v>
      </c>
      <c r="Q1431" s="160">
        <f t="shared" si="332"/>
        <v>-10771168.288333334</v>
      </c>
      <c r="R1431" s="222"/>
      <c r="S1431" s="209"/>
      <c r="T1431" s="209" t="s">
        <v>801</v>
      </c>
      <c r="U1431" s="517"/>
      <c r="V1431" s="16">
        <v>0</v>
      </c>
      <c r="W1431" s="11">
        <v>0</v>
      </c>
      <c r="X1431" s="17">
        <v>0</v>
      </c>
      <c r="Y1431" s="16"/>
      <c r="Z1431" s="11"/>
      <c r="AA1431" s="17"/>
      <c r="AB1431" s="16"/>
      <c r="AC1431" s="11">
        <f t="shared" si="338"/>
        <v>-10771168.288333334</v>
      </c>
      <c r="AD1431" s="17">
        <f t="shared" si="324"/>
        <v>-10771168.288333334</v>
      </c>
      <c r="AE1431" s="16"/>
      <c r="AF1431" s="11"/>
      <c r="AG1431" s="17"/>
      <c r="AH1431" s="161"/>
      <c r="AI1431" s="285"/>
      <c r="AJ1431" s="16">
        <f t="shared" si="327"/>
        <v>0</v>
      </c>
    </row>
    <row r="1432" spans="1:36" ht="11.25" customHeight="1">
      <c r="A1432" s="156">
        <v>19100132</v>
      </c>
      <c r="B1432" s="157"/>
      <c r="C1432" s="197" t="s">
        <v>639</v>
      </c>
      <c r="D1432" s="159">
        <v>-485079.03999999998</v>
      </c>
      <c r="E1432" s="159">
        <v>-592402.56999999995</v>
      </c>
      <c r="F1432" s="159">
        <v>29482.14</v>
      </c>
      <c r="G1432" s="159">
        <v>44379.519999999997</v>
      </c>
      <c r="H1432" s="159">
        <v>54702.44</v>
      </c>
      <c r="I1432" s="159">
        <v>64568.35</v>
      </c>
      <c r="J1432" s="275">
        <v>73950.59</v>
      </c>
      <c r="K1432" s="275">
        <v>71303.570000000007</v>
      </c>
      <c r="L1432" s="160">
        <v>54030.66</v>
      </c>
      <c r="M1432" s="160">
        <v>23873.51</v>
      </c>
      <c r="N1432" s="160">
        <v>-18589.650000000001</v>
      </c>
      <c r="O1432" s="160">
        <v>-73175.59</v>
      </c>
      <c r="P1432" s="160">
        <v>-135901.54</v>
      </c>
      <c r="Q1432" s="160">
        <f t="shared" si="332"/>
        <v>-48197.27666666665</v>
      </c>
      <c r="R1432" s="222"/>
      <c r="S1432" s="209"/>
      <c r="T1432" s="209" t="s">
        <v>801</v>
      </c>
      <c r="U1432" s="517"/>
      <c r="V1432" s="16">
        <v>0</v>
      </c>
      <c r="W1432" s="11">
        <v>0</v>
      </c>
      <c r="X1432" s="17">
        <v>0</v>
      </c>
      <c r="Y1432" s="16"/>
      <c r="Z1432" s="11"/>
      <c r="AA1432" s="17"/>
      <c r="AB1432" s="16"/>
      <c r="AC1432" s="11">
        <f t="shared" si="338"/>
        <v>-48197.27666666665</v>
      </c>
      <c r="AD1432" s="17">
        <f t="shared" si="324"/>
        <v>-48197.27666666665</v>
      </c>
      <c r="AE1432" s="16"/>
      <c r="AF1432" s="11"/>
      <c r="AG1432" s="17"/>
      <c r="AH1432" s="161"/>
      <c r="AI1432" s="285"/>
      <c r="AJ1432" s="16">
        <f t="shared" si="327"/>
        <v>0</v>
      </c>
    </row>
    <row r="1433" spans="1:36" ht="11.25" customHeight="1">
      <c r="A1433" s="156">
        <v>19100142</v>
      </c>
      <c r="B1433" s="157"/>
      <c r="C1433" s="197" t="s">
        <v>640</v>
      </c>
      <c r="D1433" s="159">
        <v>-679744.04</v>
      </c>
      <c r="E1433" s="159">
        <v>-613678.06000000006</v>
      </c>
      <c r="F1433" s="159">
        <v>-337739.08</v>
      </c>
      <c r="G1433" s="159">
        <v>-294656.11</v>
      </c>
      <c r="H1433" s="159">
        <v>-267474.42</v>
      </c>
      <c r="I1433" s="159">
        <v>-256679.63</v>
      </c>
      <c r="J1433" s="275">
        <v>-249771.39</v>
      </c>
      <c r="K1433" s="275">
        <v>-245777.86</v>
      </c>
      <c r="L1433" s="160">
        <v>-234481.9</v>
      </c>
      <c r="M1433" s="160">
        <v>-211346.38</v>
      </c>
      <c r="N1433" s="160">
        <v>-171492.1</v>
      </c>
      <c r="O1433" s="160">
        <v>-114216.83</v>
      </c>
      <c r="P1433" s="160">
        <v>-40270.94</v>
      </c>
      <c r="Q1433" s="160">
        <f t="shared" si="332"/>
        <v>-279776.77083333331</v>
      </c>
      <c r="R1433" s="222"/>
      <c r="S1433" s="209"/>
      <c r="T1433" s="209" t="s">
        <v>801</v>
      </c>
      <c r="U1433" s="517"/>
      <c r="V1433" s="16">
        <v>0</v>
      </c>
      <c r="W1433" s="11">
        <v>0</v>
      </c>
      <c r="X1433" s="17">
        <v>0</v>
      </c>
      <c r="Y1433" s="16"/>
      <c r="Z1433" s="11"/>
      <c r="AA1433" s="17"/>
      <c r="AB1433" s="16"/>
      <c r="AC1433" s="11">
        <f t="shared" si="338"/>
        <v>-279776.77083333331</v>
      </c>
      <c r="AD1433" s="17">
        <f t="shared" si="324"/>
        <v>-279776.77083333331</v>
      </c>
      <c r="AE1433" s="16"/>
      <c r="AF1433" s="11"/>
      <c r="AG1433" s="17"/>
      <c r="AH1433" s="161"/>
      <c r="AI1433" s="285"/>
      <c r="AJ1433" s="16">
        <f t="shared" si="327"/>
        <v>0</v>
      </c>
    </row>
    <row r="1434" spans="1:36" ht="11.25" customHeight="1">
      <c r="A1434" s="156">
        <v>19100152</v>
      </c>
      <c r="B1434" s="157"/>
      <c r="C1434" s="197" t="s">
        <v>1073</v>
      </c>
      <c r="D1434" s="159">
        <v>-56758.77</v>
      </c>
      <c r="E1434" s="159">
        <v>-58842.26</v>
      </c>
      <c r="F1434" s="159">
        <v>7572209.1500000004</v>
      </c>
      <c r="G1434" s="159">
        <v>6401173.9299999997</v>
      </c>
      <c r="H1434" s="159">
        <v>5277667.3499999996</v>
      </c>
      <c r="I1434" s="159">
        <v>4422056.1900000004</v>
      </c>
      <c r="J1434" s="275">
        <v>3589558.9</v>
      </c>
      <c r="K1434" s="275">
        <v>3137839.16</v>
      </c>
      <c r="L1434" s="160">
        <v>2798546.81</v>
      </c>
      <c r="M1434" s="160">
        <v>2532361.7000000002</v>
      </c>
      <c r="N1434" s="160">
        <v>2282882.7799999998</v>
      </c>
      <c r="O1434" s="160">
        <v>2079047.13</v>
      </c>
      <c r="P1434" s="160">
        <v>1802660.23</v>
      </c>
      <c r="Q1434" s="160">
        <f t="shared" si="332"/>
        <v>3408954.2974999999</v>
      </c>
      <c r="R1434" s="222"/>
      <c r="S1434" s="209"/>
      <c r="T1434" s="209" t="s">
        <v>801</v>
      </c>
      <c r="U1434" s="517"/>
      <c r="V1434" s="16">
        <v>0</v>
      </c>
      <c r="W1434" s="11">
        <v>0</v>
      </c>
      <c r="X1434" s="17">
        <v>0</v>
      </c>
      <c r="Y1434" s="16"/>
      <c r="Z1434" s="11"/>
      <c r="AA1434" s="17"/>
      <c r="AB1434" s="16"/>
      <c r="AC1434" s="11">
        <f t="shared" si="338"/>
        <v>3408954.2974999999</v>
      </c>
      <c r="AD1434" s="17">
        <f t="shared" si="324"/>
        <v>3408954.2974999999</v>
      </c>
      <c r="AE1434" s="16"/>
      <c r="AF1434" s="11"/>
      <c r="AG1434" s="17"/>
      <c r="AH1434" s="161"/>
      <c r="AI1434" s="285"/>
      <c r="AJ1434" s="16">
        <f t="shared" si="327"/>
        <v>0</v>
      </c>
    </row>
    <row r="1435" spans="1:36" ht="11.25" customHeight="1">
      <c r="A1435" s="156">
        <v>19100162</v>
      </c>
      <c r="B1435" s="157"/>
      <c r="C1435" s="197" t="s">
        <v>856</v>
      </c>
      <c r="D1435" s="159">
        <v>7795804.6799999997</v>
      </c>
      <c r="E1435" s="159">
        <v>6280465.0899999999</v>
      </c>
      <c r="F1435" s="159">
        <v>-38373492.859999999</v>
      </c>
      <c r="G1435" s="159">
        <v>-32511530.629999999</v>
      </c>
      <c r="H1435" s="159">
        <v>-26941550.859999999</v>
      </c>
      <c r="I1435" s="159">
        <v>-22636969.670000002</v>
      </c>
      <c r="J1435" s="275">
        <v>-18451832.789999999</v>
      </c>
      <c r="K1435" s="275">
        <v>-16152699.619999999</v>
      </c>
      <c r="L1435" s="160">
        <v>-14367480.49</v>
      </c>
      <c r="M1435" s="160">
        <v>-12972705.98</v>
      </c>
      <c r="N1435" s="160">
        <v>-11644787.529999999</v>
      </c>
      <c r="O1435" s="160">
        <v>-10547809.779999999</v>
      </c>
      <c r="P1435" s="160">
        <v>-9100784.6600000001</v>
      </c>
      <c r="Q1435" s="160">
        <f t="shared" si="332"/>
        <v>-16581073.759166667</v>
      </c>
      <c r="R1435" s="222"/>
      <c r="S1435" s="209"/>
      <c r="T1435" s="209" t="s">
        <v>801</v>
      </c>
      <c r="U1435" s="517"/>
      <c r="V1435" s="16">
        <v>0</v>
      </c>
      <c r="W1435" s="11">
        <v>0</v>
      </c>
      <c r="X1435" s="17">
        <v>0</v>
      </c>
      <c r="Y1435" s="16"/>
      <c r="Z1435" s="11"/>
      <c r="AA1435" s="17"/>
      <c r="AB1435" s="16"/>
      <c r="AC1435" s="11">
        <f t="shared" si="338"/>
        <v>-16581073.759166667</v>
      </c>
      <c r="AD1435" s="17">
        <f t="shared" si="324"/>
        <v>-16581073.759166667</v>
      </c>
      <c r="AE1435" s="16"/>
      <c r="AF1435" s="11"/>
      <c r="AG1435" s="17"/>
      <c r="AH1435" s="161"/>
      <c r="AI1435" s="285"/>
      <c r="AJ1435" s="16">
        <f t="shared" si="327"/>
        <v>0</v>
      </c>
    </row>
    <row r="1436" spans="1:36" ht="11.25" customHeight="1">
      <c r="A1436" s="156">
        <v>19100172</v>
      </c>
      <c r="B1436" s="157"/>
      <c r="C1436" s="197" t="s">
        <v>1468</v>
      </c>
      <c r="D1436" s="159">
        <v>0</v>
      </c>
      <c r="E1436" s="159">
        <v>0</v>
      </c>
      <c r="F1436" s="159">
        <v>0</v>
      </c>
      <c r="G1436" s="159">
        <v>0</v>
      </c>
      <c r="H1436" s="159">
        <v>0</v>
      </c>
      <c r="I1436" s="159">
        <v>0</v>
      </c>
      <c r="J1436" s="275">
        <v>0</v>
      </c>
      <c r="K1436" s="275">
        <v>0</v>
      </c>
      <c r="L1436" s="160">
        <v>0</v>
      </c>
      <c r="M1436" s="160">
        <v>0</v>
      </c>
      <c r="N1436" s="160">
        <v>0</v>
      </c>
      <c r="O1436" s="160">
        <v>0</v>
      </c>
      <c r="P1436" s="160">
        <v>0</v>
      </c>
      <c r="Q1436" s="160">
        <f t="shared" si="332"/>
        <v>0</v>
      </c>
      <c r="R1436" s="222"/>
      <c r="S1436" s="209"/>
      <c r="T1436" s="209" t="s">
        <v>801</v>
      </c>
      <c r="U1436" s="517"/>
      <c r="V1436" s="16">
        <v>0</v>
      </c>
      <c r="W1436" s="11">
        <v>0</v>
      </c>
      <c r="X1436" s="17">
        <v>0</v>
      </c>
      <c r="Y1436" s="16"/>
      <c r="Z1436" s="11"/>
      <c r="AA1436" s="17"/>
      <c r="AB1436" s="16"/>
      <c r="AC1436" s="11">
        <f t="shared" si="338"/>
        <v>0</v>
      </c>
      <c r="AD1436" s="17">
        <f t="shared" si="324"/>
        <v>0</v>
      </c>
      <c r="AE1436" s="16"/>
      <c r="AF1436" s="11"/>
      <c r="AG1436" s="17"/>
      <c r="AH1436" s="161"/>
      <c r="AI1436" s="285"/>
      <c r="AJ1436" s="16">
        <f t="shared" si="327"/>
        <v>0</v>
      </c>
    </row>
    <row r="1437" spans="1:36" ht="11.25" customHeight="1">
      <c r="A1437" s="156">
        <v>19100182</v>
      </c>
      <c r="B1437" s="157"/>
      <c r="C1437" s="197" t="s">
        <v>2350</v>
      </c>
      <c r="D1437" s="159">
        <v>0</v>
      </c>
      <c r="E1437" s="159">
        <v>0</v>
      </c>
      <c r="F1437" s="159">
        <v>0</v>
      </c>
      <c r="G1437" s="159">
        <v>0</v>
      </c>
      <c r="H1437" s="159">
        <v>0</v>
      </c>
      <c r="I1437" s="159">
        <v>0</v>
      </c>
      <c r="J1437" s="275">
        <v>0</v>
      </c>
      <c r="K1437" s="275">
        <v>0</v>
      </c>
      <c r="L1437" s="160">
        <v>0</v>
      </c>
      <c r="M1437" s="160">
        <v>0</v>
      </c>
      <c r="N1437" s="160">
        <v>0</v>
      </c>
      <c r="O1437" s="160">
        <v>0</v>
      </c>
      <c r="P1437" s="160">
        <v>0</v>
      </c>
      <c r="Q1437" s="160">
        <f t="shared" si="332"/>
        <v>0</v>
      </c>
      <c r="R1437" s="298"/>
      <c r="S1437" s="238"/>
      <c r="T1437" s="238" t="s">
        <v>801</v>
      </c>
      <c r="U1437" s="517"/>
      <c r="V1437" s="16">
        <v>0</v>
      </c>
      <c r="W1437" s="11">
        <v>0</v>
      </c>
      <c r="X1437" s="17">
        <v>0</v>
      </c>
      <c r="Y1437" s="16"/>
      <c r="Z1437" s="11"/>
      <c r="AA1437" s="17"/>
      <c r="AB1437" s="16"/>
      <c r="AC1437" s="11">
        <f t="shared" si="338"/>
        <v>0</v>
      </c>
      <c r="AD1437" s="17">
        <f>SUM(AB1437:AC1437)</f>
        <v>0</v>
      </c>
      <c r="AE1437" s="16"/>
      <c r="AF1437" s="11"/>
      <c r="AG1437" s="17"/>
      <c r="AH1437" s="161"/>
      <c r="AI1437" s="285"/>
      <c r="AJ1437" s="16">
        <f t="shared" si="327"/>
        <v>0</v>
      </c>
    </row>
    <row r="1438" spans="1:36" s="345" customFormat="1" ht="12" customHeight="1" thickBot="1">
      <c r="A1438" s="336" t="s">
        <v>1178</v>
      </c>
      <c r="B1438" s="337"/>
      <c r="C1438" s="338"/>
      <c r="D1438" s="339">
        <v>10959549411.559999</v>
      </c>
      <c r="E1438" s="339">
        <v>10991954315.550016</v>
      </c>
      <c r="F1438" s="339">
        <v>11084131179.299994</v>
      </c>
      <c r="G1438" s="339">
        <v>11196859012.379999</v>
      </c>
      <c r="H1438" s="339">
        <v>11184525477.869999</v>
      </c>
      <c r="I1438" s="339">
        <v>11217464807.839985</v>
      </c>
      <c r="J1438" s="449">
        <v>11175121559.570009</v>
      </c>
      <c r="K1438" s="449">
        <v>11086137573.029991</v>
      </c>
      <c r="L1438" s="339">
        <v>11068928781.270008</v>
      </c>
      <c r="M1438" s="339">
        <v>11068951924.29002</v>
      </c>
      <c r="N1438" s="339">
        <v>11099872884.919996</v>
      </c>
      <c r="O1438" s="339">
        <v>11188440927.440006</v>
      </c>
      <c r="P1438" s="339">
        <v>11215491565.460005</v>
      </c>
      <c r="Q1438" s="160">
        <f t="shared" si="332"/>
        <v>11120825744.330833</v>
      </c>
      <c r="R1438" s="495"/>
      <c r="S1438" s="495"/>
      <c r="T1438" s="495" t="s">
        <v>568</v>
      </c>
      <c r="U1438" s="524"/>
      <c r="V1438" s="340">
        <v>0</v>
      </c>
      <c r="W1438" s="341">
        <v>0</v>
      </c>
      <c r="X1438" s="342">
        <v>0</v>
      </c>
      <c r="Y1438" s="340"/>
      <c r="Z1438" s="341"/>
      <c r="AA1438" s="342"/>
      <c r="AB1438" s="340"/>
      <c r="AC1438" s="341"/>
      <c r="AD1438" s="342">
        <f t="shared" si="324"/>
        <v>0</v>
      </c>
      <c r="AE1438" s="340"/>
      <c r="AF1438" s="341"/>
      <c r="AG1438" s="342"/>
      <c r="AH1438" s="343"/>
      <c r="AI1438" s="344"/>
      <c r="AJ1438" s="340">
        <f t="shared" si="327"/>
        <v>11120825744.330833</v>
      </c>
    </row>
    <row r="1439" spans="1:36" ht="11.25" customHeight="1">
      <c r="A1439" s="156">
        <v>20100013</v>
      </c>
      <c r="C1439" s="197" t="s">
        <v>1601</v>
      </c>
      <c r="D1439" s="159">
        <v>0</v>
      </c>
      <c r="E1439" s="159">
        <v>0</v>
      </c>
      <c r="F1439" s="159">
        <v>0</v>
      </c>
      <c r="G1439" s="159">
        <v>0</v>
      </c>
      <c r="H1439" s="159">
        <v>0</v>
      </c>
      <c r="I1439" s="159">
        <v>0</v>
      </c>
      <c r="J1439" s="275">
        <v>0</v>
      </c>
      <c r="K1439" s="275">
        <v>0</v>
      </c>
      <c r="L1439" s="160">
        <v>0</v>
      </c>
      <c r="M1439" s="160">
        <v>0</v>
      </c>
      <c r="N1439" s="160">
        <v>0</v>
      </c>
      <c r="O1439" s="160">
        <v>0</v>
      </c>
      <c r="P1439" s="160">
        <v>0</v>
      </c>
      <c r="Q1439" s="160">
        <f t="shared" si="332"/>
        <v>0</v>
      </c>
      <c r="R1439" s="494"/>
      <c r="S1439" s="239"/>
      <c r="T1439" s="239">
        <v>2</v>
      </c>
      <c r="U1439" s="517"/>
      <c r="V1439" s="16">
        <f>Q1439</f>
        <v>0</v>
      </c>
      <c r="W1439" s="11">
        <f>Q1439</f>
        <v>0</v>
      </c>
      <c r="X1439" s="17">
        <f>Q1439</f>
        <v>0</v>
      </c>
      <c r="Y1439" s="16"/>
      <c r="Z1439" s="11"/>
      <c r="AA1439" s="17"/>
      <c r="AB1439" s="16"/>
      <c r="AC1439" s="11"/>
      <c r="AD1439" s="17">
        <f t="shared" si="324"/>
        <v>0</v>
      </c>
      <c r="AE1439" s="16"/>
      <c r="AF1439" s="11"/>
      <c r="AG1439" s="17"/>
      <c r="AH1439" s="161"/>
      <c r="AI1439" s="285"/>
      <c r="AJ1439" s="16">
        <f t="shared" si="327"/>
        <v>0</v>
      </c>
    </row>
    <row r="1440" spans="1:36" ht="11.25" customHeight="1">
      <c r="A1440" s="156">
        <v>20100023</v>
      </c>
      <c r="C1440" s="197" t="s">
        <v>1853</v>
      </c>
      <c r="D1440" s="159">
        <v>-859037.91</v>
      </c>
      <c r="E1440" s="159">
        <v>-859037.91</v>
      </c>
      <c r="F1440" s="159">
        <v>-859037.91</v>
      </c>
      <c r="G1440" s="159">
        <v>-859037.91</v>
      </c>
      <c r="H1440" s="159">
        <v>-859037.91</v>
      </c>
      <c r="I1440" s="159">
        <v>-859037.91</v>
      </c>
      <c r="J1440" s="275">
        <v>-859037.91</v>
      </c>
      <c r="K1440" s="275">
        <v>-859037.91</v>
      </c>
      <c r="L1440" s="160">
        <v>-859037.91</v>
      </c>
      <c r="M1440" s="160">
        <v>-859037.91</v>
      </c>
      <c r="N1440" s="160">
        <v>-859037.91</v>
      </c>
      <c r="O1440" s="160">
        <v>-859037.91</v>
      </c>
      <c r="P1440" s="160">
        <v>-859037.91</v>
      </c>
      <c r="Q1440" s="160">
        <f t="shared" si="332"/>
        <v>-859037.91</v>
      </c>
      <c r="R1440" s="222"/>
      <c r="S1440" s="209"/>
      <c r="T1440" s="209">
        <v>2</v>
      </c>
      <c r="U1440" s="517"/>
      <c r="V1440" s="16">
        <f>Q1440</f>
        <v>-859037.91</v>
      </c>
      <c r="W1440" s="11">
        <f>Q1440</f>
        <v>-859037.91</v>
      </c>
      <c r="X1440" s="17">
        <f>Q1440</f>
        <v>-859037.91</v>
      </c>
      <c r="Y1440" s="16"/>
      <c r="Z1440" s="11"/>
      <c r="AA1440" s="17"/>
      <c r="AB1440" s="16"/>
      <c r="AC1440" s="11"/>
      <c r="AD1440" s="17">
        <f t="shared" si="324"/>
        <v>0</v>
      </c>
      <c r="AE1440" s="16"/>
      <c r="AF1440" s="11"/>
      <c r="AG1440" s="17"/>
      <c r="AH1440" s="161"/>
      <c r="AI1440" s="285"/>
      <c r="AJ1440" s="16">
        <f t="shared" si="327"/>
        <v>0</v>
      </c>
    </row>
    <row r="1441" spans="1:36" ht="11.25" customHeight="1">
      <c r="A1441" s="156">
        <v>20100150</v>
      </c>
      <c r="C1441" s="197" t="s">
        <v>1534</v>
      </c>
      <c r="D1441" s="159">
        <v>0</v>
      </c>
      <c r="E1441" s="159">
        <v>0</v>
      </c>
      <c r="F1441" s="159">
        <v>0</v>
      </c>
      <c r="G1441" s="159">
        <v>0</v>
      </c>
      <c r="H1441" s="159">
        <v>0</v>
      </c>
      <c r="I1441" s="159">
        <v>0</v>
      </c>
      <c r="J1441" s="275">
        <v>0</v>
      </c>
      <c r="K1441" s="275">
        <v>0</v>
      </c>
      <c r="L1441" s="160">
        <v>0</v>
      </c>
      <c r="M1441" s="160">
        <v>0</v>
      </c>
      <c r="N1441" s="160">
        <v>0</v>
      </c>
      <c r="O1441" s="160">
        <v>0</v>
      </c>
      <c r="P1441" s="160">
        <v>0</v>
      </c>
      <c r="Q1441" s="160">
        <f t="shared" si="332"/>
        <v>0</v>
      </c>
      <c r="R1441" s="222"/>
      <c r="S1441" s="209"/>
      <c r="T1441" s="209" t="s">
        <v>1687</v>
      </c>
      <c r="U1441" s="517"/>
      <c r="V1441" s="16">
        <v>0</v>
      </c>
      <c r="W1441" s="11">
        <v>0</v>
      </c>
      <c r="X1441" s="17">
        <v>0</v>
      </c>
      <c r="Y1441" s="16"/>
      <c r="Z1441" s="11"/>
      <c r="AA1441" s="17"/>
      <c r="AB1441" s="16"/>
      <c r="AC1441" s="11"/>
      <c r="AD1441" s="17">
        <f t="shared" si="324"/>
        <v>0</v>
      </c>
      <c r="AE1441" s="16">
        <f>$Q1441</f>
        <v>0</v>
      </c>
      <c r="AF1441" s="11">
        <f>$Q1441</f>
        <v>0</v>
      </c>
      <c r="AG1441" s="17">
        <f>$Q1441</f>
        <v>0</v>
      </c>
      <c r="AH1441" s="161"/>
      <c r="AI1441" s="285"/>
      <c r="AJ1441" s="16">
        <f t="shared" si="327"/>
        <v>0</v>
      </c>
    </row>
    <row r="1442" spans="1:36" ht="11.25" customHeight="1">
      <c r="A1442" s="156">
        <v>20700003</v>
      </c>
      <c r="C1442" s="197" t="s">
        <v>1224</v>
      </c>
      <c r="D1442" s="159">
        <v>-122847945.22</v>
      </c>
      <c r="E1442" s="159">
        <v>-122847945.22</v>
      </c>
      <c r="F1442" s="159">
        <v>-122847945.22</v>
      </c>
      <c r="G1442" s="159">
        <v>-122847945.22</v>
      </c>
      <c r="H1442" s="159">
        <v>-122847945.22</v>
      </c>
      <c r="I1442" s="159">
        <v>-122847945.22</v>
      </c>
      <c r="J1442" s="275">
        <v>-122847945.22</v>
      </c>
      <c r="K1442" s="275">
        <v>-122847945.22</v>
      </c>
      <c r="L1442" s="160">
        <v>-122847945.22</v>
      </c>
      <c r="M1442" s="160">
        <v>-122847945.22</v>
      </c>
      <c r="N1442" s="160">
        <v>-122847945.22</v>
      </c>
      <c r="O1442" s="160">
        <v>-122847945.22</v>
      </c>
      <c r="P1442" s="160">
        <v>-122847945.22</v>
      </c>
      <c r="Q1442" s="160">
        <f t="shared" si="332"/>
        <v>-122847945.22000001</v>
      </c>
      <c r="R1442" s="222"/>
      <c r="S1442" s="209"/>
      <c r="T1442" s="209">
        <v>4</v>
      </c>
      <c r="U1442" s="517"/>
      <c r="V1442" s="16">
        <f>Q1442</f>
        <v>-122847945.22000001</v>
      </c>
      <c r="W1442" s="11">
        <f>Q1442</f>
        <v>-122847945.22000001</v>
      </c>
      <c r="X1442" s="17">
        <f>Q1442</f>
        <v>-122847945.22000001</v>
      </c>
      <c r="Y1442" s="16"/>
      <c r="Z1442" s="11"/>
      <c r="AA1442" s="17"/>
      <c r="AB1442" s="16"/>
      <c r="AC1442" s="11"/>
      <c r="AD1442" s="17">
        <f t="shared" si="324"/>
        <v>0</v>
      </c>
      <c r="AE1442" s="16"/>
      <c r="AF1442" s="11"/>
      <c r="AG1442" s="17"/>
      <c r="AH1442" s="161"/>
      <c r="AI1442" s="285"/>
      <c r="AJ1442" s="16">
        <f t="shared" si="327"/>
        <v>0</v>
      </c>
    </row>
    <row r="1443" spans="1:36" ht="11.25" customHeight="1">
      <c r="A1443" s="156">
        <v>20700013</v>
      </c>
      <c r="C1443" s="197" t="s">
        <v>940</v>
      </c>
      <c r="D1443" s="159">
        <v>-338395484.31</v>
      </c>
      <c r="E1443" s="159">
        <v>-338395484.31</v>
      </c>
      <c r="F1443" s="159">
        <v>-338395484.31</v>
      </c>
      <c r="G1443" s="159">
        <v>-338395484.31</v>
      </c>
      <c r="H1443" s="159">
        <v>-338395484.31</v>
      </c>
      <c r="I1443" s="159">
        <v>-338395484.31</v>
      </c>
      <c r="J1443" s="275">
        <v>-338395484.31</v>
      </c>
      <c r="K1443" s="275">
        <v>-338395484.31</v>
      </c>
      <c r="L1443" s="160">
        <v>-338395484.31</v>
      </c>
      <c r="M1443" s="160">
        <v>-338395484.31</v>
      </c>
      <c r="N1443" s="160">
        <v>-338395484.31</v>
      </c>
      <c r="O1443" s="160">
        <v>-338395484.31</v>
      </c>
      <c r="P1443" s="160">
        <v>-338395484.31</v>
      </c>
      <c r="Q1443" s="160">
        <f t="shared" si="332"/>
        <v>-338395484.31</v>
      </c>
      <c r="R1443" s="222"/>
      <c r="S1443" s="209"/>
      <c r="T1443" s="209">
        <v>4</v>
      </c>
      <c r="U1443" s="517"/>
      <c r="V1443" s="16">
        <f>Q1443</f>
        <v>-338395484.31</v>
      </c>
      <c r="W1443" s="11">
        <f>Q1443</f>
        <v>-338395484.31</v>
      </c>
      <c r="X1443" s="17">
        <f>Q1443</f>
        <v>-338395484.31</v>
      </c>
      <c r="Y1443" s="16"/>
      <c r="Z1443" s="11"/>
      <c r="AA1443" s="17"/>
      <c r="AB1443" s="16"/>
      <c r="AC1443" s="11"/>
      <c r="AD1443" s="17">
        <f t="shared" si="324"/>
        <v>0</v>
      </c>
      <c r="AE1443" s="16"/>
      <c r="AF1443" s="11"/>
      <c r="AG1443" s="17"/>
      <c r="AH1443" s="161"/>
      <c r="AI1443" s="285"/>
      <c r="AJ1443" s="16">
        <f t="shared" si="327"/>
        <v>0</v>
      </c>
    </row>
    <row r="1444" spans="1:36" ht="11.25" customHeight="1">
      <c r="A1444" s="156">
        <v>20700023</v>
      </c>
      <c r="C1444" s="197" t="s">
        <v>1269</v>
      </c>
      <c r="D1444" s="159">
        <v>-16901820.34</v>
      </c>
      <c r="E1444" s="159">
        <v>-16901820.34</v>
      </c>
      <c r="F1444" s="159">
        <v>-16901820.34</v>
      </c>
      <c r="G1444" s="159">
        <v>-16901820.34</v>
      </c>
      <c r="H1444" s="159">
        <v>-16901820.34</v>
      </c>
      <c r="I1444" s="159">
        <v>-16901820.34</v>
      </c>
      <c r="J1444" s="275">
        <v>-16901820.34</v>
      </c>
      <c r="K1444" s="275">
        <v>-16901820.34</v>
      </c>
      <c r="L1444" s="160">
        <v>-16901820.34</v>
      </c>
      <c r="M1444" s="160">
        <v>-16901820.34</v>
      </c>
      <c r="N1444" s="160">
        <v>-16901820.34</v>
      </c>
      <c r="O1444" s="160">
        <v>-16901820.34</v>
      </c>
      <c r="P1444" s="160">
        <v>-16901820.34</v>
      </c>
      <c r="Q1444" s="160">
        <f t="shared" si="332"/>
        <v>-16901820.34</v>
      </c>
      <c r="R1444" s="222"/>
      <c r="S1444" s="209"/>
      <c r="T1444" s="209">
        <v>4</v>
      </c>
      <c r="U1444" s="517"/>
      <c r="V1444" s="16">
        <f>Q1444</f>
        <v>-16901820.34</v>
      </c>
      <c r="W1444" s="11">
        <f>Q1444</f>
        <v>-16901820.34</v>
      </c>
      <c r="X1444" s="17">
        <f>Q1444</f>
        <v>-16901820.34</v>
      </c>
      <c r="Y1444" s="16"/>
      <c r="Z1444" s="11"/>
      <c r="AA1444" s="17"/>
      <c r="AB1444" s="16"/>
      <c r="AC1444" s="11"/>
      <c r="AD1444" s="17">
        <f t="shared" si="324"/>
        <v>0</v>
      </c>
      <c r="AE1444" s="16"/>
      <c r="AF1444" s="11"/>
      <c r="AG1444" s="17"/>
      <c r="AH1444" s="161"/>
      <c r="AI1444" s="285"/>
      <c r="AJ1444" s="16">
        <f t="shared" si="327"/>
        <v>0</v>
      </c>
    </row>
    <row r="1445" spans="1:36" ht="11.25" customHeight="1">
      <c r="A1445" s="156">
        <v>21000033</v>
      </c>
      <c r="C1445" s="197" t="s">
        <v>475</v>
      </c>
      <c r="D1445" s="159">
        <v>0</v>
      </c>
      <c r="E1445" s="159">
        <v>0</v>
      </c>
      <c r="F1445" s="159">
        <v>0</v>
      </c>
      <c r="G1445" s="159">
        <v>0</v>
      </c>
      <c r="H1445" s="159">
        <v>0</v>
      </c>
      <c r="I1445" s="159">
        <v>0</v>
      </c>
      <c r="J1445" s="275">
        <v>0</v>
      </c>
      <c r="K1445" s="275">
        <v>0</v>
      </c>
      <c r="L1445" s="160">
        <v>0</v>
      </c>
      <c r="M1445" s="160">
        <v>0</v>
      </c>
      <c r="N1445" s="160">
        <v>0</v>
      </c>
      <c r="O1445" s="160">
        <v>0</v>
      </c>
      <c r="P1445" s="160">
        <v>0</v>
      </c>
      <c r="Q1445" s="160">
        <f t="shared" si="332"/>
        <v>0</v>
      </c>
      <c r="R1445" s="222"/>
      <c r="S1445" s="209"/>
      <c r="T1445" s="209">
        <v>4</v>
      </c>
      <c r="U1445" s="517"/>
      <c r="V1445" s="16">
        <f>Q1445</f>
        <v>0</v>
      </c>
      <c r="W1445" s="11">
        <f>Q1445</f>
        <v>0</v>
      </c>
      <c r="X1445" s="17">
        <f>Q1445</f>
        <v>0</v>
      </c>
      <c r="Y1445" s="16"/>
      <c r="Z1445" s="11"/>
      <c r="AA1445" s="17"/>
      <c r="AB1445" s="16"/>
      <c r="AC1445" s="11"/>
      <c r="AD1445" s="17">
        <f t="shared" si="324"/>
        <v>0</v>
      </c>
      <c r="AE1445" s="16"/>
      <c r="AF1445" s="11"/>
      <c r="AG1445" s="17"/>
      <c r="AH1445" s="161"/>
      <c r="AI1445" s="285"/>
      <c r="AJ1445" s="16">
        <f t="shared" si="327"/>
        <v>0</v>
      </c>
    </row>
    <row r="1446" spans="1:36" ht="11.25" customHeight="1">
      <c r="A1446" s="156">
        <v>21100003</v>
      </c>
      <c r="C1446" s="197" t="s">
        <v>1114</v>
      </c>
      <c r="D1446" s="159">
        <v>-2803605116.4699998</v>
      </c>
      <c r="E1446" s="159">
        <v>-2803605116.4699998</v>
      </c>
      <c r="F1446" s="159">
        <v>-2803605116.4699998</v>
      </c>
      <c r="G1446" s="159">
        <v>-2803605116.4699998</v>
      </c>
      <c r="H1446" s="159">
        <v>-2803605116.4699998</v>
      </c>
      <c r="I1446" s="159">
        <v>-2803605116.4699998</v>
      </c>
      <c r="J1446" s="275">
        <v>-2803605116.4699998</v>
      </c>
      <c r="K1446" s="275">
        <v>-2803605116.4699998</v>
      </c>
      <c r="L1446" s="160">
        <v>-2803605116.4699998</v>
      </c>
      <c r="M1446" s="160">
        <v>-2803605116.4699998</v>
      </c>
      <c r="N1446" s="160">
        <v>-2803605116.4699998</v>
      </c>
      <c r="O1446" s="160">
        <v>-2803605116.4699998</v>
      </c>
      <c r="P1446" s="160">
        <v>-2803605116.4699998</v>
      </c>
      <c r="Q1446" s="160">
        <f t="shared" si="332"/>
        <v>-2803605116.4700003</v>
      </c>
      <c r="R1446" s="222"/>
      <c r="S1446" s="209"/>
      <c r="T1446" s="209">
        <v>4</v>
      </c>
      <c r="U1446" s="517"/>
      <c r="V1446" s="16">
        <f>Q1446</f>
        <v>-2803605116.4700003</v>
      </c>
      <c r="W1446" s="11">
        <f>Q1446</f>
        <v>-2803605116.4700003</v>
      </c>
      <c r="X1446" s="17">
        <f>Q1446</f>
        <v>-2803605116.4700003</v>
      </c>
      <c r="Y1446" s="16"/>
      <c r="Z1446" s="11"/>
      <c r="AA1446" s="17"/>
      <c r="AB1446" s="16"/>
      <c r="AC1446" s="11"/>
      <c r="AD1446" s="17">
        <f t="shared" si="324"/>
        <v>0</v>
      </c>
      <c r="AE1446" s="16"/>
      <c r="AF1446" s="11"/>
      <c r="AG1446" s="17"/>
      <c r="AH1446" s="161"/>
      <c r="AI1446" s="285"/>
      <c r="AJ1446" s="16">
        <f t="shared" si="327"/>
        <v>0</v>
      </c>
    </row>
    <row r="1447" spans="1:36" ht="11.25" customHeight="1">
      <c r="A1447" s="156">
        <v>21100363</v>
      </c>
      <c r="C1447" s="248" t="s">
        <v>51</v>
      </c>
      <c r="D1447" s="159">
        <v>0</v>
      </c>
      <c r="E1447" s="159">
        <v>0</v>
      </c>
      <c r="F1447" s="159">
        <v>0</v>
      </c>
      <c r="G1447" s="159">
        <v>0</v>
      </c>
      <c r="H1447" s="159">
        <v>0</v>
      </c>
      <c r="I1447" s="159">
        <v>0</v>
      </c>
      <c r="J1447" s="275">
        <v>0</v>
      </c>
      <c r="K1447" s="275">
        <v>0</v>
      </c>
      <c r="L1447" s="160">
        <v>0</v>
      </c>
      <c r="M1447" s="160">
        <v>0</v>
      </c>
      <c r="N1447" s="160">
        <v>0</v>
      </c>
      <c r="O1447" s="160">
        <v>0</v>
      </c>
      <c r="P1447" s="160">
        <v>0</v>
      </c>
      <c r="Q1447" s="160">
        <f t="shared" si="332"/>
        <v>0</v>
      </c>
      <c r="R1447" s="222"/>
      <c r="S1447" s="209"/>
      <c r="T1447" s="209" t="s">
        <v>1182</v>
      </c>
      <c r="U1447" s="517"/>
      <c r="V1447" s="16">
        <v>0</v>
      </c>
      <c r="W1447" s="11">
        <v>0</v>
      </c>
      <c r="X1447" s="17">
        <v>0</v>
      </c>
      <c r="Y1447" s="16"/>
      <c r="Z1447" s="11"/>
      <c r="AA1447" s="17"/>
      <c r="AB1447" s="16"/>
      <c r="AC1447" s="11"/>
      <c r="AD1447" s="17">
        <f t="shared" si="324"/>
        <v>0</v>
      </c>
      <c r="AE1447" s="16">
        <f t="shared" ref="AE1447:AG1451" si="340">$Q1447</f>
        <v>0</v>
      </c>
      <c r="AF1447" s="11">
        <f t="shared" si="340"/>
        <v>0</v>
      </c>
      <c r="AG1447" s="17">
        <f t="shared" si="340"/>
        <v>0</v>
      </c>
      <c r="AH1447" s="161"/>
      <c r="AI1447" s="285"/>
      <c r="AJ1447" s="16">
        <f t="shared" si="327"/>
        <v>0</v>
      </c>
    </row>
    <row r="1448" spans="1:36" ht="11.25" customHeight="1">
      <c r="A1448" s="156">
        <v>21100373</v>
      </c>
      <c r="C1448" s="248" t="s">
        <v>52</v>
      </c>
      <c r="D1448" s="159">
        <v>0</v>
      </c>
      <c r="E1448" s="159">
        <v>0</v>
      </c>
      <c r="F1448" s="159">
        <v>0</v>
      </c>
      <c r="G1448" s="159">
        <v>0</v>
      </c>
      <c r="H1448" s="159">
        <v>0</v>
      </c>
      <c r="I1448" s="159">
        <v>0</v>
      </c>
      <c r="J1448" s="275">
        <v>0</v>
      </c>
      <c r="K1448" s="275">
        <v>0</v>
      </c>
      <c r="L1448" s="160">
        <v>0</v>
      </c>
      <c r="M1448" s="160">
        <v>0</v>
      </c>
      <c r="N1448" s="160">
        <v>0</v>
      </c>
      <c r="O1448" s="160">
        <v>0</v>
      </c>
      <c r="P1448" s="160">
        <v>0</v>
      </c>
      <c r="Q1448" s="160">
        <f t="shared" si="332"/>
        <v>0</v>
      </c>
      <c r="R1448" s="222"/>
      <c r="S1448" s="209"/>
      <c r="T1448" s="209" t="s">
        <v>1182</v>
      </c>
      <c r="U1448" s="517"/>
      <c r="V1448" s="16">
        <v>0</v>
      </c>
      <c r="W1448" s="11">
        <v>0</v>
      </c>
      <c r="X1448" s="17">
        <v>0</v>
      </c>
      <c r="Y1448" s="16"/>
      <c r="Z1448" s="11"/>
      <c r="AA1448" s="17"/>
      <c r="AB1448" s="16"/>
      <c r="AC1448" s="11"/>
      <c r="AD1448" s="17">
        <f t="shared" si="324"/>
        <v>0</v>
      </c>
      <c r="AE1448" s="16">
        <f t="shared" si="340"/>
        <v>0</v>
      </c>
      <c r="AF1448" s="11">
        <f t="shared" si="340"/>
        <v>0</v>
      </c>
      <c r="AG1448" s="17">
        <f t="shared" si="340"/>
        <v>0</v>
      </c>
      <c r="AH1448" s="161"/>
      <c r="AI1448" s="285"/>
      <c r="AJ1448" s="16">
        <f t="shared" si="327"/>
        <v>0</v>
      </c>
    </row>
    <row r="1449" spans="1:36" ht="11.25" customHeight="1">
      <c r="A1449" s="156">
        <v>21100383</v>
      </c>
      <c r="C1449" s="248" t="s">
        <v>25</v>
      </c>
      <c r="D1449" s="159">
        <v>-491575</v>
      </c>
      <c r="E1449" s="159">
        <v>-491575</v>
      </c>
      <c r="F1449" s="159">
        <v>-491575</v>
      </c>
      <c r="G1449" s="159">
        <v>-491575</v>
      </c>
      <c r="H1449" s="159">
        <v>-491575</v>
      </c>
      <c r="I1449" s="159">
        <v>-491575</v>
      </c>
      <c r="J1449" s="275">
        <v>-491575</v>
      </c>
      <c r="K1449" s="275">
        <v>-491575</v>
      </c>
      <c r="L1449" s="160">
        <v>-491575</v>
      </c>
      <c r="M1449" s="160">
        <v>-491575</v>
      </c>
      <c r="N1449" s="160">
        <v>-491575</v>
      </c>
      <c r="O1449" s="160">
        <v>-491575</v>
      </c>
      <c r="P1449" s="160">
        <v>-491575</v>
      </c>
      <c r="Q1449" s="160">
        <f t="shared" si="332"/>
        <v>-491575</v>
      </c>
      <c r="R1449" s="222"/>
      <c r="S1449" s="209"/>
      <c r="T1449" s="209" t="s">
        <v>1182</v>
      </c>
      <c r="U1449" s="517"/>
      <c r="V1449" s="16">
        <v>0</v>
      </c>
      <c r="W1449" s="11">
        <v>0</v>
      </c>
      <c r="X1449" s="17">
        <v>0</v>
      </c>
      <c r="Y1449" s="16"/>
      <c r="Z1449" s="11"/>
      <c r="AA1449" s="17"/>
      <c r="AB1449" s="16"/>
      <c r="AC1449" s="11"/>
      <c r="AD1449" s="17">
        <f t="shared" si="324"/>
        <v>0</v>
      </c>
      <c r="AE1449" s="16">
        <f t="shared" si="340"/>
        <v>-491575</v>
      </c>
      <c r="AF1449" s="11">
        <f t="shared" si="340"/>
        <v>-491575</v>
      </c>
      <c r="AG1449" s="17">
        <f t="shared" si="340"/>
        <v>-491575</v>
      </c>
      <c r="AH1449" s="161"/>
      <c r="AI1449" s="285"/>
      <c r="AJ1449" s="16">
        <f t="shared" si="327"/>
        <v>0</v>
      </c>
    </row>
    <row r="1450" spans="1:36" ht="11.25" customHeight="1">
      <c r="A1450" s="156">
        <v>21100393</v>
      </c>
      <c r="C1450" s="248" t="s">
        <v>665</v>
      </c>
      <c r="D1450" s="159">
        <v>0</v>
      </c>
      <c r="E1450" s="159">
        <v>0</v>
      </c>
      <c r="F1450" s="159">
        <v>0</v>
      </c>
      <c r="G1450" s="159">
        <v>0</v>
      </c>
      <c r="H1450" s="159">
        <v>0</v>
      </c>
      <c r="I1450" s="159">
        <v>0</v>
      </c>
      <c r="J1450" s="275">
        <v>0</v>
      </c>
      <c r="K1450" s="275">
        <v>0</v>
      </c>
      <c r="L1450" s="160">
        <v>0</v>
      </c>
      <c r="M1450" s="160">
        <v>0</v>
      </c>
      <c r="N1450" s="160">
        <v>0</v>
      </c>
      <c r="O1450" s="160">
        <v>0</v>
      </c>
      <c r="P1450" s="160">
        <v>0</v>
      </c>
      <c r="Q1450" s="160">
        <f t="shared" si="332"/>
        <v>0</v>
      </c>
      <c r="R1450" s="222"/>
      <c r="S1450" s="209"/>
      <c r="T1450" s="209" t="s">
        <v>1182</v>
      </c>
      <c r="U1450" s="517"/>
      <c r="V1450" s="16">
        <v>0</v>
      </c>
      <c r="W1450" s="11">
        <v>0</v>
      </c>
      <c r="X1450" s="17">
        <v>0</v>
      </c>
      <c r="Y1450" s="16"/>
      <c r="Z1450" s="11"/>
      <c r="AA1450" s="17"/>
      <c r="AB1450" s="16"/>
      <c r="AC1450" s="11"/>
      <c r="AD1450" s="17">
        <f t="shared" si="324"/>
        <v>0</v>
      </c>
      <c r="AE1450" s="16">
        <f t="shared" si="340"/>
        <v>0</v>
      </c>
      <c r="AF1450" s="11">
        <f t="shared" si="340"/>
        <v>0</v>
      </c>
      <c r="AG1450" s="17">
        <f t="shared" si="340"/>
        <v>0</v>
      </c>
      <c r="AH1450" s="161"/>
      <c r="AI1450" s="285"/>
      <c r="AJ1450" s="16">
        <f t="shared" si="327"/>
        <v>0</v>
      </c>
    </row>
    <row r="1451" spans="1:36" ht="11.25" customHeight="1">
      <c r="A1451" s="156">
        <v>21100210</v>
      </c>
      <c r="C1451" s="197" t="s">
        <v>1105</v>
      </c>
      <c r="D1451" s="159">
        <v>0</v>
      </c>
      <c r="E1451" s="159">
        <v>0</v>
      </c>
      <c r="F1451" s="159">
        <v>0</v>
      </c>
      <c r="G1451" s="159">
        <v>0</v>
      </c>
      <c r="H1451" s="159">
        <v>0</v>
      </c>
      <c r="I1451" s="159">
        <v>0</v>
      </c>
      <c r="J1451" s="275">
        <v>0</v>
      </c>
      <c r="K1451" s="275">
        <v>0</v>
      </c>
      <c r="L1451" s="160">
        <v>0</v>
      </c>
      <c r="M1451" s="160">
        <v>0</v>
      </c>
      <c r="N1451" s="160">
        <v>0</v>
      </c>
      <c r="O1451" s="160">
        <v>0</v>
      </c>
      <c r="P1451" s="160">
        <v>0</v>
      </c>
      <c r="Q1451" s="160">
        <f t="shared" si="332"/>
        <v>0</v>
      </c>
      <c r="R1451" s="222"/>
      <c r="S1451" s="209"/>
      <c r="T1451" s="209" t="s">
        <v>1687</v>
      </c>
      <c r="U1451" s="517"/>
      <c r="V1451" s="16">
        <v>0</v>
      </c>
      <c r="W1451" s="11">
        <v>0</v>
      </c>
      <c r="X1451" s="17">
        <v>0</v>
      </c>
      <c r="Y1451" s="16"/>
      <c r="Z1451" s="11"/>
      <c r="AA1451" s="17"/>
      <c r="AB1451" s="16"/>
      <c r="AC1451" s="11"/>
      <c r="AD1451" s="17">
        <f t="shared" si="324"/>
        <v>0</v>
      </c>
      <c r="AE1451" s="16">
        <f t="shared" si="340"/>
        <v>0</v>
      </c>
      <c r="AF1451" s="11">
        <f t="shared" si="340"/>
        <v>0</v>
      </c>
      <c r="AG1451" s="17">
        <f t="shared" si="340"/>
        <v>0</v>
      </c>
      <c r="AH1451" s="161"/>
      <c r="AI1451" s="285"/>
      <c r="AJ1451" s="16">
        <f t="shared" si="327"/>
        <v>0</v>
      </c>
    </row>
    <row r="1452" spans="1:36" ht="11.25" customHeight="1">
      <c r="A1452" s="156">
        <v>21400013</v>
      </c>
      <c r="C1452" s="197" t="s">
        <v>995</v>
      </c>
      <c r="D1452" s="159">
        <v>2148854.7200000002</v>
      </c>
      <c r="E1452" s="159">
        <v>2148854.7200000002</v>
      </c>
      <c r="F1452" s="159">
        <v>2148854.7200000002</v>
      </c>
      <c r="G1452" s="159">
        <v>2148854.7200000002</v>
      </c>
      <c r="H1452" s="159">
        <v>2148854.7200000002</v>
      </c>
      <c r="I1452" s="159">
        <v>2148854.7200000002</v>
      </c>
      <c r="J1452" s="275">
        <v>2148854.7200000002</v>
      </c>
      <c r="K1452" s="275">
        <v>2148854.7200000002</v>
      </c>
      <c r="L1452" s="160">
        <v>2148854.7200000002</v>
      </c>
      <c r="M1452" s="160">
        <v>2148854.7200000002</v>
      </c>
      <c r="N1452" s="160">
        <v>2148854.7200000002</v>
      </c>
      <c r="O1452" s="160">
        <v>2148854.7200000002</v>
      </c>
      <c r="P1452" s="160">
        <v>2148854.7200000002</v>
      </c>
      <c r="Q1452" s="160">
        <f t="shared" si="332"/>
        <v>2148854.7199999997</v>
      </c>
      <c r="R1452" s="222"/>
      <c r="S1452" s="209"/>
      <c r="T1452" s="209">
        <v>4</v>
      </c>
      <c r="U1452" s="517"/>
      <c r="V1452" s="16">
        <f t="shared" ref="V1452:V1461" si="341">Q1452</f>
        <v>2148854.7199999997</v>
      </c>
      <c r="W1452" s="11">
        <f t="shared" ref="W1452:W1461" si="342">Q1452</f>
        <v>2148854.7199999997</v>
      </c>
      <c r="X1452" s="17">
        <f t="shared" ref="X1452:X1461" si="343">Q1452</f>
        <v>2148854.7199999997</v>
      </c>
      <c r="Y1452" s="16"/>
      <c r="Z1452" s="11"/>
      <c r="AA1452" s="17"/>
      <c r="AB1452" s="16"/>
      <c r="AC1452" s="11"/>
      <c r="AD1452" s="17">
        <f t="shared" si="324"/>
        <v>0</v>
      </c>
      <c r="AE1452" s="16"/>
      <c r="AF1452" s="11"/>
      <c r="AG1452" s="17"/>
      <c r="AH1452" s="161"/>
      <c r="AI1452" s="285"/>
      <c r="AJ1452" s="16">
        <f t="shared" si="327"/>
        <v>0</v>
      </c>
    </row>
    <row r="1453" spans="1:36" ht="11.25" customHeight="1">
      <c r="A1453" s="156">
        <v>21400023</v>
      </c>
      <c r="C1453" s="197" t="s">
        <v>996</v>
      </c>
      <c r="D1453" s="159">
        <v>0</v>
      </c>
      <c r="E1453" s="159">
        <v>0</v>
      </c>
      <c r="F1453" s="159">
        <v>0</v>
      </c>
      <c r="G1453" s="159">
        <v>0</v>
      </c>
      <c r="H1453" s="159">
        <v>0</v>
      </c>
      <c r="I1453" s="159">
        <v>0</v>
      </c>
      <c r="J1453" s="275">
        <v>0</v>
      </c>
      <c r="K1453" s="275">
        <v>0</v>
      </c>
      <c r="L1453" s="160">
        <v>0</v>
      </c>
      <c r="M1453" s="160">
        <v>0</v>
      </c>
      <c r="N1453" s="160">
        <v>0</v>
      </c>
      <c r="O1453" s="160">
        <v>0</v>
      </c>
      <c r="P1453" s="160">
        <v>0</v>
      </c>
      <c r="Q1453" s="160">
        <f t="shared" si="332"/>
        <v>0</v>
      </c>
      <c r="R1453" s="222"/>
      <c r="S1453" s="209"/>
      <c r="T1453" s="209">
        <v>4</v>
      </c>
      <c r="U1453" s="517"/>
      <c r="V1453" s="16">
        <f t="shared" si="341"/>
        <v>0</v>
      </c>
      <c r="W1453" s="11">
        <f t="shared" si="342"/>
        <v>0</v>
      </c>
      <c r="X1453" s="17">
        <f t="shared" si="343"/>
        <v>0</v>
      </c>
      <c r="Y1453" s="16"/>
      <c r="Z1453" s="11"/>
      <c r="AA1453" s="17"/>
      <c r="AB1453" s="16"/>
      <c r="AC1453" s="11"/>
      <c r="AD1453" s="17">
        <f t="shared" si="324"/>
        <v>0</v>
      </c>
      <c r="AE1453" s="16"/>
      <c r="AF1453" s="11"/>
      <c r="AG1453" s="17"/>
      <c r="AH1453" s="161"/>
      <c r="AI1453" s="285"/>
      <c r="AJ1453" s="16">
        <f t="shared" si="327"/>
        <v>0</v>
      </c>
    </row>
    <row r="1454" spans="1:36" ht="11.25" customHeight="1">
      <c r="A1454" s="156">
        <v>21400033</v>
      </c>
      <c r="C1454" s="197" t="s">
        <v>997</v>
      </c>
      <c r="D1454" s="159">
        <v>4985024.68</v>
      </c>
      <c r="E1454" s="159">
        <v>4985024.68</v>
      </c>
      <c r="F1454" s="159">
        <v>4985024.68</v>
      </c>
      <c r="G1454" s="159">
        <v>4985024.68</v>
      </c>
      <c r="H1454" s="159">
        <v>4985024.68</v>
      </c>
      <c r="I1454" s="159">
        <v>4985024.68</v>
      </c>
      <c r="J1454" s="275">
        <v>4985024.68</v>
      </c>
      <c r="K1454" s="275">
        <v>4985024.68</v>
      </c>
      <c r="L1454" s="160">
        <v>4985024.68</v>
      </c>
      <c r="M1454" s="160">
        <v>4985024.68</v>
      </c>
      <c r="N1454" s="160">
        <v>4985024.68</v>
      </c>
      <c r="O1454" s="160">
        <v>4985024.68</v>
      </c>
      <c r="P1454" s="160">
        <v>4985024.68</v>
      </c>
      <c r="Q1454" s="160">
        <f t="shared" si="332"/>
        <v>4985024.68</v>
      </c>
      <c r="R1454" s="222"/>
      <c r="S1454" s="209"/>
      <c r="T1454" s="209">
        <v>4</v>
      </c>
      <c r="U1454" s="517"/>
      <c r="V1454" s="16">
        <f t="shared" si="341"/>
        <v>4985024.68</v>
      </c>
      <c r="W1454" s="11">
        <f t="shared" si="342"/>
        <v>4985024.68</v>
      </c>
      <c r="X1454" s="17">
        <f t="shared" si="343"/>
        <v>4985024.68</v>
      </c>
      <c r="Y1454" s="16"/>
      <c r="Z1454" s="11"/>
      <c r="AA1454" s="17"/>
      <c r="AB1454" s="16"/>
      <c r="AC1454" s="11"/>
      <c r="AD1454" s="17">
        <f t="shared" si="324"/>
        <v>0</v>
      </c>
      <c r="AE1454" s="16"/>
      <c r="AF1454" s="11"/>
      <c r="AG1454" s="17"/>
      <c r="AH1454" s="161"/>
      <c r="AI1454" s="285"/>
      <c r="AJ1454" s="16">
        <f t="shared" si="327"/>
        <v>0</v>
      </c>
    </row>
    <row r="1455" spans="1:36" ht="11.25" customHeight="1">
      <c r="A1455" s="156">
        <v>21400043</v>
      </c>
      <c r="C1455" s="197" t="s">
        <v>1167</v>
      </c>
      <c r="D1455" s="159">
        <v>0</v>
      </c>
      <c r="E1455" s="159">
        <v>0</v>
      </c>
      <c r="F1455" s="159">
        <v>0</v>
      </c>
      <c r="G1455" s="159">
        <v>0</v>
      </c>
      <c r="H1455" s="159">
        <v>0</v>
      </c>
      <c r="I1455" s="159">
        <v>0</v>
      </c>
      <c r="J1455" s="275">
        <v>0</v>
      </c>
      <c r="K1455" s="275">
        <v>0</v>
      </c>
      <c r="L1455" s="160">
        <v>0</v>
      </c>
      <c r="M1455" s="160">
        <v>0</v>
      </c>
      <c r="N1455" s="160">
        <v>0</v>
      </c>
      <c r="O1455" s="160">
        <v>0</v>
      </c>
      <c r="P1455" s="160">
        <v>0</v>
      </c>
      <c r="Q1455" s="160">
        <f t="shared" si="332"/>
        <v>0</v>
      </c>
      <c r="R1455" s="222"/>
      <c r="S1455" s="209"/>
      <c r="T1455" s="209">
        <v>4</v>
      </c>
      <c r="U1455" s="517"/>
      <c r="V1455" s="16">
        <f t="shared" si="341"/>
        <v>0</v>
      </c>
      <c r="W1455" s="11">
        <f t="shared" si="342"/>
        <v>0</v>
      </c>
      <c r="X1455" s="17">
        <f t="shared" si="343"/>
        <v>0</v>
      </c>
      <c r="Y1455" s="16"/>
      <c r="Z1455" s="11"/>
      <c r="AA1455" s="17"/>
      <c r="AB1455" s="16"/>
      <c r="AC1455" s="11"/>
      <c r="AD1455" s="17">
        <f t="shared" si="324"/>
        <v>0</v>
      </c>
      <c r="AE1455" s="16"/>
      <c r="AF1455" s="11"/>
      <c r="AG1455" s="17"/>
      <c r="AH1455" s="161"/>
      <c r="AI1455" s="285"/>
      <c r="AJ1455" s="16">
        <f t="shared" si="327"/>
        <v>0</v>
      </c>
    </row>
    <row r="1456" spans="1:36" ht="11.25" customHeight="1">
      <c r="A1456" s="156">
        <v>21500023</v>
      </c>
      <c r="C1456" s="197" t="s">
        <v>1270</v>
      </c>
      <c r="D1456" s="159">
        <v>-10766141</v>
      </c>
      <c r="E1456" s="159">
        <v>-10766141</v>
      </c>
      <c r="F1456" s="159">
        <v>-10766141</v>
      </c>
      <c r="G1456" s="159">
        <v>-10766141</v>
      </c>
      <c r="H1456" s="159">
        <v>-10766141</v>
      </c>
      <c r="I1456" s="159">
        <v>-10766141</v>
      </c>
      <c r="J1456" s="275">
        <v>-10766141</v>
      </c>
      <c r="K1456" s="275">
        <v>-11821264</v>
      </c>
      <c r="L1456" s="160">
        <v>-11821264</v>
      </c>
      <c r="M1456" s="160">
        <v>-11821264</v>
      </c>
      <c r="N1456" s="160">
        <v>-11821264</v>
      </c>
      <c r="O1456" s="160">
        <v>-13324625</v>
      </c>
      <c r="P1456" s="160">
        <v>-13324625</v>
      </c>
      <c r="Q1456" s="160">
        <f t="shared" si="332"/>
        <v>-11437659.166666666</v>
      </c>
      <c r="R1456" s="222"/>
      <c r="S1456" s="209"/>
      <c r="T1456" s="209">
        <v>6</v>
      </c>
      <c r="U1456" s="517"/>
      <c r="V1456" s="16">
        <f t="shared" si="341"/>
        <v>-11437659.166666666</v>
      </c>
      <c r="W1456" s="11">
        <f t="shared" si="342"/>
        <v>-11437659.166666666</v>
      </c>
      <c r="X1456" s="17">
        <f t="shared" si="343"/>
        <v>-11437659.166666666</v>
      </c>
      <c r="Y1456" s="16"/>
      <c r="Z1456" s="11"/>
      <c r="AA1456" s="17"/>
      <c r="AB1456" s="16"/>
      <c r="AC1456" s="11"/>
      <c r="AD1456" s="17">
        <f t="shared" si="324"/>
        <v>0</v>
      </c>
      <c r="AE1456" s="16"/>
      <c r="AF1456" s="11"/>
      <c r="AG1456" s="17"/>
      <c r="AH1456" s="161"/>
      <c r="AI1456" s="285"/>
      <c r="AJ1456" s="16">
        <f t="shared" si="327"/>
        <v>0</v>
      </c>
    </row>
    <row r="1457" spans="1:36" ht="11.25" customHeight="1">
      <c r="A1457" s="156">
        <v>21500033</v>
      </c>
      <c r="C1457" s="197" t="s">
        <v>671</v>
      </c>
      <c r="D1457" s="159">
        <v>-3281918</v>
      </c>
      <c r="E1457" s="159">
        <v>-3281918</v>
      </c>
      <c r="F1457" s="159">
        <v>-3281918</v>
      </c>
      <c r="G1457" s="159">
        <v>-3281918</v>
      </c>
      <c r="H1457" s="159">
        <v>-3281918</v>
      </c>
      <c r="I1457" s="159">
        <v>-3281918</v>
      </c>
      <c r="J1457" s="275">
        <v>-3281918</v>
      </c>
      <c r="K1457" s="275">
        <v>-5270932</v>
      </c>
      <c r="L1457" s="160">
        <v>-5270932</v>
      </c>
      <c r="M1457" s="160">
        <v>-5270932</v>
      </c>
      <c r="N1457" s="160">
        <v>-5270932</v>
      </c>
      <c r="O1457" s="160">
        <v>-6914541</v>
      </c>
      <c r="P1457" s="160">
        <v>-6914541</v>
      </c>
      <c r="Q1457" s="160">
        <f t="shared" si="332"/>
        <v>-4399000.541666667</v>
      </c>
      <c r="R1457" s="222"/>
      <c r="S1457" s="209"/>
      <c r="T1457" s="209">
        <v>6</v>
      </c>
      <c r="U1457" s="517"/>
      <c r="V1457" s="16">
        <f t="shared" si="341"/>
        <v>-4399000.541666667</v>
      </c>
      <c r="W1457" s="11">
        <f t="shared" si="342"/>
        <v>-4399000.541666667</v>
      </c>
      <c r="X1457" s="17">
        <f t="shared" si="343"/>
        <v>-4399000.541666667</v>
      </c>
      <c r="Y1457" s="16"/>
      <c r="Z1457" s="11"/>
      <c r="AA1457" s="17"/>
      <c r="AB1457" s="16"/>
      <c r="AC1457" s="11"/>
      <c r="AD1457" s="17">
        <f t="shared" si="324"/>
        <v>0</v>
      </c>
      <c r="AE1457" s="16"/>
      <c r="AF1457" s="11"/>
      <c r="AG1457" s="17"/>
      <c r="AH1457" s="161"/>
      <c r="AI1457" s="285"/>
      <c r="AJ1457" s="16">
        <f t="shared" si="327"/>
        <v>0</v>
      </c>
    </row>
    <row r="1458" spans="1:36" ht="11.25" customHeight="1">
      <c r="A1458" s="156">
        <v>21600000</v>
      </c>
      <c r="C1458" s="197" t="s">
        <v>626</v>
      </c>
      <c r="D1458" s="159">
        <v>0</v>
      </c>
      <c r="E1458" s="159">
        <v>0</v>
      </c>
      <c r="F1458" s="159">
        <v>0</v>
      </c>
      <c r="G1458" s="159">
        <v>0</v>
      </c>
      <c r="H1458" s="159">
        <v>0</v>
      </c>
      <c r="I1458" s="159">
        <v>0</v>
      </c>
      <c r="J1458" s="275">
        <v>0</v>
      </c>
      <c r="K1458" s="275">
        <v>0</v>
      </c>
      <c r="L1458" s="160">
        <v>0</v>
      </c>
      <c r="M1458" s="160">
        <v>0</v>
      </c>
      <c r="N1458" s="160">
        <v>0</v>
      </c>
      <c r="O1458" s="160">
        <v>0</v>
      </c>
      <c r="P1458" s="160">
        <v>0</v>
      </c>
      <c r="Q1458" s="160">
        <f t="shared" si="332"/>
        <v>0</v>
      </c>
      <c r="R1458" s="222"/>
      <c r="S1458" s="209"/>
      <c r="T1458" s="209" t="s">
        <v>1180</v>
      </c>
      <c r="U1458" s="517"/>
      <c r="V1458" s="16">
        <f t="shared" si="341"/>
        <v>0</v>
      </c>
      <c r="W1458" s="11">
        <f t="shared" si="342"/>
        <v>0</v>
      </c>
      <c r="X1458" s="17">
        <f t="shared" si="343"/>
        <v>0</v>
      </c>
      <c r="Y1458" s="16"/>
      <c r="Z1458" s="11"/>
      <c r="AA1458" s="17"/>
      <c r="AB1458" s="16"/>
      <c r="AC1458" s="11"/>
      <c r="AD1458" s="17">
        <f t="shared" si="324"/>
        <v>0</v>
      </c>
      <c r="AE1458" s="16"/>
      <c r="AF1458" s="11"/>
      <c r="AG1458" s="17"/>
      <c r="AH1458" s="161"/>
      <c r="AI1458" s="285"/>
      <c r="AJ1458" s="16">
        <f t="shared" si="327"/>
        <v>0</v>
      </c>
    </row>
    <row r="1459" spans="1:36" ht="11.25" customHeight="1">
      <c r="A1459" s="156" t="s">
        <v>2891</v>
      </c>
      <c r="B1459" s="165" t="s">
        <v>2892</v>
      </c>
      <c r="C1459" s="197" t="s">
        <v>1106</v>
      </c>
      <c r="D1459" s="159">
        <v>0</v>
      </c>
      <c r="E1459" s="159">
        <v>0</v>
      </c>
      <c r="F1459" s="159">
        <v>0</v>
      </c>
      <c r="G1459" s="159">
        <v>0</v>
      </c>
      <c r="H1459" s="159">
        <v>0</v>
      </c>
      <c r="I1459" s="159">
        <v>0</v>
      </c>
      <c r="J1459" s="275">
        <v>0</v>
      </c>
      <c r="K1459" s="275">
        <v>0</v>
      </c>
      <c r="L1459" s="160">
        <v>0</v>
      </c>
      <c r="M1459" s="160">
        <v>0</v>
      </c>
      <c r="N1459" s="160">
        <v>0</v>
      </c>
      <c r="O1459" s="160">
        <v>0</v>
      </c>
      <c r="P1459" s="160">
        <v>0</v>
      </c>
      <c r="Q1459" s="160">
        <f t="shared" si="332"/>
        <v>0</v>
      </c>
      <c r="R1459" s="222"/>
      <c r="S1459" s="209"/>
      <c r="T1459" s="209">
        <v>6</v>
      </c>
      <c r="U1459" s="517"/>
      <c r="V1459" s="16">
        <f t="shared" si="341"/>
        <v>0</v>
      </c>
      <c r="W1459" s="11">
        <f t="shared" si="342"/>
        <v>0</v>
      </c>
      <c r="X1459" s="17">
        <f t="shared" si="343"/>
        <v>0</v>
      </c>
      <c r="Y1459" s="16"/>
      <c r="Z1459" s="11"/>
      <c r="AA1459" s="17"/>
      <c r="AB1459" s="16"/>
      <c r="AC1459" s="11"/>
      <c r="AD1459" s="17">
        <f t="shared" si="324"/>
        <v>0</v>
      </c>
      <c r="AE1459" s="16"/>
      <c r="AF1459" s="11"/>
      <c r="AG1459" s="17"/>
      <c r="AH1459" s="161"/>
      <c r="AI1459" s="285"/>
      <c r="AJ1459" s="16">
        <f t="shared" si="327"/>
        <v>0</v>
      </c>
    </row>
    <row r="1460" spans="1:36" ht="11.25" customHeight="1">
      <c r="A1460" s="156">
        <v>21600003</v>
      </c>
      <c r="C1460" s="197" t="s">
        <v>392</v>
      </c>
      <c r="D1460" s="159">
        <v>-362732983.13999999</v>
      </c>
      <c r="E1460" s="159">
        <v>-364699858.00999999</v>
      </c>
      <c r="F1460" s="159">
        <v>-366655346.13</v>
      </c>
      <c r="G1460" s="159">
        <v>-357949044.44999999</v>
      </c>
      <c r="H1460" s="159">
        <v>-390121020.16000003</v>
      </c>
      <c r="I1460" s="159">
        <v>-399805645.56</v>
      </c>
      <c r="J1460" s="275">
        <v>-381127218</v>
      </c>
      <c r="K1460" s="275">
        <v>-365260325.07999998</v>
      </c>
      <c r="L1460" s="160">
        <v>-360786106.38</v>
      </c>
      <c r="M1460" s="160">
        <v>-347720603.32999998</v>
      </c>
      <c r="N1460" s="160">
        <v>-346973431.70999998</v>
      </c>
      <c r="O1460" s="160">
        <v>-346953512.86000001</v>
      </c>
      <c r="P1460" s="160">
        <v>-348774765.13999999</v>
      </c>
      <c r="Q1460" s="160">
        <f t="shared" si="332"/>
        <v>-365317165.48416668</v>
      </c>
      <c r="R1460" s="222"/>
      <c r="S1460" s="209"/>
      <c r="T1460" s="209">
        <v>6</v>
      </c>
      <c r="U1460" s="517"/>
      <c r="V1460" s="16">
        <f t="shared" si="341"/>
        <v>-365317165.48416668</v>
      </c>
      <c r="W1460" s="11">
        <f t="shared" si="342"/>
        <v>-365317165.48416668</v>
      </c>
      <c r="X1460" s="17">
        <f t="shared" si="343"/>
        <v>-365317165.48416668</v>
      </c>
      <c r="Y1460" s="16"/>
      <c r="Z1460" s="11"/>
      <c r="AA1460" s="17"/>
      <c r="AB1460" s="16"/>
      <c r="AC1460" s="11"/>
      <c r="AD1460" s="17">
        <f t="shared" si="324"/>
        <v>0</v>
      </c>
      <c r="AE1460" s="16"/>
      <c r="AF1460" s="11"/>
      <c r="AG1460" s="17"/>
      <c r="AH1460" s="161"/>
      <c r="AI1460" s="285"/>
      <c r="AJ1460" s="16">
        <f t="shared" si="327"/>
        <v>0</v>
      </c>
    </row>
    <row r="1461" spans="1:36" ht="12.75" customHeight="1">
      <c r="A1461" s="13" t="s">
        <v>391</v>
      </c>
      <c r="B1461" s="165" t="s">
        <v>2892</v>
      </c>
      <c r="D1461" s="159">
        <v>-181675103.93000001</v>
      </c>
      <c r="E1461" s="159">
        <v>-197498920.88999999</v>
      </c>
      <c r="F1461" s="159">
        <v>-242775874.74000001</v>
      </c>
      <c r="G1461" s="159">
        <v>-304188835.74000001</v>
      </c>
      <c r="H1461" s="159">
        <v>-66624567.289999999</v>
      </c>
      <c r="I1461" s="159">
        <v>-101810450.39</v>
      </c>
      <c r="J1461" s="275">
        <v>-156505243.09999999</v>
      </c>
      <c r="K1461" s="275">
        <v>-191793150.21000001</v>
      </c>
      <c r="L1461" s="160">
        <v>-210735083.5</v>
      </c>
      <c r="M1461" s="160">
        <v>-237405623.47</v>
      </c>
      <c r="N1461" s="160">
        <v>-252156950.40000001</v>
      </c>
      <c r="O1461" s="160">
        <v>-257864373.75</v>
      </c>
      <c r="P1461" s="160">
        <v>-256382151.69999999</v>
      </c>
      <c r="Q1461" s="160">
        <f t="shared" si="332"/>
        <v>-203198975.10791668</v>
      </c>
      <c r="R1461" s="222"/>
      <c r="S1461" s="222"/>
      <c r="T1461" s="222">
        <v>6</v>
      </c>
      <c r="U1461" s="517"/>
      <c r="V1461" s="16">
        <f t="shared" si="341"/>
        <v>-203198975.10791668</v>
      </c>
      <c r="W1461" s="11">
        <f t="shared" si="342"/>
        <v>-203198975.10791668</v>
      </c>
      <c r="X1461" s="17">
        <f t="shared" si="343"/>
        <v>-203198975.10791668</v>
      </c>
      <c r="Y1461" s="16"/>
      <c r="Z1461" s="11"/>
      <c r="AA1461" s="17"/>
      <c r="AB1461" s="16"/>
      <c r="AC1461" s="11"/>
      <c r="AD1461" s="17">
        <f t="shared" si="324"/>
        <v>0</v>
      </c>
      <c r="AE1461" s="16"/>
      <c r="AF1461" s="11"/>
      <c r="AG1461" s="17"/>
      <c r="AH1461" s="161"/>
      <c r="AI1461" s="285"/>
      <c r="AJ1461" s="16">
        <f t="shared" si="327"/>
        <v>0</v>
      </c>
    </row>
    <row r="1462" spans="1:36" ht="11.25" customHeight="1">
      <c r="A1462" s="156">
        <v>43700003</v>
      </c>
      <c r="C1462" s="197" t="s">
        <v>184</v>
      </c>
      <c r="D1462" s="159">
        <v>0</v>
      </c>
      <c r="E1462" s="159">
        <v>0</v>
      </c>
      <c r="F1462" s="159">
        <v>0</v>
      </c>
      <c r="G1462" s="159">
        <v>0</v>
      </c>
      <c r="H1462" s="159">
        <v>0</v>
      </c>
      <c r="I1462" s="159">
        <v>0</v>
      </c>
      <c r="J1462" s="275">
        <v>0</v>
      </c>
      <c r="K1462" s="275">
        <v>0</v>
      </c>
      <c r="L1462" s="160">
        <v>0</v>
      </c>
      <c r="M1462" s="160">
        <v>0</v>
      </c>
      <c r="N1462" s="160">
        <v>0</v>
      </c>
      <c r="O1462" s="160">
        <v>0</v>
      </c>
      <c r="P1462" s="160">
        <v>0</v>
      </c>
      <c r="Q1462" s="160">
        <f t="shared" si="332"/>
        <v>0</v>
      </c>
      <c r="R1462" s="222"/>
      <c r="S1462" s="222"/>
      <c r="T1462" s="222">
        <v>6</v>
      </c>
      <c r="U1462" s="517"/>
      <c r="V1462" s="16">
        <v>0</v>
      </c>
      <c r="W1462" s="11">
        <v>0</v>
      </c>
      <c r="X1462" s="17">
        <v>0</v>
      </c>
      <c r="Y1462" s="16"/>
      <c r="Z1462" s="11"/>
      <c r="AA1462" s="17"/>
      <c r="AB1462" s="16"/>
      <c r="AC1462" s="11"/>
      <c r="AD1462" s="17">
        <f t="shared" ref="AD1462:AD1493" si="344">SUM(AB1462:AC1462)</f>
        <v>0</v>
      </c>
      <c r="AE1462" s="16"/>
      <c r="AF1462" s="11"/>
      <c r="AG1462" s="17"/>
      <c r="AH1462" s="161"/>
      <c r="AI1462" s="285"/>
      <c r="AJ1462" s="16">
        <f t="shared" si="327"/>
        <v>0</v>
      </c>
    </row>
    <row r="1463" spans="1:36" ht="11.25" customHeight="1">
      <c r="A1463" s="156">
        <v>43700013</v>
      </c>
      <c r="C1463" s="197" t="s">
        <v>185</v>
      </c>
      <c r="D1463" s="159">
        <v>0</v>
      </c>
      <c r="E1463" s="159">
        <v>0</v>
      </c>
      <c r="F1463" s="159">
        <v>0</v>
      </c>
      <c r="G1463" s="159">
        <v>0</v>
      </c>
      <c r="H1463" s="159">
        <v>0</v>
      </c>
      <c r="I1463" s="159">
        <v>0</v>
      </c>
      <c r="J1463" s="275">
        <v>0</v>
      </c>
      <c r="K1463" s="275">
        <v>0</v>
      </c>
      <c r="L1463" s="160">
        <v>0</v>
      </c>
      <c r="M1463" s="160">
        <v>0</v>
      </c>
      <c r="N1463" s="160">
        <v>0</v>
      </c>
      <c r="O1463" s="160">
        <v>0</v>
      </c>
      <c r="P1463" s="160">
        <v>0</v>
      </c>
      <c r="Q1463" s="160">
        <f t="shared" si="332"/>
        <v>0</v>
      </c>
      <c r="R1463" s="222"/>
      <c r="S1463" s="222"/>
      <c r="T1463" s="222">
        <v>6</v>
      </c>
      <c r="U1463" s="517"/>
      <c r="V1463" s="16">
        <f>Q1463</f>
        <v>0</v>
      </c>
      <c r="W1463" s="11">
        <f>Q1463</f>
        <v>0</v>
      </c>
      <c r="X1463" s="17">
        <f>Q1463</f>
        <v>0</v>
      </c>
      <c r="Y1463" s="16"/>
      <c r="Z1463" s="11"/>
      <c r="AA1463" s="17"/>
      <c r="AB1463" s="16"/>
      <c r="AC1463" s="11"/>
      <c r="AD1463" s="17">
        <f t="shared" si="344"/>
        <v>0</v>
      </c>
      <c r="AE1463" s="16"/>
      <c r="AF1463" s="11"/>
      <c r="AG1463" s="17"/>
      <c r="AH1463" s="161"/>
      <c r="AI1463" s="285"/>
      <c r="AJ1463" s="16">
        <f t="shared" si="327"/>
        <v>0</v>
      </c>
    </row>
    <row r="1464" spans="1:36" ht="11.25" customHeight="1">
      <c r="A1464" s="156">
        <v>43700023</v>
      </c>
      <c r="C1464" s="197" t="s">
        <v>239</v>
      </c>
      <c r="D1464" s="159">
        <v>0</v>
      </c>
      <c r="E1464" s="159">
        <v>0</v>
      </c>
      <c r="F1464" s="159">
        <v>0</v>
      </c>
      <c r="G1464" s="159">
        <v>0</v>
      </c>
      <c r="H1464" s="159">
        <v>0</v>
      </c>
      <c r="I1464" s="159">
        <v>0</v>
      </c>
      <c r="J1464" s="275">
        <v>0</v>
      </c>
      <c r="K1464" s="275">
        <v>0</v>
      </c>
      <c r="L1464" s="160">
        <v>0</v>
      </c>
      <c r="M1464" s="160">
        <v>0</v>
      </c>
      <c r="N1464" s="160">
        <v>0</v>
      </c>
      <c r="O1464" s="160">
        <v>0</v>
      </c>
      <c r="P1464" s="160">
        <v>0</v>
      </c>
      <c r="Q1464" s="160">
        <f t="shared" si="332"/>
        <v>0</v>
      </c>
      <c r="R1464" s="222"/>
      <c r="S1464" s="222"/>
      <c r="T1464" s="222">
        <v>6</v>
      </c>
      <c r="U1464" s="517"/>
      <c r="V1464" s="16">
        <f>Q1464</f>
        <v>0</v>
      </c>
      <c r="W1464" s="11">
        <f>Q1464</f>
        <v>0</v>
      </c>
      <c r="X1464" s="17">
        <f>Q1464</f>
        <v>0</v>
      </c>
      <c r="Y1464" s="16"/>
      <c r="Z1464" s="11"/>
      <c r="AA1464" s="17"/>
      <c r="AB1464" s="16">
        <v>0</v>
      </c>
      <c r="AC1464" s="11"/>
      <c r="AD1464" s="17">
        <f t="shared" si="344"/>
        <v>0</v>
      </c>
      <c r="AE1464" s="16"/>
      <c r="AF1464" s="11"/>
      <c r="AG1464" s="17"/>
      <c r="AH1464" s="161"/>
      <c r="AI1464" s="285"/>
      <c r="AJ1464" s="16">
        <f t="shared" si="327"/>
        <v>0</v>
      </c>
    </row>
    <row r="1465" spans="1:36" ht="11.25" customHeight="1">
      <c r="A1465" s="156">
        <v>43700043</v>
      </c>
      <c r="C1465" s="197" t="s">
        <v>1238</v>
      </c>
      <c r="D1465" s="159">
        <v>0</v>
      </c>
      <c r="E1465" s="159">
        <v>0</v>
      </c>
      <c r="F1465" s="159">
        <v>0</v>
      </c>
      <c r="G1465" s="159">
        <v>0</v>
      </c>
      <c r="H1465" s="159">
        <v>0</v>
      </c>
      <c r="I1465" s="159">
        <v>0</v>
      </c>
      <c r="J1465" s="275">
        <v>0</v>
      </c>
      <c r="K1465" s="275">
        <v>0</v>
      </c>
      <c r="L1465" s="160">
        <v>0</v>
      </c>
      <c r="M1465" s="160">
        <v>0</v>
      </c>
      <c r="N1465" s="160">
        <v>0</v>
      </c>
      <c r="O1465" s="160">
        <v>0</v>
      </c>
      <c r="P1465" s="160">
        <v>0</v>
      </c>
      <c r="Q1465" s="160">
        <f t="shared" si="332"/>
        <v>0</v>
      </c>
      <c r="R1465" s="222"/>
      <c r="S1465" s="222"/>
      <c r="T1465" s="222">
        <v>6</v>
      </c>
      <c r="U1465" s="517"/>
      <c r="V1465" s="16">
        <f>Q1465</f>
        <v>0</v>
      </c>
      <c r="W1465" s="11">
        <f>Q1465</f>
        <v>0</v>
      </c>
      <c r="X1465" s="17">
        <f>Q1465</f>
        <v>0</v>
      </c>
      <c r="Y1465" s="16"/>
      <c r="Z1465" s="11"/>
      <c r="AA1465" s="17"/>
      <c r="AB1465" s="16"/>
      <c r="AC1465" s="11"/>
      <c r="AD1465" s="17">
        <f t="shared" si="344"/>
        <v>0</v>
      </c>
      <c r="AE1465" s="16"/>
      <c r="AF1465" s="11"/>
      <c r="AG1465" s="17"/>
      <c r="AH1465" s="161"/>
      <c r="AI1465" s="285"/>
      <c r="AJ1465" s="16">
        <f t="shared" si="327"/>
        <v>0</v>
      </c>
    </row>
    <row r="1466" spans="1:36" ht="11.25" customHeight="1">
      <c r="A1466" s="156">
        <v>43800003</v>
      </c>
      <c r="C1466" s="197" t="s">
        <v>1651</v>
      </c>
      <c r="D1466" s="159">
        <v>175279053.78</v>
      </c>
      <c r="E1466" s="159">
        <v>175871053.78</v>
      </c>
      <c r="F1466" s="159">
        <v>183906719.78</v>
      </c>
      <c r="G1466" s="159">
        <v>270233278.77999997</v>
      </c>
      <c r="H1466" s="159">
        <v>13272800</v>
      </c>
      <c r="I1466" s="159">
        <v>13765135</v>
      </c>
      <c r="J1466" s="275">
        <v>67347052</v>
      </c>
      <c r="K1466" s="275">
        <v>67900283</v>
      </c>
      <c r="L1466" s="160">
        <v>75671108</v>
      </c>
      <c r="M1466" s="160">
        <v>128673648</v>
      </c>
      <c r="N1466" s="160">
        <v>141864244</v>
      </c>
      <c r="O1466" s="160">
        <v>142338164</v>
      </c>
      <c r="P1466" s="160">
        <v>195864996</v>
      </c>
      <c r="Q1466" s="160">
        <f t="shared" si="332"/>
        <v>122201292.60250001</v>
      </c>
      <c r="R1466" s="222"/>
      <c r="S1466" s="222"/>
      <c r="T1466" s="222">
        <v>6</v>
      </c>
      <c r="U1466" s="517"/>
      <c r="V1466" s="16">
        <f>Q1466</f>
        <v>122201292.60250001</v>
      </c>
      <c r="W1466" s="11">
        <f>Q1466</f>
        <v>122201292.60250001</v>
      </c>
      <c r="X1466" s="17">
        <f>Q1466</f>
        <v>122201292.60250001</v>
      </c>
      <c r="Y1466" s="16"/>
      <c r="Z1466" s="11"/>
      <c r="AA1466" s="17"/>
      <c r="AB1466" s="16"/>
      <c r="AC1466" s="11"/>
      <c r="AD1466" s="17">
        <f t="shared" si="344"/>
        <v>0</v>
      </c>
      <c r="AE1466" s="16"/>
      <c r="AF1466" s="11"/>
      <c r="AG1466" s="17"/>
      <c r="AH1466" s="161"/>
      <c r="AI1466" s="285"/>
      <c r="AJ1466" s="16">
        <f t="shared" si="327"/>
        <v>0</v>
      </c>
    </row>
    <row r="1467" spans="1:36" ht="11.25" customHeight="1">
      <c r="A1467" s="169">
        <v>43900003</v>
      </c>
      <c r="C1467" s="197" t="s">
        <v>1247</v>
      </c>
      <c r="D1467" s="159">
        <v>5848610</v>
      </c>
      <c r="E1467" s="159">
        <v>5848610</v>
      </c>
      <c r="F1467" s="159">
        <v>5848610</v>
      </c>
      <c r="G1467" s="159">
        <v>5848610</v>
      </c>
      <c r="H1467" s="159">
        <v>5848610</v>
      </c>
      <c r="I1467" s="159">
        <v>5848610</v>
      </c>
      <c r="J1467" s="275">
        <v>5848610</v>
      </c>
      <c r="K1467" s="275">
        <v>5848610</v>
      </c>
      <c r="L1467" s="160">
        <v>5848610</v>
      </c>
      <c r="M1467" s="160">
        <v>5848610</v>
      </c>
      <c r="N1467" s="160">
        <v>5848610</v>
      </c>
      <c r="O1467" s="160">
        <v>5848610</v>
      </c>
      <c r="P1467" s="160">
        <v>5848610</v>
      </c>
      <c r="Q1467" s="160">
        <f t="shared" si="332"/>
        <v>5848610</v>
      </c>
      <c r="R1467" s="222"/>
      <c r="S1467" s="209"/>
      <c r="T1467" s="209" t="s">
        <v>1056</v>
      </c>
      <c r="U1467" s="518"/>
      <c r="V1467" s="16">
        <v>0</v>
      </c>
      <c r="W1467" s="11">
        <v>0</v>
      </c>
      <c r="X1467" s="17">
        <v>0</v>
      </c>
      <c r="Y1467" s="16"/>
      <c r="Z1467" s="11"/>
      <c r="AA1467" s="17"/>
      <c r="AB1467" s="16"/>
      <c r="AC1467" s="11"/>
      <c r="AD1467" s="17">
        <f t="shared" ref="AD1467" si="345">SUM(AB1467:AC1467)</f>
        <v>0</v>
      </c>
      <c r="AE1467" s="16">
        <f t="shared" ref="AE1467:AG1468" si="346">$Q1467</f>
        <v>5848610</v>
      </c>
      <c r="AF1467" s="11">
        <f t="shared" si="346"/>
        <v>5848610</v>
      </c>
      <c r="AG1467" s="17">
        <f t="shared" si="346"/>
        <v>5848610</v>
      </c>
      <c r="AH1467" s="161"/>
      <c r="AI1467" s="285"/>
      <c r="AJ1467" s="16">
        <f t="shared" si="327"/>
        <v>0</v>
      </c>
    </row>
    <row r="1468" spans="1:36" ht="11.25" customHeight="1">
      <c r="A1468" s="156">
        <v>21600011</v>
      </c>
      <c r="C1468" s="197" t="s">
        <v>1943</v>
      </c>
      <c r="D1468" s="159">
        <v>56263051.25</v>
      </c>
      <c r="E1468" s="159">
        <v>58229926.119999997</v>
      </c>
      <c r="F1468" s="159">
        <v>60185414.240000002</v>
      </c>
      <c r="G1468" s="159">
        <v>51782215.560000002</v>
      </c>
      <c r="H1468" s="159">
        <v>49998634.310000002</v>
      </c>
      <c r="I1468" s="159">
        <v>59683259.710000001</v>
      </c>
      <c r="J1468" s="275">
        <v>40848002.149999999</v>
      </c>
      <c r="K1468" s="275">
        <v>28025246.23</v>
      </c>
      <c r="L1468" s="160">
        <v>23551027.530000001</v>
      </c>
      <c r="M1468" s="160">
        <v>10477639.48</v>
      </c>
      <c r="N1468" s="160">
        <v>9730467.8599999994</v>
      </c>
      <c r="O1468" s="160">
        <v>12857519.01</v>
      </c>
      <c r="P1468" s="160">
        <v>14590467.289999999</v>
      </c>
      <c r="Q1468" s="160">
        <f t="shared" si="332"/>
        <v>36733009.289166667</v>
      </c>
      <c r="R1468" s="222"/>
      <c r="S1468" s="209"/>
      <c r="T1468" s="209" t="s">
        <v>1056</v>
      </c>
      <c r="U1468" s="518"/>
      <c r="V1468" s="16">
        <v>0</v>
      </c>
      <c r="W1468" s="11">
        <v>0</v>
      </c>
      <c r="X1468" s="17">
        <v>0</v>
      </c>
      <c r="Y1468" s="16"/>
      <c r="Z1468" s="11"/>
      <c r="AA1468" s="17"/>
      <c r="AB1468" s="16"/>
      <c r="AC1468" s="11"/>
      <c r="AD1468" s="17">
        <f t="shared" ref="AD1468" si="347">SUM(AB1468:AC1468)</f>
        <v>0</v>
      </c>
      <c r="AE1468" s="16">
        <f t="shared" si="346"/>
        <v>36733009.289166667</v>
      </c>
      <c r="AF1468" s="11">
        <f t="shared" si="346"/>
        <v>36733009.289166667</v>
      </c>
      <c r="AG1468" s="17">
        <f t="shared" si="346"/>
        <v>36733009.289166667</v>
      </c>
      <c r="AH1468" s="161"/>
      <c r="AI1468" s="285"/>
      <c r="AJ1468" s="16">
        <f t="shared" si="327"/>
        <v>0</v>
      </c>
    </row>
    <row r="1469" spans="1:36" ht="11.25" customHeight="1">
      <c r="A1469" s="156">
        <v>21600013</v>
      </c>
      <c r="C1469" s="197" t="s">
        <v>628</v>
      </c>
      <c r="D1469" s="159">
        <v>77562549.519999996</v>
      </c>
      <c r="E1469" s="159">
        <v>77562549.519999996</v>
      </c>
      <c r="F1469" s="159">
        <v>77562549.519999996</v>
      </c>
      <c r="G1469" s="159">
        <v>77562549.519999996</v>
      </c>
      <c r="H1469" s="159">
        <v>77562549.519999996</v>
      </c>
      <c r="I1469" s="159">
        <v>77562549.519999996</v>
      </c>
      <c r="J1469" s="275">
        <v>77562549.519999996</v>
      </c>
      <c r="K1469" s="275">
        <v>77562549.519999996</v>
      </c>
      <c r="L1469" s="160">
        <v>77562549.519999996</v>
      </c>
      <c r="M1469" s="160">
        <v>77562549.519999996</v>
      </c>
      <c r="N1469" s="160">
        <v>77562549.519999996</v>
      </c>
      <c r="O1469" s="160">
        <v>77562549.519999996</v>
      </c>
      <c r="P1469" s="160">
        <v>77562549.519999996</v>
      </c>
      <c r="Q1469" s="160">
        <f t="shared" si="332"/>
        <v>77562549.519999996</v>
      </c>
      <c r="R1469" s="222"/>
      <c r="S1469" s="209"/>
      <c r="T1469" s="209">
        <v>6</v>
      </c>
      <c r="U1469" s="517"/>
      <c r="V1469" s="16">
        <f t="shared" ref="V1469:V1475" si="348">Q1469</f>
        <v>77562549.519999996</v>
      </c>
      <c r="W1469" s="11">
        <f t="shared" ref="W1469:W1475" si="349">Q1469</f>
        <v>77562549.519999996</v>
      </c>
      <c r="X1469" s="17">
        <f t="shared" ref="X1469:X1475" si="350">Q1469</f>
        <v>77562549.519999996</v>
      </c>
      <c r="Y1469" s="16"/>
      <c r="Z1469" s="11"/>
      <c r="AA1469" s="17"/>
      <c r="AB1469" s="16"/>
      <c r="AC1469" s="11"/>
      <c r="AD1469" s="17">
        <f t="shared" si="344"/>
        <v>0</v>
      </c>
      <c r="AE1469" s="16"/>
      <c r="AF1469" s="11"/>
      <c r="AG1469" s="17"/>
      <c r="AH1469" s="161"/>
      <c r="AI1469" s="285"/>
      <c r="AJ1469" s="16">
        <f t="shared" si="327"/>
        <v>0</v>
      </c>
    </row>
    <row r="1470" spans="1:36" ht="11.25" customHeight="1">
      <c r="A1470" s="156">
        <v>21600023</v>
      </c>
      <c r="C1470" s="197" t="s">
        <v>629</v>
      </c>
      <c r="D1470" s="159">
        <v>1755001.25</v>
      </c>
      <c r="E1470" s="159">
        <v>1755001.25</v>
      </c>
      <c r="F1470" s="159">
        <v>1755001.25</v>
      </c>
      <c r="G1470" s="159">
        <v>1755001.25</v>
      </c>
      <c r="H1470" s="159">
        <v>1755001.25</v>
      </c>
      <c r="I1470" s="159">
        <v>1755001.25</v>
      </c>
      <c r="J1470" s="275">
        <v>1755001.25</v>
      </c>
      <c r="K1470" s="275">
        <v>1755001.25</v>
      </c>
      <c r="L1470" s="160">
        <v>1755001.25</v>
      </c>
      <c r="M1470" s="160">
        <v>1755001.25</v>
      </c>
      <c r="N1470" s="160">
        <v>1755001.25</v>
      </c>
      <c r="O1470" s="160">
        <v>1755001.25</v>
      </c>
      <c r="P1470" s="160">
        <v>1755001.25</v>
      </c>
      <c r="Q1470" s="160">
        <f t="shared" si="332"/>
        <v>1755001.25</v>
      </c>
      <c r="R1470" s="222"/>
      <c r="S1470" s="209"/>
      <c r="T1470" s="209">
        <v>6</v>
      </c>
      <c r="U1470" s="517"/>
      <c r="V1470" s="16">
        <f t="shared" si="348"/>
        <v>1755001.25</v>
      </c>
      <c r="W1470" s="11">
        <f t="shared" si="349"/>
        <v>1755001.25</v>
      </c>
      <c r="X1470" s="17">
        <f t="shared" si="350"/>
        <v>1755001.25</v>
      </c>
      <c r="Y1470" s="16"/>
      <c r="Z1470" s="11"/>
      <c r="AA1470" s="17"/>
      <c r="AB1470" s="16"/>
      <c r="AC1470" s="11"/>
      <c r="AD1470" s="17">
        <f t="shared" si="344"/>
        <v>0</v>
      </c>
      <c r="AE1470" s="16"/>
      <c r="AF1470" s="11"/>
      <c r="AG1470" s="17"/>
      <c r="AH1470" s="161"/>
      <c r="AI1470" s="285"/>
      <c r="AJ1470" s="16">
        <f t="shared" si="327"/>
        <v>0</v>
      </c>
    </row>
    <row r="1471" spans="1:36" ht="11.25" customHeight="1">
      <c r="A1471" s="156">
        <v>21600033</v>
      </c>
      <c r="C1471" s="197" t="s">
        <v>1124</v>
      </c>
      <c r="D1471" s="159">
        <v>1471103.62</v>
      </c>
      <c r="E1471" s="159">
        <v>1471103.62</v>
      </c>
      <c r="F1471" s="159">
        <v>1471103.62</v>
      </c>
      <c r="G1471" s="159">
        <v>1471103.62</v>
      </c>
      <c r="H1471" s="159">
        <v>1471103.62</v>
      </c>
      <c r="I1471" s="159">
        <v>1471103.62</v>
      </c>
      <c r="J1471" s="275">
        <v>1471103.62</v>
      </c>
      <c r="K1471" s="275">
        <v>1471103.62</v>
      </c>
      <c r="L1471" s="160">
        <v>1471103.62</v>
      </c>
      <c r="M1471" s="160">
        <v>1471103.62</v>
      </c>
      <c r="N1471" s="160">
        <v>1471103.62</v>
      </c>
      <c r="O1471" s="160">
        <v>1471103.62</v>
      </c>
      <c r="P1471" s="160">
        <v>1471103.62</v>
      </c>
      <c r="Q1471" s="160">
        <f t="shared" si="332"/>
        <v>1471103.6200000003</v>
      </c>
      <c r="R1471" s="222"/>
      <c r="S1471" s="209"/>
      <c r="T1471" s="209">
        <v>6</v>
      </c>
      <c r="U1471" s="517"/>
      <c r="V1471" s="16">
        <f t="shared" si="348"/>
        <v>1471103.6200000003</v>
      </c>
      <c r="W1471" s="11">
        <f t="shared" si="349"/>
        <v>1471103.6200000003</v>
      </c>
      <c r="X1471" s="17">
        <f t="shared" si="350"/>
        <v>1471103.6200000003</v>
      </c>
      <c r="Y1471" s="16"/>
      <c r="Z1471" s="11"/>
      <c r="AA1471" s="17"/>
      <c r="AB1471" s="16"/>
      <c r="AC1471" s="11"/>
      <c r="AD1471" s="17">
        <f t="shared" si="344"/>
        <v>0</v>
      </c>
      <c r="AE1471" s="16"/>
      <c r="AF1471" s="11"/>
      <c r="AG1471" s="17"/>
      <c r="AH1471" s="161"/>
      <c r="AI1471" s="285"/>
      <c r="AJ1471" s="16">
        <f t="shared" si="327"/>
        <v>0</v>
      </c>
    </row>
    <row r="1472" spans="1:36" ht="11.25" customHeight="1">
      <c r="A1472" s="156">
        <v>21600053</v>
      </c>
      <c r="C1472" s="197" t="s">
        <v>1125</v>
      </c>
      <c r="D1472" s="159">
        <v>16359946.109999999</v>
      </c>
      <c r="E1472" s="159">
        <v>16359946.109999999</v>
      </c>
      <c r="F1472" s="159">
        <v>16359946.109999999</v>
      </c>
      <c r="G1472" s="159">
        <v>16359946.109999999</v>
      </c>
      <c r="H1472" s="159">
        <v>16359946.109999999</v>
      </c>
      <c r="I1472" s="159">
        <v>16359946.109999999</v>
      </c>
      <c r="J1472" s="275">
        <v>16359946.109999999</v>
      </c>
      <c r="K1472" s="275">
        <v>16359946.109999999</v>
      </c>
      <c r="L1472" s="160">
        <v>16359946.109999999</v>
      </c>
      <c r="M1472" s="160">
        <v>16359946.109999999</v>
      </c>
      <c r="N1472" s="160">
        <v>16359946.109999999</v>
      </c>
      <c r="O1472" s="160">
        <v>16359946.109999999</v>
      </c>
      <c r="P1472" s="160">
        <v>16359946.109999999</v>
      </c>
      <c r="Q1472" s="160">
        <f t="shared" si="332"/>
        <v>16359946.110000005</v>
      </c>
      <c r="R1472" s="222"/>
      <c r="S1472" s="209"/>
      <c r="T1472" s="209">
        <v>6</v>
      </c>
      <c r="U1472" s="517"/>
      <c r="V1472" s="16">
        <f t="shared" si="348"/>
        <v>16359946.110000005</v>
      </c>
      <c r="W1472" s="11">
        <f t="shared" si="349"/>
        <v>16359946.110000005</v>
      </c>
      <c r="X1472" s="17">
        <f t="shared" si="350"/>
        <v>16359946.110000005</v>
      </c>
      <c r="Y1472" s="16"/>
      <c r="Z1472" s="11"/>
      <c r="AA1472" s="17"/>
      <c r="AB1472" s="16"/>
      <c r="AC1472" s="11"/>
      <c r="AD1472" s="17">
        <f t="shared" si="344"/>
        <v>0</v>
      </c>
      <c r="AE1472" s="16"/>
      <c r="AF1472" s="11"/>
      <c r="AG1472" s="17"/>
      <c r="AH1472" s="161"/>
      <c r="AI1472" s="285"/>
      <c r="AJ1472" s="16">
        <f t="shared" si="327"/>
        <v>0</v>
      </c>
    </row>
    <row r="1473" spans="1:36" ht="11.25" customHeight="1">
      <c r="A1473" s="156">
        <v>21600073</v>
      </c>
      <c r="B1473" s="144"/>
      <c r="C1473" s="197" t="s">
        <v>1833</v>
      </c>
      <c r="D1473" s="159">
        <v>0</v>
      </c>
      <c r="E1473" s="159">
        <v>0</v>
      </c>
      <c r="F1473" s="159">
        <v>0</v>
      </c>
      <c r="G1473" s="159">
        <v>0</v>
      </c>
      <c r="H1473" s="159">
        <v>0</v>
      </c>
      <c r="I1473" s="159">
        <v>0</v>
      </c>
      <c r="J1473" s="275">
        <v>0</v>
      </c>
      <c r="K1473" s="275">
        <v>0</v>
      </c>
      <c r="L1473" s="160">
        <v>0</v>
      </c>
      <c r="M1473" s="160">
        <v>0</v>
      </c>
      <c r="N1473" s="160">
        <v>0</v>
      </c>
      <c r="O1473" s="160">
        <v>0</v>
      </c>
      <c r="P1473" s="160">
        <v>0</v>
      </c>
      <c r="Q1473" s="160">
        <f t="shared" si="332"/>
        <v>0</v>
      </c>
      <c r="R1473" s="222"/>
      <c r="S1473" s="209"/>
      <c r="T1473" s="209">
        <v>6</v>
      </c>
      <c r="U1473" s="517"/>
      <c r="V1473" s="16">
        <f t="shared" si="348"/>
        <v>0</v>
      </c>
      <c r="W1473" s="11">
        <f t="shared" si="349"/>
        <v>0</v>
      </c>
      <c r="X1473" s="17">
        <f t="shared" si="350"/>
        <v>0</v>
      </c>
      <c r="Y1473" s="16"/>
      <c r="Z1473" s="11"/>
      <c r="AA1473" s="17"/>
      <c r="AB1473" s="16"/>
      <c r="AC1473" s="11"/>
      <c r="AD1473" s="17">
        <f t="shared" si="344"/>
        <v>0</v>
      </c>
      <c r="AE1473" s="16"/>
      <c r="AF1473" s="11"/>
      <c r="AG1473" s="17"/>
      <c r="AH1473" s="161"/>
      <c r="AI1473" s="285"/>
      <c r="AJ1473" s="16">
        <f t="shared" si="327"/>
        <v>0</v>
      </c>
    </row>
    <row r="1474" spans="1:36" ht="11.25" customHeight="1">
      <c r="A1474" s="156">
        <v>21610013</v>
      </c>
      <c r="C1474" s="197" t="s">
        <v>316</v>
      </c>
      <c r="D1474" s="159">
        <v>14902924</v>
      </c>
      <c r="E1474" s="159">
        <v>14902924</v>
      </c>
      <c r="F1474" s="159">
        <v>14902924</v>
      </c>
      <c r="G1474" s="159">
        <v>14599821</v>
      </c>
      <c r="H1474" s="159">
        <v>14599821</v>
      </c>
      <c r="I1474" s="159">
        <v>14599821</v>
      </c>
      <c r="J1474" s="275">
        <v>14756651</v>
      </c>
      <c r="K1474" s="275">
        <v>14756651</v>
      </c>
      <c r="L1474" s="160">
        <v>14756651</v>
      </c>
      <c r="M1474" s="160">
        <v>14764536</v>
      </c>
      <c r="N1474" s="160">
        <v>14764536</v>
      </c>
      <c r="O1474" s="160">
        <v>14764536</v>
      </c>
      <c r="P1474" s="160">
        <v>14852840</v>
      </c>
      <c r="Q1474" s="160">
        <f t="shared" si="332"/>
        <v>14753896.166666666</v>
      </c>
      <c r="R1474" s="222"/>
      <c r="S1474" s="209"/>
      <c r="T1474" s="209">
        <v>6</v>
      </c>
      <c r="U1474" s="517"/>
      <c r="V1474" s="16">
        <f t="shared" si="348"/>
        <v>14753896.166666666</v>
      </c>
      <c r="W1474" s="11">
        <f t="shared" si="349"/>
        <v>14753896.166666666</v>
      </c>
      <c r="X1474" s="17">
        <f t="shared" si="350"/>
        <v>14753896.166666666</v>
      </c>
      <c r="Y1474" s="16"/>
      <c r="Z1474" s="11"/>
      <c r="AA1474" s="17"/>
      <c r="AB1474" s="16"/>
      <c r="AC1474" s="11"/>
      <c r="AD1474" s="17">
        <f t="shared" si="344"/>
        <v>0</v>
      </c>
      <c r="AE1474" s="16"/>
      <c r="AF1474" s="11"/>
      <c r="AG1474" s="17"/>
      <c r="AH1474" s="161"/>
      <c r="AI1474" s="285"/>
      <c r="AJ1474" s="16">
        <f t="shared" ref="AJ1474:AJ1537" si="351">Q1474-X1474-AA1474-AD1474-AG1474-AH1474</f>
        <v>0</v>
      </c>
    </row>
    <row r="1475" spans="1:36" ht="11.25" customHeight="1">
      <c r="A1475" s="156">
        <v>21610033</v>
      </c>
      <c r="C1475" s="197" t="s">
        <v>620</v>
      </c>
      <c r="D1475" s="159">
        <v>0</v>
      </c>
      <c r="E1475" s="159">
        <v>0</v>
      </c>
      <c r="F1475" s="159">
        <v>0</v>
      </c>
      <c r="G1475" s="159">
        <v>0</v>
      </c>
      <c r="H1475" s="159">
        <v>0</v>
      </c>
      <c r="I1475" s="159">
        <v>0</v>
      </c>
      <c r="J1475" s="275">
        <v>0</v>
      </c>
      <c r="K1475" s="275">
        <v>0</v>
      </c>
      <c r="L1475" s="160">
        <v>0</v>
      </c>
      <c r="M1475" s="160">
        <v>0</v>
      </c>
      <c r="N1475" s="160">
        <v>0</v>
      </c>
      <c r="O1475" s="160">
        <v>0</v>
      </c>
      <c r="P1475" s="160">
        <v>0</v>
      </c>
      <c r="Q1475" s="160">
        <f t="shared" si="332"/>
        <v>0</v>
      </c>
      <c r="R1475" s="222"/>
      <c r="S1475" s="209"/>
      <c r="T1475" s="209">
        <v>6</v>
      </c>
      <c r="U1475" s="517"/>
      <c r="V1475" s="16">
        <f t="shared" si="348"/>
        <v>0</v>
      </c>
      <c r="W1475" s="11">
        <f t="shared" si="349"/>
        <v>0</v>
      </c>
      <c r="X1475" s="17">
        <f t="shared" si="350"/>
        <v>0</v>
      </c>
      <c r="Y1475" s="16"/>
      <c r="Z1475" s="11"/>
      <c r="AA1475" s="17"/>
      <c r="AB1475" s="16"/>
      <c r="AC1475" s="11"/>
      <c r="AD1475" s="17">
        <f t="shared" si="344"/>
        <v>0</v>
      </c>
      <c r="AE1475" s="16"/>
      <c r="AF1475" s="11"/>
      <c r="AG1475" s="17"/>
      <c r="AH1475" s="161"/>
      <c r="AI1475" s="285"/>
      <c r="AJ1475" s="16">
        <f t="shared" si="351"/>
        <v>0</v>
      </c>
    </row>
    <row r="1476" spans="1:36" ht="11.25" customHeight="1">
      <c r="A1476" s="156">
        <v>21900003</v>
      </c>
      <c r="C1476" s="197" t="s">
        <v>366</v>
      </c>
      <c r="D1476" s="159">
        <v>0</v>
      </c>
      <c r="E1476" s="159">
        <v>0</v>
      </c>
      <c r="F1476" s="159">
        <v>0</v>
      </c>
      <c r="G1476" s="159">
        <v>0</v>
      </c>
      <c r="H1476" s="159">
        <v>0</v>
      </c>
      <c r="I1476" s="159">
        <v>0</v>
      </c>
      <c r="J1476" s="275">
        <v>0</v>
      </c>
      <c r="K1476" s="275">
        <v>0</v>
      </c>
      <c r="L1476" s="160">
        <v>0</v>
      </c>
      <c r="M1476" s="160">
        <v>0</v>
      </c>
      <c r="N1476" s="160">
        <v>0</v>
      </c>
      <c r="O1476" s="160">
        <v>0</v>
      </c>
      <c r="P1476" s="160">
        <v>0</v>
      </c>
      <c r="Q1476" s="160">
        <f t="shared" si="332"/>
        <v>0</v>
      </c>
      <c r="R1476" s="222"/>
      <c r="S1476" s="209"/>
      <c r="T1476" s="209" t="s">
        <v>1056</v>
      </c>
      <c r="U1476" s="517"/>
      <c r="V1476" s="16">
        <v>0</v>
      </c>
      <c r="W1476" s="11">
        <v>0</v>
      </c>
      <c r="X1476" s="17">
        <v>0</v>
      </c>
      <c r="Y1476" s="16"/>
      <c r="Z1476" s="11"/>
      <c r="AA1476" s="17"/>
      <c r="AB1476" s="16"/>
      <c r="AC1476" s="11"/>
      <c r="AD1476" s="17">
        <f t="shared" si="344"/>
        <v>0</v>
      </c>
      <c r="AE1476" s="16">
        <f t="shared" ref="AE1476:AG1482" si="352">$Q1476</f>
        <v>0</v>
      </c>
      <c r="AF1476" s="11">
        <f t="shared" si="352"/>
        <v>0</v>
      </c>
      <c r="AG1476" s="17">
        <f t="shared" si="352"/>
        <v>0</v>
      </c>
      <c r="AH1476" s="161"/>
      <c r="AI1476" s="285"/>
      <c r="AJ1476" s="16">
        <f t="shared" si="351"/>
        <v>0</v>
      </c>
    </row>
    <row r="1477" spans="1:36" ht="11.25" customHeight="1">
      <c r="A1477" s="156">
        <v>21900013</v>
      </c>
      <c r="C1477" s="197" t="s">
        <v>356</v>
      </c>
      <c r="D1477" s="159">
        <v>0</v>
      </c>
      <c r="E1477" s="159">
        <v>0</v>
      </c>
      <c r="F1477" s="159">
        <v>0</v>
      </c>
      <c r="G1477" s="159">
        <v>0</v>
      </c>
      <c r="H1477" s="159">
        <v>0</v>
      </c>
      <c r="I1477" s="159">
        <v>0</v>
      </c>
      <c r="J1477" s="275">
        <v>0</v>
      </c>
      <c r="K1477" s="275">
        <v>0</v>
      </c>
      <c r="L1477" s="160">
        <v>0</v>
      </c>
      <c r="M1477" s="160">
        <v>0</v>
      </c>
      <c r="N1477" s="160">
        <v>0</v>
      </c>
      <c r="O1477" s="160">
        <v>0</v>
      </c>
      <c r="P1477" s="160">
        <v>0</v>
      </c>
      <c r="Q1477" s="160">
        <f t="shared" si="332"/>
        <v>0</v>
      </c>
      <c r="R1477" s="222"/>
      <c r="S1477" s="209"/>
      <c r="T1477" s="209" t="s">
        <v>1056</v>
      </c>
      <c r="U1477" s="517"/>
      <c r="V1477" s="16">
        <v>0</v>
      </c>
      <c r="W1477" s="11">
        <v>0</v>
      </c>
      <c r="X1477" s="17">
        <v>0</v>
      </c>
      <c r="Y1477" s="16"/>
      <c r="Z1477" s="11"/>
      <c r="AA1477" s="17"/>
      <c r="AB1477" s="16"/>
      <c r="AC1477" s="11"/>
      <c r="AD1477" s="17">
        <f t="shared" si="344"/>
        <v>0</v>
      </c>
      <c r="AE1477" s="16">
        <f t="shared" si="352"/>
        <v>0</v>
      </c>
      <c r="AF1477" s="11">
        <f t="shared" si="352"/>
        <v>0</v>
      </c>
      <c r="AG1477" s="17">
        <f t="shared" si="352"/>
        <v>0</v>
      </c>
      <c r="AH1477" s="161"/>
      <c r="AI1477" s="285"/>
      <c r="AJ1477" s="16">
        <f t="shared" si="351"/>
        <v>0</v>
      </c>
    </row>
    <row r="1478" spans="1:36" ht="11.25" customHeight="1">
      <c r="A1478" s="156">
        <v>21900023</v>
      </c>
      <c r="C1478" s="197" t="s">
        <v>2370</v>
      </c>
      <c r="D1478" s="159">
        <v>0</v>
      </c>
      <c r="E1478" s="159">
        <v>0</v>
      </c>
      <c r="F1478" s="159">
        <v>0</v>
      </c>
      <c r="G1478" s="159">
        <v>0</v>
      </c>
      <c r="H1478" s="159">
        <v>0</v>
      </c>
      <c r="I1478" s="159">
        <v>0</v>
      </c>
      <c r="J1478" s="275">
        <v>0</v>
      </c>
      <c r="K1478" s="275">
        <v>0</v>
      </c>
      <c r="L1478" s="160">
        <v>0</v>
      </c>
      <c r="M1478" s="160">
        <v>0</v>
      </c>
      <c r="N1478" s="160">
        <v>0</v>
      </c>
      <c r="O1478" s="160">
        <v>0</v>
      </c>
      <c r="P1478" s="160">
        <v>0</v>
      </c>
      <c r="Q1478" s="160">
        <f t="shared" si="332"/>
        <v>0</v>
      </c>
      <c r="R1478" s="222"/>
      <c r="S1478" s="209"/>
      <c r="T1478" s="209" t="s">
        <v>1056</v>
      </c>
      <c r="U1478" s="517"/>
      <c r="V1478" s="16">
        <v>0</v>
      </c>
      <c r="W1478" s="11">
        <v>0</v>
      </c>
      <c r="X1478" s="17">
        <v>0</v>
      </c>
      <c r="Y1478" s="16"/>
      <c r="Z1478" s="11"/>
      <c r="AA1478" s="17"/>
      <c r="AB1478" s="16"/>
      <c r="AC1478" s="11"/>
      <c r="AD1478" s="17">
        <f t="shared" si="344"/>
        <v>0</v>
      </c>
      <c r="AE1478" s="16">
        <f t="shared" si="352"/>
        <v>0</v>
      </c>
      <c r="AF1478" s="11">
        <f t="shared" si="352"/>
        <v>0</v>
      </c>
      <c r="AG1478" s="17">
        <f t="shared" si="352"/>
        <v>0</v>
      </c>
      <c r="AH1478" s="161"/>
      <c r="AI1478" s="285"/>
      <c r="AJ1478" s="16">
        <f t="shared" si="351"/>
        <v>0</v>
      </c>
    </row>
    <row r="1479" spans="1:36" ht="11.25" customHeight="1">
      <c r="A1479" s="156">
        <v>21900033</v>
      </c>
      <c r="C1479" s="197" t="s">
        <v>2371</v>
      </c>
      <c r="D1479" s="159">
        <v>0</v>
      </c>
      <c r="E1479" s="159">
        <v>0</v>
      </c>
      <c r="F1479" s="159">
        <v>0</v>
      </c>
      <c r="G1479" s="159">
        <v>0</v>
      </c>
      <c r="H1479" s="159">
        <v>0</v>
      </c>
      <c r="I1479" s="159">
        <v>0</v>
      </c>
      <c r="J1479" s="275">
        <v>0</v>
      </c>
      <c r="K1479" s="275">
        <v>0</v>
      </c>
      <c r="L1479" s="160">
        <v>0</v>
      </c>
      <c r="M1479" s="160">
        <v>0</v>
      </c>
      <c r="N1479" s="160">
        <v>0</v>
      </c>
      <c r="O1479" s="160">
        <v>0</v>
      </c>
      <c r="P1479" s="160">
        <v>0</v>
      </c>
      <c r="Q1479" s="160">
        <f t="shared" si="332"/>
        <v>0</v>
      </c>
      <c r="R1479" s="222"/>
      <c r="S1479" s="209"/>
      <c r="T1479" s="209" t="s">
        <v>1056</v>
      </c>
      <c r="U1479" s="517"/>
      <c r="V1479" s="16">
        <v>0</v>
      </c>
      <c r="W1479" s="11">
        <v>0</v>
      </c>
      <c r="X1479" s="17">
        <v>0</v>
      </c>
      <c r="Y1479" s="16"/>
      <c r="Z1479" s="11"/>
      <c r="AA1479" s="17"/>
      <c r="AB1479" s="16"/>
      <c r="AC1479" s="11"/>
      <c r="AD1479" s="17">
        <f t="shared" si="344"/>
        <v>0</v>
      </c>
      <c r="AE1479" s="16">
        <f t="shared" si="352"/>
        <v>0</v>
      </c>
      <c r="AF1479" s="11">
        <f t="shared" si="352"/>
        <v>0</v>
      </c>
      <c r="AG1479" s="17">
        <f t="shared" si="352"/>
        <v>0</v>
      </c>
      <c r="AH1479" s="161"/>
      <c r="AI1479" s="285"/>
      <c r="AJ1479" s="16">
        <f t="shared" si="351"/>
        <v>0</v>
      </c>
    </row>
    <row r="1480" spans="1:36" ht="11.25" customHeight="1">
      <c r="A1480" s="156">
        <v>21900053</v>
      </c>
      <c r="C1480" s="197" t="s">
        <v>611</v>
      </c>
      <c r="D1480" s="159">
        <v>0</v>
      </c>
      <c r="E1480" s="159">
        <v>0</v>
      </c>
      <c r="F1480" s="159">
        <v>0</v>
      </c>
      <c r="G1480" s="159">
        <v>0</v>
      </c>
      <c r="H1480" s="159">
        <v>0</v>
      </c>
      <c r="I1480" s="159">
        <v>0</v>
      </c>
      <c r="J1480" s="275">
        <v>0</v>
      </c>
      <c r="K1480" s="275">
        <v>0</v>
      </c>
      <c r="L1480" s="160">
        <v>0</v>
      </c>
      <c r="M1480" s="160">
        <v>0</v>
      </c>
      <c r="N1480" s="160">
        <v>0</v>
      </c>
      <c r="O1480" s="160">
        <v>0</v>
      </c>
      <c r="P1480" s="160">
        <v>0</v>
      </c>
      <c r="Q1480" s="160">
        <f t="shared" si="332"/>
        <v>0</v>
      </c>
      <c r="R1480" s="222"/>
      <c r="S1480" s="209"/>
      <c r="T1480" s="209" t="s">
        <v>1056</v>
      </c>
      <c r="U1480" s="517"/>
      <c r="V1480" s="16">
        <v>0</v>
      </c>
      <c r="W1480" s="11">
        <v>0</v>
      </c>
      <c r="X1480" s="17">
        <v>0</v>
      </c>
      <c r="Y1480" s="16"/>
      <c r="Z1480" s="11"/>
      <c r="AA1480" s="17"/>
      <c r="AB1480" s="16"/>
      <c r="AC1480" s="11"/>
      <c r="AD1480" s="17">
        <f t="shared" si="344"/>
        <v>0</v>
      </c>
      <c r="AE1480" s="16">
        <f t="shared" si="352"/>
        <v>0</v>
      </c>
      <c r="AF1480" s="11">
        <f t="shared" si="352"/>
        <v>0</v>
      </c>
      <c r="AG1480" s="17">
        <f t="shared" si="352"/>
        <v>0</v>
      </c>
      <c r="AH1480" s="161"/>
      <c r="AI1480" s="285"/>
      <c r="AJ1480" s="16">
        <f t="shared" si="351"/>
        <v>0</v>
      </c>
    </row>
    <row r="1481" spans="1:36" ht="11.25" customHeight="1">
      <c r="A1481" s="156">
        <v>21900063</v>
      </c>
      <c r="B1481" s="144"/>
      <c r="C1481" s="197" t="s">
        <v>460</v>
      </c>
      <c r="D1481" s="159">
        <v>0</v>
      </c>
      <c r="E1481" s="159">
        <v>0</v>
      </c>
      <c r="F1481" s="159">
        <v>0</v>
      </c>
      <c r="G1481" s="159">
        <v>0</v>
      </c>
      <c r="H1481" s="159">
        <v>0</v>
      </c>
      <c r="I1481" s="159">
        <v>0</v>
      </c>
      <c r="J1481" s="275">
        <v>0</v>
      </c>
      <c r="K1481" s="275">
        <v>0</v>
      </c>
      <c r="L1481" s="160">
        <v>0</v>
      </c>
      <c r="M1481" s="160">
        <v>0</v>
      </c>
      <c r="N1481" s="160">
        <v>0</v>
      </c>
      <c r="O1481" s="160">
        <v>0</v>
      </c>
      <c r="P1481" s="160">
        <v>0</v>
      </c>
      <c r="Q1481" s="160">
        <f t="shared" si="332"/>
        <v>0</v>
      </c>
      <c r="R1481" s="222"/>
      <c r="S1481" s="209"/>
      <c r="T1481" s="209" t="s">
        <v>1056</v>
      </c>
      <c r="U1481" s="517"/>
      <c r="V1481" s="16">
        <v>0</v>
      </c>
      <c r="W1481" s="11">
        <v>0</v>
      </c>
      <c r="X1481" s="17">
        <v>0</v>
      </c>
      <c r="Y1481" s="16"/>
      <c r="Z1481" s="11"/>
      <c r="AA1481" s="17"/>
      <c r="AB1481" s="16"/>
      <c r="AC1481" s="11"/>
      <c r="AD1481" s="17">
        <f t="shared" si="344"/>
        <v>0</v>
      </c>
      <c r="AE1481" s="16">
        <f t="shared" si="352"/>
        <v>0</v>
      </c>
      <c r="AF1481" s="11">
        <f t="shared" si="352"/>
        <v>0</v>
      </c>
      <c r="AG1481" s="17">
        <f t="shared" si="352"/>
        <v>0</v>
      </c>
      <c r="AH1481" s="161"/>
      <c r="AI1481" s="285"/>
      <c r="AJ1481" s="16">
        <f t="shared" si="351"/>
        <v>0</v>
      </c>
    </row>
    <row r="1482" spans="1:36" ht="11.25" customHeight="1">
      <c r="A1482" s="156">
        <v>21900073</v>
      </c>
      <c r="B1482" s="144"/>
      <c r="C1482" s="197" t="s">
        <v>263</v>
      </c>
      <c r="D1482" s="159">
        <v>0</v>
      </c>
      <c r="E1482" s="159">
        <v>0</v>
      </c>
      <c r="F1482" s="159">
        <v>0</v>
      </c>
      <c r="G1482" s="159">
        <v>0</v>
      </c>
      <c r="H1482" s="159">
        <v>0</v>
      </c>
      <c r="I1482" s="159">
        <v>0</v>
      </c>
      <c r="J1482" s="275">
        <v>0</v>
      </c>
      <c r="K1482" s="275">
        <v>0</v>
      </c>
      <c r="L1482" s="160">
        <v>0</v>
      </c>
      <c r="M1482" s="160">
        <v>0</v>
      </c>
      <c r="N1482" s="160">
        <v>0</v>
      </c>
      <c r="O1482" s="160">
        <v>0</v>
      </c>
      <c r="P1482" s="160">
        <v>0</v>
      </c>
      <c r="Q1482" s="160">
        <f t="shared" si="332"/>
        <v>0</v>
      </c>
      <c r="R1482" s="222"/>
      <c r="S1482" s="209"/>
      <c r="T1482" s="209" t="s">
        <v>1056</v>
      </c>
      <c r="U1482" s="517"/>
      <c r="V1482" s="16">
        <v>0</v>
      </c>
      <c r="W1482" s="11">
        <v>0</v>
      </c>
      <c r="X1482" s="17">
        <v>0</v>
      </c>
      <c r="Y1482" s="16"/>
      <c r="Z1482" s="11"/>
      <c r="AA1482" s="17"/>
      <c r="AB1482" s="16"/>
      <c r="AC1482" s="11"/>
      <c r="AD1482" s="17">
        <f t="shared" si="344"/>
        <v>0</v>
      </c>
      <c r="AE1482" s="16">
        <f t="shared" si="352"/>
        <v>0</v>
      </c>
      <c r="AF1482" s="11">
        <f t="shared" si="352"/>
        <v>0</v>
      </c>
      <c r="AG1482" s="17">
        <f t="shared" si="352"/>
        <v>0</v>
      </c>
      <c r="AH1482" s="161"/>
      <c r="AI1482" s="285"/>
      <c r="AJ1482" s="16">
        <f t="shared" si="351"/>
        <v>0</v>
      </c>
    </row>
    <row r="1483" spans="1:36" ht="11.25" customHeight="1">
      <c r="A1483" s="156">
        <v>21900093</v>
      </c>
      <c r="B1483" s="144"/>
      <c r="C1483" s="197" t="s">
        <v>700</v>
      </c>
      <c r="D1483" s="159">
        <v>0</v>
      </c>
      <c r="E1483" s="159">
        <v>0</v>
      </c>
      <c r="F1483" s="159">
        <v>0</v>
      </c>
      <c r="G1483" s="159">
        <v>0</v>
      </c>
      <c r="H1483" s="159">
        <v>0</v>
      </c>
      <c r="I1483" s="159">
        <v>0</v>
      </c>
      <c r="J1483" s="275">
        <v>0</v>
      </c>
      <c r="K1483" s="275">
        <v>0</v>
      </c>
      <c r="L1483" s="160">
        <v>0</v>
      </c>
      <c r="M1483" s="160">
        <v>0</v>
      </c>
      <c r="N1483" s="160">
        <v>0</v>
      </c>
      <c r="O1483" s="160">
        <v>0</v>
      </c>
      <c r="P1483" s="160">
        <v>0</v>
      </c>
      <c r="Q1483" s="160">
        <f t="shared" ref="Q1483:Q1546" si="353">(D1483+P1483+SUM(E1483:O1483)*2)/24</f>
        <v>0</v>
      </c>
      <c r="R1483" s="222"/>
      <c r="S1483" s="209"/>
      <c r="T1483" s="209" t="s">
        <v>1844</v>
      </c>
      <c r="U1483" s="517"/>
      <c r="V1483" s="16">
        <f>Q1483</f>
        <v>0</v>
      </c>
      <c r="W1483" s="11">
        <f>Q1483</f>
        <v>0</v>
      </c>
      <c r="X1483" s="17">
        <f>Q1483</f>
        <v>0</v>
      </c>
      <c r="Y1483" s="16"/>
      <c r="Z1483" s="11"/>
      <c r="AA1483" s="17"/>
      <c r="AB1483" s="16"/>
      <c r="AC1483" s="11"/>
      <c r="AD1483" s="17">
        <f t="shared" si="344"/>
        <v>0</v>
      </c>
      <c r="AE1483" s="16">
        <v>0</v>
      </c>
      <c r="AF1483" s="11">
        <v>0</v>
      </c>
      <c r="AG1483" s="17">
        <v>0</v>
      </c>
      <c r="AH1483" s="161"/>
      <c r="AI1483" s="285"/>
      <c r="AJ1483" s="16">
        <f t="shared" si="351"/>
        <v>0</v>
      </c>
    </row>
    <row r="1484" spans="1:36" ht="11.25" customHeight="1">
      <c r="A1484" s="156">
        <v>21900103</v>
      </c>
      <c r="B1484" s="144"/>
      <c r="C1484" s="197" t="s">
        <v>2846</v>
      </c>
      <c r="D1484" s="159">
        <v>-14746759.1</v>
      </c>
      <c r="E1484" s="159">
        <v>-14687535.1</v>
      </c>
      <c r="F1484" s="159">
        <v>-14628311.1</v>
      </c>
      <c r="G1484" s="159">
        <v>-14569087.1</v>
      </c>
      <c r="H1484" s="159">
        <v>-14509863.1</v>
      </c>
      <c r="I1484" s="159">
        <v>-14450639.1</v>
      </c>
      <c r="J1484" s="275">
        <v>-14391415.1</v>
      </c>
      <c r="K1484" s="275">
        <v>-14332191.1</v>
      </c>
      <c r="L1484" s="160">
        <v>-14272967.1</v>
      </c>
      <c r="M1484" s="160">
        <v>-14213743.1</v>
      </c>
      <c r="N1484" s="160">
        <v>-14154519.1</v>
      </c>
      <c r="O1484" s="160">
        <v>-14095295.1</v>
      </c>
      <c r="P1484" s="160">
        <v>-14036071.1</v>
      </c>
      <c r="Q1484" s="160">
        <f t="shared" si="353"/>
        <v>-14391415.099999996</v>
      </c>
      <c r="R1484" s="222"/>
      <c r="S1484" s="209"/>
      <c r="T1484" s="209" t="s">
        <v>1844</v>
      </c>
      <c r="U1484" s="517"/>
      <c r="V1484" s="16">
        <f>Q1484</f>
        <v>-14391415.099999996</v>
      </c>
      <c r="W1484" s="11">
        <f>Q1484</f>
        <v>-14391415.099999996</v>
      </c>
      <c r="X1484" s="17">
        <f>Q1484</f>
        <v>-14391415.099999996</v>
      </c>
      <c r="Y1484" s="16"/>
      <c r="Z1484" s="11"/>
      <c r="AA1484" s="17"/>
      <c r="AB1484" s="16"/>
      <c r="AC1484" s="11"/>
      <c r="AD1484" s="17">
        <f t="shared" si="344"/>
        <v>0</v>
      </c>
      <c r="AE1484" s="16">
        <v>0</v>
      </c>
      <c r="AF1484" s="11">
        <v>0</v>
      </c>
      <c r="AG1484" s="17">
        <v>0</v>
      </c>
      <c r="AH1484" s="161"/>
      <c r="AI1484" s="285"/>
      <c r="AJ1484" s="16">
        <f t="shared" si="351"/>
        <v>0</v>
      </c>
    </row>
    <row r="1485" spans="1:36" ht="11.25" customHeight="1">
      <c r="A1485" s="156">
        <v>21900113</v>
      </c>
      <c r="B1485" s="144"/>
      <c r="C1485" s="197" t="s">
        <v>2847</v>
      </c>
      <c r="D1485" s="159">
        <v>23147856.399999999</v>
      </c>
      <c r="E1485" s="159">
        <v>23049772.399999999</v>
      </c>
      <c r="F1485" s="159">
        <v>22951688.399999999</v>
      </c>
      <c r="G1485" s="159">
        <v>22853604.399999999</v>
      </c>
      <c r="H1485" s="159">
        <v>22755520.399999999</v>
      </c>
      <c r="I1485" s="159">
        <v>22657436.399999999</v>
      </c>
      <c r="J1485" s="275">
        <v>22559352.399999999</v>
      </c>
      <c r="K1485" s="275">
        <v>22461268.399999999</v>
      </c>
      <c r="L1485" s="160">
        <v>22363184.399999999</v>
      </c>
      <c r="M1485" s="160">
        <v>22265100.399999999</v>
      </c>
      <c r="N1485" s="160">
        <v>22167016.399999999</v>
      </c>
      <c r="O1485" s="160">
        <v>22068932.399999999</v>
      </c>
      <c r="P1485" s="160">
        <v>21970848.399999999</v>
      </c>
      <c r="Q1485" s="160">
        <f t="shared" si="353"/>
        <v>22559352.400000002</v>
      </c>
      <c r="R1485" s="222"/>
      <c r="S1485" s="209"/>
      <c r="T1485" s="209" t="s">
        <v>1844</v>
      </c>
      <c r="U1485" s="517"/>
      <c r="V1485" s="16">
        <f>Q1485</f>
        <v>22559352.400000002</v>
      </c>
      <c r="W1485" s="11">
        <f>Q1485</f>
        <v>22559352.400000002</v>
      </c>
      <c r="X1485" s="17">
        <f>Q1485</f>
        <v>22559352.400000002</v>
      </c>
      <c r="Y1485" s="16"/>
      <c r="Z1485" s="11"/>
      <c r="AA1485" s="17"/>
      <c r="AB1485" s="16"/>
      <c r="AC1485" s="11"/>
      <c r="AD1485" s="17">
        <f t="shared" si="344"/>
        <v>0</v>
      </c>
      <c r="AE1485" s="16">
        <v>0</v>
      </c>
      <c r="AF1485" s="11">
        <v>0</v>
      </c>
      <c r="AG1485" s="17">
        <v>0</v>
      </c>
      <c r="AH1485" s="161"/>
      <c r="AI1485" s="285"/>
      <c r="AJ1485" s="16">
        <f t="shared" si="351"/>
        <v>0</v>
      </c>
    </row>
    <row r="1486" spans="1:36" ht="11.25" customHeight="1">
      <c r="A1486" s="156">
        <v>21900123</v>
      </c>
      <c r="B1486" s="144"/>
      <c r="C1486" s="197" t="s">
        <v>2848</v>
      </c>
      <c r="D1486" s="159">
        <v>0</v>
      </c>
      <c r="E1486" s="159">
        <v>0</v>
      </c>
      <c r="F1486" s="159">
        <v>0</v>
      </c>
      <c r="G1486" s="159">
        <v>0</v>
      </c>
      <c r="H1486" s="159">
        <v>0</v>
      </c>
      <c r="I1486" s="159">
        <v>0</v>
      </c>
      <c r="J1486" s="275">
        <v>0</v>
      </c>
      <c r="K1486" s="275">
        <v>0</v>
      </c>
      <c r="L1486" s="160">
        <v>0</v>
      </c>
      <c r="M1486" s="160">
        <v>0</v>
      </c>
      <c r="N1486" s="160">
        <v>0</v>
      </c>
      <c r="O1486" s="160">
        <v>0</v>
      </c>
      <c r="P1486" s="160">
        <v>0</v>
      </c>
      <c r="Q1486" s="160">
        <f t="shared" si="353"/>
        <v>0</v>
      </c>
      <c r="R1486" s="222"/>
      <c r="S1486" s="209"/>
      <c r="T1486" s="209" t="s">
        <v>1844</v>
      </c>
      <c r="U1486" s="517"/>
      <c r="V1486" s="16">
        <f>Q1486</f>
        <v>0</v>
      </c>
      <c r="W1486" s="11">
        <f>Q1486</f>
        <v>0</v>
      </c>
      <c r="X1486" s="17">
        <f>Q1486</f>
        <v>0</v>
      </c>
      <c r="Y1486" s="16"/>
      <c r="Z1486" s="11"/>
      <c r="AA1486" s="17"/>
      <c r="AB1486" s="16"/>
      <c r="AC1486" s="11"/>
      <c r="AD1486" s="17">
        <f t="shared" si="344"/>
        <v>0</v>
      </c>
      <c r="AE1486" s="16">
        <v>0</v>
      </c>
      <c r="AF1486" s="11">
        <v>0</v>
      </c>
      <c r="AG1486" s="17">
        <v>0</v>
      </c>
      <c r="AH1486" s="161"/>
      <c r="AI1486" s="285"/>
      <c r="AJ1486" s="16">
        <f t="shared" si="351"/>
        <v>0</v>
      </c>
    </row>
    <row r="1487" spans="1:36" ht="11.25" customHeight="1">
      <c r="A1487" s="156">
        <v>21900133</v>
      </c>
      <c r="B1487" s="144"/>
      <c r="C1487" s="197" t="s">
        <v>1635</v>
      </c>
      <c r="D1487" s="159">
        <v>447938.7</v>
      </c>
      <c r="E1487" s="159">
        <v>446161.7</v>
      </c>
      <c r="F1487" s="159">
        <v>444384.7</v>
      </c>
      <c r="G1487" s="159">
        <v>442607.7</v>
      </c>
      <c r="H1487" s="159">
        <v>440830.7</v>
      </c>
      <c r="I1487" s="159">
        <v>439053.7</v>
      </c>
      <c r="J1487" s="275">
        <v>437276.7</v>
      </c>
      <c r="K1487" s="275">
        <v>435499.7</v>
      </c>
      <c r="L1487" s="160">
        <v>433722.7</v>
      </c>
      <c r="M1487" s="160">
        <v>431945.7</v>
      </c>
      <c r="N1487" s="160">
        <v>430168.7</v>
      </c>
      <c r="O1487" s="160">
        <v>428391.7</v>
      </c>
      <c r="P1487" s="160">
        <v>426614.7</v>
      </c>
      <c r="Q1487" s="160">
        <f t="shared" si="353"/>
        <v>437276.70000000013</v>
      </c>
      <c r="R1487" s="222"/>
      <c r="S1487" s="209"/>
      <c r="T1487" s="209" t="s">
        <v>1844</v>
      </c>
      <c r="U1487" s="517"/>
      <c r="V1487" s="16">
        <f>Q1487</f>
        <v>437276.70000000013</v>
      </c>
      <c r="W1487" s="11">
        <f>Q1487</f>
        <v>437276.70000000013</v>
      </c>
      <c r="X1487" s="17">
        <f>Q1487</f>
        <v>437276.70000000013</v>
      </c>
      <c r="Y1487" s="16"/>
      <c r="Z1487" s="11"/>
      <c r="AA1487" s="17"/>
      <c r="AB1487" s="16"/>
      <c r="AC1487" s="11"/>
      <c r="AD1487" s="17">
        <f t="shared" si="344"/>
        <v>0</v>
      </c>
      <c r="AE1487" s="16">
        <v>0</v>
      </c>
      <c r="AF1487" s="11">
        <v>0</v>
      </c>
      <c r="AG1487" s="17">
        <v>0</v>
      </c>
      <c r="AH1487" s="161"/>
      <c r="AI1487" s="285"/>
      <c r="AJ1487" s="16">
        <f t="shared" si="351"/>
        <v>0</v>
      </c>
    </row>
    <row r="1488" spans="1:36" ht="11.25" customHeight="1">
      <c r="A1488" s="156">
        <v>21900143</v>
      </c>
      <c r="B1488" s="144"/>
      <c r="C1488" s="250" t="s">
        <v>2836</v>
      </c>
      <c r="D1488" s="159">
        <v>221554383.75</v>
      </c>
      <c r="E1488" s="159">
        <v>219972510.5</v>
      </c>
      <c r="F1488" s="159">
        <v>218390637.25</v>
      </c>
      <c r="G1488" s="159">
        <v>211685133</v>
      </c>
      <c r="H1488" s="159">
        <v>210569549.66999999</v>
      </c>
      <c r="I1488" s="159">
        <v>209453966.34</v>
      </c>
      <c r="J1488" s="275">
        <v>208338383.00999999</v>
      </c>
      <c r="K1488" s="275">
        <v>207222799.68000001</v>
      </c>
      <c r="L1488" s="160">
        <v>206107216.34999999</v>
      </c>
      <c r="M1488" s="160">
        <v>204991633.02000001</v>
      </c>
      <c r="N1488" s="160">
        <v>203876049.69</v>
      </c>
      <c r="O1488" s="160">
        <v>202760466.36000001</v>
      </c>
      <c r="P1488" s="160">
        <v>202983047.47</v>
      </c>
      <c r="Q1488" s="160">
        <f t="shared" si="353"/>
        <v>209636421.70666668</v>
      </c>
      <c r="R1488" s="222"/>
      <c r="S1488" s="209"/>
      <c r="T1488" s="209" t="s">
        <v>1182</v>
      </c>
      <c r="U1488" s="517"/>
      <c r="V1488" s="16">
        <v>0</v>
      </c>
      <c r="W1488" s="11">
        <v>0</v>
      </c>
      <c r="X1488" s="17">
        <v>0</v>
      </c>
      <c r="Y1488" s="16"/>
      <c r="Z1488" s="11"/>
      <c r="AA1488" s="17"/>
      <c r="AB1488" s="16"/>
      <c r="AC1488" s="11"/>
      <c r="AD1488" s="17">
        <f t="shared" si="344"/>
        <v>0</v>
      </c>
      <c r="AE1488" s="16">
        <f t="shared" ref="AE1488:AG1495" si="354">$Q1488</f>
        <v>209636421.70666668</v>
      </c>
      <c r="AF1488" s="11">
        <f t="shared" si="354"/>
        <v>209636421.70666668</v>
      </c>
      <c r="AG1488" s="17">
        <f t="shared" si="354"/>
        <v>209636421.70666668</v>
      </c>
      <c r="AH1488" s="161"/>
      <c r="AI1488" s="285"/>
      <c r="AJ1488" s="16">
        <f t="shared" si="351"/>
        <v>0</v>
      </c>
    </row>
    <row r="1489" spans="1:36" ht="11.25" customHeight="1">
      <c r="A1489" s="156">
        <v>21900153</v>
      </c>
      <c r="B1489" s="144"/>
      <c r="C1489" s="250" t="s">
        <v>2837</v>
      </c>
      <c r="D1489" s="159">
        <v>-77544034.310000002</v>
      </c>
      <c r="E1489" s="159">
        <v>-76990378.670000002</v>
      </c>
      <c r="F1489" s="159">
        <v>-76436723.040000007</v>
      </c>
      <c r="G1489" s="159">
        <v>-74089796.549999997</v>
      </c>
      <c r="H1489" s="159">
        <v>-73699342.379999995</v>
      </c>
      <c r="I1489" s="159">
        <v>-73308888.219999999</v>
      </c>
      <c r="J1489" s="275">
        <v>-72918434.049999997</v>
      </c>
      <c r="K1489" s="275">
        <v>-72527979.890000001</v>
      </c>
      <c r="L1489" s="160">
        <v>-72137525.719999999</v>
      </c>
      <c r="M1489" s="160">
        <v>-71747071.560000002</v>
      </c>
      <c r="N1489" s="160">
        <v>-71356617.390000001</v>
      </c>
      <c r="O1489" s="160">
        <v>-70966163.230000004</v>
      </c>
      <c r="P1489" s="160">
        <v>-71044066.609999999</v>
      </c>
      <c r="Q1489" s="160">
        <f t="shared" si="353"/>
        <v>-73372747.596666664</v>
      </c>
      <c r="R1489" s="222"/>
      <c r="S1489" s="209"/>
      <c r="T1489" s="209" t="s">
        <v>1182</v>
      </c>
      <c r="U1489" s="517"/>
      <c r="V1489" s="16">
        <v>0</v>
      </c>
      <c r="W1489" s="11">
        <v>0</v>
      </c>
      <c r="X1489" s="17">
        <v>0</v>
      </c>
      <c r="Y1489" s="16"/>
      <c r="Z1489" s="11"/>
      <c r="AA1489" s="17"/>
      <c r="AB1489" s="16"/>
      <c r="AC1489" s="11"/>
      <c r="AD1489" s="17">
        <f t="shared" si="344"/>
        <v>0</v>
      </c>
      <c r="AE1489" s="16">
        <f t="shared" si="354"/>
        <v>-73372747.596666664</v>
      </c>
      <c r="AF1489" s="11">
        <f t="shared" si="354"/>
        <v>-73372747.596666664</v>
      </c>
      <c r="AG1489" s="17">
        <f t="shared" si="354"/>
        <v>-73372747.596666664</v>
      </c>
      <c r="AH1489" s="161"/>
      <c r="AI1489" s="285"/>
      <c r="AJ1489" s="16">
        <f t="shared" si="351"/>
        <v>0</v>
      </c>
    </row>
    <row r="1490" spans="1:36" ht="11.25" customHeight="1">
      <c r="A1490" s="156">
        <v>21900163</v>
      </c>
      <c r="B1490" s="144"/>
      <c r="C1490" s="250" t="s">
        <v>2838</v>
      </c>
      <c r="D1490" s="159">
        <v>17719260</v>
      </c>
      <c r="E1490" s="159">
        <v>17546432</v>
      </c>
      <c r="F1490" s="159">
        <v>17373604</v>
      </c>
      <c r="G1490" s="159">
        <v>12618095</v>
      </c>
      <c r="H1490" s="159">
        <v>12512021.25</v>
      </c>
      <c r="I1490" s="159">
        <v>12405947.5</v>
      </c>
      <c r="J1490" s="275">
        <v>12299873.75</v>
      </c>
      <c r="K1490" s="275">
        <v>12193800</v>
      </c>
      <c r="L1490" s="160">
        <v>12087726.25</v>
      </c>
      <c r="M1490" s="160">
        <v>11981652.5</v>
      </c>
      <c r="N1490" s="160">
        <v>11875578.75</v>
      </c>
      <c r="O1490" s="160">
        <v>11769505</v>
      </c>
      <c r="P1490" s="160">
        <v>11663431.25</v>
      </c>
      <c r="Q1490" s="160">
        <f t="shared" si="353"/>
        <v>13279631.802083334</v>
      </c>
      <c r="R1490" s="222"/>
      <c r="S1490" s="209"/>
      <c r="T1490" s="209" t="s">
        <v>1182</v>
      </c>
      <c r="U1490" s="517"/>
      <c r="V1490" s="16">
        <v>0</v>
      </c>
      <c r="W1490" s="11">
        <v>0</v>
      </c>
      <c r="X1490" s="17">
        <v>0</v>
      </c>
      <c r="Y1490" s="16"/>
      <c r="Z1490" s="11"/>
      <c r="AA1490" s="17"/>
      <c r="AB1490" s="16"/>
      <c r="AC1490" s="11"/>
      <c r="AD1490" s="17">
        <f t="shared" si="344"/>
        <v>0</v>
      </c>
      <c r="AE1490" s="16">
        <f t="shared" si="354"/>
        <v>13279631.802083334</v>
      </c>
      <c r="AF1490" s="11">
        <f t="shared" si="354"/>
        <v>13279631.802083334</v>
      </c>
      <c r="AG1490" s="17">
        <f t="shared" si="354"/>
        <v>13279631.802083334</v>
      </c>
      <c r="AH1490" s="161"/>
      <c r="AI1490" s="285"/>
      <c r="AJ1490" s="16">
        <f t="shared" si="351"/>
        <v>0</v>
      </c>
    </row>
    <row r="1491" spans="1:36" ht="11.25" customHeight="1">
      <c r="A1491" s="156">
        <v>21900173</v>
      </c>
      <c r="B1491" s="144"/>
      <c r="C1491" s="250" t="s">
        <v>2839</v>
      </c>
      <c r="D1491" s="159">
        <v>-6201740.96</v>
      </c>
      <c r="E1491" s="159">
        <v>-6141251.1600000001</v>
      </c>
      <c r="F1491" s="159">
        <v>-6080761.3600000003</v>
      </c>
      <c r="G1491" s="159">
        <v>-4416333.21</v>
      </c>
      <c r="H1491" s="159">
        <v>-4379207.4000000004</v>
      </c>
      <c r="I1491" s="159">
        <v>-4342081.58</v>
      </c>
      <c r="J1491" s="275">
        <v>-4304955.7699999996</v>
      </c>
      <c r="K1491" s="275">
        <v>-4267829.96</v>
      </c>
      <c r="L1491" s="160">
        <v>-4230704.1500000004</v>
      </c>
      <c r="M1491" s="160">
        <v>-4193578.33</v>
      </c>
      <c r="N1491" s="160">
        <v>-4156452.52</v>
      </c>
      <c r="O1491" s="160">
        <v>-4119326.71</v>
      </c>
      <c r="P1491" s="160">
        <v>-4082200.9</v>
      </c>
      <c r="Q1491" s="160">
        <f t="shared" si="353"/>
        <v>-4647871.09</v>
      </c>
      <c r="R1491" s="222"/>
      <c r="S1491" s="209"/>
      <c r="T1491" s="209" t="s">
        <v>1182</v>
      </c>
      <c r="U1491" s="517"/>
      <c r="V1491" s="16">
        <v>0</v>
      </c>
      <c r="W1491" s="11">
        <v>0</v>
      </c>
      <c r="X1491" s="17">
        <v>0</v>
      </c>
      <c r="Y1491" s="16"/>
      <c r="Z1491" s="11"/>
      <c r="AA1491" s="17"/>
      <c r="AB1491" s="16"/>
      <c r="AC1491" s="11"/>
      <c r="AD1491" s="17">
        <f t="shared" si="344"/>
        <v>0</v>
      </c>
      <c r="AE1491" s="16">
        <f t="shared" si="354"/>
        <v>-4647871.09</v>
      </c>
      <c r="AF1491" s="11">
        <f t="shared" si="354"/>
        <v>-4647871.09</v>
      </c>
      <c r="AG1491" s="17">
        <f t="shared" si="354"/>
        <v>-4647871.09</v>
      </c>
      <c r="AH1491" s="161"/>
      <c r="AI1491" s="285"/>
      <c r="AJ1491" s="16">
        <f t="shared" si="351"/>
        <v>0</v>
      </c>
    </row>
    <row r="1492" spans="1:36" ht="11.25" customHeight="1">
      <c r="A1492" s="156">
        <v>21900183</v>
      </c>
      <c r="B1492" s="144"/>
      <c r="C1492" s="250" t="s">
        <v>2840</v>
      </c>
      <c r="D1492" s="159">
        <v>-3218499.99</v>
      </c>
      <c r="E1492" s="159">
        <v>-3192333.32</v>
      </c>
      <c r="F1492" s="159">
        <v>-3166166.65</v>
      </c>
      <c r="G1492" s="159">
        <v>-2955000</v>
      </c>
      <c r="H1492" s="159">
        <v>-2933416.67</v>
      </c>
      <c r="I1492" s="159">
        <v>-2911833.34</v>
      </c>
      <c r="J1492" s="275">
        <v>-2890250.01</v>
      </c>
      <c r="K1492" s="275">
        <v>-2868666.68</v>
      </c>
      <c r="L1492" s="160">
        <v>-2847083.35</v>
      </c>
      <c r="M1492" s="160">
        <v>-2825500.02</v>
      </c>
      <c r="N1492" s="160">
        <v>-2803916.69</v>
      </c>
      <c r="O1492" s="160">
        <v>-2782333.36</v>
      </c>
      <c r="P1492" s="160">
        <v>-4561835.0599999996</v>
      </c>
      <c r="Q1492" s="160">
        <f t="shared" si="353"/>
        <v>-3005555.6345833335</v>
      </c>
      <c r="R1492" s="222"/>
      <c r="S1492" s="209"/>
      <c r="T1492" s="209" t="s">
        <v>1182</v>
      </c>
      <c r="U1492" s="517"/>
      <c r="V1492" s="16">
        <v>0</v>
      </c>
      <c r="W1492" s="11">
        <v>0</v>
      </c>
      <c r="X1492" s="17">
        <v>0</v>
      </c>
      <c r="Y1492" s="16"/>
      <c r="Z1492" s="11"/>
      <c r="AA1492" s="17"/>
      <c r="AB1492" s="16"/>
      <c r="AC1492" s="11"/>
      <c r="AD1492" s="17">
        <f t="shared" si="344"/>
        <v>0</v>
      </c>
      <c r="AE1492" s="16">
        <f t="shared" si="354"/>
        <v>-3005555.6345833335</v>
      </c>
      <c r="AF1492" s="11">
        <f t="shared" si="354"/>
        <v>-3005555.6345833335</v>
      </c>
      <c r="AG1492" s="17">
        <f t="shared" si="354"/>
        <v>-3005555.6345833335</v>
      </c>
      <c r="AH1492" s="161"/>
      <c r="AI1492" s="285"/>
      <c r="AJ1492" s="16">
        <f t="shared" si="351"/>
        <v>0</v>
      </c>
    </row>
    <row r="1493" spans="1:36" ht="11.25" customHeight="1">
      <c r="A1493" s="156">
        <v>21900193</v>
      </c>
      <c r="B1493" s="144"/>
      <c r="C1493" s="250" t="s">
        <v>2841</v>
      </c>
      <c r="D1493" s="159">
        <v>1126474.9099999999</v>
      </c>
      <c r="E1493" s="159">
        <v>1117316.57</v>
      </c>
      <c r="F1493" s="159">
        <v>1108158.24</v>
      </c>
      <c r="G1493" s="159">
        <v>1034249.91</v>
      </c>
      <c r="H1493" s="159">
        <v>1026695.74</v>
      </c>
      <c r="I1493" s="159">
        <v>1019141.58</v>
      </c>
      <c r="J1493" s="275">
        <v>1011587.41</v>
      </c>
      <c r="K1493" s="275">
        <v>1004033.25</v>
      </c>
      <c r="L1493" s="160">
        <v>996479.08</v>
      </c>
      <c r="M1493" s="160">
        <v>988924.92</v>
      </c>
      <c r="N1493" s="160">
        <v>981370.75</v>
      </c>
      <c r="O1493" s="160">
        <v>973816.59</v>
      </c>
      <c r="P1493" s="160">
        <v>1596642.18</v>
      </c>
      <c r="Q1493" s="160">
        <f t="shared" si="353"/>
        <v>1051944.3820833333</v>
      </c>
      <c r="R1493" s="222"/>
      <c r="S1493" s="209"/>
      <c r="T1493" s="209" t="s">
        <v>1182</v>
      </c>
      <c r="U1493" s="517"/>
      <c r="V1493" s="16">
        <v>0</v>
      </c>
      <c r="W1493" s="11">
        <v>0</v>
      </c>
      <c r="X1493" s="17">
        <v>0</v>
      </c>
      <c r="Y1493" s="16"/>
      <c r="Z1493" s="11"/>
      <c r="AA1493" s="17"/>
      <c r="AB1493" s="16"/>
      <c r="AC1493" s="11"/>
      <c r="AD1493" s="17">
        <f t="shared" si="344"/>
        <v>0</v>
      </c>
      <c r="AE1493" s="16">
        <f t="shared" si="354"/>
        <v>1051944.3820833333</v>
      </c>
      <c r="AF1493" s="11">
        <f t="shared" si="354"/>
        <v>1051944.3820833333</v>
      </c>
      <c r="AG1493" s="17">
        <f t="shared" si="354"/>
        <v>1051944.3820833333</v>
      </c>
      <c r="AH1493" s="161"/>
      <c r="AI1493" s="285"/>
      <c r="AJ1493" s="16">
        <f t="shared" si="351"/>
        <v>0</v>
      </c>
    </row>
    <row r="1494" spans="1:36" ht="11.25" customHeight="1">
      <c r="A1494" s="169">
        <v>21900203</v>
      </c>
      <c r="B1494" s="144"/>
      <c r="C1494" s="197" t="s">
        <v>1147</v>
      </c>
      <c r="D1494" s="159">
        <v>0</v>
      </c>
      <c r="E1494" s="159">
        <v>0</v>
      </c>
      <c r="F1494" s="159">
        <v>0</v>
      </c>
      <c r="G1494" s="159">
        <v>0</v>
      </c>
      <c r="H1494" s="159">
        <v>0</v>
      </c>
      <c r="I1494" s="159">
        <v>0</v>
      </c>
      <c r="J1494" s="275">
        <v>0</v>
      </c>
      <c r="K1494" s="275">
        <v>0</v>
      </c>
      <c r="L1494" s="160">
        <v>0</v>
      </c>
      <c r="M1494" s="160">
        <v>0</v>
      </c>
      <c r="N1494" s="160">
        <v>0</v>
      </c>
      <c r="O1494" s="160">
        <v>0</v>
      </c>
      <c r="P1494" s="160">
        <v>0</v>
      </c>
      <c r="Q1494" s="160">
        <f t="shared" si="353"/>
        <v>0</v>
      </c>
      <c r="R1494" s="222"/>
      <c r="S1494" s="209"/>
      <c r="T1494" s="209" t="s">
        <v>1056</v>
      </c>
      <c r="U1494" s="517"/>
      <c r="V1494" s="16"/>
      <c r="W1494" s="11"/>
      <c r="X1494" s="17"/>
      <c r="Y1494" s="16"/>
      <c r="Z1494" s="11"/>
      <c r="AA1494" s="17"/>
      <c r="AB1494" s="16"/>
      <c r="AC1494" s="11"/>
      <c r="AD1494" s="17">
        <f t="shared" ref="AD1494:AD1528" si="355">SUM(AB1494:AC1494)</f>
        <v>0</v>
      </c>
      <c r="AE1494" s="16">
        <f t="shared" si="354"/>
        <v>0</v>
      </c>
      <c r="AF1494" s="11">
        <f t="shared" si="354"/>
        <v>0</v>
      </c>
      <c r="AG1494" s="17">
        <f t="shared" si="354"/>
        <v>0</v>
      </c>
      <c r="AH1494" s="161"/>
      <c r="AI1494" s="285"/>
      <c r="AJ1494" s="16">
        <f t="shared" si="351"/>
        <v>0</v>
      </c>
    </row>
    <row r="1495" spans="1:36" ht="11.25" customHeight="1">
      <c r="A1495" s="169">
        <v>21900213</v>
      </c>
      <c r="B1495" s="144"/>
      <c r="C1495" s="197" t="s">
        <v>1393</v>
      </c>
      <c r="D1495" s="159">
        <v>0</v>
      </c>
      <c r="E1495" s="159">
        <v>0</v>
      </c>
      <c r="F1495" s="159">
        <v>0</v>
      </c>
      <c r="G1495" s="159">
        <v>0</v>
      </c>
      <c r="H1495" s="159">
        <v>0</v>
      </c>
      <c r="I1495" s="159">
        <v>0</v>
      </c>
      <c r="J1495" s="275">
        <v>0</v>
      </c>
      <c r="K1495" s="275">
        <v>0</v>
      </c>
      <c r="L1495" s="160">
        <v>0</v>
      </c>
      <c r="M1495" s="160">
        <v>0</v>
      </c>
      <c r="N1495" s="160">
        <v>0</v>
      </c>
      <c r="O1495" s="160">
        <v>0</v>
      </c>
      <c r="P1495" s="160">
        <v>0</v>
      </c>
      <c r="Q1495" s="160">
        <f t="shared" si="353"/>
        <v>0</v>
      </c>
      <c r="R1495" s="222"/>
      <c r="S1495" s="209"/>
      <c r="T1495" s="209" t="s">
        <v>1056</v>
      </c>
      <c r="U1495" s="517"/>
      <c r="V1495" s="16">
        <v>0</v>
      </c>
      <c r="W1495" s="11">
        <v>0</v>
      </c>
      <c r="X1495" s="17">
        <v>0</v>
      </c>
      <c r="Y1495" s="16"/>
      <c r="Z1495" s="11"/>
      <c r="AA1495" s="17"/>
      <c r="AB1495" s="16"/>
      <c r="AC1495" s="11"/>
      <c r="AD1495" s="17">
        <f t="shared" si="355"/>
        <v>0</v>
      </c>
      <c r="AE1495" s="16">
        <f t="shared" si="354"/>
        <v>0</v>
      </c>
      <c r="AF1495" s="11">
        <f t="shared" si="354"/>
        <v>0</v>
      </c>
      <c r="AG1495" s="17">
        <f t="shared" si="354"/>
        <v>0</v>
      </c>
      <c r="AH1495" s="161"/>
      <c r="AI1495" s="285"/>
      <c r="AJ1495" s="16">
        <f t="shared" si="351"/>
        <v>0</v>
      </c>
    </row>
    <row r="1496" spans="1:36" ht="11.25" customHeight="1">
      <c r="A1496" s="169">
        <v>21900223</v>
      </c>
      <c r="B1496" s="144"/>
      <c r="C1496" s="197" t="s">
        <v>2808</v>
      </c>
      <c r="D1496" s="159">
        <v>-156778.54999999999</v>
      </c>
      <c r="E1496" s="159">
        <v>-156156.6</v>
      </c>
      <c r="F1496" s="159">
        <v>-155534.65</v>
      </c>
      <c r="G1496" s="159">
        <v>-154912.70000000001</v>
      </c>
      <c r="H1496" s="159">
        <v>-154290.75</v>
      </c>
      <c r="I1496" s="159">
        <v>-153668.79999999999</v>
      </c>
      <c r="J1496" s="275">
        <v>-153046.85</v>
      </c>
      <c r="K1496" s="275">
        <v>-152424.9</v>
      </c>
      <c r="L1496" s="160">
        <v>-151802.95000000001</v>
      </c>
      <c r="M1496" s="160">
        <v>-151181</v>
      </c>
      <c r="N1496" s="160">
        <v>-150559.04999999999</v>
      </c>
      <c r="O1496" s="160">
        <v>-149937.1</v>
      </c>
      <c r="P1496" s="160">
        <v>-149315.15</v>
      </c>
      <c r="Q1496" s="160">
        <f t="shared" si="353"/>
        <v>-153046.85</v>
      </c>
      <c r="R1496" s="222"/>
      <c r="S1496" s="209"/>
      <c r="T1496" s="209" t="s">
        <v>1844</v>
      </c>
      <c r="U1496" s="517"/>
      <c r="V1496" s="16">
        <f t="shared" ref="V1496:V1527" si="356">Q1496</f>
        <v>-153046.85</v>
      </c>
      <c r="W1496" s="11">
        <f t="shared" ref="W1496:W1523" si="357">Q1496</f>
        <v>-153046.85</v>
      </c>
      <c r="X1496" s="17">
        <f t="shared" ref="X1496:X1523" si="358">Q1496</f>
        <v>-153046.85</v>
      </c>
      <c r="Y1496" s="16"/>
      <c r="Z1496" s="11"/>
      <c r="AA1496" s="17"/>
      <c r="AB1496" s="16"/>
      <c r="AC1496" s="11"/>
      <c r="AD1496" s="17">
        <f t="shared" ref="AD1496:AD1497" si="359">SUM(AB1496:AC1496)</f>
        <v>0</v>
      </c>
      <c r="AE1496" s="16">
        <v>0</v>
      </c>
      <c r="AF1496" s="11">
        <v>0</v>
      </c>
      <c r="AG1496" s="17">
        <v>0</v>
      </c>
      <c r="AH1496" s="161"/>
      <c r="AI1496" s="285"/>
      <c r="AJ1496" s="16">
        <f t="shared" si="351"/>
        <v>0</v>
      </c>
    </row>
    <row r="1497" spans="1:36" ht="11.25" customHeight="1">
      <c r="A1497" s="169">
        <v>21900233</v>
      </c>
      <c r="B1497" s="144"/>
      <c r="C1497" s="197" t="s">
        <v>2810</v>
      </c>
      <c r="D1497" s="159">
        <v>5161365.6900000004</v>
      </c>
      <c r="E1497" s="159">
        <v>5140637.29</v>
      </c>
      <c r="F1497" s="159">
        <v>5119908.8899999997</v>
      </c>
      <c r="G1497" s="159">
        <v>5099180.49</v>
      </c>
      <c r="H1497" s="159">
        <v>5078452.09</v>
      </c>
      <c r="I1497" s="159">
        <v>5057723.6900000004</v>
      </c>
      <c r="J1497" s="275">
        <v>5036995.29</v>
      </c>
      <c r="K1497" s="275">
        <v>5016266.8899999997</v>
      </c>
      <c r="L1497" s="160">
        <v>4995538.49</v>
      </c>
      <c r="M1497" s="160">
        <v>4974810.09</v>
      </c>
      <c r="N1497" s="160">
        <v>4954081.6900000004</v>
      </c>
      <c r="O1497" s="160">
        <v>4933353.29</v>
      </c>
      <c r="P1497" s="160">
        <v>4912624.8899999997</v>
      </c>
      <c r="Q1497" s="160">
        <f t="shared" si="353"/>
        <v>5036995.2899999991</v>
      </c>
      <c r="R1497" s="222"/>
      <c r="S1497" s="209"/>
      <c r="T1497" s="209" t="s">
        <v>1844</v>
      </c>
      <c r="U1497" s="517"/>
      <c r="V1497" s="16">
        <f t="shared" si="356"/>
        <v>5036995.2899999991</v>
      </c>
      <c r="W1497" s="11">
        <f t="shared" si="357"/>
        <v>5036995.2899999991</v>
      </c>
      <c r="X1497" s="17">
        <f t="shared" si="358"/>
        <v>5036995.2899999991</v>
      </c>
      <c r="Y1497" s="16"/>
      <c r="Z1497" s="11"/>
      <c r="AA1497" s="17"/>
      <c r="AB1497" s="16"/>
      <c r="AC1497" s="11"/>
      <c r="AD1497" s="17">
        <f t="shared" si="359"/>
        <v>0</v>
      </c>
      <c r="AE1497" s="16">
        <v>0</v>
      </c>
      <c r="AF1497" s="11">
        <v>0</v>
      </c>
      <c r="AG1497" s="17">
        <v>0</v>
      </c>
      <c r="AH1497" s="161"/>
      <c r="AI1497" s="285"/>
      <c r="AJ1497" s="16">
        <f t="shared" si="351"/>
        <v>0</v>
      </c>
    </row>
    <row r="1498" spans="1:36" ht="11.25" customHeight="1">
      <c r="A1498" s="169">
        <v>21900243</v>
      </c>
      <c r="B1498" s="144"/>
      <c r="C1498" s="197" t="s">
        <v>2811</v>
      </c>
      <c r="D1498" s="159">
        <v>-8101749.7400000002</v>
      </c>
      <c r="E1498" s="159">
        <v>-8067420.3399999999</v>
      </c>
      <c r="F1498" s="159">
        <v>-8033090.9400000004</v>
      </c>
      <c r="G1498" s="159">
        <v>-7998761.54</v>
      </c>
      <c r="H1498" s="159">
        <v>-7964432.1399999997</v>
      </c>
      <c r="I1498" s="159">
        <v>-7930102.7400000002</v>
      </c>
      <c r="J1498" s="275">
        <v>-7895773.3399999999</v>
      </c>
      <c r="K1498" s="275">
        <v>-7861443.9400000004</v>
      </c>
      <c r="L1498" s="160">
        <v>-7827114.54</v>
      </c>
      <c r="M1498" s="160">
        <v>-7792785.1399999997</v>
      </c>
      <c r="N1498" s="160">
        <v>-7758455.7400000002</v>
      </c>
      <c r="O1498" s="160">
        <v>-7724126.3399999999</v>
      </c>
      <c r="P1498" s="160">
        <v>-7689796.9400000004</v>
      </c>
      <c r="Q1498" s="160">
        <f t="shared" si="353"/>
        <v>-7895773.3399999999</v>
      </c>
      <c r="R1498" s="222"/>
      <c r="S1498" s="209"/>
      <c r="T1498" s="209" t="s">
        <v>1844</v>
      </c>
      <c r="U1498" s="517"/>
      <c r="V1498" s="16">
        <f t="shared" si="356"/>
        <v>-7895773.3399999999</v>
      </c>
      <c r="W1498" s="11">
        <f t="shared" si="357"/>
        <v>-7895773.3399999999</v>
      </c>
      <c r="X1498" s="17">
        <f t="shared" si="358"/>
        <v>-7895773.3399999999</v>
      </c>
      <c r="Y1498" s="16"/>
      <c r="Z1498" s="11"/>
      <c r="AA1498" s="17"/>
      <c r="AB1498" s="16"/>
      <c r="AC1498" s="11"/>
      <c r="AD1498" s="17">
        <f t="shared" ref="AD1498" si="360">SUM(AB1498:AC1498)</f>
        <v>0</v>
      </c>
      <c r="AE1498" s="16">
        <v>0</v>
      </c>
      <c r="AF1498" s="11">
        <v>0</v>
      </c>
      <c r="AG1498" s="17">
        <v>0</v>
      </c>
      <c r="AH1498" s="161"/>
      <c r="AI1498" s="285"/>
      <c r="AJ1498" s="16">
        <f t="shared" si="351"/>
        <v>0</v>
      </c>
    </row>
    <row r="1499" spans="1:36" ht="11.25" customHeight="1">
      <c r="A1499" s="156">
        <v>22100043</v>
      </c>
      <c r="B1499" s="144"/>
      <c r="C1499" s="197" t="s">
        <v>195</v>
      </c>
      <c r="D1499" s="159">
        <v>0</v>
      </c>
      <c r="E1499" s="159">
        <v>0</v>
      </c>
      <c r="F1499" s="159">
        <v>0</v>
      </c>
      <c r="G1499" s="159">
        <v>0</v>
      </c>
      <c r="H1499" s="159">
        <v>0</v>
      </c>
      <c r="I1499" s="159">
        <v>0</v>
      </c>
      <c r="J1499" s="275">
        <v>0</v>
      </c>
      <c r="K1499" s="275">
        <v>0</v>
      </c>
      <c r="L1499" s="160">
        <v>0</v>
      </c>
      <c r="M1499" s="160">
        <v>0</v>
      </c>
      <c r="N1499" s="160">
        <v>0</v>
      </c>
      <c r="O1499" s="160">
        <v>0</v>
      </c>
      <c r="P1499" s="160">
        <v>0</v>
      </c>
      <c r="Q1499" s="160">
        <f t="shared" si="353"/>
        <v>0</v>
      </c>
      <c r="R1499" s="222"/>
      <c r="S1499" s="209"/>
      <c r="T1499" s="209">
        <v>8</v>
      </c>
      <c r="U1499" s="517"/>
      <c r="V1499" s="16">
        <f t="shared" si="356"/>
        <v>0</v>
      </c>
      <c r="W1499" s="11">
        <f t="shared" si="357"/>
        <v>0</v>
      </c>
      <c r="X1499" s="17">
        <f t="shared" si="358"/>
        <v>0</v>
      </c>
      <c r="Y1499" s="16"/>
      <c r="Z1499" s="11"/>
      <c r="AA1499" s="17"/>
      <c r="AB1499" s="16"/>
      <c r="AC1499" s="11"/>
      <c r="AD1499" s="17">
        <f t="shared" si="355"/>
        <v>0</v>
      </c>
      <c r="AE1499" s="16"/>
      <c r="AF1499" s="11"/>
      <c r="AG1499" s="17"/>
      <c r="AH1499" s="161"/>
      <c r="AI1499" s="285"/>
      <c r="AJ1499" s="16">
        <f t="shared" si="351"/>
        <v>0</v>
      </c>
    </row>
    <row r="1500" spans="1:36" ht="11.25" customHeight="1">
      <c r="A1500" s="156">
        <v>22100063</v>
      </c>
      <c r="C1500" s="197" t="s">
        <v>7</v>
      </c>
      <c r="D1500" s="159">
        <v>0</v>
      </c>
      <c r="E1500" s="159">
        <v>0</v>
      </c>
      <c r="F1500" s="159">
        <v>0</v>
      </c>
      <c r="G1500" s="159">
        <v>0</v>
      </c>
      <c r="H1500" s="159">
        <v>0</v>
      </c>
      <c r="I1500" s="159">
        <v>0</v>
      </c>
      <c r="J1500" s="275">
        <v>0</v>
      </c>
      <c r="K1500" s="275">
        <v>0</v>
      </c>
      <c r="L1500" s="160">
        <v>0</v>
      </c>
      <c r="M1500" s="160">
        <v>0</v>
      </c>
      <c r="N1500" s="160">
        <v>0</v>
      </c>
      <c r="O1500" s="160">
        <v>0</v>
      </c>
      <c r="P1500" s="160">
        <v>0</v>
      </c>
      <c r="Q1500" s="160">
        <f t="shared" si="353"/>
        <v>0</v>
      </c>
      <c r="R1500" s="222"/>
      <c r="S1500" s="209"/>
      <c r="T1500" s="209">
        <v>8</v>
      </c>
      <c r="U1500" s="517"/>
      <c r="V1500" s="16">
        <f t="shared" si="356"/>
        <v>0</v>
      </c>
      <c r="W1500" s="11">
        <f t="shared" si="357"/>
        <v>0</v>
      </c>
      <c r="X1500" s="17">
        <f t="shared" si="358"/>
        <v>0</v>
      </c>
      <c r="Y1500" s="16"/>
      <c r="Z1500" s="11"/>
      <c r="AA1500" s="17"/>
      <c r="AB1500" s="16"/>
      <c r="AC1500" s="11"/>
      <c r="AD1500" s="17">
        <f t="shared" si="355"/>
        <v>0</v>
      </c>
      <c r="AE1500" s="16"/>
      <c r="AF1500" s="11"/>
      <c r="AG1500" s="17"/>
      <c r="AH1500" s="161"/>
      <c r="AI1500" s="285"/>
      <c r="AJ1500" s="16">
        <f t="shared" si="351"/>
        <v>0</v>
      </c>
    </row>
    <row r="1501" spans="1:36" ht="11.25" customHeight="1">
      <c r="A1501" s="156">
        <v>22100193</v>
      </c>
      <c r="C1501" s="197" t="s">
        <v>250</v>
      </c>
      <c r="D1501" s="159">
        <v>0</v>
      </c>
      <c r="E1501" s="159">
        <v>0</v>
      </c>
      <c r="F1501" s="159">
        <v>0</v>
      </c>
      <c r="G1501" s="159">
        <v>0</v>
      </c>
      <c r="H1501" s="159">
        <v>0</v>
      </c>
      <c r="I1501" s="159">
        <v>0</v>
      </c>
      <c r="J1501" s="275">
        <v>0</v>
      </c>
      <c r="K1501" s="275">
        <v>0</v>
      </c>
      <c r="L1501" s="160">
        <v>0</v>
      </c>
      <c r="M1501" s="160">
        <v>0</v>
      </c>
      <c r="N1501" s="160">
        <v>0</v>
      </c>
      <c r="O1501" s="160">
        <v>0</v>
      </c>
      <c r="P1501" s="160">
        <v>0</v>
      </c>
      <c r="Q1501" s="160">
        <f t="shared" si="353"/>
        <v>0</v>
      </c>
      <c r="R1501" s="222"/>
      <c r="S1501" s="209"/>
      <c r="T1501" s="209">
        <v>8</v>
      </c>
      <c r="U1501" s="517"/>
      <c r="V1501" s="16">
        <f t="shared" si="356"/>
        <v>0</v>
      </c>
      <c r="W1501" s="11">
        <f t="shared" si="357"/>
        <v>0</v>
      </c>
      <c r="X1501" s="17">
        <f t="shared" si="358"/>
        <v>0</v>
      </c>
      <c r="Y1501" s="16"/>
      <c r="Z1501" s="11"/>
      <c r="AA1501" s="17"/>
      <c r="AB1501" s="16"/>
      <c r="AC1501" s="11"/>
      <c r="AD1501" s="17">
        <f t="shared" si="355"/>
        <v>0</v>
      </c>
      <c r="AE1501" s="16"/>
      <c r="AF1501" s="11"/>
      <c r="AG1501" s="17"/>
      <c r="AH1501" s="161"/>
      <c r="AI1501" s="285"/>
      <c r="AJ1501" s="16">
        <f t="shared" si="351"/>
        <v>0</v>
      </c>
    </row>
    <row r="1502" spans="1:36" ht="11.25" customHeight="1">
      <c r="A1502" s="156">
        <v>22100223</v>
      </c>
      <c r="C1502" s="197" t="s">
        <v>1202</v>
      </c>
      <c r="D1502" s="159">
        <v>0</v>
      </c>
      <c r="E1502" s="159">
        <v>0</v>
      </c>
      <c r="F1502" s="159">
        <v>0</v>
      </c>
      <c r="G1502" s="159">
        <v>0</v>
      </c>
      <c r="H1502" s="159">
        <v>0</v>
      </c>
      <c r="I1502" s="159">
        <v>0</v>
      </c>
      <c r="J1502" s="275">
        <v>0</v>
      </c>
      <c r="K1502" s="275">
        <v>0</v>
      </c>
      <c r="L1502" s="160">
        <v>0</v>
      </c>
      <c r="M1502" s="160">
        <v>0</v>
      </c>
      <c r="N1502" s="160">
        <v>0</v>
      </c>
      <c r="O1502" s="160">
        <v>0</v>
      </c>
      <c r="P1502" s="160">
        <v>0</v>
      </c>
      <c r="Q1502" s="160">
        <f t="shared" si="353"/>
        <v>0</v>
      </c>
      <c r="R1502" s="222"/>
      <c r="S1502" s="209"/>
      <c r="T1502" s="209">
        <v>8</v>
      </c>
      <c r="U1502" s="517"/>
      <c r="V1502" s="16">
        <f t="shared" si="356"/>
        <v>0</v>
      </c>
      <c r="W1502" s="11">
        <f t="shared" si="357"/>
        <v>0</v>
      </c>
      <c r="X1502" s="17">
        <f t="shared" si="358"/>
        <v>0</v>
      </c>
      <c r="Y1502" s="16"/>
      <c r="Z1502" s="11"/>
      <c r="AA1502" s="17"/>
      <c r="AB1502" s="16"/>
      <c r="AC1502" s="11"/>
      <c r="AD1502" s="17">
        <f t="shared" si="355"/>
        <v>0</v>
      </c>
      <c r="AE1502" s="16"/>
      <c r="AF1502" s="11"/>
      <c r="AG1502" s="17"/>
      <c r="AH1502" s="161"/>
      <c r="AI1502" s="285"/>
      <c r="AJ1502" s="16">
        <f t="shared" si="351"/>
        <v>0</v>
      </c>
    </row>
    <row r="1503" spans="1:36" ht="11.25" customHeight="1">
      <c r="A1503" s="156">
        <v>22100243</v>
      </c>
      <c r="C1503" s="197" t="s">
        <v>733</v>
      </c>
      <c r="D1503" s="159">
        <v>0</v>
      </c>
      <c r="E1503" s="159">
        <v>0</v>
      </c>
      <c r="F1503" s="159">
        <v>0</v>
      </c>
      <c r="G1503" s="159">
        <v>0</v>
      </c>
      <c r="H1503" s="159">
        <v>0</v>
      </c>
      <c r="I1503" s="159">
        <v>0</v>
      </c>
      <c r="J1503" s="275">
        <v>0</v>
      </c>
      <c r="K1503" s="275">
        <v>0</v>
      </c>
      <c r="L1503" s="160">
        <v>0</v>
      </c>
      <c r="M1503" s="160">
        <v>0</v>
      </c>
      <c r="N1503" s="160">
        <v>0</v>
      </c>
      <c r="O1503" s="160">
        <v>0</v>
      </c>
      <c r="P1503" s="160">
        <v>0</v>
      </c>
      <c r="Q1503" s="160">
        <f t="shared" si="353"/>
        <v>0</v>
      </c>
      <c r="R1503" s="222"/>
      <c r="S1503" s="209"/>
      <c r="T1503" s="209">
        <v>8</v>
      </c>
      <c r="U1503" s="517"/>
      <c r="V1503" s="16">
        <f t="shared" si="356"/>
        <v>0</v>
      </c>
      <c r="W1503" s="11">
        <f t="shared" si="357"/>
        <v>0</v>
      </c>
      <c r="X1503" s="17">
        <f t="shared" si="358"/>
        <v>0</v>
      </c>
      <c r="Y1503" s="16"/>
      <c r="Z1503" s="11"/>
      <c r="AA1503" s="17"/>
      <c r="AB1503" s="16"/>
      <c r="AC1503" s="11"/>
      <c r="AD1503" s="17">
        <f t="shared" si="355"/>
        <v>0</v>
      </c>
      <c r="AE1503" s="16"/>
      <c r="AF1503" s="11"/>
      <c r="AG1503" s="17"/>
      <c r="AH1503" s="161"/>
      <c r="AI1503" s="285"/>
      <c r="AJ1503" s="16">
        <f t="shared" si="351"/>
        <v>0</v>
      </c>
    </row>
    <row r="1504" spans="1:36" ht="11.25" customHeight="1">
      <c r="A1504" s="156">
        <v>22100263</v>
      </c>
      <c r="C1504" s="197" t="s">
        <v>618</v>
      </c>
      <c r="D1504" s="159">
        <v>0</v>
      </c>
      <c r="E1504" s="159">
        <v>0</v>
      </c>
      <c r="F1504" s="159">
        <v>0</v>
      </c>
      <c r="G1504" s="159">
        <v>0</v>
      </c>
      <c r="H1504" s="159">
        <v>0</v>
      </c>
      <c r="I1504" s="159">
        <v>0</v>
      </c>
      <c r="J1504" s="275">
        <v>0</v>
      </c>
      <c r="K1504" s="275">
        <v>0</v>
      </c>
      <c r="L1504" s="160">
        <v>0</v>
      </c>
      <c r="M1504" s="160">
        <v>0</v>
      </c>
      <c r="N1504" s="160">
        <v>0</v>
      </c>
      <c r="O1504" s="160">
        <v>0</v>
      </c>
      <c r="P1504" s="160">
        <v>0</v>
      </c>
      <c r="Q1504" s="160">
        <f t="shared" si="353"/>
        <v>0</v>
      </c>
      <c r="R1504" s="222"/>
      <c r="S1504" s="209"/>
      <c r="T1504" s="209">
        <v>8</v>
      </c>
      <c r="U1504" s="517"/>
      <c r="V1504" s="16">
        <f t="shared" si="356"/>
        <v>0</v>
      </c>
      <c r="W1504" s="11">
        <f t="shared" si="357"/>
        <v>0</v>
      </c>
      <c r="X1504" s="17">
        <f t="shared" si="358"/>
        <v>0</v>
      </c>
      <c r="Y1504" s="16"/>
      <c r="Z1504" s="11"/>
      <c r="AA1504" s="17"/>
      <c r="AB1504" s="16"/>
      <c r="AC1504" s="11"/>
      <c r="AD1504" s="17">
        <f t="shared" si="355"/>
        <v>0</v>
      </c>
      <c r="AE1504" s="16"/>
      <c r="AF1504" s="11"/>
      <c r="AG1504" s="17"/>
      <c r="AH1504" s="161"/>
      <c r="AI1504" s="285"/>
      <c r="AJ1504" s="16">
        <f t="shared" si="351"/>
        <v>0</v>
      </c>
    </row>
    <row r="1505" spans="1:36" ht="11.25" customHeight="1">
      <c r="A1505" s="156">
        <v>22100273</v>
      </c>
      <c r="C1505" s="197" t="s">
        <v>619</v>
      </c>
      <c r="D1505" s="159">
        <v>0</v>
      </c>
      <c r="E1505" s="159">
        <v>0</v>
      </c>
      <c r="F1505" s="159">
        <v>0</v>
      </c>
      <c r="G1505" s="159">
        <v>0</v>
      </c>
      <c r="H1505" s="159">
        <v>0</v>
      </c>
      <c r="I1505" s="159">
        <v>0</v>
      </c>
      <c r="J1505" s="275">
        <v>0</v>
      </c>
      <c r="K1505" s="275">
        <v>0</v>
      </c>
      <c r="L1505" s="160">
        <v>0</v>
      </c>
      <c r="M1505" s="160">
        <v>0</v>
      </c>
      <c r="N1505" s="160">
        <v>0</v>
      </c>
      <c r="O1505" s="160">
        <v>0</v>
      </c>
      <c r="P1505" s="160">
        <v>0</v>
      </c>
      <c r="Q1505" s="160">
        <f t="shared" si="353"/>
        <v>0</v>
      </c>
      <c r="R1505" s="222"/>
      <c r="S1505" s="209"/>
      <c r="T1505" s="209">
        <v>8</v>
      </c>
      <c r="U1505" s="517"/>
      <c r="V1505" s="16">
        <f t="shared" si="356"/>
        <v>0</v>
      </c>
      <c r="W1505" s="11">
        <f t="shared" si="357"/>
        <v>0</v>
      </c>
      <c r="X1505" s="17">
        <f t="shared" si="358"/>
        <v>0</v>
      </c>
      <c r="Y1505" s="16"/>
      <c r="Z1505" s="11"/>
      <c r="AA1505" s="17"/>
      <c r="AB1505" s="16"/>
      <c r="AC1505" s="11"/>
      <c r="AD1505" s="17">
        <f t="shared" si="355"/>
        <v>0</v>
      </c>
      <c r="AE1505" s="16"/>
      <c r="AF1505" s="11"/>
      <c r="AG1505" s="17"/>
      <c r="AH1505" s="161"/>
      <c r="AI1505" s="285"/>
      <c r="AJ1505" s="16">
        <f t="shared" si="351"/>
        <v>0</v>
      </c>
    </row>
    <row r="1506" spans="1:36" ht="11.25" customHeight="1">
      <c r="A1506" s="156">
        <v>22100283</v>
      </c>
      <c r="C1506" s="197" t="s">
        <v>156</v>
      </c>
      <c r="D1506" s="159">
        <v>0</v>
      </c>
      <c r="E1506" s="159">
        <v>0</v>
      </c>
      <c r="F1506" s="159">
        <v>0</v>
      </c>
      <c r="G1506" s="159">
        <v>0</v>
      </c>
      <c r="H1506" s="159">
        <v>0</v>
      </c>
      <c r="I1506" s="159">
        <v>0</v>
      </c>
      <c r="J1506" s="275">
        <v>0</v>
      </c>
      <c r="K1506" s="275">
        <v>0</v>
      </c>
      <c r="L1506" s="160">
        <v>0</v>
      </c>
      <c r="M1506" s="160">
        <v>0</v>
      </c>
      <c r="N1506" s="160">
        <v>0</v>
      </c>
      <c r="O1506" s="160">
        <v>0</v>
      </c>
      <c r="P1506" s="160">
        <v>0</v>
      </c>
      <c r="Q1506" s="160">
        <f t="shared" si="353"/>
        <v>0</v>
      </c>
      <c r="R1506" s="222"/>
      <c r="S1506" s="209"/>
      <c r="T1506" s="209">
        <v>8</v>
      </c>
      <c r="U1506" s="517"/>
      <c r="V1506" s="16">
        <f t="shared" si="356"/>
        <v>0</v>
      </c>
      <c r="W1506" s="11">
        <f t="shared" si="357"/>
        <v>0</v>
      </c>
      <c r="X1506" s="17">
        <f t="shared" si="358"/>
        <v>0</v>
      </c>
      <c r="Y1506" s="16"/>
      <c r="Z1506" s="11"/>
      <c r="AA1506" s="17"/>
      <c r="AB1506" s="16"/>
      <c r="AC1506" s="11"/>
      <c r="AD1506" s="17">
        <f t="shared" si="355"/>
        <v>0</v>
      </c>
      <c r="AE1506" s="16"/>
      <c r="AF1506" s="11"/>
      <c r="AG1506" s="17"/>
      <c r="AH1506" s="161"/>
      <c r="AI1506" s="285"/>
      <c r="AJ1506" s="16">
        <f t="shared" si="351"/>
        <v>0</v>
      </c>
    </row>
    <row r="1507" spans="1:36" ht="11.25" customHeight="1">
      <c r="A1507" s="156">
        <v>22100293</v>
      </c>
      <c r="C1507" s="197" t="s">
        <v>608</v>
      </c>
      <c r="D1507" s="159">
        <v>0</v>
      </c>
      <c r="E1507" s="159">
        <v>0</v>
      </c>
      <c r="F1507" s="159">
        <v>0</v>
      </c>
      <c r="G1507" s="159">
        <v>0</v>
      </c>
      <c r="H1507" s="159">
        <v>0</v>
      </c>
      <c r="I1507" s="159">
        <v>0</v>
      </c>
      <c r="J1507" s="275">
        <v>0</v>
      </c>
      <c r="K1507" s="275">
        <v>0</v>
      </c>
      <c r="L1507" s="160">
        <v>0</v>
      </c>
      <c r="M1507" s="160">
        <v>0</v>
      </c>
      <c r="N1507" s="160">
        <v>0</v>
      </c>
      <c r="O1507" s="160">
        <v>0</v>
      </c>
      <c r="P1507" s="160">
        <v>0</v>
      </c>
      <c r="Q1507" s="160">
        <f t="shared" si="353"/>
        <v>0</v>
      </c>
      <c r="R1507" s="222"/>
      <c r="S1507" s="209"/>
      <c r="T1507" s="209">
        <v>8</v>
      </c>
      <c r="U1507" s="517"/>
      <c r="V1507" s="16">
        <f t="shared" si="356"/>
        <v>0</v>
      </c>
      <c r="W1507" s="11">
        <f t="shared" si="357"/>
        <v>0</v>
      </c>
      <c r="X1507" s="17">
        <f t="shared" si="358"/>
        <v>0</v>
      </c>
      <c r="Y1507" s="16"/>
      <c r="Z1507" s="11"/>
      <c r="AA1507" s="17"/>
      <c r="AB1507" s="16"/>
      <c r="AC1507" s="11"/>
      <c r="AD1507" s="17">
        <f t="shared" si="355"/>
        <v>0</v>
      </c>
      <c r="AE1507" s="16"/>
      <c r="AF1507" s="11"/>
      <c r="AG1507" s="17"/>
      <c r="AH1507" s="161"/>
      <c r="AI1507" s="285"/>
      <c r="AJ1507" s="16">
        <f t="shared" si="351"/>
        <v>0</v>
      </c>
    </row>
    <row r="1508" spans="1:36" ht="11.25" customHeight="1">
      <c r="A1508" s="156">
        <v>22100303</v>
      </c>
      <c r="C1508" s="197" t="s">
        <v>608</v>
      </c>
      <c r="D1508" s="159">
        <v>0</v>
      </c>
      <c r="E1508" s="159">
        <v>0</v>
      </c>
      <c r="F1508" s="159">
        <v>0</v>
      </c>
      <c r="G1508" s="159">
        <v>0</v>
      </c>
      <c r="H1508" s="159">
        <v>0</v>
      </c>
      <c r="I1508" s="159">
        <v>0</v>
      </c>
      <c r="J1508" s="275">
        <v>0</v>
      </c>
      <c r="K1508" s="275">
        <v>0</v>
      </c>
      <c r="L1508" s="160">
        <v>0</v>
      </c>
      <c r="M1508" s="160">
        <v>0</v>
      </c>
      <c r="N1508" s="160">
        <v>0</v>
      </c>
      <c r="O1508" s="160">
        <v>0</v>
      </c>
      <c r="P1508" s="160">
        <v>0</v>
      </c>
      <c r="Q1508" s="160">
        <f t="shared" si="353"/>
        <v>0</v>
      </c>
      <c r="R1508" s="222"/>
      <c r="S1508" s="209"/>
      <c r="T1508" s="209">
        <v>8</v>
      </c>
      <c r="U1508" s="517"/>
      <c r="V1508" s="16">
        <f t="shared" si="356"/>
        <v>0</v>
      </c>
      <c r="W1508" s="11">
        <f t="shared" si="357"/>
        <v>0</v>
      </c>
      <c r="X1508" s="17">
        <f t="shared" si="358"/>
        <v>0</v>
      </c>
      <c r="Y1508" s="16"/>
      <c r="Z1508" s="11"/>
      <c r="AA1508" s="17"/>
      <c r="AB1508" s="16"/>
      <c r="AC1508" s="11"/>
      <c r="AD1508" s="17">
        <f t="shared" si="355"/>
        <v>0</v>
      </c>
      <c r="AE1508" s="16"/>
      <c r="AF1508" s="11"/>
      <c r="AG1508" s="17"/>
      <c r="AH1508" s="161"/>
      <c r="AI1508" s="285"/>
      <c r="AJ1508" s="16">
        <f t="shared" si="351"/>
        <v>0</v>
      </c>
    </row>
    <row r="1509" spans="1:36" ht="11.25" customHeight="1">
      <c r="A1509" s="156">
        <v>22100313</v>
      </c>
      <c r="C1509" s="197" t="s">
        <v>942</v>
      </c>
      <c r="D1509" s="159">
        <v>0</v>
      </c>
      <c r="E1509" s="159">
        <v>0</v>
      </c>
      <c r="F1509" s="159">
        <v>0</v>
      </c>
      <c r="G1509" s="159">
        <v>0</v>
      </c>
      <c r="H1509" s="159">
        <v>0</v>
      </c>
      <c r="I1509" s="159">
        <v>0</v>
      </c>
      <c r="J1509" s="275">
        <v>0</v>
      </c>
      <c r="K1509" s="275">
        <v>0</v>
      </c>
      <c r="L1509" s="160">
        <v>0</v>
      </c>
      <c r="M1509" s="160">
        <v>0</v>
      </c>
      <c r="N1509" s="160">
        <v>0</v>
      </c>
      <c r="O1509" s="160">
        <v>0</v>
      </c>
      <c r="P1509" s="160">
        <v>0</v>
      </c>
      <c r="Q1509" s="160">
        <f t="shared" si="353"/>
        <v>0</v>
      </c>
      <c r="R1509" s="222"/>
      <c r="S1509" s="209"/>
      <c r="T1509" s="209">
        <v>8</v>
      </c>
      <c r="U1509" s="517"/>
      <c r="V1509" s="16">
        <f t="shared" si="356"/>
        <v>0</v>
      </c>
      <c r="W1509" s="11">
        <f t="shared" si="357"/>
        <v>0</v>
      </c>
      <c r="X1509" s="17">
        <f t="shared" si="358"/>
        <v>0</v>
      </c>
      <c r="Y1509" s="16"/>
      <c r="Z1509" s="11"/>
      <c r="AA1509" s="17"/>
      <c r="AB1509" s="16"/>
      <c r="AC1509" s="11"/>
      <c r="AD1509" s="17">
        <f t="shared" si="355"/>
        <v>0</v>
      </c>
      <c r="AE1509" s="16"/>
      <c r="AF1509" s="11"/>
      <c r="AG1509" s="17"/>
      <c r="AH1509" s="161"/>
      <c r="AI1509" s="285"/>
      <c r="AJ1509" s="16">
        <f t="shared" si="351"/>
        <v>0</v>
      </c>
    </row>
    <row r="1510" spans="1:36" ht="11.25" customHeight="1">
      <c r="A1510" s="156">
        <v>22100323</v>
      </c>
      <c r="C1510" s="197" t="s">
        <v>324</v>
      </c>
      <c r="D1510" s="159">
        <v>0</v>
      </c>
      <c r="E1510" s="159">
        <v>0</v>
      </c>
      <c r="F1510" s="159">
        <v>0</v>
      </c>
      <c r="G1510" s="159">
        <v>0</v>
      </c>
      <c r="H1510" s="159">
        <v>0</v>
      </c>
      <c r="I1510" s="159">
        <v>0</v>
      </c>
      <c r="J1510" s="275">
        <v>0</v>
      </c>
      <c r="K1510" s="275">
        <v>0</v>
      </c>
      <c r="L1510" s="160">
        <v>0</v>
      </c>
      <c r="M1510" s="160">
        <v>0</v>
      </c>
      <c r="N1510" s="160">
        <v>0</v>
      </c>
      <c r="O1510" s="160">
        <v>0</v>
      </c>
      <c r="P1510" s="160">
        <v>0</v>
      </c>
      <c r="Q1510" s="160">
        <f t="shared" si="353"/>
        <v>0</v>
      </c>
      <c r="R1510" s="222"/>
      <c r="S1510" s="209"/>
      <c r="T1510" s="209">
        <v>8</v>
      </c>
      <c r="U1510" s="517"/>
      <c r="V1510" s="16">
        <f t="shared" si="356"/>
        <v>0</v>
      </c>
      <c r="W1510" s="11">
        <f t="shared" si="357"/>
        <v>0</v>
      </c>
      <c r="X1510" s="17">
        <f t="shared" si="358"/>
        <v>0</v>
      </c>
      <c r="Y1510" s="16"/>
      <c r="Z1510" s="11"/>
      <c r="AA1510" s="17"/>
      <c r="AB1510" s="16"/>
      <c r="AC1510" s="11"/>
      <c r="AD1510" s="17">
        <f t="shared" si="355"/>
        <v>0</v>
      </c>
      <c r="AE1510" s="16"/>
      <c r="AF1510" s="11"/>
      <c r="AG1510" s="17"/>
      <c r="AH1510" s="161"/>
      <c r="AI1510" s="285"/>
      <c r="AJ1510" s="16">
        <f t="shared" si="351"/>
        <v>0</v>
      </c>
    </row>
    <row r="1511" spans="1:36" ht="11.25" customHeight="1">
      <c r="A1511" s="156">
        <v>22100333</v>
      </c>
      <c r="C1511" s="197" t="s">
        <v>1449</v>
      </c>
      <c r="D1511" s="159">
        <v>0</v>
      </c>
      <c r="E1511" s="159">
        <v>0</v>
      </c>
      <c r="F1511" s="159">
        <v>0</v>
      </c>
      <c r="G1511" s="159">
        <v>0</v>
      </c>
      <c r="H1511" s="159">
        <v>0</v>
      </c>
      <c r="I1511" s="159">
        <v>0</v>
      </c>
      <c r="J1511" s="275">
        <v>0</v>
      </c>
      <c r="K1511" s="275">
        <v>0</v>
      </c>
      <c r="L1511" s="160">
        <v>0</v>
      </c>
      <c r="M1511" s="160">
        <v>0</v>
      </c>
      <c r="N1511" s="160">
        <v>0</v>
      </c>
      <c r="O1511" s="160">
        <v>0</v>
      </c>
      <c r="P1511" s="160">
        <v>0</v>
      </c>
      <c r="Q1511" s="160">
        <f t="shared" si="353"/>
        <v>0</v>
      </c>
      <c r="R1511" s="222"/>
      <c r="S1511" s="209"/>
      <c r="T1511" s="209">
        <v>8</v>
      </c>
      <c r="U1511" s="517"/>
      <c r="V1511" s="16">
        <f t="shared" si="356"/>
        <v>0</v>
      </c>
      <c r="W1511" s="11">
        <f t="shared" si="357"/>
        <v>0</v>
      </c>
      <c r="X1511" s="17">
        <f t="shared" si="358"/>
        <v>0</v>
      </c>
      <c r="Y1511" s="16"/>
      <c r="Z1511" s="11"/>
      <c r="AA1511" s="17"/>
      <c r="AB1511" s="16"/>
      <c r="AC1511" s="11"/>
      <c r="AD1511" s="17">
        <f t="shared" si="355"/>
        <v>0</v>
      </c>
      <c r="AE1511" s="16"/>
      <c r="AF1511" s="11"/>
      <c r="AG1511" s="17"/>
      <c r="AH1511" s="161"/>
      <c r="AI1511" s="285"/>
      <c r="AJ1511" s="16">
        <f t="shared" si="351"/>
        <v>0</v>
      </c>
    </row>
    <row r="1512" spans="1:36" ht="11.25" customHeight="1">
      <c r="A1512" s="156">
        <v>22100343</v>
      </c>
      <c r="C1512" s="197" t="s">
        <v>1831</v>
      </c>
      <c r="D1512" s="159">
        <v>0</v>
      </c>
      <c r="E1512" s="159">
        <v>0</v>
      </c>
      <c r="F1512" s="159">
        <v>0</v>
      </c>
      <c r="G1512" s="159">
        <v>0</v>
      </c>
      <c r="H1512" s="159">
        <v>0</v>
      </c>
      <c r="I1512" s="159">
        <v>0</v>
      </c>
      <c r="J1512" s="275">
        <v>0</v>
      </c>
      <c r="K1512" s="275">
        <v>0</v>
      </c>
      <c r="L1512" s="160">
        <v>0</v>
      </c>
      <c r="M1512" s="160">
        <v>0</v>
      </c>
      <c r="N1512" s="160">
        <v>0</v>
      </c>
      <c r="O1512" s="160">
        <v>0</v>
      </c>
      <c r="P1512" s="160">
        <v>0</v>
      </c>
      <c r="Q1512" s="160">
        <f t="shared" si="353"/>
        <v>0</v>
      </c>
      <c r="R1512" s="222"/>
      <c r="S1512" s="209"/>
      <c r="T1512" s="209">
        <v>8</v>
      </c>
      <c r="U1512" s="517"/>
      <c r="V1512" s="16">
        <f t="shared" si="356"/>
        <v>0</v>
      </c>
      <c r="W1512" s="11">
        <f t="shared" si="357"/>
        <v>0</v>
      </c>
      <c r="X1512" s="17">
        <f t="shared" si="358"/>
        <v>0</v>
      </c>
      <c r="Y1512" s="16"/>
      <c r="Z1512" s="11"/>
      <c r="AA1512" s="17"/>
      <c r="AB1512" s="16"/>
      <c r="AC1512" s="11"/>
      <c r="AD1512" s="17">
        <f t="shared" si="355"/>
        <v>0</v>
      </c>
      <c r="AE1512" s="16"/>
      <c r="AF1512" s="11"/>
      <c r="AG1512" s="17"/>
      <c r="AH1512" s="161"/>
      <c r="AI1512" s="285"/>
      <c r="AJ1512" s="16">
        <f t="shared" si="351"/>
        <v>0</v>
      </c>
    </row>
    <row r="1513" spans="1:36" ht="11.25" customHeight="1">
      <c r="A1513" s="156">
        <v>22100353</v>
      </c>
      <c r="C1513" s="197" t="s">
        <v>1832</v>
      </c>
      <c r="D1513" s="159">
        <v>0</v>
      </c>
      <c r="E1513" s="159">
        <v>0</v>
      </c>
      <c r="F1513" s="159">
        <v>0</v>
      </c>
      <c r="G1513" s="159">
        <v>0</v>
      </c>
      <c r="H1513" s="159">
        <v>0</v>
      </c>
      <c r="I1513" s="159">
        <v>0</v>
      </c>
      <c r="J1513" s="275">
        <v>0</v>
      </c>
      <c r="K1513" s="275">
        <v>0</v>
      </c>
      <c r="L1513" s="160">
        <v>0</v>
      </c>
      <c r="M1513" s="160">
        <v>0</v>
      </c>
      <c r="N1513" s="160">
        <v>0</v>
      </c>
      <c r="O1513" s="160">
        <v>0</v>
      </c>
      <c r="P1513" s="160">
        <v>0</v>
      </c>
      <c r="Q1513" s="160">
        <f t="shared" si="353"/>
        <v>0</v>
      </c>
      <c r="R1513" s="222"/>
      <c r="S1513" s="209"/>
      <c r="T1513" s="209">
        <v>8</v>
      </c>
      <c r="U1513" s="517"/>
      <c r="V1513" s="16">
        <f t="shared" si="356"/>
        <v>0</v>
      </c>
      <c r="W1513" s="11">
        <f t="shared" si="357"/>
        <v>0</v>
      </c>
      <c r="X1513" s="17">
        <f t="shared" si="358"/>
        <v>0</v>
      </c>
      <c r="Y1513" s="16"/>
      <c r="Z1513" s="11"/>
      <c r="AA1513" s="17"/>
      <c r="AB1513" s="16"/>
      <c r="AC1513" s="11"/>
      <c r="AD1513" s="17">
        <f t="shared" si="355"/>
        <v>0</v>
      </c>
      <c r="AE1513" s="16"/>
      <c r="AF1513" s="11"/>
      <c r="AG1513" s="17"/>
      <c r="AH1513" s="161"/>
      <c r="AI1513" s="285"/>
      <c r="AJ1513" s="16">
        <f t="shared" si="351"/>
        <v>0</v>
      </c>
    </row>
    <row r="1514" spans="1:36" ht="11.25" customHeight="1">
      <c r="A1514" s="156">
        <v>22100363</v>
      </c>
      <c r="C1514" s="197" t="s">
        <v>437</v>
      </c>
      <c r="D1514" s="159">
        <v>0</v>
      </c>
      <c r="E1514" s="159">
        <v>0</v>
      </c>
      <c r="F1514" s="159">
        <v>0</v>
      </c>
      <c r="G1514" s="159">
        <v>0</v>
      </c>
      <c r="H1514" s="159">
        <v>0</v>
      </c>
      <c r="I1514" s="159">
        <v>0</v>
      </c>
      <c r="J1514" s="275">
        <v>0</v>
      </c>
      <c r="K1514" s="275">
        <v>0</v>
      </c>
      <c r="L1514" s="160">
        <v>0</v>
      </c>
      <c r="M1514" s="160">
        <v>0</v>
      </c>
      <c r="N1514" s="160">
        <v>0</v>
      </c>
      <c r="O1514" s="160">
        <v>0</v>
      </c>
      <c r="P1514" s="160">
        <v>0</v>
      </c>
      <c r="Q1514" s="160">
        <f t="shared" si="353"/>
        <v>0</v>
      </c>
      <c r="R1514" s="222"/>
      <c r="S1514" s="209"/>
      <c r="T1514" s="209">
        <v>8</v>
      </c>
      <c r="U1514" s="517"/>
      <c r="V1514" s="16">
        <f t="shared" si="356"/>
        <v>0</v>
      </c>
      <c r="W1514" s="11">
        <f t="shared" si="357"/>
        <v>0</v>
      </c>
      <c r="X1514" s="17">
        <f t="shared" si="358"/>
        <v>0</v>
      </c>
      <c r="Y1514" s="16"/>
      <c r="Z1514" s="11"/>
      <c r="AA1514" s="17"/>
      <c r="AB1514" s="16"/>
      <c r="AC1514" s="11"/>
      <c r="AD1514" s="17">
        <f t="shared" si="355"/>
        <v>0</v>
      </c>
      <c r="AE1514" s="16"/>
      <c r="AF1514" s="11"/>
      <c r="AG1514" s="17"/>
      <c r="AH1514" s="161"/>
      <c r="AI1514" s="285"/>
      <c r="AJ1514" s="16">
        <f t="shared" si="351"/>
        <v>0</v>
      </c>
    </row>
    <row r="1515" spans="1:36" ht="11.25" customHeight="1">
      <c r="A1515" s="156">
        <v>22100373</v>
      </c>
      <c r="C1515" s="197" t="s">
        <v>438</v>
      </c>
      <c r="D1515" s="159">
        <v>0</v>
      </c>
      <c r="E1515" s="159">
        <v>0</v>
      </c>
      <c r="F1515" s="159">
        <v>0</v>
      </c>
      <c r="G1515" s="159">
        <v>0</v>
      </c>
      <c r="H1515" s="159">
        <v>0</v>
      </c>
      <c r="I1515" s="159">
        <v>0</v>
      </c>
      <c r="J1515" s="275">
        <v>0</v>
      </c>
      <c r="K1515" s="275">
        <v>0</v>
      </c>
      <c r="L1515" s="160">
        <v>0</v>
      </c>
      <c r="M1515" s="160">
        <v>0</v>
      </c>
      <c r="N1515" s="160">
        <v>0</v>
      </c>
      <c r="O1515" s="160">
        <v>0</v>
      </c>
      <c r="P1515" s="160">
        <v>0</v>
      </c>
      <c r="Q1515" s="160">
        <f t="shared" si="353"/>
        <v>0</v>
      </c>
      <c r="R1515" s="222"/>
      <c r="S1515" s="209"/>
      <c r="T1515" s="209">
        <v>8</v>
      </c>
      <c r="U1515" s="517"/>
      <c r="V1515" s="16">
        <f t="shared" si="356"/>
        <v>0</v>
      </c>
      <c r="W1515" s="11">
        <f t="shared" si="357"/>
        <v>0</v>
      </c>
      <c r="X1515" s="17">
        <f t="shared" si="358"/>
        <v>0</v>
      </c>
      <c r="Y1515" s="16"/>
      <c r="Z1515" s="11"/>
      <c r="AA1515" s="17"/>
      <c r="AB1515" s="16"/>
      <c r="AC1515" s="11"/>
      <c r="AD1515" s="17">
        <f t="shared" si="355"/>
        <v>0</v>
      </c>
      <c r="AE1515" s="16"/>
      <c r="AF1515" s="11"/>
      <c r="AG1515" s="17"/>
      <c r="AH1515" s="161"/>
      <c r="AI1515" s="285"/>
      <c r="AJ1515" s="16">
        <f t="shared" si="351"/>
        <v>0</v>
      </c>
    </row>
    <row r="1516" spans="1:36" ht="11.25" customHeight="1">
      <c r="A1516" s="156">
        <v>22100383</v>
      </c>
      <c r="C1516" s="197" t="s">
        <v>439</v>
      </c>
      <c r="D1516" s="159">
        <v>0</v>
      </c>
      <c r="E1516" s="159">
        <v>0</v>
      </c>
      <c r="F1516" s="159">
        <v>0</v>
      </c>
      <c r="G1516" s="159">
        <v>0</v>
      </c>
      <c r="H1516" s="159">
        <v>0</v>
      </c>
      <c r="I1516" s="159">
        <v>0</v>
      </c>
      <c r="J1516" s="275">
        <v>0</v>
      </c>
      <c r="K1516" s="275">
        <v>0</v>
      </c>
      <c r="L1516" s="160">
        <v>0</v>
      </c>
      <c r="M1516" s="160">
        <v>0</v>
      </c>
      <c r="N1516" s="160">
        <v>0</v>
      </c>
      <c r="O1516" s="160">
        <v>0</v>
      </c>
      <c r="P1516" s="160">
        <v>0</v>
      </c>
      <c r="Q1516" s="160">
        <f t="shared" si="353"/>
        <v>0</v>
      </c>
      <c r="R1516" s="222"/>
      <c r="S1516" s="209"/>
      <c r="T1516" s="209">
        <v>8</v>
      </c>
      <c r="U1516" s="517"/>
      <c r="V1516" s="16">
        <f t="shared" si="356"/>
        <v>0</v>
      </c>
      <c r="W1516" s="11">
        <f t="shared" si="357"/>
        <v>0</v>
      </c>
      <c r="X1516" s="17">
        <f t="shared" si="358"/>
        <v>0</v>
      </c>
      <c r="Y1516" s="16"/>
      <c r="Z1516" s="11"/>
      <c r="AA1516" s="17"/>
      <c r="AB1516" s="16"/>
      <c r="AC1516" s="11"/>
      <c r="AD1516" s="17">
        <f t="shared" si="355"/>
        <v>0</v>
      </c>
      <c r="AE1516" s="16"/>
      <c r="AF1516" s="11"/>
      <c r="AG1516" s="17"/>
      <c r="AH1516" s="161"/>
      <c r="AI1516" s="285"/>
      <c r="AJ1516" s="16">
        <f t="shared" si="351"/>
        <v>0</v>
      </c>
    </row>
    <row r="1517" spans="1:36" ht="11.25" customHeight="1">
      <c r="A1517" s="156">
        <v>22100393</v>
      </c>
      <c r="C1517" s="197" t="s">
        <v>440</v>
      </c>
      <c r="D1517" s="159">
        <v>-15000000</v>
      </c>
      <c r="E1517" s="159">
        <v>-15000000</v>
      </c>
      <c r="F1517" s="159">
        <v>-15000000</v>
      </c>
      <c r="G1517" s="159">
        <v>-15000000</v>
      </c>
      <c r="H1517" s="159">
        <v>-15000000</v>
      </c>
      <c r="I1517" s="159">
        <v>-15000000</v>
      </c>
      <c r="J1517" s="275">
        <v>-15000000</v>
      </c>
      <c r="K1517" s="275">
        <v>-15000000</v>
      </c>
      <c r="L1517" s="160">
        <v>-15000000</v>
      </c>
      <c r="M1517" s="160">
        <v>-15000000</v>
      </c>
      <c r="N1517" s="160">
        <v>-15000000</v>
      </c>
      <c r="O1517" s="160">
        <v>-15000000</v>
      </c>
      <c r="P1517" s="160">
        <v>-15000000</v>
      </c>
      <c r="Q1517" s="160">
        <f t="shared" si="353"/>
        <v>-15000000</v>
      </c>
      <c r="R1517" s="222"/>
      <c r="S1517" s="209"/>
      <c r="T1517" s="209">
        <v>8</v>
      </c>
      <c r="U1517" s="517"/>
      <c r="V1517" s="16">
        <f t="shared" si="356"/>
        <v>-15000000</v>
      </c>
      <c r="W1517" s="11">
        <f t="shared" si="357"/>
        <v>-15000000</v>
      </c>
      <c r="X1517" s="17">
        <f t="shared" si="358"/>
        <v>-15000000</v>
      </c>
      <c r="Y1517" s="16"/>
      <c r="Z1517" s="11"/>
      <c r="AA1517" s="17"/>
      <c r="AB1517" s="16"/>
      <c r="AC1517" s="11"/>
      <c r="AD1517" s="17">
        <f t="shared" si="355"/>
        <v>0</v>
      </c>
      <c r="AE1517" s="16"/>
      <c r="AF1517" s="11"/>
      <c r="AG1517" s="17"/>
      <c r="AH1517" s="161"/>
      <c r="AI1517" s="285"/>
      <c r="AJ1517" s="16">
        <f t="shared" si="351"/>
        <v>0</v>
      </c>
    </row>
    <row r="1518" spans="1:36" ht="11.25" customHeight="1">
      <c r="A1518" s="156">
        <v>22100403</v>
      </c>
      <c r="C1518" s="197" t="s">
        <v>137</v>
      </c>
      <c r="D1518" s="159">
        <v>0</v>
      </c>
      <c r="E1518" s="159">
        <v>0</v>
      </c>
      <c r="F1518" s="159">
        <v>0</v>
      </c>
      <c r="G1518" s="159">
        <v>0</v>
      </c>
      <c r="H1518" s="159">
        <v>0</v>
      </c>
      <c r="I1518" s="159">
        <v>0</v>
      </c>
      <c r="J1518" s="275">
        <v>0</v>
      </c>
      <c r="K1518" s="275">
        <v>0</v>
      </c>
      <c r="L1518" s="160">
        <v>0</v>
      </c>
      <c r="M1518" s="160">
        <v>0</v>
      </c>
      <c r="N1518" s="160">
        <v>0</v>
      </c>
      <c r="O1518" s="160">
        <v>0</v>
      </c>
      <c r="P1518" s="160">
        <v>0</v>
      </c>
      <c r="Q1518" s="160">
        <f t="shared" si="353"/>
        <v>0</v>
      </c>
      <c r="R1518" s="222"/>
      <c r="S1518" s="209"/>
      <c r="T1518" s="209">
        <v>8</v>
      </c>
      <c r="U1518" s="517"/>
      <c r="V1518" s="16">
        <f t="shared" si="356"/>
        <v>0</v>
      </c>
      <c r="W1518" s="11">
        <f t="shared" si="357"/>
        <v>0</v>
      </c>
      <c r="X1518" s="17">
        <f t="shared" si="358"/>
        <v>0</v>
      </c>
      <c r="Y1518" s="16"/>
      <c r="Z1518" s="11"/>
      <c r="AA1518" s="17"/>
      <c r="AB1518" s="16"/>
      <c r="AC1518" s="11"/>
      <c r="AD1518" s="17">
        <f t="shared" si="355"/>
        <v>0</v>
      </c>
      <c r="AE1518" s="16"/>
      <c r="AF1518" s="11"/>
      <c r="AG1518" s="17"/>
      <c r="AH1518" s="161"/>
      <c r="AI1518" s="285"/>
      <c r="AJ1518" s="16">
        <f t="shared" si="351"/>
        <v>0</v>
      </c>
    </row>
    <row r="1519" spans="1:36" ht="11.25" customHeight="1">
      <c r="A1519" s="156">
        <v>22100413</v>
      </c>
      <c r="C1519" s="197" t="s">
        <v>138</v>
      </c>
      <c r="D1519" s="159">
        <v>-2000000</v>
      </c>
      <c r="E1519" s="159">
        <v>-2000000</v>
      </c>
      <c r="F1519" s="159">
        <v>-2000000</v>
      </c>
      <c r="G1519" s="159">
        <v>-2000000</v>
      </c>
      <c r="H1519" s="159">
        <v>-2000000</v>
      </c>
      <c r="I1519" s="159">
        <v>-2000000</v>
      </c>
      <c r="J1519" s="275">
        <v>-2000000</v>
      </c>
      <c r="K1519" s="275">
        <v>-2000000</v>
      </c>
      <c r="L1519" s="160">
        <v>-2000000</v>
      </c>
      <c r="M1519" s="160">
        <v>-2000000</v>
      </c>
      <c r="N1519" s="160">
        <v>-2000000</v>
      </c>
      <c r="O1519" s="160">
        <v>-2000000</v>
      </c>
      <c r="P1519" s="160">
        <v>-2000000</v>
      </c>
      <c r="Q1519" s="160">
        <f t="shared" si="353"/>
        <v>-2000000</v>
      </c>
      <c r="R1519" s="222"/>
      <c r="S1519" s="209"/>
      <c r="T1519" s="209">
        <v>8</v>
      </c>
      <c r="U1519" s="517"/>
      <c r="V1519" s="16">
        <f t="shared" si="356"/>
        <v>-2000000</v>
      </c>
      <c r="W1519" s="11">
        <f t="shared" si="357"/>
        <v>-2000000</v>
      </c>
      <c r="X1519" s="17">
        <f t="shared" si="358"/>
        <v>-2000000</v>
      </c>
      <c r="Y1519" s="16"/>
      <c r="Z1519" s="11"/>
      <c r="AA1519" s="17"/>
      <c r="AB1519" s="16"/>
      <c r="AC1519" s="11"/>
      <c r="AD1519" s="17">
        <f t="shared" si="355"/>
        <v>0</v>
      </c>
      <c r="AE1519" s="16"/>
      <c r="AF1519" s="11"/>
      <c r="AG1519" s="17"/>
      <c r="AH1519" s="161"/>
      <c r="AI1519" s="285"/>
      <c r="AJ1519" s="16">
        <f t="shared" si="351"/>
        <v>0</v>
      </c>
    </row>
    <row r="1520" spans="1:36" ht="11.25" customHeight="1">
      <c r="A1520" s="156">
        <v>22100473</v>
      </c>
      <c r="C1520" s="197" t="s">
        <v>377</v>
      </c>
      <c r="D1520" s="159">
        <v>0</v>
      </c>
      <c r="E1520" s="159">
        <v>0</v>
      </c>
      <c r="F1520" s="159">
        <v>0</v>
      </c>
      <c r="G1520" s="159">
        <v>0</v>
      </c>
      <c r="H1520" s="159">
        <v>0</v>
      </c>
      <c r="I1520" s="159">
        <v>0</v>
      </c>
      <c r="J1520" s="275">
        <v>0</v>
      </c>
      <c r="K1520" s="275">
        <v>0</v>
      </c>
      <c r="L1520" s="160">
        <v>0</v>
      </c>
      <c r="M1520" s="160">
        <v>0</v>
      </c>
      <c r="N1520" s="160">
        <v>0</v>
      </c>
      <c r="O1520" s="160">
        <v>0</v>
      </c>
      <c r="P1520" s="160">
        <v>0</v>
      </c>
      <c r="Q1520" s="160">
        <f t="shared" si="353"/>
        <v>0</v>
      </c>
      <c r="R1520" s="222"/>
      <c r="S1520" s="209"/>
      <c r="T1520" s="209">
        <v>8</v>
      </c>
      <c r="U1520" s="517"/>
      <c r="V1520" s="16">
        <f t="shared" si="356"/>
        <v>0</v>
      </c>
      <c r="W1520" s="11">
        <f t="shared" si="357"/>
        <v>0</v>
      </c>
      <c r="X1520" s="17">
        <f t="shared" si="358"/>
        <v>0</v>
      </c>
      <c r="Y1520" s="16"/>
      <c r="Z1520" s="11"/>
      <c r="AA1520" s="17"/>
      <c r="AB1520" s="16"/>
      <c r="AC1520" s="11"/>
      <c r="AD1520" s="17">
        <f t="shared" si="355"/>
        <v>0</v>
      </c>
      <c r="AE1520" s="16"/>
      <c r="AF1520" s="11"/>
      <c r="AG1520" s="17"/>
      <c r="AH1520" s="161"/>
      <c r="AI1520" s="285"/>
      <c r="AJ1520" s="16">
        <f t="shared" si="351"/>
        <v>0</v>
      </c>
    </row>
    <row r="1521" spans="1:36" ht="11.25" customHeight="1">
      <c r="A1521" s="156">
        <v>22100483</v>
      </c>
      <c r="C1521" s="197" t="s">
        <v>1017</v>
      </c>
      <c r="D1521" s="159">
        <v>0</v>
      </c>
      <c r="E1521" s="159">
        <v>0</v>
      </c>
      <c r="F1521" s="159">
        <v>0</v>
      </c>
      <c r="G1521" s="159">
        <v>0</v>
      </c>
      <c r="H1521" s="159">
        <v>0</v>
      </c>
      <c r="I1521" s="159">
        <v>0</v>
      </c>
      <c r="J1521" s="275">
        <v>0</v>
      </c>
      <c r="K1521" s="275">
        <v>0</v>
      </c>
      <c r="L1521" s="160">
        <v>0</v>
      </c>
      <c r="M1521" s="160">
        <v>0</v>
      </c>
      <c r="N1521" s="160">
        <v>0</v>
      </c>
      <c r="O1521" s="160">
        <v>0</v>
      </c>
      <c r="P1521" s="160">
        <v>0</v>
      </c>
      <c r="Q1521" s="160">
        <f t="shared" si="353"/>
        <v>0</v>
      </c>
      <c r="R1521" s="222"/>
      <c r="S1521" s="209"/>
      <c r="T1521" s="209">
        <v>8</v>
      </c>
      <c r="U1521" s="517"/>
      <c r="V1521" s="16">
        <f t="shared" si="356"/>
        <v>0</v>
      </c>
      <c r="W1521" s="11">
        <f t="shared" si="357"/>
        <v>0</v>
      </c>
      <c r="X1521" s="17">
        <f t="shared" si="358"/>
        <v>0</v>
      </c>
      <c r="Y1521" s="16"/>
      <c r="Z1521" s="11"/>
      <c r="AA1521" s="17"/>
      <c r="AB1521" s="16"/>
      <c r="AC1521" s="11"/>
      <c r="AD1521" s="17">
        <f t="shared" si="355"/>
        <v>0</v>
      </c>
      <c r="AE1521" s="16"/>
      <c r="AF1521" s="11"/>
      <c r="AG1521" s="17"/>
      <c r="AH1521" s="161"/>
      <c r="AI1521" s="285"/>
      <c r="AJ1521" s="16">
        <f t="shared" si="351"/>
        <v>0</v>
      </c>
    </row>
    <row r="1522" spans="1:36" ht="11.25" customHeight="1">
      <c r="A1522" s="156">
        <v>22100523</v>
      </c>
      <c r="C1522" s="197" t="s">
        <v>1230</v>
      </c>
      <c r="D1522" s="159">
        <v>0</v>
      </c>
      <c r="E1522" s="159">
        <v>0</v>
      </c>
      <c r="F1522" s="159">
        <v>0</v>
      </c>
      <c r="G1522" s="159">
        <v>0</v>
      </c>
      <c r="H1522" s="159">
        <v>0</v>
      </c>
      <c r="I1522" s="159">
        <v>0</v>
      </c>
      <c r="J1522" s="275">
        <v>0</v>
      </c>
      <c r="K1522" s="275">
        <v>0</v>
      </c>
      <c r="L1522" s="160">
        <v>0</v>
      </c>
      <c r="M1522" s="160">
        <v>0</v>
      </c>
      <c r="N1522" s="160">
        <v>0</v>
      </c>
      <c r="O1522" s="160">
        <v>0</v>
      </c>
      <c r="P1522" s="160">
        <v>0</v>
      </c>
      <c r="Q1522" s="160">
        <f t="shared" si="353"/>
        <v>0</v>
      </c>
      <c r="R1522" s="222"/>
      <c r="S1522" s="209"/>
      <c r="T1522" s="209">
        <v>8</v>
      </c>
      <c r="U1522" s="517"/>
      <c r="V1522" s="16">
        <f t="shared" si="356"/>
        <v>0</v>
      </c>
      <c r="W1522" s="11">
        <f t="shared" si="357"/>
        <v>0</v>
      </c>
      <c r="X1522" s="17">
        <f t="shared" si="358"/>
        <v>0</v>
      </c>
      <c r="Y1522" s="16"/>
      <c r="Z1522" s="11"/>
      <c r="AA1522" s="17"/>
      <c r="AB1522" s="16"/>
      <c r="AC1522" s="11"/>
      <c r="AD1522" s="17">
        <f t="shared" si="355"/>
        <v>0</v>
      </c>
      <c r="AE1522" s="16"/>
      <c r="AF1522" s="11"/>
      <c r="AG1522" s="17"/>
      <c r="AH1522" s="161"/>
      <c r="AI1522" s="285"/>
      <c r="AJ1522" s="16">
        <f t="shared" si="351"/>
        <v>0</v>
      </c>
    </row>
    <row r="1523" spans="1:36" ht="11.25" customHeight="1">
      <c r="A1523" s="156">
        <v>22100603</v>
      </c>
      <c r="C1523" s="197" t="s">
        <v>277</v>
      </c>
      <c r="D1523" s="159">
        <v>0</v>
      </c>
      <c r="E1523" s="159">
        <v>0</v>
      </c>
      <c r="F1523" s="159">
        <v>0</v>
      </c>
      <c r="G1523" s="159">
        <v>0</v>
      </c>
      <c r="H1523" s="159">
        <v>0</v>
      </c>
      <c r="I1523" s="159">
        <v>0</v>
      </c>
      <c r="J1523" s="275">
        <v>0</v>
      </c>
      <c r="K1523" s="275">
        <v>0</v>
      </c>
      <c r="L1523" s="160">
        <v>0</v>
      </c>
      <c r="M1523" s="160">
        <v>0</v>
      </c>
      <c r="N1523" s="160">
        <v>0</v>
      </c>
      <c r="O1523" s="160">
        <v>0</v>
      </c>
      <c r="P1523" s="160">
        <v>0</v>
      </c>
      <c r="Q1523" s="160">
        <f t="shared" si="353"/>
        <v>0</v>
      </c>
      <c r="R1523" s="222"/>
      <c r="S1523" s="209"/>
      <c r="T1523" s="209">
        <v>8</v>
      </c>
      <c r="U1523" s="517"/>
      <c r="V1523" s="16">
        <f t="shared" si="356"/>
        <v>0</v>
      </c>
      <c r="W1523" s="11">
        <f t="shared" si="357"/>
        <v>0</v>
      </c>
      <c r="X1523" s="17">
        <f t="shared" si="358"/>
        <v>0</v>
      </c>
      <c r="Y1523" s="16"/>
      <c r="Z1523" s="11"/>
      <c r="AA1523" s="17"/>
      <c r="AB1523" s="16"/>
      <c r="AC1523" s="11"/>
      <c r="AD1523" s="17">
        <f t="shared" si="355"/>
        <v>0</v>
      </c>
      <c r="AE1523" s="16"/>
      <c r="AF1523" s="11"/>
      <c r="AG1523" s="17"/>
      <c r="AH1523" s="161"/>
      <c r="AI1523" s="285"/>
      <c r="AJ1523" s="16">
        <f t="shared" si="351"/>
        <v>0</v>
      </c>
    </row>
    <row r="1524" spans="1:36" ht="11.25" customHeight="1">
      <c r="A1524" s="156">
        <v>22100691</v>
      </c>
      <c r="C1524" s="197" t="s">
        <v>1175</v>
      </c>
      <c r="D1524" s="159">
        <v>0</v>
      </c>
      <c r="E1524" s="159">
        <v>0</v>
      </c>
      <c r="F1524" s="159">
        <v>0</v>
      </c>
      <c r="G1524" s="159">
        <v>0</v>
      </c>
      <c r="H1524" s="159">
        <v>0</v>
      </c>
      <c r="I1524" s="159">
        <v>0</v>
      </c>
      <c r="J1524" s="275">
        <v>0</v>
      </c>
      <c r="K1524" s="275">
        <v>0</v>
      </c>
      <c r="L1524" s="160">
        <v>0</v>
      </c>
      <c r="M1524" s="160">
        <v>0</v>
      </c>
      <c r="N1524" s="160">
        <v>0</v>
      </c>
      <c r="O1524" s="160">
        <v>0</v>
      </c>
      <c r="P1524" s="160">
        <v>0</v>
      </c>
      <c r="Q1524" s="160">
        <f t="shared" si="353"/>
        <v>0</v>
      </c>
      <c r="R1524" s="222"/>
      <c r="S1524" s="209"/>
      <c r="T1524" s="209"/>
      <c r="U1524" s="517"/>
      <c r="V1524" s="16">
        <f t="shared" si="356"/>
        <v>0</v>
      </c>
      <c r="W1524" s="11"/>
      <c r="X1524" s="17"/>
      <c r="Y1524" s="16"/>
      <c r="Z1524" s="11"/>
      <c r="AA1524" s="17"/>
      <c r="AB1524" s="16"/>
      <c r="AC1524" s="11">
        <v>0</v>
      </c>
      <c r="AD1524" s="17">
        <f t="shared" si="355"/>
        <v>0</v>
      </c>
      <c r="AE1524" s="16"/>
      <c r="AF1524" s="11"/>
      <c r="AG1524" s="17"/>
      <c r="AH1524" s="164">
        <f>Q1524</f>
        <v>0</v>
      </c>
      <c r="AI1524" s="285"/>
      <c r="AJ1524" s="16">
        <f t="shared" si="351"/>
        <v>0</v>
      </c>
    </row>
    <row r="1525" spans="1:36" ht="11.25" customHeight="1">
      <c r="A1525" s="156">
        <v>22100693</v>
      </c>
      <c r="C1525" s="197" t="s">
        <v>1790</v>
      </c>
      <c r="D1525" s="159">
        <v>0</v>
      </c>
      <c r="E1525" s="159">
        <v>0</v>
      </c>
      <c r="F1525" s="159">
        <v>0</v>
      </c>
      <c r="G1525" s="159">
        <v>0</v>
      </c>
      <c r="H1525" s="159">
        <v>0</v>
      </c>
      <c r="I1525" s="159">
        <v>0</v>
      </c>
      <c r="J1525" s="275">
        <v>0</v>
      </c>
      <c r="K1525" s="275">
        <v>0</v>
      </c>
      <c r="L1525" s="160">
        <v>0</v>
      </c>
      <c r="M1525" s="160">
        <v>0</v>
      </c>
      <c r="N1525" s="160">
        <v>0</v>
      </c>
      <c r="O1525" s="160">
        <v>0</v>
      </c>
      <c r="P1525" s="160">
        <v>0</v>
      </c>
      <c r="Q1525" s="160">
        <f t="shared" si="353"/>
        <v>0</v>
      </c>
      <c r="R1525" s="222"/>
      <c r="S1525" s="209"/>
      <c r="T1525" s="209">
        <v>8</v>
      </c>
      <c r="U1525" s="517"/>
      <c r="V1525" s="16">
        <f t="shared" si="356"/>
        <v>0</v>
      </c>
      <c r="W1525" s="11">
        <f t="shared" ref="W1525:W1563" si="361">Q1525</f>
        <v>0</v>
      </c>
      <c r="X1525" s="17">
        <f t="shared" ref="X1525:X1563" si="362">Q1525</f>
        <v>0</v>
      </c>
      <c r="Y1525" s="16"/>
      <c r="Z1525" s="11"/>
      <c r="AA1525" s="17"/>
      <c r="AB1525" s="16"/>
      <c r="AC1525" s="11"/>
      <c r="AD1525" s="17">
        <f t="shared" si="355"/>
        <v>0</v>
      </c>
      <c r="AE1525" s="16"/>
      <c r="AF1525" s="11"/>
      <c r="AG1525" s="17"/>
      <c r="AH1525" s="161"/>
      <c r="AI1525" s="285"/>
      <c r="AJ1525" s="16">
        <f t="shared" si="351"/>
        <v>0</v>
      </c>
    </row>
    <row r="1526" spans="1:36" ht="11.25" customHeight="1">
      <c r="A1526" s="156">
        <v>22100703</v>
      </c>
      <c r="C1526" s="197" t="s">
        <v>477</v>
      </c>
      <c r="D1526" s="159">
        <v>0</v>
      </c>
      <c r="E1526" s="159">
        <v>0</v>
      </c>
      <c r="F1526" s="159">
        <v>0</v>
      </c>
      <c r="G1526" s="159">
        <v>0</v>
      </c>
      <c r="H1526" s="159">
        <v>0</v>
      </c>
      <c r="I1526" s="159">
        <v>0</v>
      </c>
      <c r="J1526" s="275">
        <v>0</v>
      </c>
      <c r="K1526" s="275">
        <v>0</v>
      </c>
      <c r="L1526" s="160">
        <v>0</v>
      </c>
      <c r="M1526" s="160">
        <v>0</v>
      </c>
      <c r="N1526" s="160">
        <v>0</v>
      </c>
      <c r="O1526" s="160">
        <v>0</v>
      </c>
      <c r="P1526" s="160">
        <v>0</v>
      </c>
      <c r="Q1526" s="160">
        <f t="shared" si="353"/>
        <v>0</v>
      </c>
      <c r="R1526" s="222"/>
      <c r="S1526" s="209"/>
      <c r="T1526" s="209">
        <v>8</v>
      </c>
      <c r="U1526" s="517"/>
      <c r="V1526" s="16">
        <f t="shared" si="356"/>
        <v>0</v>
      </c>
      <c r="W1526" s="11">
        <f t="shared" si="361"/>
        <v>0</v>
      </c>
      <c r="X1526" s="17">
        <f t="shared" si="362"/>
        <v>0</v>
      </c>
      <c r="Y1526" s="16"/>
      <c r="Z1526" s="11"/>
      <c r="AA1526" s="17"/>
      <c r="AB1526" s="16"/>
      <c r="AC1526" s="11"/>
      <c r="AD1526" s="17">
        <f t="shared" si="355"/>
        <v>0</v>
      </c>
      <c r="AE1526" s="16"/>
      <c r="AF1526" s="11"/>
      <c r="AG1526" s="17"/>
      <c r="AH1526" s="161"/>
      <c r="AI1526" s="285"/>
      <c r="AJ1526" s="16">
        <f t="shared" si="351"/>
        <v>0</v>
      </c>
    </row>
    <row r="1527" spans="1:36" ht="11.25" customHeight="1">
      <c r="A1527" s="156">
        <v>22100713</v>
      </c>
      <c r="C1527" s="197" t="s">
        <v>478</v>
      </c>
      <c r="D1527" s="159">
        <v>-300000000</v>
      </c>
      <c r="E1527" s="159">
        <v>-300000000</v>
      </c>
      <c r="F1527" s="159">
        <v>-300000000</v>
      </c>
      <c r="G1527" s="159">
        <v>-300000000</v>
      </c>
      <c r="H1527" s="159">
        <v>-300000000</v>
      </c>
      <c r="I1527" s="159">
        <v>-300000000</v>
      </c>
      <c r="J1527" s="275">
        <v>-300000000</v>
      </c>
      <c r="K1527" s="275">
        <v>-300000000</v>
      </c>
      <c r="L1527" s="160">
        <v>-300000000</v>
      </c>
      <c r="M1527" s="160">
        <v>-300000000</v>
      </c>
      <c r="N1527" s="160">
        <v>-300000000</v>
      </c>
      <c r="O1527" s="160">
        <v>-300000000</v>
      </c>
      <c r="P1527" s="160">
        <v>-300000000</v>
      </c>
      <c r="Q1527" s="160">
        <f t="shared" si="353"/>
        <v>-300000000</v>
      </c>
      <c r="R1527" s="222"/>
      <c r="S1527" s="209"/>
      <c r="T1527" s="209">
        <v>8</v>
      </c>
      <c r="U1527" s="517"/>
      <c r="V1527" s="16">
        <f t="shared" si="356"/>
        <v>-300000000</v>
      </c>
      <c r="W1527" s="11">
        <f t="shared" si="361"/>
        <v>-300000000</v>
      </c>
      <c r="X1527" s="17">
        <f t="shared" si="362"/>
        <v>-300000000</v>
      </c>
      <c r="Y1527" s="16"/>
      <c r="Z1527" s="11"/>
      <c r="AA1527" s="17"/>
      <c r="AB1527" s="16"/>
      <c r="AC1527" s="11"/>
      <c r="AD1527" s="17">
        <f t="shared" si="355"/>
        <v>0</v>
      </c>
      <c r="AE1527" s="16"/>
      <c r="AF1527" s="11"/>
      <c r="AG1527" s="17"/>
      <c r="AH1527" s="161"/>
      <c r="AI1527" s="285"/>
      <c r="AJ1527" s="16">
        <f t="shared" si="351"/>
        <v>0</v>
      </c>
    </row>
    <row r="1528" spans="1:36" ht="11.25" customHeight="1">
      <c r="A1528" s="156">
        <v>22100723</v>
      </c>
      <c r="C1528" s="197" t="s">
        <v>479</v>
      </c>
      <c r="D1528" s="159">
        <v>-200000000</v>
      </c>
      <c r="E1528" s="159">
        <v>-200000000</v>
      </c>
      <c r="F1528" s="159">
        <v>-200000000</v>
      </c>
      <c r="G1528" s="159">
        <v>-200000000</v>
      </c>
      <c r="H1528" s="159">
        <v>-200000000</v>
      </c>
      <c r="I1528" s="159">
        <v>-200000000</v>
      </c>
      <c r="J1528" s="275">
        <v>-200000000</v>
      </c>
      <c r="K1528" s="275">
        <v>-200000000</v>
      </c>
      <c r="L1528" s="160">
        <v>-200000000</v>
      </c>
      <c r="M1528" s="160">
        <v>-200000000</v>
      </c>
      <c r="N1528" s="160">
        <v>-200000000</v>
      </c>
      <c r="O1528" s="160">
        <v>-200000000</v>
      </c>
      <c r="P1528" s="160">
        <v>-200000000</v>
      </c>
      <c r="Q1528" s="160">
        <f t="shared" si="353"/>
        <v>-200000000</v>
      </c>
      <c r="R1528" s="222"/>
      <c r="S1528" s="209"/>
      <c r="T1528" s="209">
        <v>8</v>
      </c>
      <c r="U1528" s="517"/>
      <c r="V1528" s="16">
        <f t="shared" ref="V1528:V1563" si="363">Q1528</f>
        <v>-200000000</v>
      </c>
      <c r="W1528" s="11">
        <f t="shared" si="361"/>
        <v>-200000000</v>
      </c>
      <c r="X1528" s="17">
        <f t="shared" si="362"/>
        <v>-200000000</v>
      </c>
      <c r="Y1528" s="16"/>
      <c r="Z1528" s="11"/>
      <c r="AA1528" s="17"/>
      <c r="AB1528" s="16"/>
      <c r="AC1528" s="11"/>
      <c r="AD1528" s="17">
        <f t="shared" si="355"/>
        <v>0</v>
      </c>
      <c r="AE1528" s="16"/>
      <c r="AF1528" s="11"/>
      <c r="AG1528" s="17"/>
      <c r="AH1528" s="161"/>
      <c r="AI1528" s="285"/>
      <c r="AJ1528" s="16">
        <f t="shared" si="351"/>
        <v>0</v>
      </c>
    </row>
    <row r="1529" spans="1:36" ht="11.25" customHeight="1">
      <c r="A1529" s="156">
        <v>22100733</v>
      </c>
      <c r="C1529" s="197" t="s">
        <v>480</v>
      </c>
      <c r="D1529" s="159">
        <v>0</v>
      </c>
      <c r="E1529" s="159">
        <v>0</v>
      </c>
      <c r="F1529" s="159">
        <v>0</v>
      </c>
      <c r="G1529" s="159">
        <v>0</v>
      </c>
      <c r="H1529" s="159">
        <v>0</v>
      </c>
      <c r="I1529" s="159">
        <v>0</v>
      </c>
      <c r="J1529" s="275">
        <v>0</v>
      </c>
      <c r="K1529" s="275">
        <v>0</v>
      </c>
      <c r="L1529" s="160">
        <v>0</v>
      </c>
      <c r="M1529" s="160">
        <v>0</v>
      </c>
      <c r="N1529" s="160">
        <v>0</v>
      </c>
      <c r="O1529" s="160">
        <v>0</v>
      </c>
      <c r="P1529" s="160">
        <v>0</v>
      </c>
      <c r="Q1529" s="160">
        <f t="shared" si="353"/>
        <v>0</v>
      </c>
      <c r="R1529" s="222"/>
      <c r="S1529" s="209"/>
      <c r="T1529" s="209">
        <v>8</v>
      </c>
      <c r="U1529" s="517"/>
      <c r="V1529" s="16">
        <f t="shared" si="363"/>
        <v>0</v>
      </c>
      <c r="W1529" s="11">
        <f t="shared" si="361"/>
        <v>0</v>
      </c>
      <c r="X1529" s="17">
        <f t="shared" si="362"/>
        <v>0</v>
      </c>
      <c r="Y1529" s="16"/>
      <c r="Z1529" s="11"/>
      <c r="AA1529" s="17"/>
      <c r="AB1529" s="16"/>
      <c r="AC1529" s="11"/>
      <c r="AD1529" s="17">
        <f t="shared" ref="AD1529:AD1566" si="364">SUM(AB1529:AC1529)</f>
        <v>0</v>
      </c>
      <c r="AE1529" s="16"/>
      <c r="AF1529" s="11"/>
      <c r="AG1529" s="17"/>
      <c r="AH1529" s="161"/>
      <c r="AI1529" s="285"/>
      <c r="AJ1529" s="16">
        <f t="shared" si="351"/>
        <v>0</v>
      </c>
    </row>
    <row r="1530" spans="1:36" ht="11.25" customHeight="1">
      <c r="A1530" s="156">
        <v>22100743</v>
      </c>
      <c r="C1530" s="197" t="s">
        <v>655</v>
      </c>
      <c r="D1530" s="159">
        <v>-100000000</v>
      </c>
      <c r="E1530" s="159">
        <v>-100000000</v>
      </c>
      <c r="F1530" s="159">
        <v>-100000000</v>
      </c>
      <c r="G1530" s="159">
        <v>-100000000</v>
      </c>
      <c r="H1530" s="159">
        <v>-100000000</v>
      </c>
      <c r="I1530" s="159">
        <v>-100000000</v>
      </c>
      <c r="J1530" s="275">
        <v>-100000000</v>
      </c>
      <c r="K1530" s="275">
        <v>-100000000</v>
      </c>
      <c r="L1530" s="160">
        <v>-100000000</v>
      </c>
      <c r="M1530" s="160">
        <v>-100000000</v>
      </c>
      <c r="N1530" s="160">
        <v>-100000000</v>
      </c>
      <c r="O1530" s="160">
        <v>-100000000</v>
      </c>
      <c r="P1530" s="160">
        <v>-100000000</v>
      </c>
      <c r="Q1530" s="160">
        <f t="shared" si="353"/>
        <v>-100000000</v>
      </c>
      <c r="R1530" s="222"/>
      <c r="S1530" s="209"/>
      <c r="T1530" s="209">
        <v>8</v>
      </c>
      <c r="U1530" s="517"/>
      <c r="V1530" s="16">
        <f t="shared" si="363"/>
        <v>-100000000</v>
      </c>
      <c r="W1530" s="11">
        <f t="shared" si="361"/>
        <v>-100000000</v>
      </c>
      <c r="X1530" s="17">
        <f t="shared" si="362"/>
        <v>-100000000</v>
      </c>
      <c r="Y1530" s="16"/>
      <c r="Z1530" s="11"/>
      <c r="AA1530" s="17"/>
      <c r="AB1530" s="16"/>
      <c r="AC1530" s="11"/>
      <c r="AD1530" s="17">
        <f t="shared" si="364"/>
        <v>0</v>
      </c>
      <c r="AE1530" s="16"/>
      <c r="AF1530" s="11"/>
      <c r="AG1530" s="17"/>
      <c r="AH1530" s="161"/>
      <c r="AI1530" s="285"/>
      <c r="AJ1530" s="16">
        <f t="shared" si="351"/>
        <v>0</v>
      </c>
    </row>
    <row r="1531" spans="1:36" ht="11.25" customHeight="1">
      <c r="A1531" s="156">
        <v>22100753</v>
      </c>
      <c r="C1531" s="197" t="s">
        <v>656</v>
      </c>
      <c r="D1531" s="159">
        <v>0</v>
      </c>
      <c r="E1531" s="159">
        <v>0</v>
      </c>
      <c r="F1531" s="159">
        <v>0</v>
      </c>
      <c r="G1531" s="159">
        <v>0</v>
      </c>
      <c r="H1531" s="159">
        <v>0</v>
      </c>
      <c r="I1531" s="159">
        <v>0</v>
      </c>
      <c r="J1531" s="275">
        <v>0</v>
      </c>
      <c r="K1531" s="275">
        <v>0</v>
      </c>
      <c r="L1531" s="160">
        <v>0</v>
      </c>
      <c r="M1531" s="160">
        <v>0</v>
      </c>
      <c r="N1531" s="160">
        <v>0</v>
      </c>
      <c r="O1531" s="160">
        <v>0</v>
      </c>
      <c r="P1531" s="160">
        <v>0</v>
      </c>
      <c r="Q1531" s="160">
        <f t="shared" si="353"/>
        <v>0</v>
      </c>
      <c r="R1531" s="222"/>
      <c r="S1531" s="209"/>
      <c r="T1531" s="209">
        <v>8</v>
      </c>
      <c r="U1531" s="517"/>
      <c r="V1531" s="16">
        <f t="shared" si="363"/>
        <v>0</v>
      </c>
      <c r="W1531" s="11">
        <f t="shared" si="361"/>
        <v>0</v>
      </c>
      <c r="X1531" s="17">
        <f t="shared" si="362"/>
        <v>0</v>
      </c>
      <c r="Y1531" s="16"/>
      <c r="Z1531" s="11"/>
      <c r="AA1531" s="17"/>
      <c r="AB1531" s="16"/>
      <c r="AC1531" s="11"/>
      <c r="AD1531" s="17">
        <f t="shared" si="364"/>
        <v>0</v>
      </c>
      <c r="AE1531" s="16"/>
      <c r="AF1531" s="11"/>
      <c r="AG1531" s="17"/>
      <c r="AH1531" s="161"/>
      <c r="AI1531" s="285"/>
      <c r="AJ1531" s="16">
        <f t="shared" si="351"/>
        <v>0</v>
      </c>
    </row>
    <row r="1532" spans="1:36" ht="11.25" customHeight="1">
      <c r="A1532" s="156">
        <v>22100763</v>
      </c>
      <c r="C1532" s="197" t="s">
        <v>212</v>
      </c>
      <c r="D1532" s="159">
        <v>0</v>
      </c>
      <c r="E1532" s="159">
        <v>0</v>
      </c>
      <c r="F1532" s="159">
        <v>0</v>
      </c>
      <c r="G1532" s="159">
        <v>0</v>
      </c>
      <c r="H1532" s="159">
        <v>0</v>
      </c>
      <c r="I1532" s="159">
        <v>0</v>
      </c>
      <c r="J1532" s="275">
        <v>0</v>
      </c>
      <c r="K1532" s="275">
        <v>0</v>
      </c>
      <c r="L1532" s="160">
        <v>0</v>
      </c>
      <c r="M1532" s="160">
        <v>0</v>
      </c>
      <c r="N1532" s="160">
        <v>0</v>
      </c>
      <c r="O1532" s="160">
        <v>0</v>
      </c>
      <c r="P1532" s="160">
        <v>0</v>
      </c>
      <c r="Q1532" s="160">
        <f t="shared" si="353"/>
        <v>0</v>
      </c>
      <c r="R1532" s="222"/>
      <c r="S1532" s="209"/>
      <c r="T1532" s="209">
        <v>8</v>
      </c>
      <c r="U1532" s="517"/>
      <c r="V1532" s="16">
        <f t="shared" si="363"/>
        <v>0</v>
      </c>
      <c r="W1532" s="11">
        <f t="shared" si="361"/>
        <v>0</v>
      </c>
      <c r="X1532" s="17">
        <f t="shared" si="362"/>
        <v>0</v>
      </c>
      <c r="Y1532" s="16"/>
      <c r="Z1532" s="11"/>
      <c r="AA1532" s="17"/>
      <c r="AB1532" s="16"/>
      <c r="AC1532" s="11"/>
      <c r="AD1532" s="17">
        <f t="shared" si="364"/>
        <v>0</v>
      </c>
      <c r="AE1532" s="16"/>
      <c r="AF1532" s="11"/>
      <c r="AG1532" s="17"/>
      <c r="AH1532" s="161"/>
      <c r="AI1532" s="285"/>
      <c r="AJ1532" s="16">
        <f t="shared" si="351"/>
        <v>0</v>
      </c>
    </row>
    <row r="1533" spans="1:36" ht="11.25" customHeight="1">
      <c r="A1533" s="156">
        <v>22100773</v>
      </c>
      <c r="C1533" s="197" t="s">
        <v>821</v>
      </c>
      <c r="D1533" s="159">
        <v>0</v>
      </c>
      <c r="E1533" s="159">
        <v>0</v>
      </c>
      <c r="F1533" s="159">
        <v>0</v>
      </c>
      <c r="G1533" s="159">
        <v>0</v>
      </c>
      <c r="H1533" s="159">
        <v>0</v>
      </c>
      <c r="I1533" s="159">
        <v>0</v>
      </c>
      <c r="J1533" s="275">
        <v>0</v>
      </c>
      <c r="K1533" s="275">
        <v>0</v>
      </c>
      <c r="L1533" s="160">
        <v>0</v>
      </c>
      <c r="M1533" s="160">
        <v>0</v>
      </c>
      <c r="N1533" s="160">
        <v>0</v>
      </c>
      <c r="O1533" s="160">
        <v>0</v>
      </c>
      <c r="P1533" s="160">
        <v>0</v>
      </c>
      <c r="Q1533" s="160">
        <f t="shared" si="353"/>
        <v>0</v>
      </c>
      <c r="R1533" s="222"/>
      <c r="S1533" s="209"/>
      <c r="T1533" s="209">
        <v>8</v>
      </c>
      <c r="U1533" s="517"/>
      <c r="V1533" s="16">
        <f t="shared" si="363"/>
        <v>0</v>
      </c>
      <c r="W1533" s="11">
        <f t="shared" si="361"/>
        <v>0</v>
      </c>
      <c r="X1533" s="17">
        <f t="shared" si="362"/>
        <v>0</v>
      </c>
      <c r="Y1533" s="16"/>
      <c r="Z1533" s="11"/>
      <c r="AA1533" s="17"/>
      <c r="AB1533" s="16"/>
      <c r="AC1533" s="11"/>
      <c r="AD1533" s="17">
        <f t="shared" si="364"/>
        <v>0</v>
      </c>
      <c r="AE1533" s="16"/>
      <c r="AF1533" s="11"/>
      <c r="AG1533" s="17"/>
      <c r="AH1533" s="161"/>
      <c r="AI1533" s="285"/>
      <c r="AJ1533" s="16">
        <f t="shared" si="351"/>
        <v>0</v>
      </c>
    </row>
    <row r="1534" spans="1:36" ht="11.25" customHeight="1">
      <c r="A1534" s="156">
        <v>22100793</v>
      </c>
      <c r="C1534" s="197" t="s">
        <v>311</v>
      </c>
      <c r="D1534" s="159">
        <v>0</v>
      </c>
      <c r="E1534" s="159">
        <v>0</v>
      </c>
      <c r="F1534" s="159">
        <v>0</v>
      </c>
      <c r="G1534" s="159">
        <v>0</v>
      </c>
      <c r="H1534" s="159">
        <v>0</v>
      </c>
      <c r="I1534" s="159">
        <v>0</v>
      </c>
      <c r="J1534" s="275">
        <v>0</v>
      </c>
      <c r="K1534" s="275">
        <v>0</v>
      </c>
      <c r="L1534" s="160">
        <v>0</v>
      </c>
      <c r="M1534" s="160">
        <v>0</v>
      </c>
      <c r="N1534" s="160">
        <v>0</v>
      </c>
      <c r="O1534" s="160">
        <v>0</v>
      </c>
      <c r="P1534" s="160">
        <v>0</v>
      </c>
      <c r="Q1534" s="160">
        <f t="shared" si="353"/>
        <v>0</v>
      </c>
      <c r="R1534" s="222"/>
      <c r="S1534" s="209"/>
      <c r="T1534" s="209">
        <v>8</v>
      </c>
      <c r="U1534" s="517"/>
      <c r="V1534" s="16">
        <f t="shared" si="363"/>
        <v>0</v>
      </c>
      <c r="W1534" s="11">
        <f t="shared" si="361"/>
        <v>0</v>
      </c>
      <c r="X1534" s="17">
        <f t="shared" si="362"/>
        <v>0</v>
      </c>
      <c r="Y1534" s="16"/>
      <c r="Z1534" s="11"/>
      <c r="AA1534" s="17"/>
      <c r="AB1534" s="16"/>
      <c r="AC1534" s="11"/>
      <c r="AD1534" s="17">
        <f t="shared" si="364"/>
        <v>0</v>
      </c>
      <c r="AE1534" s="16"/>
      <c r="AF1534" s="11"/>
      <c r="AG1534" s="17"/>
      <c r="AH1534" s="161"/>
      <c r="AI1534" s="285"/>
      <c r="AJ1534" s="16">
        <f t="shared" si="351"/>
        <v>0</v>
      </c>
    </row>
    <row r="1535" spans="1:36" ht="11.25" customHeight="1">
      <c r="A1535" s="156">
        <v>22100803</v>
      </c>
      <c r="C1535" s="197" t="s">
        <v>312</v>
      </c>
      <c r="D1535" s="159">
        <v>0</v>
      </c>
      <c r="E1535" s="159">
        <v>0</v>
      </c>
      <c r="F1535" s="159">
        <v>0</v>
      </c>
      <c r="G1535" s="159">
        <v>0</v>
      </c>
      <c r="H1535" s="159">
        <v>0</v>
      </c>
      <c r="I1535" s="159">
        <v>0</v>
      </c>
      <c r="J1535" s="275">
        <v>0</v>
      </c>
      <c r="K1535" s="275">
        <v>0</v>
      </c>
      <c r="L1535" s="160">
        <v>0</v>
      </c>
      <c r="M1535" s="160">
        <v>0</v>
      </c>
      <c r="N1535" s="160">
        <v>0</v>
      </c>
      <c r="O1535" s="160">
        <v>0</v>
      </c>
      <c r="P1535" s="160">
        <v>0</v>
      </c>
      <c r="Q1535" s="160">
        <f t="shared" si="353"/>
        <v>0</v>
      </c>
      <c r="R1535" s="222"/>
      <c r="S1535" s="209"/>
      <c r="T1535" s="209">
        <v>8</v>
      </c>
      <c r="U1535" s="517"/>
      <c r="V1535" s="16">
        <f t="shared" si="363"/>
        <v>0</v>
      </c>
      <c r="W1535" s="11">
        <f t="shared" si="361"/>
        <v>0</v>
      </c>
      <c r="X1535" s="17">
        <f t="shared" si="362"/>
        <v>0</v>
      </c>
      <c r="Y1535" s="16"/>
      <c r="Z1535" s="11"/>
      <c r="AA1535" s="17"/>
      <c r="AB1535" s="16"/>
      <c r="AC1535" s="11"/>
      <c r="AD1535" s="17">
        <f t="shared" si="364"/>
        <v>0</v>
      </c>
      <c r="AE1535" s="16"/>
      <c r="AF1535" s="11"/>
      <c r="AG1535" s="17"/>
      <c r="AH1535" s="161"/>
      <c r="AI1535" s="285"/>
      <c r="AJ1535" s="16">
        <f t="shared" si="351"/>
        <v>0</v>
      </c>
    </row>
    <row r="1536" spans="1:36" ht="11.25" customHeight="1">
      <c r="A1536" s="156">
        <v>22100813</v>
      </c>
      <c r="C1536" s="197" t="s">
        <v>461</v>
      </c>
      <c r="D1536" s="159">
        <v>0</v>
      </c>
      <c r="E1536" s="159">
        <v>0</v>
      </c>
      <c r="F1536" s="159">
        <v>0</v>
      </c>
      <c r="G1536" s="159">
        <v>0</v>
      </c>
      <c r="H1536" s="159">
        <v>0</v>
      </c>
      <c r="I1536" s="159">
        <v>0</v>
      </c>
      <c r="J1536" s="275">
        <v>0</v>
      </c>
      <c r="K1536" s="275">
        <v>0</v>
      </c>
      <c r="L1536" s="160">
        <v>0</v>
      </c>
      <c r="M1536" s="160">
        <v>0</v>
      </c>
      <c r="N1536" s="160">
        <v>0</v>
      </c>
      <c r="O1536" s="160">
        <v>0</v>
      </c>
      <c r="P1536" s="160">
        <v>0</v>
      </c>
      <c r="Q1536" s="160">
        <f t="shared" si="353"/>
        <v>0</v>
      </c>
      <c r="R1536" s="222"/>
      <c r="S1536" s="209"/>
      <c r="T1536" s="209">
        <v>8</v>
      </c>
      <c r="U1536" s="517"/>
      <c r="V1536" s="16">
        <f t="shared" si="363"/>
        <v>0</v>
      </c>
      <c r="W1536" s="11">
        <f t="shared" si="361"/>
        <v>0</v>
      </c>
      <c r="X1536" s="17">
        <f t="shared" si="362"/>
        <v>0</v>
      </c>
      <c r="Y1536" s="16"/>
      <c r="Z1536" s="11"/>
      <c r="AA1536" s="17"/>
      <c r="AB1536" s="16"/>
      <c r="AC1536" s="11"/>
      <c r="AD1536" s="17">
        <f t="shared" si="364"/>
        <v>0</v>
      </c>
      <c r="AE1536" s="16"/>
      <c r="AF1536" s="11"/>
      <c r="AG1536" s="17"/>
      <c r="AH1536" s="161"/>
      <c r="AI1536" s="285"/>
      <c r="AJ1536" s="16">
        <f t="shared" si="351"/>
        <v>0</v>
      </c>
    </row>
    <row r="1537" spans="1:36" ht="11.25" customHeight="1">
      <c r="A1537" s="156">
        <v>22100823</v>
      </c>
      <c r="C1537" s="197" t="s">
        <v>757</v>
      </c>
      <c r="D1537" s="159">
        <v>-250000000</v>
      </c>
      <c r="E1537" s="159">
        <v>-250000000</v>
      </c>
      <c r="F1537" s="159">
        <v>-250000000</v>
      </c>
      <c r="G1537" s="159">
        <v>-250000000</v>
      </c>
      <c r="H1537" s="159">
        <v>-250000000</v>
      </c>
      <c r="I1537" s="159">
        <v>-250000000</v>
      </c>
      <c r="J1537" s="275">
        <v>-250000000</v>
      </c>
      <c r="K1537" s="275">
        <v>-250000000</v>
      </c>
      <c r="L1537" s="160">
        <v>-250000000</v>
      </c>
      <c r="M1537" s="160">
        <v>-250000000</v>
      </c>
      <c r="N1537" s="160">
        <v>-250000000</v>
      </c>
      <c r="O1537" s="160">
        <v>-250000000</v>
      </c>
      <c r="P1537" s="160">
        <v>-250000000</v>
      </c>
      <c r="Q1537" s="160">
        <f t="shared" si="353"/>
        <v>-250000000</v>
      </c>
      <c r="R1537" s="222"/>
      <c r="S1537" s="209"/>
      <c r="T1537" s="209">
        <v>8</v>
      </c>
      <c r="U1537" s="517"/>
      <c r="V1537" s="16">
        <f t="shared" si="363"/>
        <v>-250000000</v>
      </c>
      <c r="W1537" s="11">
        <f t="shared" si="361"/>
        <v>-250000000</v>
      </c>
      <c r="X1537" s="17">
        <f t="shared" si="362"/>
        <v>-250000000</v>
      </c>
      <c r="Y1537" s="16"/>
      <c r="Z1537" s="11"/>
      <c r="AA1537" s="17"/>
      <c r="AB1537" s="16"/>
      <c r="AC1537" s="11"/>
      <c r="AD1537" s="17">
        <f t="shared" si="364"/>
        <v>0</v>
      </c>
      <c r="AE1537" s="16"/>
      <c r="AF1537" s="11"/>
      <c r="AG1537" s="17"/>
      <c r="AH1537" s="161"/>
      <c r="AI1537" s="285"/>
      <c r="AJ1537" s="16">
        <f t="shared" si="351"/>
        <v>0</v>
      </c>
    </row>
    <row r="1538" spans="1:36" ht="11.25" customHeight="1">
      <c r="A1538" s="156">
        <v>22100833</v>
      </c>
      <c r="C1538" s="197" t="s">
        <v>2562</v>
      </c>
      <c r="D1538" s="159">
        <v>-138460000</v>
      </c>
      <c r="E1538" s="159">
        <v>-138460000</v>
      </c>
      <c r="F1538" s="159">
        <v>-138460000</v>
      </c>
      <c r="G1538" s="159">
        <v>-138460000</v>
      </c>
      <c r="H1538" s="159">
        <v>-138460000</v>
      </c>
      <c r="I1538" s="159">
        <v>-138460000</v>
      </c>
      <c r="J1538" s="275">
        <v>-138460000</v>
      </c>
      <c r="K1538" s="275">
        <v>-138460000</v>
      </c>
      <c r="L1538" s="160">
        <v>-138460000</v>
      </c>
      <c r="M1538" s="160">
        <v>-138460000</v>
      </c>
      <c r="N1538" s="160">
        <v>-138460000</v>
      </c>
      <c r="O1538" s="160">
        <v>-138460000</v>
      </c>
      <c r="P1538" s="160">
        <v>-138460000</v>
      </c>
      <c r="Q1538" s="160">
        <f t="shared" si="353"/>
        <v>-138460000</v>
      </c>
      <c r="R1538" s="222"/>
      <c r="S1538" s="209"/>
      <c r="T1538" s="209" t="s">
        <v>427</v>
      </c>
      <c r="U1538" s="517"/>
      <c r="V1538" s="16">
        <f t="shared" si="363"/>
        <v>-138460000</v>
      </c>
      <c r="W1538" s="11">
        <f t="shared" si="361"/>
        <v>-138460000</v>
      </c>
      <c r="X1538" s="17">
        <f t="shared" si="362"/>
        <v>-138460000</v>
      </c>
      <c r="Y1538" s="16"/>
      <c r="Z1538" s="11"/>
      <c r="AA1538" s="17"/>
      <c r="AB1538" s="16"/>
      <c r="AC1538" s="11"/>
      <c r="AD1538" s="17">
        <f t="shared" ref="AD1538:AD1540" si="365">SUM(AB1538:AC1538)</f>
        <v>0</v>
      </c>
      <c r="AE1538" s="16"/>
      <c r="AF1538" s="11"/>
      <c r="AG1538" s="17"/>
      <c r="AH1538" s="161"/>
      <c r="AI1538" s="285"/>
      <c r="AJ1538" s="16">
        <f t="shared" ref="AJ1538:AJ1601" si="366">Q1538-X1538-AA1538-AD1538-AG1538-AH1538</f>
        <v>0</v>
      </c>
    </row>
    <row r="1539" spans="1:36" ht="11.25" customHeight="1">
      <c r="A1539" s="156">
        <v>22100843</v>
      </c>
      <c r="C1539" s="197" t="s">
        <v>2563</v>
      </c>
      <c r="D1539" s="159">
        <v>-23400000</v>
      </c>
      <c r="E1539" s="159">
        <v>-23400000</v>
      </c>
      <c r="F1539" s="159">
        <v>-23400000</v>
      </c>
      <c r="G1539" s="159">
        <v>-23400000</v>
      </c>
      <c r="H1539" s="159">
        <v>-23400000</v>
      </c>
      <c r="I1539" s="159">
        <v>-23400000</v>
      </c>
      <c r="J1539" s="275">
        <v>-23400000</v>
      </c>
      <c r="K1539" s="275">
        <v>-23400000</v>
      </c>
      <c r="L1539" s="160">
        <v>-23400000</v>
      </c>
      <c r="M1539" s="160">
        <v>-23400000</v>
      </c>
      <c r="N1539" s="160">
        <v>-23400000</v>
      </c>
      <c r="O1539" s="160">
        <v>-23400000</v>
      </c>
      <c r="P1539" s="160">
        <v>-23400000</v>
      </c>
      <c r="Q1539" s="160">
        <f t="shared" si="353"/>
        <v>-23400000</v>
      </c>
      <c r="R1539" s="222"/>
      <c r="S1539" s="209"/>
      <c r="T1539" s="209" t="s">
        <v>427</v>
      </c>
      <c r="U1539" s="517"/>
      <c r="V1539" s="16">
        <f t="shared" si="363"/>
        <v>-23400000</v>
      </c>
      <c r="W1539" s="11">
        <f t="shared" si="361"/>
        <v>-23400000</v>
      </c>
      <c r="X1539" s="17">
        <f t="shared" si="362"/>
        <v>-23400000</v>
      </c>
      <c r="Y1539" s="16"/>
      <c r="Z1539" s="11"/>
      <c r="AA1539" s="17"/>
      <c r="AB1539" s="16"/>
      <c r="AC1539" s="11"/>
      <c r="AD1539" s="17">
        <f t="shared" si="365"/>
        <v>0</v>
      </c>
      <c r="AE1539" s="16"/>
      <c r="AF1539" s="11"/>
      <c r="AG1539" s="17"/>
      <c r="AH1539" s="161"/>
      <c r="AI1539" s="285"/>
      <c r="AJ1539" s="16">
        <f t="shared" si="366"/>
        <v>0</v>
      </c>
    </row>
    <row r="1540" spans="1:36" ht="11.25" customHeight="1">
      <c r="A1540" s="156">
        <v>22100853</v>
      </c>
      <c r="B1540" s="346"/>
      <c r="C1540" s="346" t="s">
        <v>2928</v>
      </c>
      <c r="D1540" s="159">
        <v>-425000000</v>
      </c>
      <c r="E1540" s="159">
        <v>-425000000</v>
      </c>
      <c r="F1540" s="159">
        <v>-425000000</v>
      </c>
      <c r="G1540" s="159">
        <v>-425000000</v>
      </c>
      <c r="H1540" s="159">
        <v>-425000000</v>
      </c>
      <c r="I1540" s="159">
        <v>-425000000</v>
      </c>
      <c r="J1540" s="275">
        <v>-425000000</v>
      </c>
      <c r="K1540" s="275">
        <v>-425000000</v>
      </c>
      <c r="L1540" s="160">
        <v>-425000000</v>
      </c>
      <c r="M1540" s="160">
        <v>-425000000</v>
      </c>
      <c r="N1540" s="160">
        <v>-425000000</v>
      </c>
      <c r="O1540" s="160">
        <v>-425000000</v>
      </c>
      <c r="P1540" s="160">
        <v>-425000000</v>
      </c>
      <c r="Q1540" s="160">
        <f t="shared" si="353"/>
        <v>-425000000</v>
      </c>
      <c r="R1540" s="222"/>
      <c r="S1540" s="209"/>
      <c r="T1540" s="209" t="s">
        <v>427</v>
      </c>
      <c r="U1540" s="517"/>
      <c r="V1540" s="16">
        <f t="shared" si="363"/>
        <v>-425000000</v>
      </c>
      <c r="W1540" s="11">
        <f t="shared" si="361"/>
        <v>-425000000</v>
      </c>
      <c r="X1540" s="17">
        <f t="shared" si="362"/>
        <v>-425000000</v>
      </c>
      <c r="Y1540" s="16"/>
      <c r="Z1540" s="11"/>
      <c r="AA1540" s="17"/>
      <c r="AB1540" s="16"/>
      <c r="AC1540" s="11"/>
      <c r="AD1540" s="17">
        <f t="shared" si="365"/>
        <v>0</v>
      </c>
      <c r="AE1540" s="16"/>
      <c r="AF1540" s="11"/>
      <c r="AG1540" s="17"/>
      <c r="AH1540" s="161"/>
      <c r="AI1540" s="285"/>
      <c r="AJ1540" s="16">
        <f t="shared" si="366"/>
        <v>0</v>
      </c>
    </row>
    <row r="1541" spans="1:36" ht="11.25" customHeight="1">
      <c r="A1541" s="156">
        <v>22100901</v>
      </c>
      <c r="B1541" s="157"/>
      <c r="C1541" s="197" t="s">
        <v>1334</v>
      </c>
      <c r="D1541" s="159">
        <v>0</v>
      </c>
      <c r="E1541" s="159">
        <v>0</v>
      </c>
      <c r="F1541" s="159">
        <v>0</v>
      </c>
      <c r="G1541" s="159">
        <v>0</v>
      </c>
      <c r="H1541" s="159">
        <v>0</v>
      </c>
      <c r="I1541" s="159">
        <v>0</v>
      </c>
      <c r="J1541" s="275">
        <v>0</v>
      </c>
      <c r="K1541" s="275">
        <v>0</v>
      </c>
      <c r="L1541" s="160">
        <v>0</v>
      </c>
      <c r="M1541" s="160">
        <v>0</v>
      </c>
      <c r="N1541" s="160">
        <v>0</v>
      </c>
      <c r="O1541" s="160">
        <v>0</v>
      </c>
      <c r="P1541" s="160">
        <v>0</v>
      </c>
      <c r="Q1541" s="160">
        <f t="shared" si="353"/>
        <v>0</v>
      </c>
      <c r="R1541" s="222"/>
      <c r="S1541" s="209"/>
      <c r="T1541" s="209">
        <v>8</v>
      </c>
      <c r="U1541" s="517"/>
      <c r="V1541" s="16">
        <f t="shared" si="363"/>
        <v>0</v>
      </c>
      <c r="W1541" s="11">
        <f t="shared" si="361"/>
        <v>0</v>
      </c>
      <c r="X1541" s="17">
        <f t="shared" si="362"/>
        <v>0</v>
      </c>
      <c r="Y1541" s="16"/>
      <c r="Z1541" s="11"/>
      <c r="AA1541" s="17"/>
      <c r="AB1541" s="16"/>
      <c r="AC1541" s="11"/>
      <c r="AD1541" s="17">
        <f t="shared" si="364"/>
        <v>0</v>
      </c>
      <c r="AE1541" s="16"/>
      <c r="AF1541" s="11"/>
      <c r="AG1541" s="17"/>
      <c r="AH1541" s="161"/>
      <c r="AI1541" s="285"/>
      <c r="AJ1541" s="16">
        <f t="shared" si="366"/>
        <v>0</v>
      </c>
    </row>
    <row r="1542" spans="1:36" ht="11.25" customHeight="1">
      <c r="A1542" s="156">
        <v>22100923</v>
      </c>
      <c r="B1542" s="157"/>
      <c r="C1542" s="197" t="s">
        <v>2201</v>
      </c>
      <c r="D1542" s="159">
        <v>-250000000</v>
      </c>
      <c r="E1542" s="159">
        <v>-250000000</v>
      </c>
      <c r="F1542" s="159">
        <v>-250000000</v>
      </c>
      <c r="G1542" s="159">
        <v>-250000000</v>
      </c>
      <c r="H1542" s="159">
        <v>-250000000</v>
      </c>
      <c r="I1542" s="159">
        <v>-250000000</v>
      </c>
      <c r="J1542" s="275">
        <v>-250000000</v>
      </c>
      <c r="K1542" s="275">
        <v>-250000000</v>
      </c>
      <c r="L1542" s="160">
        <v>-250000000</v>
      </c>
      <c r="M1542" s="160">
        <v>-250000000</v>
      </c>
      <c r="N1542" s="160">
        <v>-250000000</v>
      </c>
      <c r="O1542" s="160">
        <v>-250000000</v>
      </c>
      <c r="P1542" s="160">
        <v>-250000000</v>
      </c>
      <c r="Q1542" s="160">
        <f t="shared" si="353"/>
        <v>-250000000</v>
      </c>
      <c r="R1542" s="222"/>
      <c r="S1542" s="209"/>
      <c r="T1542" s="209" t="s">
        <v>427</v>
      </c>
      <c r="U1542" s="517"/>
      <c r="V1542" s="16">
        <f t="shared" si="363"/>
        <v>-250000000</v>
      </c>
      <c r="W1542" s="11">
        <f t="shared" si="361"/>
        <v>-250000000</v>
      </c>
      <c r="X1542" s="17">
        <f t="shared" si="362"/>
        <v>-250000000</v>
      </c>
      <c r="Y1542" s="16"/>
      <c r="Z1542" s="11"/>
      <c r="AA1542" s="17"/>
      <c r="AB1542" s="16"/>
      <c r="AC1542" s="11"/>
      <c r="AD1542" s="17">
        <f>SUM(AB1542:AC1542)</f>
        <v>0</v>
      </c>
      <c r="AE1542" s="16"/>
      <c r="AF1542" s="11"/>
      <c r="AG1542" s="17"/>
      <c r="AH1542" s="161"/>
      <c r="AI1542" s="285"/>
      <c r="AJ1542" s="16">
        <f t="shared" si="366"/>
        <v>0</v>
      </c>
    </row>
    <row r="1543" spans="1:36" ht="11.25" customHeight="1">
      <c r="A1543" s="156">
        <v>22100933</v>
      </c>
      <c r="B1543" s="157"/>
      <c r="C1543" s="197" t="s">
        <v>2202</v>
      </c>
      <c r="D1543" s="159">
        <v>-45000000</v>
      </c>
      <c r="E1543" s="159">
        <v>-45000000</v>
      </c>
      <c r="F1543" s="159">
        <v>-45000000</v>
      </c>
      <c r="G1543" s="159">
        <v>-45000000</v>
      </c>
      <c r="H1543" s="159">
        <v>-45000000</v>
      </c>
      <c r="I1543" s="159">
        <v>-45000000</v>
      </c>
      <c r="J1543" s="275">
        <v>-45000000</v>
      </c>
      <c r="K1543" s="275">
        <v>-45000000</v>
      </c>
      <c r="L1543" s="160">
        <v>-45000000</v>
      </c>
      <c r="M1543" s="160">
        <v>-45000000</v>
      </c>
      <c r="N1543" s="160">
        <v>-45000000</v>
      </c>
      <c r="O1543" s="160">
        <v>-45000000</v>
      </c>
      <c r="P1543" s="160">
        <v>-45000000</v>
      </c>
      <c r="Q1543" s="160">
        <f t="shared" si="353"/>
        <v>-45000000</v>
      </c>
      <c r="R1543" s="222"/>
      <c r="S1543" s="209"/>
      <c r="T1543" s="209" t="s">
        <v>427</v>
      </c>
      <c r="U1543" s="517"/>
      <c r="V1543" s="16">
        <f t="shared" si="363"/>
        <v>-45000000</v>
      </c>
      <c r="W1543" s="11">
        <f t="shared" si="361"/>
        <v>-45000000</v>
      </c>
      <c r="X1543" s="17">
        <f t="shared" si="362"/>
        <v>-45000000</v>
      </c>
      <c r="Y1543" s="16"/>
      <c r="Z1543" s="11"/>
      <c r="AA1543" s="17"/>
      <c r="AB1543" s="16"/>
      <c r="AC1543" s="11"/>
      <c r="AD1543" s="17">
        <f>SUM(AB1543:AC1543)</f>
        <v>0</v>
      </c>
      <c r="AE1543" s="16"/>
      <c r="AF1543" s="11"/>
      <c r="AG1543" s="17"/>
      <c r="AH1543" s="161"/>
      <c r="AI1543" s="285"/>
      <c r="AJ1543" s="16">
        <f t="shared" si="366"/>
        <v>0</v>
      </c>
    </row>
    <row r="1544" spans="1:36" ht="11.25" customHeight="1">
      <c r="A1544" s="156">
        <v>22100973</v>
      </c>
      <c r="B1544" s="157"/>
      <c r="C1544" s="197" t="s">
        <v>183</v>
      </c>
      <c r="D1544" s="159">
        <v>0</v>
      </c>
      <c r="E1544" s="159">
        <v>0</v>
      </c>
      <c r="F1544" s="159">
        <v>0</v>
      </c>
      <c r="G1544" s="159">
        <v>0</v>
      </c>
      <c r="H1544" s="159">
        <v>0</v>
      </c>
      <c r="I1544" s="159">
        <v>0</v>
      </c>
      <c r="J1544" s="275">
        <v>0</v>
      </c>
      <c r="K1544" s="275">
        <v>0</v>
      </c>
      <c r="L1544" s="160">
        <v>0</v>
      </c>
      <c r="M1544" s="160">
        <v>0</v>
      </c>
      <c r="N1544" s="160">
        <v>0</v>
      </c>
      <c r="O1544" s="160">
        <v>0</v>
      </c>
      <c r="P1544" s="160">
        <v>0</v>
      </c>
      <c r="Q1544" s="160">
        <f t="shared" si="353"/>
        <v>0</v>
      </c>
      <c r="R1544" s="222"/>
      <c r="S1544" s="209"/>
      <c r="T1544" s="209">
        <v>8</v>
      </c>
      <c r="U1544" s="517"/>
      <c r="V1544" s="16">
        <f t="shared" si="363"/>
        <v>0</v>
      </c>
      <c r="W1544" s="11">
        <f t="shared" si="361"/>
        <v>0</v>
      </c>
      <c r="X1544" s="17">
        <f t="shared" si="362"/>
        <v>0</v>
      </c>
      <c r="Y1544" s="16"/>
      <c r="Z1544" s="11"/>
      <c r="AA1544" s="17"/>
      <c r="AB1544" s="16"/>
      <c r="AC1544" s="11"/>
      <c r="AD1544" s="17">
        <f t="shared" si="364"/>
        <v>0</v>
      </c>
      <c r="AE1544" s="16"/>
      <c r="AF1544" s="11"/>
      <c r="AG1544" s="17"/>
      <c r="AH1544" s="161"/>
      <c r="AI1544" s="285"/>
      <c r="AJ1544" s="16">
        <f t="shared" si="366"/>
        <v>0</v>
      </c>
    </row>
    <row r="1545" spans="1:36" ht="11.25" customHeight="1">
      <c r="A1545" s="156">
        <v>22100993</v>
      </c>
      <c r="C1545" s="197" t="s">
        <v>1615</v>
      </c>
      <c r="D1545" s="159">
        <v>0</v>
      </c>
      <c r="E1545" s="159">
        <v>0</v>
      </c>
      <c r="F1545" s="159">
        <v>0</v>
      </c>
      <c r="G1545" s="159">
        <v>0</v>
      </c>
      <c r="H1545" s="159">
        <v>0</v>
      </c>
      <c r="I1545" s="159">
        <v>0</v>
      </c>
      <c r="J1545" s="275">
        <v>0</v>
      </c>
      <c r="K1545" s="275">
        <v>0</v>
      </c>
      <c r="L1545" s="160">
        <v>0</v>
      </c>
      <c r="M1545" s="160">
        <v>0</v>
      </c>
      <c r="N1545" s="160">
        <v>0</v>
      </c>
      <c r="O1545" s="160">
        <v>0</v>
      </c>
      <c r="P1545" s="160">
        <v>0</v>
      </c>
      <c r="Q1545" s="160">
        <f t="shared" si="353"/>
        <v>0</v>
      </c>
      <c r="R1545" s="222"/>
      <c r="S1545" s="209"/>
      <c r="T1545" s="209">
        <v>8</v>
      </c>
      <c r="U1545" s="517"/>
      <c r="V1545" s="16">
        <f t="shared" si="363"/>
        <v>0</v>
      </c>
      <c r="W1545" s="11">
        <f t="shared" si="361"/>
        <v>0</v>
      </c>
      <c r="X1545" s="17">
        <f t="shared" si="362"/>
        <v>0</v>
      </c>
      <c r="Y1545" s="16"/>
      <c r="Z1545" s="11"/>
      <c r="AA1545" s="17"/>
      <c r="AB1545" s="16"/>
      <c r="AC1545" s="11"/>
      <c r="AD1545" s="17">
        <f t="shared" si="364"/>
        <v>0</v>
      </c>
      <c r="AE1545" s="16"/>
      <c r="AF1545" s="11"/>
      <c r="AG1545" s="17"/>
      <c r="AH1545" s="161"/>
      <c r="AI1545" s="285"/>
      <c r="AJ1545" s="16">
        <f t="shared" si="366"/>
        <v>0</v>
      </c>
    </row>
    <row r="1546" spans="1:36" ht="11.25" customHeight="1">
      <c r="A1546" s="173">
        <v>22101023</v>
      </c>
      <c r="B1546" s="168"/>
      <c r="C1546" s="251" t="s">
        <v>974</v>
      </c>
      <c r="D1546" s="159">
        <v>-250000000</v>
      </c>
      <c r="E1546" s="159">
        <v>-250000000</v>
      </c>
      <c r="F1546" s="159">
        <v>-250000000</v>
      </c>
      <c r="G1546" s="159">
        <v>-250000000</v>
      </c>
      <c r="H1546" s="159">
        <v>-250000000</v>
      </c>
      <c r="I1546" s="159">
        <v>-250000000</v>
      </c>
      <c r="J1546" s="275">
        <v>-250000000</v>
      </c>
      <c r="K1546" s="275">
        <v>-250000000</v>
      </c>
      <c r="L1546" s="160">
        <v>-250000000</v>
      </c>
      <c r="M1546" s="160">
        <v>-250000000</v>
      </c>
      <c r="N1546" s="160">
        <v>-250000000</v>
      </c>
      <c r="O1546" s="160">
        <v>-250000000</v>
      </c>
      <c r="P1546" s="160">
        <v>-250000000</v>
      </c>
      <c r="Q1546" s="160">
        <f t="shared" si="353"/>
        <v>-250000000</v>
      </c>
      <c r="R1546" s="222"/>
      <c r="S1546" s="209"/>
      <c r="T1546" s="209" t="s">
        <v>427</v>
      </c>
      <c r="U1546" s="517"/>
      <c r="V1546" s="16">
        <f t="shared" si="363"/>
        <v>-250000000</v>
      </c>
      <c r="W1546" s="11">
        <f t="shared" si="361"/>
        <v>-250000000</v>
      </c>
      <c r="X1546" s="17">
        <f t="shared" si="362"/>
        <v>-250000000</v>
      </c>
      <c r="Y1546" s="16"/>
      <c r="Z1546" s="11"/>
      <c r="AA1546" s="17"/>
      <c r="AB1546" s="16"/>
      <c r="AC1546" s="11"/>
      <c r="AD1546" s="17">
        <f t="shared" si="364"/>
        <v>0</v>
      </c>
      <c r="AE1546" s="16"/>
      <c r="AF1546" s="11"/>
      <c r="AG1546" s="17"/>
      <c r="AH1546" s="161"/>
      <c r="AI1546" s="285"/>
      <c r="AJ1546" s="16">
        <f t="shared" si="366"/>
        <v>0</v>
      </c>
    </row>
    <row r="1547" spans="1:36" ht="11.25" customHeight="1">
      <c r="A1547" s="173">
        <v>22101033</v>
      </c>
      <c r="B1547" s="168"/>
      <c r="C1547" s="251" t="s">
        <v>486</v>
      </c>
      <c r="D1547" s="159">
        <v>-300000000</v>
      </c>
      <c r="E1547" s="159">
        <v>-300000000</v>
      </c>
      <c r="F1547" s="159">
        <v>-300000000</v>
      </c>
      <c r="G1547" s="159">
        <v>-300000000</v>
      </c>
      <c r="H1547" s="159">
        <v>-300000000</v>
      </c>
      <c r="I1547" s="159">
        <v>-300000000</v>
      </c>
      <c r="J1547" s="275">
        <v>-300000000</v>
      </c>
      <c r="K1547" s="275">
        <v>-300000000</v>
      </c>
      <c r="L1547" s="160">
        <v>-300000000</v>
      </c>
      <c r="M1547" s="160">
        <v>-300000000</v>
      </c>
      <c r="N1547" s="160">
        <v>-300000000</v>
      </c>
      <c r="O1547" s="160">
        <v>-300000000</v>
      </c>
      <c r="P1547" s="160">
        <v>-300000000</v>
      </c>
      <c r="Q1547" s="160">
        <f t="shared" ref="Q1547:Q1610" si="367">(D1547+P1547+SUM(E1547:O1547)*2)/24</f>
        <v>-300000000</v>
      </c>
      <c r="R1547" s="222"/>
      <c r="S1547" s="209"/>
      <c r="T1547" s="209" t="s">
        <v>427</v>
      </c>
      <c r="U1547" s="517"/>
      <c r="V1547" s="16">
        <f t="shared" si="363"/>
        <v>-300000000</v>
      </c>
      <c r="W1547" s="11">
        <f t="shared" si="361"/>
        <v>-300000000</v>
      </c>
      <c r="X1547" s="17">
        <f t="shared" si="362"/>
        <v>-300000000</v>
      </c>
      <c r="Y1547" s="16"/>
      <c r="Z1547" s="11"/>
      <c r="AA1547" s="17"/>
      <c r="AB1547" s="16"/>
      <c r="AC1547" s="11"/>
      <c r="AD1547" s="17">
        <f t="shared" si="364"/>
        <v>0</v>
      </c>
      <c r="AE1547" s="16"/>
      <c r="AF1547" s="11"/>
      <c r="AG1547" s="17"/>
      <c r="AH1547" s="161"/>
      <c r="AI1547" s="285"/>
      <c r="AJ1547" s="16">
        <f t="shared" si="366"/>
        <v>0</v>
      </c>
    </row>
    <row r="1548" spans="1:36" ht="11.25" customHeight="1">
      <c r="A1548" s="173">
        <v>22101043</v>
      </c>
      <c r="B1548" s="168"/>
      <c r="C1548" s="242" t="s">
        <v>1254</v>
      </c>
      <c r="D1548" s="159">
        <v>0</v>
      </c>
      <c r="E1548" s="159">
        <v>0</v>
      </c>
      <c r="F1548" s="159">
        <v>0</v>
      </c>
      <c r="G1548" s="159">
        <v>0</v>
      </c>
      <c r="H1548" s="159">
        <v>0</v>
      </c>
      <c r="I1548" s="159">
        <v>0</v>
      </c>
      <c r="J1548" s="275">
        <v>0</v>
      </c>
      <c r="K1548" s="275">
        <v>0</v>
      </c>
      <c r="L1548" s="160">
        <v>0</v>
      </c>
      <c r="M1548" s="160">
        <v>0</v>
      </c>
      <c r="N1548" s="160">
        <v>0</v>
      </c>
      <c r="O1548" s="160">
        <v>0</v>
      </c>
      <c r="P1548" s="160">
        <v>0</v>
      </c>
      <c r="Q1548" s="160">
        <f t="shared" si="367"/>
        <v>0</v>
      </c>
      <c r="R1548" s="222"/>
      <c r="S1548" s="209"/>
      <c r="T1548" s="209" t="s">
        <v>427</v>
      </c>
      <c r="U1548" s="517"/>
      <c r="V1548" s="16">
        <f t="shared" si="363"/>
        <v>0</v>
      </c>
      <c r="W1548" s="11">
        <f t="shared" si="361"/>
        <v>0</v>
      </c>
      <c r="X1548" s="17">
        <f t="shared" si="362"/>
        <v>0</v>
      </c>
      <c r="Y1548" s="16"/>
      <c r="Z1548" s="11"/>
      <c r="AA1548" s="17"/>
      <c r="AB1548" s="16"/>
      <c r="AC1548" s="11"/>
      <c r="AD1548" s="17">
        <f t="shared" si="364"/>
        <v>0</v>
      </c>
      <c r="AE1548" s="16"/>
      <c r="AF1548" s="11"/>
      <c r="AG1548" s="17"/>
      <c r="AH1548" s="161"/>
      <c r="AI1548" s="285"/>
      <c r="AJ1548" s="16">
        <f t="shared" si="366"/>
        <v>0</v>
      </c>
    </row>
    <row r="1549" spans="1:36" ht="11.25" customHeight="1">
      <c r="A1549" s="156">
        <v>22101053</v>
      </c>
      <c r="B1549" s="168"/>
      <c r="C1549" s="166" t="s">
        <v>1818</v>
      </c>
      <c r="D1549" s="159">
        <v>-250000000</v>
      </c>
      <c r="E1549" s="159">
        <v>-250000000</v>
      </c>
      <c r="F1549" s="159">
        <v>-250000000</v>
      </c>
      <c r="G1549" s="159">
        <v>-250000000</v>
      </c>
      <c r="H1549" s="159">
        <v>-250000000</v>
      </c>
      <c r="I1549" s="159">
        <v>-250000000</v>
      </c>
      <c r="J1549" s="275">
        <v>-250000000</v>
      </c>
      <c r="K1549" s="275">
        <v>-250000000</v>
      </c>
      <c r="L1549" s="160">
        <v>-250000000</v>
      </c>
      <c r="M1549" s="160">
        <v>-250000000</v>
      </c>
      <c r="N1549" s="160">
        <v>-250000000</v>
      </c>
      <c r="O1549" s="160">
        <v>-250000000</v>
      </c>
      <c r="P1549" s="160">
        <v>-250000000</v>
      </c>
      <c r="Q1549" s="160">
        <f t="shared" si="367"/>
        <v>-250000000</v>
      </c>
      <c r="R1549" s="222"/>
      <c r="S1549" s="209"/>
      <c r="T1549" s="209" t="s">
        <v>427</v>
      </c>
      <c r="U1549" s="517"/>
      <c r="V1549" s="16">
        <f t="shared" si="363"/>
        <v>-250000000</v>
      </c>
      <c r="W1549" s="11">
        <f t="shared" si="361"/>
        <v>-250000000</v>
      </c>
      <c r="X1549" s="17">
        <f t="shared" si="362"/>
        <v>-250000000</v>
      </c>
      <c r="Y1549" s="16"/>
      <c r="Z1549" s="11"/>
      <c r="AA1549" s="17"/>
      <c r="AB1549" s="16"/>
      <c r="AC1549" s="11"/>
      <c r="AD1549" s="17">
        <f t="shared" si="364"/>
        <v>0</v>
      </c>
      <c r="AE1549" s="16"/>
      <c r="AF1549" s="11"/>
      <c r="AG1549" s="17"/>
      <c r="AH1549" s="161"/>
      <c r="AI1549" s="285"/>
      <c r="AJ1549" s="16">
        <f t="shared" si="366"/>
        <v>0</v>
      </c>
    </row>
    <row r="1550" spans="1:36" ht="11.25" customHeight="1">
      <c r="A1550" s="156">
        <v>22101113</v>
      </c>
      <c r="C1550" s="197" t="s">
        <v>1483</v>
      </c>
      <c r="D1550" s="159">
        <v>-350000000</v>
      </c>
      <c r="E1550" s="159">
        <v>-350000000</v>
      </c>
      <c r="F1550" s="159">
        <v>-350000000</v>
      </c>
      <c r="G1550" s="159">
        <v>-350000000</v>
      </c>
      <c r="H1550" s="159">
        <v>-350000000</v>
      </c>
      <c r="I1550" s="159">
        <v>-350000000</v>
      </c>
      <c r="J1550" s="275">
        <v>-350000000</v>
      </c>
      <c r="K1550" s="275">
        <v>-350000000</v>
      </c>
      <c r="L1550" s="160">
        <v>-350000000</v>
      </c>
      <c r="M1550" s="160">
        <v>-350000000</v>
      </c>
      <c r="N1550" s="160">
        <v>-350000000</v>
      </c>
      <c r="O1550" s="160">
        <v>-350000000</v>
      </c>
      <c r="P1550" s="160">
        <v>-350000000</v>
      </c>
      <c r="Q1550" s="160">
        <f t="shared" si="367"/>
        <v>-350000000</v>
      </c>
      <c r="R1550" s="222"/>
      <c r="S1550" s="209"/>
      <c r="T1550" s="209">
        <v>8</v>
      </c>
      <c r="U1550" s="517"/>
      <c r="V1550" s="16">
        <f t="shared" si="363"/>
        <v>-350000000</v>
      </c>
      <c r="W1550" s="11">
        <f t="shared" si="361"/>
        <v>-350000000</v>
      </c>
      <c r="X1550" s="17">
        <f t="shared" si="362"/>
        <v>-350000000</v>
      </c>
      <c r="Y1550" s="16"/>
      <c r="Z1550" s="11"/>
      <c r="AA1550" s="17"/>
      <c r="AB1550" s="16"/>
      <c r="AC1550" s="11"/>
      <c r="AD1550" s="17">
        <f t="shared" si="364"/>
        <v>0</v>
      </c>
      <c r="AE1550" s="16"/>
      <c r="AF1550" s="11"/>
      <c r="AG1550" s="17"/>
      <c r="AH1550" s="161"/>
      <c r="AI1550" s="285"/>
      <c r="AJ1550" s="16">
        <f t="shared" si="366"/>
        <v>0</v>
      </c>
    </row>
    <row r="1551" spans="1:36" ht="11.25" customHeight="1">
      <c r="A1551" s="156">
        <v>22101123</v>
      </c>
      <c r="C1551" s="197" t="s">
        <v>923</v>
      </c>
      <c r="D1551" s="159">
        <v>-325000000</v>
      </c>
      <c r="E1551" s="159">
        <v>-325000000</v>
      </c>
      <c r="F1551" s="159">
        <v>-325000000</v>
      </c>
      <c r="G1551" s="159">
        <v>-325000000</v>
      </c>
      <c r="H1551" s="159">
        <v>-325000000</v>
      </c>
      <c r="I1551" s="159">
        <v>-325000000</v>
      </c>
      <c r="J1551" s="275">
        <v>-325000000</v>
      </c>
      <c r="K1551" s="275">
        <v>-325000000</v>
      </c>
      <c r="L1551" s="160">
        <v>-325000000</v>
      </c>
      <c r="M1551" s="160">
        <v>-325000000</v>
      </c>
      <c r="N1551" s="160">
        <v>-325000000</v>
      </c>
      <c r="O1551" s="160">
        <v>-325000000</v>
      </c>
      <c r="P1551" s="160">
        <v>-325000000</v>
      </c>
      <c r="Q1551" s="160">
        <f t="shared" si="367"/>
        <v>-325000000</v>
      </c>
      <c r="R1551" s="222"/>
      <c r="S1551" s="209"/>
      <c r="T1551" s="209" t="s">
        <v>427</v>
      </c>
      <c r="U1551" s="517"/>
      <c r="V1551" s="16">
        <f t="shared" si="363"/>
        <v>-325000000</v>
      </c>
      <c r="W1551" s="11">
        <f t="shared" si="361"/>
        <v>-325000000</v>
      </c>
      <c r="X1551" s="17">
        <f t="shared" si="362"/>
        <v>-325000000</v>
      </c>
      <c r="Y1551" s="16"/>
      <c r="Z1551" s="11"/>
      <c r="AA1551" s="17"/>
      <c r="AB1551" s="16"/>
      <c r="AC1551" s="11"/>
      <c r="AD1551" s="17">
        <f t="shared" si="364"/>
        <v>0</v>
      </c>
      <c r="AE1551" s="16"/>
      <c r="AF1551" s="11"/>
      <c r="AG1551" s="17"/>
      <c r="AH1551" s="161"/>
      <c r="AI1551" s="285"/>
      <c r="AJ1551" s="16">
        <f t="shared" si="366"/>
        <v>0</v>
      </c>
    </row>
    <row r="1552" spans="1:36" ht="11.25" customHeight="1">
      <c r="A1552" s="156">
        <v>22101133</v>
      </c>
      <c r="C1552" s="197" t="s">
        <v>1951</v>
      </c>
      <c r="D1552" s="159">
        <v>-250000000</v>
      </c>
      <c r="E1552" s="159">
        <v>-250000000</v>
      </c>
      <c r="F1552" s="159">
        <v>-250000000</v>
      </c>
      <c r="G1552" s="159">
        <v>-250000000</v>
      </c>
      <c r="H1552" s="159">
        <v>-250000000</v>
      </c>
      <c r="I1552" s="159">
        <v>-250000000</v>
      </c>
      <c r="J1552" s="275">
        <v>-250000000</v>
      </c>
      <c r="K1552" s="275">
        <v>-250000000</v>
      </c>
      <c r="L1552" s="160">
        <v>-250000000</v>
      </c>
      <c r="M1552" s="160">
        <v>-250000000</v>
      </c>
      <c r="N1552" s="160">
        <v>-250000000</v>
      </c>
      <c r="O1552" s="160">
        <v>-250000000</v>
      </c>
      <c r="P1552" s="160">
        <v>-250000000</v>
      </c>
      <c r="Q1552" s="160">
        <f t="shared" si="367"/>
        <v>-250000000</v>
      </c>
      <c r="R1552" s="222"/>
      <c r="S1552" s="209"/>
      <c r="T1552" s="209" t="s">
        <v>427</v>
      </c>
      <c r="U1552" s="517"/>
      <c r="V1552" s="16">
        <f t="shared" si="363"/>
        <v>-250000000</v>
      </c>
      <c r="W1552" s="11">
        <f t="shared" si="361"/>
        <v>-250000000</v>
      </c>
      <c r="X1552" s="17">
        <f t="shared" si="362"/>
        <v>-250000000</v>
      </c>
      <c r="Y1552" s="16"/>
      <c r="Z1552" s="11"/>
      <c r="AA1552" s="17"/>
      <c r="AB1552" s="16"/>
      <c r="AC1552" s="11"/>
      <c r="AD1552" s="17">
        <f t="shared" si="364"/>
        <v>0</v>
      </c>
      <c r="AE1552" s="16"/>
      <c r="AF1552" s="11"/>
      <c r="AG1552" s="17"/>
      <c r="AH1552" s="161"/>
      <c r="AI1552" s="285"/>
      <c r="AJ1552" s="16">
        <f t="shared" si="366"/>
        <v>0</v>
      </c>
    </row>
    <row r="1553" spans="1:36" ht="11.25" customHeight="1">
      <c r="A1553" s="156">
        <v>22101143</v>
      </c>
      <c r="C1553" s="197" t="s">
        <v>2053</v>
      </c>
      <c r="D1553" s="159">
        <v>-300000000</v>
      </c>
      <c r="E1553" s="159">
        <v>-300000000</v>
      </c>
      <c r="F1553" s="159">
        <v>-300000000</v>
      </c>
      <c r="G1553" s="159">
        <v>-300000000</v>
      </c>
      <c r="H1553" s="159">
        <v>-300000000</v>
      </c>
      <c r="I1553" s="159">
        <v>-300000000</v>
      </c>
      <c r="J1553" s="275">
        <v>-300000000</v>
      </c>
      <c r="K1553" s="275">
        <v>-300000000</v>
      </c>
      <c r="L1553" s="160">
        <v>-300000000</v>
      </c>
      <c r="M1553" s="160">
        <v>-300000000</v>
      </c>
      <c r="N1553" s="160">
        <v>-300000000</v>
      </c>
      <c r="O1553" s="160">
        <v>-300000000</v>
      </c>
      <c r="P1553" s="160">
        <v>-300000000</v>
      </c>
      <c r="Q1553" s="160">
        <f t="shared" si="367"/>
        <v>-300000000</v>
      </c>
      <c r="R1553" s="222"/>
      <c r="S1553" s="209"/>
      <c r="T1553" s="209" t="s">
        <v>427</v>
      </c>
      <c r="U1553" s="517"/>
      <c r="V1553" s="16">
        <f t="shared" si="363"/>
        <v>-300000000</v>
      </c>
      <c r="W1553" s="11">
        <f t="shared" si="361"/>
        <v>-300000000</v>
      </c>
      <c r="X1553" s="17">
        <f t="shared" si="362"/>
        <v>-300000000</v>
      </c>
      <c r="Y1553" s="16"/>
      <c r="Z1553" s="11"/>
      <c r="AA1553" s="17"/>
      <c r="AB1553" s="16"/>
      <c r="AC1553" s="11"/>
      <c r="AD1553" s="17">
        <f t="shared" si="364"/>
        <v>0</v>
      </c>
      <c r="AE1553" s="16"/>
      <c r="AF1553" s="11"/>
      <c r="AG1553" s="17"/>
      <c r="AH1553" s="161"/>
      <c r="AI1553" s="285"/>
      <c r="AJ1553" s="16">
        <f t="shared" si="366"/>
        <v>0</v>
      </c>
    </row>
    <row r="1554" spans="1:36" ht="11.25" customHeight="1">
      <c r="A1554" s="156">
        <v>22300013</v>
      </c>
      <c r="C1554" s="197" t="s">
        <v>1701</v>
      </c>
      <c r="D1554" s="159">
        <v>0</v>
      </c>
      <c r="E1554" s="159">
        <v>0</v>
      </c>
      <c r="F1554" s="159">
        <v>0</v>
      </c>
      <c r="G1554" s="159">
        <v>0</v>
      </c>
      <c r="H1554" s="159">
        <v>0</v>
      </c>
      <c r="I1554" s="159">
        <v>0</v>
      </c>
      <c r="J1554" s="275">
        <v>0</v>
      </c>
      <c r="K1554" s="275">
        <v>0</v>
      </c>
      <c r="L1554" s="160">
        <v>0</v>
      </c>
      <c r="M1554" s="160">
        <v>0</v>
      </c>
      <c r="N1554" s="160">
        <v>0</v>
      </c>
      <c r="O1554" s="160">
        <v>0</v>
      </c>
      <c r="P1554" s="160">
        <v>0</v>
      </c>
      <c r="Q1554" s="160">
        <f t="shared" si="367"/>
        <v>0</v>
      </c>
      <c r="R1554" s="222"/>
      <c r="S1554" s="209"/>
      <c r="T1554" s="209">
        <v>8</v>
      </c>
      <c r="U1554" s="517"/>
      <c r="V1554" s="16">
        <f t="shared" si="363"/>
        <v>0</v>
      </c>
      <c r="W1554" s="11">
        <f t="shared" si="361"/>
        <v>0</v>
      </c>
      <c r="X1554" s="17">
        <f t="shared" si="362"/>
        <v>0</v>
      </c>
      <c r="Y1554" s="16"/>
      <c r="Z1554" s="11"/>
      <c r="AA1554" s="17"/>
      <c r="AB1554" s="16"/>
      <c r="AC1554" s="11"/>
      <c r="AD1554" s="17">
        <f t="shared" si="364"/>
        <v>0</v>
      </c>
      <c r="AE1554" s="16"/>
      <c r="AF1554" s="11"/>
      <c r="AG1554" s="17"/>
      <c r="AH1554" s="161"/>
      <c r="AI1554" s="285"/>
      <c r="AJ1554" s="16">
        <f t="shared" si="366"/>
        <v>0</v>
      </c>
    </row>
    <row r="1555" spans="1:36" ht="11.25" customHeight="1">
      <c r="A1555" s="156">
        <v>22300023</v>
      </c>
      <c r="C1555" s="197" t="s">
        <v>1702</v>
      </c>
      <c r="D1555" s="159">
        <v>0</v>
      </c>
      <c r="E1555" s="159">
        <v>0</v>
      </c>
      <c r="F1555" s="159">
        <v>0</v>
      </c>
      <c r="G1555" s="159">
        <v>0</v>
      </c>
      <c r="H1555" s="159">
        <v>0</v>
      </c>
      <c r="I1555" s="159">
        <v>0</v>
      </c>
      <c r="J1555" s="275">
        <v>0</v>
      </c>
      <c r="K1555" s="275">
        <v>0</v>
      </c>
      <c r="L1555" s="160">
        <v>0</v>
      </c>
      <c r="M1555" s="160">
        <v>0</v>
      </c>
      <c r="N1555" s="160">
        <v>0</v>
      </c>
      <c r="O1555" s="160">
        <v>0</v>
      </c>
      <c r="P1555" s="160">
        <v>0</v>
      </c>
      <c r="Q1555" s="160">
        <f t="shared" si="367"/>
        <v>0</v>
      </c>
      <c r="R1555" s="222"/>
      <c r="S1555" s="209"/>
      <c r="T1555" s="209">
        <v>8</v>
      </c>
      <c r="U1555" s="517"/>
      <c r="V1555" s="16">
        <f t="shared" si="363"/>
        <v>0</v>
      </c>
      <c r="W1555" s="11">
        <f t="shared" si="361"/>
        <v>0</v>
      </c>
      <c r="X1555" s="17">
        <f t="shared" si="362"/>
        <v>0</v>
      </c>
      <c r="Y1555" s="16"/>
      <c r="Z1555" s="11"/>
      <c r="AA1555" s="17"/>
      <c r="AB1555" s="16"/>
      <c r="AC1555" s="11"/>
      <c r="AD1555" s="17">
        <f t="shared" si="364"/>
        <v>0</v>
      </c>
      <c r="AE1555" s="16"/>
      <c r="AF1555" s="11"/>
      <c r="AG1555" s="17"/>
      <c r="AH1555" s="161"/>
      <c r="AI1555" s="285"/>
      <c r="AJ1555" s="16">
        <f t="shared" si="366"/>
        <v>0</v>
      </c>
    </row>
    <row r="1556" spans="1:36" ht="11.25" customHeight="1">
      <c r="A1556" s="156">
        <v>22400013</v>
      </c>
      <c r="C1556" s="197" t="s">
        <v>482</v>
      </c>
      <c r="D1556" s="159">
        <v>0</v>
      </c>
      <c r="E1556" s="159">
        <v>0</v>
      </c>
      <c r="F1556" s="159">
        <v>0</v>
      </c>
      <c r="G1556" s="159">
        <v>0</v>
      </c>
      <c r="H1556" s="159">
        <v>0</v>
      </c>
      <c r="I1556" s="159">
        <v>0</v>
      </c>
      <c r="J1556" s="275">
        <v>0</v>
      </c>
      <c r="K1556" s="275">
        <v>0</v>
      </c>
      <c r="L1556" s="160">
        <v>0</v>
      </c>
      <c r="M1556" s="160">
        <v>0</v>
      </c>
      <c r="N1556" s="160">
        <v>0</v>
      </c>
      <c r="O1556" s="160">
        <v>0</v>
      </c>
      <c r="P1556" s="160">
        <v>0</v>
      </c>
      <c r="Q1556" s="160">
        <f t="shared" si="367"/>
        <v>0</v>
      </c>
      <c r="R1556" s="222"/>
      <c r="S1556" s="209"/>
      <c r="T1556" s="209">
        <v>8</v>
      </c>
      <c r="U1556" s="517"/>
      <c r="V1556" s="16">
        <f t="shared" si="363"/>
        <v>0</v>
      </c>
      <c r="W1556" s="11">
        <f t="shared" si="361"/>
        <v>0</v>
      </c>
      <c r="X1556" s="17">
        <f t="shared" si="362"/>
        <v>0</v>
      </c>
      <c r="Y1556" s="16"/>
      <c r="Z1556" s="11"/>
      <c r="AA1556" s="17"/>
      <c r="AB1556" s="16"/>
      <c r="AC1556" s="11"/>
      <c r="AD1556" s="17">
        <f t="shared" si="364"/>
        <v>0</v>
      </c>
      <c r="AE1556" s="16"/>
      <c r="AF1556" s="11"/>
      <c r="AG1556" s="17"/>
      <c r="AH1556" s="161"/>
      <c r="AI1556" s="285"/>
      <c r="AJ1556" s="16">
        <f t="shared" si="366"/>
        <v>0</v>
      </c>
    </row>
    <row r="1557" spans="1:36" ht="11.25" customHeight="1">
      <c r="A1557" s="156">
        <v>22400023</v>
      </c>
      <c r="C1557" s="197" t="s">
        <v>503</v>
      </c>
      <c r="D1557" s="159">
        <v>0</v>
      </c>
      <c r="E1557" s="159">
        <v>0</v>
      </c>
      <c r="F1557" s="159">
        <v>0</v>
      </c>
      <c r="G1557" s="159">
        <v>0</v>
      </c>
      <c r="H1557" s="159">
        <v>0</v>
      </c>
      <c r="I1557" s="159">
        <v>0</v>
      </c>
      <c r="J1557" s="275">
        <v>0</v>
      </c>
      <c r="K1557" s="275">
        <v>0</v>
      </c>
      <c r="L1557" s="160">
        <v>0</v>
      </c>
      <c r="M1557" s="160">
        <v>0</v>
      </c>
      <c r="N1557" s="160">
        <v>0</v>
      </c>
      <c r="O1557" s="160">
        <v>0</v>
      </c>
      <c r="P1557" s="160">
        <v>0</v>
      </c>
      <c r="Q1557" s="160">
        <f t="shared" si="367"/>
        <v>0</v>
      </c>
      <c r="R1557" s="222"/>
      <c r="S1557" s="209"/>
      <c r="T1557" s="209">
        <v>8</v>
      </c>
      <c r="U1557" s="517"/>
      <c r="V1557" s="16">
        <f t="shared" si="363"/>
        <v>0</v>
      </c>
      <c r="W1557" s="11">
        <f t="shared" si="361"/>
        <v>0</v>
      </c>
      <c r="X1557" s="17">
        <f t="shared" si="362"/>
        <v>0</v>
      </c>
      <c r="Y1557" s="16"/>
      <c r="Z1557" s="11"/>
      <c r="AA1557" s="17"/>
      <c r="AB1557" s="16"/>
      <c r="AC1557" s="11"/>
      <c r="AD1557" s="17">
        <f t="shared" si="364"/>
        <v>0</v>
      </c>
      <c r="AE1557" s="16"/>
      <c r="AF1557" s="11"/>
      <c r="AG1557" s="17"/>
      <c r="AH1557" s="161"/>
      <c r="AI1557" s="285"/>
      <c r="AJ1557" s="16">
        <f t="shared" si="366"/>
        <v>0</v>
      </c>
    </row>
    <row r="1558" spans="1:36" ht="11.25" customHeight="1">
      <c r="A1558" s="156">
        <v>22600043</v>
      </c>
      <c r="C1558" s="197" t="s">
        <v>577</v>
      </c>
      <c r="D1558" s="159">
        <v>0</v>
      </c>
      <c r="E1558" s="159">
        <v>0</v>
      </c>
      <c r="F1558" s="159">
        <v>0</v>
      </c>
      <c r="G1558" s="159">
        <v>0</v>
      </c>
      <c r="H1558" s="159">
        <v>0</v>
      </c>
      <c r="I1558" s="159">
        <v>0</v>
      </c>
      <c r="J1558" s="275">
        <v>0</v>
      </c>
      <c r="K1558" s="275">
        <v>0</v>
      </c>
      <c r="L1558" s="160">
        <v>0</v>
      </c>
      <c r="M1558" s="160">
        <v>0</v>
      </c>
      <c r="N1558" s="160">
        <v>0</v>
      </c>
      <c r="O1558" s="160">
        <v>0</v>
      </c>
      <c r="P1558" s="160">
        <v>0</v>
      </c>
      <c r="Q1558" s="160">
        <f t="shared" si="367"/>
        <v>0</v>
      </c>
      <c r="R1558" s="222"/>
      <c r="S1558" s="209"/>
      <c r="T1558" s="209">
        <v>8</v>
      </c>
      <c r="U1558" s="517"/>
      <c r="V1558" s="16">
        <f t="shared" si="363"/>
        <v>0</v>
      </c>
      <c r="W1558" s="11">
        <f t="shared" si="361"/>
        <v>0</v>
      </c>
      <c r="X1558" s="17">
        <f t="shared" si="362"/>
        <v>0</v>
      </c>
      <c r="Y1558" s="16"/>
      <c r="Z1558" s="11"/>
      <c r="AA1558" s="17"/>
      <c r="AB1558" s="16"/>
      <c r="AC1558" s="11"/>
      <c r="AD1558" s="17">
        <f t="shared" si="364"/>
        <v>0</v>
      </c>
      <c r="AE1558" s="16"/>
      <c r="AF1558" s="11"/>
      <c r="AG1558" s="17"/>
      <c r="AH1558" s="161"/>
      <c r="AI1558" s="285"/>
      <c r="AJ1558" s="16">
        <f t="shared" si="366"/>
        <v>0</v>
      </c>
    </row>
    <row r="1559" spans="1:36" ht="11.25" customHeight="1">
      <c r="A1559" s="156">
        <v>22600053</v>
      </c>
      <c r="C1559" s="197" t="s">
        <v>811</v>
      </c>
      <c r="D1559" s="159">
        <v>0</v>
      </c>
      <c r="E1559" s="159">
        <v>0</v>
      </c>
      <c r="F1559" s="159">
        <v>0</v>
      </c>
      <c r="G1559" s="159">
        <v>0</v>
      </c>
      <c r="H1559" s="159">
        <v>0</v>
      </c>
      <c r="I1559" s="159">
        <v>0</v>
      </c>
      <c r="J1559" s="275">
        <v>0</v>
      </c>
      <c r="K1559" s="275">
        <v>0</v>
      </c>
      <c r="L1559" s="160">
        <v>0</v>
      </c>
      <c r="M1559" s="160">
        <v>0</v>
      </c>
      <c r="N1559" s="160">
        <v>0</v>
      </c>
      <c r="O1559" s="160">
        <v>0</v>
      </c>
      <c r="P1559" s="160">
        <v>0</v>
      </c>
      <c r="Q1559" s="160">
        <f t="shared" si="367"/>
        <v>0</v>
      </c>
      <c r="R1559" s="222"/>
      <c r="S1559" s="209"/>
      <c r="T1559" s="209">
        <v>8</v>
      </c>
      <c r="U1559" s="517"/>
      <c r="V1559" s="16">
        <f t="shared" si="363"/>
        <v>0</v>
      </c>
      <c r="W1559" s="11">
        <f t="shared" si="361"/>
        <v>0</v>
      </c>
      <c r="X1559" s="17">
        <f t="shared" si="362"/>
        <v>0</v>
      </c>
      <c r="Y1559" s="16"/>
      <c r="Z1559" s="11"/>
      <c r="AA1559" s="17"/>
      <c r="AB1559" s="16"/>
      <c r="AC1559" s="11"/>
      <c r="AD1559" s="17">
        <f t="shared" si="364"/>
        <v>0</v>
      </c>
      <c r="AE1559" s="16"/>
      <c r="AF1559" s="11"/>
      <c r="AG1559" s="17"/>
      <c r="AH1559" s="161"/>
      <c r="AI1559" s="285"/>
      <c r="AJ1559" s="16">
        <f t="shared" si="366"/>
        <v>0</v>
      </c>
    </row>
    <row r="1560" spans="1:36" ht="11.25" customHeight="1">
      <c r="A1560" s="156">
        <v>22600063</v>
      </c>
      <c r="C1560" s="197" t="s">
        <v>812</v>
      </c>
      <c r="D1560" s="159">
        <v>0</v>
      </c>
      <c r="E1560" s="159">
        <v>0</v>
      </c>
      <c r="F1560" s="159">
        <v>0</v>
      </c>
      <c r="G1560" s="159">
        <v>0</v>
      </c>
      <c r="H1560" s="159">
        <v>0</v>
      </c>
      <c r="I1560" s="159">
        <v>0</v>
      </c>
      <c r="J1560" s="275">
        <v>0</v>
      </c>
      <c r="K1560" s="275">
        <v>0</v>
      </c>
      <c r="L1560" s="160">
        <v>0</v>
      </c>
      <c r="M1560" s="160">
        <v>0</v>
      </c>
      <c r="N1560" s="160">
        <v>0</v>
      </c>
      <c r="O1560" s="160">
        <v>0</v>
      </c>
      <c r="P1560" s="160">
        <v>0</v>
      </c>
      <c r="Q1560" s="160">
        <f t="shared" si="367"/>
        <v>0</v>
      </c>
      <c r="R1560" s="222"/>
      <c r="S1560" s="209"/>
      <c r="T1560" s="209">
        <v>8</v>
      </c>
      <c r="U1560" s="517"/>
      <c r="V1560" s="16">
        <f t="shared" si="363"/>
        <v>0</v>
      </c>
      <c r="W1560" s="11">
        <f t="shared" si="361"/>
        <v>0</v>
      </c>
      <c r="X1560" s="17">
        <f t="shared" si="362"/>
        <v>0</v>
      </c>
      <c r="Y1560" s="16"/>
      <c r="Z1560" s="11"/>
      <c r="AA1560" s="17"/>
      <c r="AB1560" s="16"/>
      <c r="AC1560" s="11"/>
      <c r="AD1560" s="17">
        <f t="shared" si="364"/>
        <v>0</v>
      </c>
      <c r="AE1560" s="16"/>
      <c r="AF1560" s="11"/>
      <c r="AG1560" s="17"/>
      <c r="AH1560" s="161"/>
      <c r="AI1560" s="285"/>
      <c r="AJ1560" s="16">
        <f t="shared" si="366"/>
        <v>0</v>
      </c>
    </row>
    <row r="1561" spans="1:36" ht="11.25" customHeight="1">
      <c r="A1561" s="156">
        <v>22600073</v>
      </c>
      <c r="C1561" s="197" t="s">
        <v>813</v>
      </c>
      <c r="D1561" s="159">
        <v>0</v>
      </c>
      <c r="E1561" s="159">
        <v>0</v>
      </c>
      <c r="F1561" s="159">
        <v>0</v>
      </c>
      <c r="G1561" s="159">
        <v>0</v>
      </c>
      <c r="H1561" s="159">
        <v>0</v>
      </c>
      <c r="I1561" s="159">
        <v>0</v>
      </c>
      <c r="J1561" s="275">
        <v>0</v>
      </c>
      <c r="K1561" s="275">
        <v>0</v>
      </c>
      <c r="L1561" s="160">
        <v>0</v>
      </c>
      <c r="M1561" s="160">
        <v>0</v>
      </c>
      <c r="N1561" s="160">
        <v>0</v>
      </c>
      <c r="O1561" s="160">
        <v>0</v>
      </c>
      <c r="P1561" s="160">
        <v>0</v>
      </c>
      <c r="Q1561" s="160">
        <f t="shared" si="367"/>
        <v>0</v>
      </c>
      <c r="R1561" s="222"/>
      <c r="S1561" s="209"/>
      <c r="T1561" s="209">
        <v>8</v>
      </c>
      <c r="U1561" s="517"/>
      <c r="V1561" s="16">
        <f t="shared" si="363"/>
        <v>0</v>
      </c>
      <c r="W1561" s="11">
        <f t="shared" si="361"/>
        <v>0</v>
      </c>
      <c r="X1561" s="17">
        <f t="shared" si="362"/>
        <v>0</v>
      </c>
      <c r="Y1561" s="16"/>
      <c r="Z1561" s="11"/>
      <c r="AA1561" s="17"/>
      <c r="AB1561" s="16"/>
      <c r="AC1561" s="11"/>
      <c r="AD1561" s="17">
        <f t="shared" si="364"/>
        <v>0</v>
      </c>
      <c r="AE1561" s="16"/>
      <c r="AF1561" s="11"/>
      <c r="AG1561" s="17"/>
      <c r="AH1561" s="161"/>
      <c r="AI1561" s="285"/>
      <c r="AJ1561" s="16">
        <f t="shared" si="366"/>
        <v>0</v>
      </c>
    </row>
    <row r="1562" spans="1:36" ht="11.25" customHeight="1">
      <c r="A1562" s="156">
        <v>22600083</v>
      </c>
      <c r="C1562" s="197" t="s">
        <v>2055</v>
      </c>
      <c r="D1562" s="159">
        <v>12762.87</v>
      </c>
      <c r="E1562" s="159">
        <v>12721.02</v>
      </c>
      <c r="F1562" s="159">
        <v>12679.17</v>
      </c>
      <c r="G1562" s="159">
        <v>12637.32</v>
      </c>
      <c r="H1562" s="159">
        <v>12595.47</v>
      </c>
      <c r="I1562" s="159">
        <v>12553.62</v>
      </c>
      <c r="J1562" s="275">
        <v>12511.77</v>
      </c>
      <c r="K1562" s="275">
        <v>12469.92</v>
      </c>
      <c r="L1562" s="160">
        <v>12428.07</v>
      </c>
      <c r="M1562" s="160">
        <v>12386.22</v>
      </c>
      <c r="N1562" s="160">
        <v>12344.37</v>
      </c>
      <c r="O1562" s="160">
        <v>12302.52</v>
      </c>
      <c r="P1562" s="160">
        <v>12260.67</v>
      </c>
      <c r="Q1562" s="160">
        <f t="shared" si="367"/>
        <v>12511.769999999999</v>
      </c>
      <c r="R1562" s="222"/>
      <c r="S1562" s="209"/>
      <c r="T1562" s="209" t="s">
        <v>427</v>
      </c>
      <c r="U1562" s="517"/>
      <c r="V1562" s="16">
        <f t="shared" si="363"/>
        <v>12511.769999999999</v>
      </c>
      <c r="W1562" s="11">
        <f t="shared" si="361"/>
        <v>12511.769999999999</v>
      </c>
      <c r="X1562" s="17">
        <f t="shared" si="362"/>
        <v>12511.769999999999</v>
      </c>
      <c r="Y1562" s="16"/>
      <c r="Z1562" s="11"/>
      <c r="AA1562" s="17"/>
      <c r="AB1562" s="16"/>
      <c r="AC1562" s="11"/>
      <c r="AD1562" s="17">
        <f t="shared" si="364"/>
        <v>0</v>
      </c>
      <c r="AE1562" s="16"/>
      <c r="AF1562" s="11"/>
      <c r="AG1562" s="17"/>
      <c r="AH1562" s="161"/>
      <c r="AI1562" s="285"/>
      <c r="AJ1562" s="16">
        <f t="shared" si="366"/>
        <v>0</v>
      </c>
    </row>
    <row r="1563" spans="1:36" ht="11.25" customHeight="1">
      <c r="A1563" s="156">
        <v>22600093</v>
      </c>
      <c r="C1563" s="346" t="s">
        <v>2929</v>
      </c>
      <c r="D1563" s="159">
        <v>1890364.58</v>
      </c>
      <c r="E1563" s="159">
        <v>1885052.08</v>
      </c>
      <c r="F1563" s="159">
        <v>1879739.58</v>
      </c>
      <c r="G1563" s="159">
        <v>1874427.08</v>
      </c>
      <c r="H1563" s="159">
        <v>1869114.58</v>
      </c>
      <c r="I1563" s="159">
        <v>1863802.08</v>
      </c>
      <c r="J1563" s="275">
        <v>1858489.58</v>
      </c>
      <c r="K1563" s="275">
        <v>1853177.08</v>
      </c>
      <c r="L1563" s="160">
        <v>1847864.58</v>
      </c>
      <c r="M1563" s="160">
        <v>1842552.08</v>
      </c>
      <c r="N1563" s="160">
        <v>1837239.58</v>
      </c>
      <c r="O1563" s="160">
        <v>1831927.08</v>
      </c>
      <c r="P1563" s="160">
        <v>1826614.58</v>
      </c>
      <c r="Q1563" s="160">
        <f t="shared" si="367"/>
        <v>1858489.58</v>
      </c>
      <c r="R1563" s="222"/>
      <c r="S1563" s="209"/>
      <c r="T1563" s="209" t="s">
        <v>427</v>
      </c>
      <c r="U1563" s="517"/>
      <c r="V1563" s="16">
        <f t="shared" si="363"/>
        <v>1858489.58</v>
      </c>
      <c r="W1563" s="11">
        <f t="shared" si="361"/>
        <v>1858489.58</v>
      </c>
      <c r="X1563" s="17">
        <f t="shared" si="362"/>
        <v>1858489.58</v>
      </c>
      <c r="Y1563" s="16"/>
      <c r="Z1563" s="11"/>
      <c r="AA1563" s="17"/>
      <c r="AB1563" s="16"/>
      <c r="AC1563" s="11"/>
      <c r="AD1563" s="17"/>
      <c r="AE1563" s="16"/>
      <c r="AF1563" s="11"/>
      <c r="AG1563" s="17"/>
      <c r="AH1563" s="161"/>
      <c r="AI1563" s="285"/>
      <c r="AJ1563" s="16">
        <f t="shared" si="366"/>
        <v>0</v>
      </c>
    </row>
    <row r="1564" spans="1:36" ht="11.25" customHeight="1">
      <c r="A1564" s="156">
        <v>22700001</v>
      </c>
      <c r="C1564" s="197" t="s">
        <v>582</v>
      </c>
      <c r="D1564" s="159">
        <v>0</v>
      </c>
      <c r="E1564" s="159">
        <v>0</v>
      </c>
      <c r="F1564" s="159">
        <v>0</v>
      </c>
      <c r="G1564" s="159">
        <v>0</v>
      </c>
      <c r="H1564" s="159">
        <v>0</v>
      </c>
      <c r="I1564" s="159">
        <v>0</v>
      </c>
      <c r="J1564" s="275">
        <v>0</v>
      </c>
      <c r="K1564" s="275">
        <v>0</v>
      </c>
      <c r="L1564" s="160">
        <v>0</v>
      </c>
      <c r="M1564" s="160">
        <v>0</v>
      </c>
      <c r="N1564" s="160">
        <v>0</v>
      </c>
      <c r="O1564" s="160">
        <v>0</v>
      </c>
      <c r="P1564" s="160">
        <v>0</v>
      </c>
      <c r="Q1564" s="160">
        <f t="shared" si="367"/>
        <v>0</v>
      </c>
      <c r="R1564" s="222"/>
      <c r="S1564" s="209"/>
      <c r="T1564" s="209" t="s">
        <v>1687</v>
      </c>
      <c r="U1564" s="517"/>
      <c r="V1564" s="16">
        <v>0</v>
      </c>
      <c r="W1564" s="11">
        <v>0</v>
      </c>
      <c r="X1564" s="17">
        <v>0</v>
      </c>
      <c r="Y1564" s="16"/>
      <c r="Z1564" s="11"/>
      <c r="AA1564" s="17"/>
      <c r="AB1564" s="16"/>
      <c r="AC1564" s="11"/>
      <c r="AD1564" s="17">
        <f t="shared" si="364"/>
        <v>0</v>
      </c>
      <c r="AE1564" s="16">
        <f t="shared" ref="AE1564:AG1566" si="368">$Q1564</f>
        <v>0</v>
      </c>
      <c r="AF1564" s="11">
        <f t="shared" si="368"/>
        <v>0</v>
      </c>
      <c r="AG1564" s="17">
        <f t="shared" si="368"/>
        <v>0</v>
      </c>
      <c r="AH1564" s="161"/>
      <c r="AI1564" s="285"/>
      <c r="AJ1564" s="16">
        <f t="shared" si="366"/>
        <v>0</v>
      </c>
    </row>
    <row r="1565" spans="1:36" ht="11.25" customHeight="1">
      <c r="A1565" s="156">
        <v>22700003</v>
      </c>
      <c r="C1565" s="197" t="s">
        <v>2099</v>
      </c>
      <c r="D1565" s="159">
        <v>0</v>
      </c>
      <c r="E1565" s="159">
        <v>0</v>
      </c>
      <c r="F1565" s="159">
        <v>0</v>
      </c>
      <c r="G1565" s="159">
        <v>0</v>
      </c>
      <c r="H1565" s="159">
        <v>0</v>
      </c>
      <c r="I1565" s="159">
        <v>0</v>
      </c>
      <c r="J1565" s="275">
        <v>0</v>
      </c>
      <c r="K1565" s="275">
        <v>0</v>
      </c>
      <c r="L1565" s="160">
        <v>0</v>
      </c>
      <c r="M1565" s="160">
        <v>0</v>
      </c>
      <c r="N1565" s="160">
        <v>0</v>
      </c>
      <c r="O1565" s="160">
        <v>0</v>
      </c>
      <c r="P1565" s="160">
        <v>0</v>
      </c>
      <c r="Q1565" s="160">
        <f t="shared" si="367"/>
        <v>0</v>
      </c>
      <c r="R1565" s="222"/>
      <c r="S1565" s="209"/>
      <c r="T1565" s="209" t="s">
        <v>1687</v>
      </c>
      <c r="U1565" s="517"/>
      <c r="V1565" s="16">
        <v>0</v>
      </c>
      <c r="W1565" s="11">
        <v>0</v>
      </c>
      <c r="X1565" s="17">
        <v>0</v>
      </c>
      <c r="Y1565" s="16"/>
      <c r="Z1565" s="11"/>
      <c r="AA1565" s="17"/>
      <c r="AB1565" s="16"/>
      <c r="AC1565" s="11"/>
      <c r="AD1565" s="17">
        <f t="shared" si="364"/>
        <v>0</v>
      </c>
      <c r="AE1565" s="16">
        <f t="shared" si="368"/>
        <v>0</v>
      </c>
      <c r="AF1565" s="11">
        <f t="shared" si="368"/>
        <v>0</v>
      </c>
      <c r="AG1565" s="17">
        <f t="shared" si="368"/>
        <v>0</v>
      </c>
      <c r="AH1565" s="161"/>
      <c r="AI1565" s="285"/>
      <c r="AJ1565" s="16">
        <f t="shared" si="366"/>
        <v>0</v>
      </c>
    </row>
    <row r="1566" spans="1:36" ht="11.25" customHeight="1">
      <c r="A1566" s="156">
        <v>22700011</v>
      </c>
      <c r="C1566" s="197" t="s">
        <v>1312</v>
      </c>
      <c r="D1566" s="159">
        <v>0</v>
      </c>
      <c r="E1566" s="159">
        <v>0</v>
      </c>
      <c r="F1566" s="159">
        <v>0</v>
      </c>
      <c r="G1566" s="159">
        <v>0</v>
      </c>
      <c r="H1566" s="159">
        <v>0</v>
      </c>
      <c r="I1566" s="159">
        <v>0</v>
      </c>
      <c r="J1566" s="275">
        <v>0</v>
      </c>
      <c r="K1566" s="275">
        <v>0</v>
      </c>
      <c r="L1566" s="160">
        <v>0</v>
      </c>
      <c r="M1566" s="160">
        <v>0</v>
      </c>
      <c r="N1566" s="160">
        <v>0</v>
      </c>
      <c r="O1566" s="160">
        <v>0</v>
      </c>
      <c r="P1566" s="160">
        <v>0</v>
      </c>
      <c r="Q1566" s="160">
        <f t="shared" si="367"/>
        <v>0</v>
      </c>
      <c r="R1566" s="222"/>
      <c r="S1566" s="209"/>
      <c r="T1566" s="209" t="s">
        <v>1687</v>
      </c>
      <c r="U1566" s="517"/>
      <c r="V1566" s="16">
        <v>0</v>
      </c>
      <c r="W1566" s="11">
        <v>0</v>
      </c>
      <c r="X1566" s="17">
        <v>0</v>
      </c>
      <c r="Y1566" s="16"/>
      <c r="Z1566" s="11"/>
      <c r="AA1566" s="17"/>
      <c r="AB1566" s="16"/>
      <c r="AC1566" s="11"/>
      <c r="AD1566" s="17">
        <f t="shared" si="364"/>
        <v>0</v>
      </c>
      <c r="AE1566" s="16">
        <f t="shared" si="368"/>
        <v>0</v>
      </c>
      <c r="AF1566" s="11">
        <f t="shared" si="368"/>
        <v>0</v>
      </c>
      <c r="AG1566" s="17">
        <f t="shared" si="368"/>
        <v>0</v>
      </c>
      <c r="AH1566" s="161"/>
      <c r="AI1566" s="285"/>
      <c r="AJ1566" s="16">
        <f t="shared" si="366"/>
        <v>0</v>
      </c>
    </row>
    <row r="1567" spans="1:36" ht="11.25" customHeight="1">
      <c r="A1567" s="156">
        <v>22820011</v>
      </c>
      <c r="C1567" s="197" t="s">
        <v>578</v>
      </c>
      <c r="D1567" s="159">
        <v>-137500</v>
      </c>
      <c r="E1567" s="159">
        <v>-137500</v>
      </c>
      <c r="F1567" s="159">
        <v>-137500</v>
      </c>
      <c r="G1567" s="159">
        <v>-137500</v>
      </c>
      <c r="H1567" s="159">
        <v>-137500</v>
      </c>
      <c r="I1567" s="159">
        <v>-137500</v>
      </c>
      <c r="J1567" s="275">
        <v>-332500</v>
      </c>
      <c r="K1567" s="275">
        <v>-332500</v>
      </c>
      <c r="L1567" s="160">
        <v>-332500</v>
      </c>
      <c r="M1567" s="160">
        <v>-307500</v>
      </c>
      <c r="N1567" s="160">
        <v>-307500</v>
      </c>
      <c r="O1567" s="160">
        <v>-307500</v>
      </c>
      <c r="P1567" s="160">
        <v>-300000</v>
      </c>
      <c r="Q1567" s="160">
        <f t="shared" si="367"/>
        <v>-235520.83333333334</v>
      </c>
      <c r="R1567" s="222"/>
      <c r="S1567" s="209"/>
      <c r="T1567" s="209"/>
      <c r="U1567" s="517"/>
      <c r="V1567" s="16">
        <v>0</v>
      </c>
      <c r="W1567" s="11">
        <v>0</v>
      </c>
      <c r="X1567" s="17">
        <v>0</v>
      </c>
      <c r="Y1567" s="16"/>
      <c r="Z1567" s="11"/>
      <c r="AA1567" s="17"/>
      <c r="AB1567" s="16"/>
      <c r="AC1567" s="11"/>
      <c r="AD1567" s="17">
        <f t="shared" ref="AD1567:AD1617" si="369">SUM(AB1567:AC1567)</f>
        <v>0</v>
      </c>
      <c r="AE1567" s="16"/>
      <c r="AF1567" s="11"/>
      <c r="AG1567" s="17"/>
      <c r="AH1567" s="164">
        <f>Q1567</f>
        <v>-235520.83333333334</v>
      </c>
      <c r="AI1567" s="285"/>
      <c r="AJ1567" s="16">
        <f t="shared" si="366"/>
        <v>0</v>
      </c>
    </row>
    <row r="1568" spans="1:36" ht="11.25" customHeight="1">
      <c r="A1568" s="156">
        <v>22820012</v>
      </c>
      <c r="C1568" s="197" t="s">
        <v>1742</v>
      </c>
      <c r="D1568" s="159">
        <v>-76500</v>
      </c>
      <c r="E1568" s="159">
        <v>-37500</v>
      </c>
      <c r="F1568" s="159">
        <v>-37500</v>
      </c>
      <c r="G1568" s="159">
        <v>-37500</v>
      </c>
      <c r="H1568" s="159">
        <v>-37500</v>
      </c>
      <c r="I1568" s="159">
        <v>-37500</v>
      </c>
      <c r="J1568" s="275">
        <v>-47500</v>
      </c>
      <c r="K1568" s="275">
        <v>-47500</v>
      </c>
      <c r="L1568" s="160">
        <v>-47500</v>
      </c>
      <c r="M1568" s="160">
        <v>-37500</v>
      </c>
      <c r="N1568" s="160">
        <v>-37500</v>
      </c>
      <c r="O1568" s="160">
        <v>-37500</v>
      </c>
      <c r="P1568" s="160">
        <v>-228000</v>
      </c>
      <c r="Q1568" s="160">
        <f t="shared" si="367"/>
        <v>-49562.5</v>
      </c>
      <c r="R1568" s="222"/>
      <c r="S1568" s="209"/>
      <c r="T1568" s="209"/>
      <c r="U1568" s="517"/>
      <c r="V1568" s="16">
        <v>0</v>
      </c>
      <c r="W1568" s="11">
        <v>0</v>
      </c>
      <c r="X1568" s="17">
        <v>0</v>
      </c>
      <c r="Y1568" s="16"/>
      <c r="Z1568" s="11"/>
      <c r="AA1568" s="17"/>
      <c r="AB1568" s="16"/>
      <c r="AC1568" s="11"/>
      <c r="AD1568" s="17">
        <f t="shared" si="369"/>
        <v>0</v>
      </c>
      <c r="AE1568" s="16"/>
      <c r="AF1568" s="11"/>
      <c r="AG1568" s="17"/>
      <c r="AH1568" s="164">
        <f>Q1568</f>
        <v>-49562.5</v>
      </c>
      <c r="AI1568" s="285"/>
      <c r="AJ1568" s="16">
        <f t="shared" si="366"/>
        <v>0</v>
      </c>
    </row>
    <row r="1569" spans="1:36" ht="11.25" customHeight="1">
      <c r="A1569" s="156">
        <v>22830003</v>
      </c>
      <c r="C1569" s="197" t="s">
        <v>844</v>
      </c>
      <c r="D1569" s="159">
        <v>-56915367.119999997</v>
      </c>
      <c r="E1569" s="159">
        <v>-57052021.200000003</v>
      </c>
      <c r="F1569" s="159">
        <v>-57185051.039999999</v>
      </c>
      <c r="G1569" s="159">
        <v>-52766959.109999999</v>
      </c>
      <c r="H1569" s="159">
        <v>-52859046.960000001</v>
      </c>
      <c r="I1569" s="159">
        <v>-52990484.130000003</v>
      </c>
      <c r="J1569" s="275">
        <v>-52528333.850000001</v>
      </c>
      <c r="K1569" s="275">
        <v>-52131436.149999999</v>
      </c>
      <c r="L1569" s="160">
        <v>-52262274.340000004</v>
      </c>
      <c r="M1569" s="160">
        <v>-52393217.880000003</v>
      </c>
      <c r="N1569" s="160">
        <v>-52524161.420000002</v>
      </c>
      <c r="O1569" s="160">
        <v>-52655269.920000002</v>
      </c>
      <c r="P1569" s="160">
        <v>-52786378.420000002</v>
      </c>
      <c r="Q1569" s="160">
        <f t="shared" si="367"/>
        <v>-53516594.064166673</v>
      </c>
      <c r="R1569" s="222"/>
      <c r="S1569" s="222"/>
      <c r="T1569" s="222" t="s">
        <v>1182</v>
      </c>
      <c r="U1569" s="517"/>
      <c r="V1569" s="16">
        <v>0</v>
      </c>
      <c r="W1569" s="11">
        <v>0</v>
      </c>
      <c r="X1569" s="17">
        <v>0</v>
      </c>
      <c r="Y1569" s="16"/>
      <c r="Z1569" s="11"/>
      <c r="AA1569" s="17"/>
      <c r="AB1569" s="16"/>
      <c r="AC1569" s="11"/>
      <c r="AD1569" s="17">
        <f t="shared" si="369"/>
        <v>0</v>
      </c>
      <c r="AE1569" s="16">
        <f t="shared" ref="AE1569:AG1571" si="370">$Q1569</f>
        <v>-53516594.064166673</v>
      </c>
      <c r="AF1569" s="11">
        <f t="shared" si="370"/>
        <v>-53516594.064166673</v>
      </c>
      <c r="AG1569" s="17">
        <f t="shared" si="370"/>
        <v>-53516594.064166673</v>
      </c>
      <c r="AH1569" s="161"/>
      <c r="AI1569" s="285"/>
      <c r="AJ1569" s="16">
        <f t="shared" si="366"/>
        <v>0</v>
      </c>
    </row>
    <row r="1570" spans="1:36" ht="11.25" customHeight="1">
      <c r="A1570" s="156">
        <v>22830013</v>
      </c>
      <c r="C1570" s="197" t="s">
        <v>845</v>
      </c>
      <c r="D1570" s="159">
        <v>-5099127.37</v>
      </c>
      <c r="E1570" s="159">
        <v>-5151303.5</v>
      </c>
      <c r="F1570" s="159">
        <v>-5129428.63</v>
      </c>
      <c r="G1570" s="159">
        <v>-5293085.0599999996</v>
      </c>
      <c r="H1570" s="159">
        <v>-5278800.96</v>
      </c>
      <c r="I1570" s="159">
        <v>-5212545.54</v>
      </c>
      <c r="J1570" s="275">
        <v>-5103784.1900000004</v>
      </c>
      <c r="K1570" s="275">
        <v>-5091510.08</v>
      </c>
      <c r="L1570" s="160">
        <v>-5042812.78</v>
      </c>
      <c r="M1570" s="160">
        <v>-4953753.78</v>
      </c>
      <c r="N1570" s="160">
        <v>-4864238.6399999997</v>
      </c>
      <c r="O1570" s="160">
        <v>-4776414.41</v>
      </c>
      <c r="P1570" s="160">
        <v>-3426506.82</v>
      </c>
      <c r="Q1570" s="160">
        <f t="shared" si="367"/>
        <v>-5013374.5554166669</v>
      </c>
      <c r="R1570" s="222"/>
      <c r="S1570" s="222"/>
      <c r="T1570" s="222" t="s">
        <v>1182</v>
      </c>
      <c r="U1570" s="518"/>
      <c r="V1570" s="16">
        <v>0</v>
      </c>
      <c r="W1570" s="11">
        <v>0</v>
      </c>
      <c r="X1570" s="17">
        <v>0</v>
      </c>
      <c r="Y1570" s="16"/>
      <c r="Z1570" s="11"/>
      <c r="AA1570" s="17"/>
      <c r="AB1570" s="16"/>
      <c r="AC1570" s="11"/>
      <c r="AD1570" s="17">
        <f t="shared" ref="AD1570" si="371">SUM(AB1570:AC1570)</f>
        <v>0</v>
      </c>
      <c r="AE1570" s="16">
        <f t="shared" si="370"/>
        <v>-5013374.5554166669</v>
      </c>
      <c r="AF1570" s="11">
        <f t="shared" si="370"/>
        <v>-5013374.5554166669</v>
      </c>
      <c r="AG1570" s="17">
        <f t="shared" si="370"/>
        <v>-5013374.5554166669</v>
      </c>
      <c r="AH1570" s="161"/>
      <c r="AI1570" s="285"/>
      <c r="AJ1570" s="16">
        <f t="shared" si="366"/>
        <v>0</v>
      </c>
    </row>
    <row r="1571" spans="1:36" ht="11.25" customHeight="1">
      <c r="A1571" s="156">
        <v>22830023</v>
      </c>
      <c r="C1571" s="197" t="s">
        <v>1352</v>
      </c>
      <c r="D1571" s="159">
        <v>-52868323.75</v>
      </c>
      <c r="E1571" s="159">
        <v>-53194378.5</v>
      </c>
      <c r="F1571" s="159">
        <v>-53520433.25</v>
      </c>
      <c r="G1571" s="159">
        <v>-44222857</v>
      </c>
      <c r="H1571" s="159">
        <v>-44254190.340000004</v>
      </c>
      <c r="I1571" s="159">
        <v>-44285523.68</v>
      </c>
      <c r="J1571" s="275">
        <v>-39816857.020000003</v>
      </c>
      <c r="K1571" s="275">
        <v>-39848190.359999999</v>
      </c>
      <c r="L1571" s="160">
        <v>-39879523.700000003</v>
      </c>
      <c r="M1571" s="160">
        <v>-35410857.039999999</v>
      </c>
      <c r="N1571" s="160">
        <v>-30442190.379999999</v>
      </c>
      <c r="O1571" s="160">
        <v>-25473523.719999999</v>
      </c>
      <c r="P1571" s="160">
        <v>-22374580.219999999</v>
      </c>
      <c r="Q1571" s="160">
        <f t="shared" si="367"/>
        <v>-40664164.747916669</v>
      </c>
      <c r="R1571" s="222"/>
      <c r="S1571" s="209"/>
      <c r="T1571" s="209" t="s">
        <v>1182</v>
      </c>
      <c r="U1571" s="517"/>
      <c r="V1571" s="16"/>
      <c r="W1571" s="11"/>
      <c r="X1571" s="17"/>
      <c r="Y1571" s="16"/>
      <c r="Z1571" s="11"/>
      <c r="AA1571" s="17"/>
      <c r="AB1571" s="16"/>
      <c r="AC1571" s="11"/>
      <c r="AD1571" s="17">
        <f t="shared" si="369"/>
        <v>0</v>
      </c>
      <c r="AE1571" s="16">
        <f t="shared" si="370"/>
        <v>-40664164.747916669</v>
      </c>
      <c r="AF1571" s="11">
        <f t="shared" si="370"/>
        <v>-40664164.747916669</v>
      </c>
      <c r="AG1571" s="17">
        <f t="shared" si="370"/>
        <v>-40664164.747916669</v>
      </c>
      <c r="AH1571" s="164"/>
      <c r="AI1571" s="285"/>
      <c r="AJ1571" s="16">
        <f t="shared" si="366"/>
        <v>0</v>
      </c>
    </row>
    <row r="1572" spans="1:36" ht="11.25" customHeight="1">
      <c r="A1572" s="156">
        <v>22830033</v>
      </c>
      <c r="C1572" s="197" t="s">
        <v>2215</v>
      </c>
      <c r="D1572" s="159">
        <v>-1505500</v>
      </c>
      <c r="E1572" s="159">
        <v>-1698717.14</v>
      </c>
      <c r="F1572" s="159">
        <v>-1744677.74</v>
      </c>
      <c r="G1572" s="159">
        <v>-1572000</v>
      </c>
      <c r="H1572" s="159">
        <v>-1810364.32</v>
      </c>
      <c r="I1572" s="159">
        <v>-1723797.64</v>
      </c>
      <c r="J1572" s="275">
        <v>-807000</v>
      </c>
      <c r="K1572" s="275">
        <v>-548983.68999999994</v>
      </c>
      <c r="L1572" s="160">
        <v>-807000</v>
      </c>
      <c r="M1572" s="160">
        <v>-822000</v>
      </c>
      <c r="N1572" s="160">
        <v>-1010984.96</v>
      </c>
      <c r="O1572" s="160">
        <v>-765576.92</v>
      </c>
      <c r="P1572" s="160">
        <v>-1068928</v>
      </c>
      <c r="Q1572" s="160">
        <f t="shared" si="367"/>
        <v>-1216526.3674999999</v>
      </c>
      <c r="R1572" s="222"/>
      <c r="S1572" s="209"/>
      <c r="T1572" s="209"/>
      <c r="U1572" s="517"/>
      <c r="V1572" s="16"/>
      <c r="W1572" s="11"/>
      <c r="X1572" s="17"/>
      <c r="Y1572" s="16"/>
      <c r="Z1572" s="11"/>
      <c r="AA1572" s="17"/>
      <c r="AB1572" s="16"/>
      <c r="AC1572" s="11"/>
      <c r="AD1572" s="17">
        <f>SUM(AB1572:AC1572)</f>
        <v>0</v>
      </c>
      <c r="AE1572" s="16"/>
      <c r="AF1572" s="11"/>
      <c r="AG1572" s="17"/>
      <c r="AH1572" s="164">
        <f>Q1572</f>
        <v>-1216526.3674999999</v>
      </c>
      <c r="AI1572" s="285"/>
      <c r="AJ1572" s="16">
        <f t="shared" si="366"/>
        <v>0</v>
      </c>
    </row>
    <row r="1573" spans="1:36" ht="12" customHeight="1">
      <c r="A1573" s="213">
        <v>22830043</v>
      </c>
      <c r="C1573" s="197" t="s">
        <v>2584</v>
      </c>
      <c r="D1573" s="159">
        <v>-120904.63</v>
      </c>
      <c r="E1573" s="159">
        <v>-102061.2</v>
      </c>
      <c r="F1573" s="159">
        <v>-83481.06</v>
      </c>
      <c r="G1573" s="159">
        <v>-80423.039999999994</v>
      </c>
      <c r="H1573" s="159">
        <v>-261069.21</v>
      </c>
      <c r="I1573" s="159">
        <v>-195129.24</v>
      </c>
      <c r="J1573" s="275">
        <v>-195047.22</v>
      </c>
      <c r="K1573" s="275">
        <v>-195047.22</v>
      </c>
      <c r="L1573" s="160">
        <v>-164525.71</v>
      </c>
      <c r="M1573" s="160">
        <v>-164525.71</v>
      </c>
      <c r="N1573" s="160">
        <v>-109289.79</v>
      </c>
      <c r="O1573" s="160">
        <v>-93032.07</v>
      </c>
      <c r="P1573" s="160">
        <v>-91713.71</v>
      </c>
      <c r="Q1573" s="160">
        <f t="shared" si="367"/>
        <v>-145828.38666666666</v>
      </c>
      <c r="R1573" s="222"/>
      <c r="S1573" s="209"/>
      <c r="T1573" s="209"/>
      <c r="U1573" s="517"/>
      <c r="V1573" s="16"/>
      <c r="W1573" s="11"/>
      <c r="X1573" s="17"/>
      <c r="Y1573" s="16"/>
      <c r="Z1573" s="11"/>
      <c r="AA1573" s="17"/>
      <c r="AB1573" s="16"/>
      <c r="AC1573" s="11"/>
      <c r="AD1573" s="17">
        <f t="shared" ref="AD1573" si="372">SUM(AB1573:AC1573)</f>
        <v>0</v>
      </c>
      <c r="AE1573" s="16"/>
      <c r="AF1573" s="11"/>
      <c r="AG1573" s="17"/>
      <c r="AH1573" s="164">
        <f>Q1573</f>
        <v>-145828.38666666666</v>
      </c>
      <c r="AI1573" s="285"/>
      <c r="AJ1573" s="16">
        <f t="shared" si="366"/>
        <v>0</v>
      </c>
    </row>
    <row r="1574" spans="1:36" ht="11.25" customHeight="1">
      <c r="A1574" s="213">
        <v>22830053</v>
      </c>
      <c r="C1574" s="197" t="s">
        <v>2707</v>
      </c>
      <c r="D1574" s="159">
        <v>-1435000</v>
      </c>
      <c r="E1574" s="159">
        <v>-1596888.7</v>
      </c>
      <c r="F1574" s="159">
        <v>-1709407.34</v>
      </c>
      <c r="G1574" s="159">
        <v>-1454000</v>
      </c>
      <c r="H1574" s="159">
        <v>-2428113.96</v>
      </c>
      <c r="I1574" s="159">
        <v>-2504555.8199999998</v>
      </c>
      <c r="J1574" s="275">
        <v>-1537250</v>
      </c>
      <c r="K1574" s="275">
        <v>-1724514.95</v>
      </c>
      <c r="L1574" s="160">
        <v>-1537250</v>
      </c>
      <c r="M1574" s="160">
        <v>-1535500</v>
      </c>
      <c r="N1574" s="160">
        <v>-1495388.06</v>
      </c>
      <c r="O1574" s="160">
        <v>-1422588.73</v>
      </c>
      <c r="P1574" s="160">
        <v>-1430891</v>
      </c>
      <c r="Q1574" s="160">
        <f t="shared" si="367"/>
        <v>-1698200.2549999999</v>
      </c>
      <c r="R1574" s="222"/>
      <c r="S1574" s="209"/>
      <c r="T1574" s="209"/>
      <c r="U1574" s="517"/>
      <c r="V1574" s="16"/>
      <c r="W1574" s="11"/>
      <c r="X1574" s="17"/>
      <c r="Y1574" s="16"/>
      <c r="Z1574" s="11"/>
      <c r="AA1574" s="17"/>
      <c r="AB1574" s="16"/>
      <c r="AC1574" s="11"/>
      <c r="AD1574" s="17">
        <f t="shared" ref="AD1574" si="373">SUM(AB1574:AC1574)</f>
        <v>0</v>
      </c>
      <c r="AE1574" s="16"/>
      <c r="AF1574" s="11"/>
      <c r="AG1574" s="17"/>
      <c r="AH1574" s="164">
        <f>Q1574</f>
        <v>-1698200.2549999999</v>
      </c>
      <c r="AI1574" s="285"/>
      <c r="AJ1574" s="16">
        <f t="shared" si="366"/>
        <v>0</v>
      </c>
    </row>
    <row r="1575" spans="1:36" ht="11.25" customHeight="1">
      <c r="A1575" s="213">
        <v>22830063</v>
      </c>
      <c r="C1575" s="197" t="s">
        <v>2750</v>
      </c>
      <c r="D1575" s="159">
        <v>-89322</v>
      </c>
      <c r="E1575" s="159">
        <v>-89322</v>
      </c>
      <c r="F1575" s="159">
        <v>-70191</v>
      </c>
      <c r="G1575" s="159">
        <v>-93588</v>
      </c>
      <c r="H1575" s="159">
        <v>-39468</v>
      </c>
      <c r="I1575" s="159">
        <v>-39468</v>
      </c>
      <c r="J1575" s="275">
        <v>-50538</v>
      </c>
      <c r="K1575" s="275">
        <v>-50538</v>
      </c>
      <c r="L1575" s="160">
        <v>-50538</v>
      </c>
      <c r="M1575" s="160">
        <v>-61608</v>
      </c>
      <c r="N1575" s="160">
        <v>-61608</v>
      </c>
      <c r="O1575" s="160">
        <v>-61608</v>
      </c>
      <c r="P1575" s="160">
        <v>-72678</v>
      </c>
      <c r="Q1575" s="160">
        <f t="shared" si="367"/>
        <v>-62456.25</v>
      </c>
      <c r="R1575" s="222"/>
      <c r="S1575" s="209"/>
      <c r="T1575" s="209"/>
      <c r="U1575" s="517"/>
      <c r="V1575" s="16"/>
      <c r="W1575" s="11"/>
      <c r="X1575" s="17"/>
      <c r="Y1575" s="16"/>
      <c r="Z1575" s="11"/>
      <c r="AA1575" s="17"/>
      <c r="AB1575" s="16"/>
      <c r="AC1575" s="11"/>
      <c r="AD1575" s="17">
        <f t="shared" ref="AD1575:AD1576" si="374">SUM(AB1575:AC1575)</f>
        <v>0</v>
      </c>
      <c r="AE1575" s="16"/>
      <c r="AF1575" s="11"/>
      <c r="AG1575" s="17"/>
      <c r="AH1575" s="164">
        <f>Q1575</f>
        <v>-62456.25</v>
      </c>
      <c r="AI1575" s="285"/>
      <c r="AJ1575" s="16">
        <f t="shared" si="366"/>
        <v>0</v>
      </c>
    </row>
    <row r="1576" spans="1:36" ht="11.25" customHeight="1">
      <c r="A1576" s="213">
        <v>22830073</v>
      </c>
      <c r="C1576" s="197" t="s">
        <v>2751</v>
      </c>
      <c r="D1576" s="159">
        <v>-164230.5</v>
      </c>
      <c r="E1576" s="159">
        <v>-164230.5</v>
      </c>
      <c r="F1576" s="159">
        <v>-134379</v>
      </c>
      <c r="G1576" s="159">
        <v>-179172</v>
      </c>
      <c r="H1576" s="159">
        <v>-77037</v>
      </c>
      <c r="I1576" s="159">
        <v>-77037</v>
      </c>
      <c r="J1576" s="275">
        <v>-97929</v>
      </c>
      <c r="K1576" s="275">
        <v>-97929</v>
      </c>
      <c r="L1576" s="160">
        <v>-97929</v>
      </c>
      <c r="M1576" s="160">
        <v>-118821</v>
      </c>
      <c r="N1576" s="160">
        <v>-118821</v>
      </c>
      <c r="O1576" s="160">
        <v>-118821</v>
      </c>
      <c r="P1576" s="160">
        <v>-139713</v>
      </c>
      <c r="Q1576" s="160">
        <f t="shared" si="367"/>
        <v>-119506.4375</v>
      </c>
      <c r="R1576" s="222"/>
      <c r="S1576" s="209"/>
      <c r="T1576" s="209"/>
      <c r="U1576" s="517"/>
      <c r="V1576" s="16"/>
      <c r="W1576" s="11"/>
      <c r="X1576" s="17"/>
      <c r="Y1576" s="16"/>
      <c r="Z1576" s="11"/>
      <c r="AA1576" s="17"/>
      <c r="AB1576" s="16"/>
      <c r="AC1576" s="11"/>
      <c r="AD1576" s="17">
        <f t="shared" si="374"/>
        <v>0</v>
      </c>
      <c r="AE1576" s="16"/>
      <c r="AF1576" s="11"/>
      <c r="AG1576" s="17"/>
      <c r="AH1576" s="164">
        <f>Q1576</f>
        <v>-119506.4375</v>
      </c>
      <c r="AI1576" s="285"/>
      <c r="AJ1576" s="16">
        <f t="shared" si="366"/>
        <v>0</v>
      </c>
    </row>
    <row r="1577" spans="1:36" ht="11.25" customHeight="1">
      <c r="A1577" s="156">
        <v>22840002</v>
      </c>
      <c r="C1577" s="197" t="s">
        <v>3146</v>
      </c>
      <c r="D1577" s="159">
        <v>0</v>
      </c>
      <c r="E1577" s="159">
        <v>0</v>
      </c>
      <c r="F1577" s="159">
        <v>0</v>
      </c>
      <c r="G1577" s="159">
        <v>0</v>
      </c>
      <c r="H1577" s="159">
        <v>0</v>
      </c>
      <c r="I1577" s="159">
        <v>0</v>
      </c>
      <c r="J1577" s="275">
        <v>0</v>
      </c>
      <c r="K1577" s="275">
        <v>0</v>
      </c>
      <c r="L1577" s="160">
        <v>0</v>
      </c>
      <c r="M1577" s="160">
        <v>0</v>
      </c>
      <c r="N1577" s="160">
        <v>0</v>
      </c>
      <c r="O1577" s="160">
        <v>0</v>
      </c>
      <c r="P1577" s="160">
        <v>0</v>
      </c>
      <c r="Q1577" s="160">
        <f t="shared" si="367"/>
        <v>0</v>
      </c>
      <c r="R1577" s="222"/>
      <c r="S1577" s="209"/>
      <c r="T1577" s="209" t="s">
        <v>1182</v>
      </c>
      <c r="U1577" s="517"/>
      <c r="V1577" s="16">
        <v>0</v>
      </c>
      <c r="W1577" s="11">
        <v>0</v>
      </c>
      <c r="X1577" s="17">
        <v>0</v>
      </c>
      <c r="Y1577" s="16"/>
      <c r="Z1577" s="11"/>
      <c r="AA1577" s="17"/>
      <c r="AB1577" s="16"/>
      <c r="AC1577" s="11"/>
      <c r="AD1577" s="17">
        <f t="shared" si="369"/>
        <v>0</v>
      </c>
      <c r="AE1577" s="16">
        <f>$Q1577</f>
        <v>0</v>
      </c>
      <c r="AF1577" s="11">
        <f>$Q1577</f>
        <v>0</v>
      </c>
      <c r="AG1577" s="17">
        <f>$Q1577</f>
        <v>0</v>
      </c>
      <c r="AH1577" s="161"/>
      <c r="AI1577" s="285"/>
      <c r="AJ1577" s="16">
        <f t="shared" si="366"/>
        <v>0</v>
      </c>
    </row>
    <row r="1578" spans="1:36" ht="11.25" customHeight="1">
      <c r="A1578" s="156">
        <v>22840011</v>
      </c>
      <c r="C1578" s="197" t="s">
        <v>3147</v>
      </c>
      <c r="D1578" s="159">
        <v>0</v>
      </c>
      <c r="E1578" s="159">
        <v>0</v>
      </c>
      <c r="F1578" s="159">
        <v>0</v>
      </c>
      <c r="G1578" s="159">
        <v>0</v>
      </c>
      <c r="H1578" s="159">
        <v>0</v>
      </c>
      <c r="I1578" s="159">
        <v>0</v>
      </c>
      <c r="J1578" s="275">
        <v>0</v>
      </c>
      <c r="K1578" s="275">
        <v>0</v>
      </c>
      <c r="L1578" s="160">
        <v>0</v>
      </c>
      <c r="M1578" s="160">
        <v>0</v>
      </c>
      <c r="N1578" s="160">
        <v>0</v>
      </c>
      <c r="O1578" s="160">
        <v>0</v>
      </c>
      <c r="P1578" s="160">
        <v>0</v>
      </c>
      <c r="Q1578" s="160">
        <f t="shared" si="367"/>
        <v>0</v>
      </c>
      <c r="R1578" s="222"/>
      <c r="S1578" s="209"/>
      <c r="T1578" s="209"/>
      <c r="U1578" s="517"/>
      <c r="V1578" s="16">
        <v>0</v>
      </c>
      <c r="W1578" s="11">
        <v>0</v>
      </c>
      <c r="X1578" s="17">
        <v>0</v>
      </c>
      <c r="Y1578" s="16"/>
      <c r="Z1578" s="11"/>
      <c r="AA1578" s="17"/>
      <c r="AB1578" s="16"/>
      <c r="AC1578" s="11"/>
      <c r="AD1578" s="17">
        <f t="shared" si="369"/>
        <v>0</v>
      </c>
      <c r="AE1578" s="16"/>
      <c r="AF1578" s="11"/>
      <c r="AG1578" s="17"/>
      <c r="AH1578" s="164">
        <f>Q1578</f>
        <v>0</v>
      </c>
      <c r="AI1578" s="285"/>
      <c r="AJ1578" s="16">
        <f t="shared" si="366"/>
        <v>0</v>
      </c>
    </row>
    <row r="1579" spans="1:36" ht="11.25" customHeight="1">
      <c r="A1579" s="156">
        <v>22840012</v>
      </c>
      <c r="B1579" s="157"/>
      <c r="C1579" s="197" t="s">
        <v>2264</v>
      </c>
      <c r="D1579" s="159">
        <v>-609250</v>
      </c>
      <c r="E1579" s="159">
        <v>-609250</v>
      </c>
      <c r="F1579" s="159">
        <v>-609250</v>
      </c>
      <c r="G1579" s="159">
        <v>-635000</v>
      </c>
      <c r="H1579" s="159">
        <v>-635000</v>
      </c>
      <c r="I1579" s="159">
        <v>-635000</v>
      </c>
      <c r="J1579" s="275">
        <v>-631223.56999999995</v>
      </c>
      <c r="K1579" s="275">
        <v>-631223.56999999995</v>
      </c>
      <c r="L1579" s="160">
        <v>-631223.56999999995</v>
      </c>
      <c r="M1579" s="160">
        <v>-629429.85</v>
      </c>
      <c r="N1579" s="160">
        <v>-629429.85</v>
      </c>
      <c r="O1579" s="160">
        <v>-629429.85</v>
      </c>
      <c r="P1579" s="160">
        <v>-625574.47</v>
      </c>
      <c r="Q1579" s="160">
        <f t="shared" si="367"/>
        <v>-626906.04124999989</v>
      </c>
      <c r="R1579" s="222"/>
      <c r="S1579" s="209"/>
      <c r="T1579" s="209" t="s">
        <v>1182</v>
      </c>
      <c r="U1579" s="517"/>
      <c r="V1579" s="16">
        <v>0</v>
      </c>
      <c r="W1579" s="11">
        <v>0</v>
      </c>
      <c r="X1579" s="17">
        <v>0</v>
      </c>
      <c r="Y1579" s="16"/>
      <c r="Z1579" s="11"/>
      <c r="AA1579" s="17"/>
      <c r="AB1579" s="16"/>
      <c r="AC1579" s="11"/>
      <c r="AD1579" s="17">
        <f>SUM(AB1579:AC1579)</f>
        <v>0</v>
      </c>
      <c r="AE1579" s="16">
        <f t="shared" ref="AE1579:AG1581" si="375">$Q1579</f>
        <v>-626906.04124999989</v>
      </c>
      <c r="AF1579" s="11">
        <f t="shared" si="375"/>
        <v>-626906.04124999989</v>
      </c>
      <c r="AG1579" s="17">
        <f t="shared" si="375"/>
        <v>-626906.04124999989</v>
      </c>
      <c r="AH1579" s="161"/>
      <c r="AI1579" s="285"/>
      <c r="AJ1579" s="16">
        <f t="shared" si="366"/>
        <v>0</v>
      </c>
    </row>
    <row r="1580" spans="1:36" ht="11.25" customHeight="1">
      <c r="A1580" s="156">
        <v>22840021</v>
      </c>
      <c r="C1580" s="197" t="s">
        <v>3148</v>
      </c>
      <c r="D1580" s="159">
        <v>-198375.75</v>
      </c>
      <c r="E1580" s="159">
        <v>-198375.75</v>
      </c>
      <c r="F1580" s="159">
        <v>-198375.75</v>
      </c>
      <c r="G1580" s="159">
        <v>-200000</v>
      </c>
      <c r="H1580" s="159">
        <v>-200000</v>
      </c>
      <c r="I1580" s="159">
        <v>-200000</v>
      </c>
      <c r="J1580" s="275">
        <v>-199475.25</v>
      </c>
      <c r="K1580" s="275">
        <v>-199475.25</v>
      </c>
      <c r="L1580" s="160">
        <v>-199475.25</v>
      </c>
      <c r="M1580" s="160">
        <v>-197293.25</v>
      </c>
      <c r="N1580" s="160">
        <v>-197293.25</v>
      </c>
      <c r="O1580" s="160">
        <v>-197293.25</v>
      </c>
      <c r="P1580" s="160">
        <v>-196806.75</v>
      </c>
      <c r="Q1580" s="160">
        <f t="shared" si="367"/>
        <v>-198720.6875</v>
      </c>
      <c r="R1580" s="222"/>
      <c r="S1580" s="209"/>
      <c r="T1580" s="209" t="s">
        <v>1182</v>
      </c>
      <c r="U1580" s="517"/>
      <c r="V1580" s="16">
        <v>0</v>
      </c>
      <c r="W1580" s="11">
        <v>0</v>
      </c>
      <c r="X1580" s="17">
        <v>0</v>
      </c>
      <c r="Y1580" s="16"/>
      <c r="Z1580" s="11"/>
      <c r="AA1580" s="17"/>
      <c r="AB1580" s="16"/>
      <c r="AC1580" s="11"/>
      <c r="AD1580" s="17">
        <f t="shared" si="369"/>
        <v>0</v>
      </c>
      <c r="AE1580" s="16">
        <f t="shared" si="375"/>
        <v>-198720.6875</v>
      </c>
      <c r="AF1580" s="11">
        <f t="shared" si="375"/>
        <v>-198720.6875</v>
      </c>
      <c r="AG1580" s="17">
        <f t="shared" si="375"/>
        <v>-198720.6875</v>
      </c>
      <c r="AH1580" s="161"/>
      <c r="AI1580" s="285"/>
      <c r="AJ1580" s="16">
        <f t="shared" si="366"/>
        <v>0</v>
      </c>
    </row>
    <row r="1581" spans="1:36" ht="11.25" customHeight="1">
      <c r="A1581" s="156">
        <v>22840022</v>
      </c>
      <c r="B1581" s="157"/>
      <c r="C1581" s="197" t="s">
        <v>2265</v>
      </c>
      <c r="D1581" s="159">
        <v>-628040.44999999995</v>
      </c>
      <c r="E1581" s="159">
        <v>-628040.44999999995</v>
      </c>
      <c r="F1581" s="159">
        <v>-628040.44999999995</v>
      </c>
      <c r="G1581" s="159">
        <v>-530000</v>
      </c>
      <c r="H1581" s="159">
        <v>-530000</v>
      </c>
      <c r="I1581" s="159">
        <v>-530000</v>
      </c>
      <c r="J1581" s="275">
        <v>-530428.43000000005</v>
      </c>
      <c r="K1581" s="275">
        <v>-530428.43000000005</v>
      </c>
      <c r="L1581" s="160">
        <v>-530428.43000000005</v>
      </c>
      <c r="M1581" s="160">
        <v>-529545.53</v>
      </c>
      <c r="N1581" s="160">
        <v>-556000</v>
      </c>
      <c r="O1581" s="160">
        <v>-556000</v>
      </c>
      <c r="P1581" s="160">
        <v>-552321.25</v>
      </c>
      <c r="Q1581" s="160">
        <f t="shared" si="367"/>
        <v>-555757.71416666673</v>
      </c>
      <c r="R1581" s="222"/>
      <c r="S1581" s="209"/>
      <c r="T1581" s="209" t="s">
        <v>1182</v>
      </c>
      <c r="U1581" s="517"/>
      <c r="V1581" s="16">
        <v>0</v>
      </c>
      <c r="W1581" s="11">
        <v>0</v>
      </c>
      <c r="X1581" s="17">
        <v>0</v>
      </c>
      <c r="Y1581" s="16"/>
      <c r="Z1581" s="11"/>
      <c r="AA1581" s="17"/>
      <c r="AB1581" s="16"/>
      <c r="AC1581" s="11"/>
      <c r="AD1581" s="17">
        <f>SUM(AB1581:AC1581)</f>
        <v>0</v>
      </c>
      <c r="AE1581" s="16">
        <f t="shared" si="375"/>
        <v>-555757.71416666673</v>
      </c>
      <c r="AF1581" s="11">
        <f t="shared" si="375"/>
        <v>-555757.71416666673</v>
      </c>
      <c r="AG1581" s="17">
        <f t="shared" si="375"/>
        <v>-555757.71416666673</v>
      </c>
      <c r="AH1581" s="161"/>
      <c r="AI1581" s="285"/>
      <c r="AJ1581" s="16">
        <f t="shared" si="366"/>
        <v>0</v>
      </c>
    </row>
    <row r="1582" spans="1:36" ht="11.25" customHeight="1">
      <c r="A1582" s="156">
        <v>22840031</v>
      </c>
      <c r="C1582" s="197" t="s">
        <v>3149</v>
      </c>
      <c r="D1582" s="159">
        <v>-258000</v>
      </c>
      <c r="E1582" s="159">
        <v>-258000</v>
      </c>
      <c r="F1582" s="159">
        <v>-258000</v>
      </c>
      <c r="G1582" s="159">
        <v>-258000</v>
      </c>
      <c r="H1582" s="159">
        <v>-258000</v>
      </c>
      <c r="I1582" s="159">
        <v>-258000</v>
      </c>
      <c r="J1582" s="275">
        <v>-258000</v>
      </c>
      <c r="K1582" s="275">
        <v>-258000</v>
      </c>
      <c r="L1582" s="160">
        <v>-258000</v>
      </c>
      <c r="M1582" s="160">
        <v>-258000</v>
      </c>
      <c r="N1582" s="160">
        <v>-258000</v>
      </c>
      <c r="O1582" s="160">
        <v>-258000</v>
      </c>
      <c r="P1582" s="160">
        <v>-258000</v>
      </c>
      <c r="Q1582" s="160">
        <f t="shared" si="367"/>
        <v>-258000</v>
      </c>
      <c r="R1582" s="222"/>
      <c r="S1582" s="209"/>
      <c r="T1582" s="209"/>
      <c r="U1582" s="517"/>
      <c r="V1582" s="16">
        <v>0</v>
      </c>
      <c r="W1582" s="11">
        <v>0</v>
      </c>
      <c r="X1582" s="17">
        <v>0</v>
      </c>
      <c r="Y1582" s="16"/>
      <c r="Z1582" s="11"/>
      <c r="AA1582" s="17"/>
      <c r="AB1582" s="16"/>
      <c r="AC1582" s="11"/>
      <c r="AD1582" s="17">
        <f t="shared" si="369"/>
        <v>0</v>
      </c>
      <c r="AE1582" s="16"/>
      <c r="AF1582" s="11"/>
      <c r="AG1582" s="17"/>
      <c r="AH1582" s="164">
        <f>Q1582</f>
        <v>-258000</v>
      </c>
      <c r="AI1582" s="285"/>
      <c r="AJ1582" s="16">
        <f t="shared" si="366"/>
        <v>0</v>
      </c>
    </row>
    <row r="1583" spans="1:36" ht="11.25" customHeight="1">
      <c r="A1583" s="156">
        <v>22840032</v>
      </c>
      <c r="B1583" s="157"/>
      <c r="C1583" s="197" t="s">
        <v>2266</v>
      </c>
      <c r="D1583" s="159">
        <v>-3298077.33</v>
      </c>
      <c r="E1583" s="159">
        <v>-3298077.33</v>
      </c>
      <c r="F1583" s="159">
        <v>-3298077.33</v>
      </c>
      <c r="G1583" s="159">
        <v>-3300000</v>
      </c>
      <c r="H1583" s="159">
        <v>-3300000</v>
      </c>
      <c r="I1583" s="159">
        <v>-3300000</v>
      </c>
      <c r="J1583" s="275">
        <v>-3302394.74</v>
      </c>
      <c r="K1583" s="275">
        <v>-3302394.74</v>
      </c>
      <c r="L1583" s="160">
        <v>-3302394.74</v>
      </c>
      <c r="M1583" s="160">
        <v>-3302394.74</v>
      </c>
      <c r="N1583" s="160">
        <v>-3302394.74</v>
      </c>
      <c r="O1583" s="160">
        <v>-3302394.74</v>
      </c>
      <c r="P1583" s="160">
        <v>-3298050.5</v>
      </c>
      <c r="Q1583" s="160">
        <f t="shared" si="367"/>
        <v>-3300715.5845833342</v>
      </c>
      <c r="R1583" s="222"/>
      <c r="S1583" s="209"/>
      <c r="T1583" s="209" t="s">
        <v>1182</v>
      </c>
      <c r="U1583" s="517"/>
      <c r="V1583" s="16">
        <v>0</v>
      </c>
      <c r="W1583" s="11">
        <v>0</v>
      </c>
      <c r="X1583" s="17">
        <v>0</v>
      </c>
      <c r="Y1583" s="16"/>
      <c r="Z1583" s="11"/>
      <c r="AA1583" s="17"/>
      <c r="AB1583" s="16"/>
      <c r="AC1583" s="11"/>
      <c r="AD1583" s="17">
        <f>SUM(AB1583:AC1583)</f>
        <v>0</v>
      </c>
      <c r="AE1583" s="16">
        <f>$Q1583</f>
        <v>-3300715.5845833342</v>
      </c>
      <c r="AF1583" s="11">
        <f>$Q1583</f>
        <v>-3300715.5845833342</v>
      </c>
      <c r="AG1583" s="17">
        <f>$Q1583</f>
        <v>-3300715.5845833342</v>
      </c>
      <c r="AH1583" s="161"/>
      <c r="AI1583" s="285"/>
      <c r="AJ1583" s="16">
        <f t="shared" si="366"/>
        <v>0</v>
      </c>
    </row>
    <row r="1584" spans="1:36" ht="11.25" customHeight="1">
      <c r="A1584" s="156">
        <v>22840041</v>
      </c>
      <c r="C1584" s="197" t="s">
        <v>3150</v>
      </c>
      <c r="D1584" s="159">
        <v>0</v>
      </c>
      <c r="E1584" s="159">
        <v>0</v>
      </c>
      <c r="F1584" s="159">
        <v>0</v>
      </c>
      <c r="G1584" s="159">
        <v>0</v>
      </c>
      <c r="H1584" s="159">
        <v>0</v>
      </c>
      <c r="I1584" s="159">
        <v>0</v>
      </c>
      <c r="J1584" s="275">
        <v>0</v>
      </c>
      <c r="K1584" s="275">
        <v>0</v>
      </c>
      <c r="L1584" s="160">
        <v>0</v>
      </c>
      <c r="M1584" s="160">
        <v>0</v>
      </c>
      <c r="N1584" s="160">
        <v>0</v>
      </c>
      <c r="O1584" s="160">
        <v>0</v>
      </c>
      <c r="P1584" s="160">
        <v>0</v>
      </c>
      <c r="Q1584" s="160">
        <f t="shared" si="367"/>
        <v>0</v>
      </c>
      <c r="R1584" s="222"/>
      <c r="S1584" s="209"/>
      <c r="T1584" s="209"/>
      <c r="U1584" s="517"/>
      <c r="V1584" s="16">
        <v>0</v>
      </c>
      <c r="W1584" s="11">
        <v>0</v>
      </c>
      <c r="X1584" s="17">
        <v>0</v>
      </c>
      <c r="Y1584" s="16"/>
      <c r="Z1584" s="11"/>
      <c r="AA1584" s="17"/>
      <c r="AB1584" s="16"/>
      <c r="AC1584" s="11"/>
      <c r="AD1584" s="17">
        <f t="shared" si="369"/>
        <v>0</v>
      </c>
      <c r="AE1584" s="16"/>
      <c r="AF1584" s="11"/>
      <c r="AG1584" s="17"/>
      <c r="AH1584" s="164">
        <f>Q1584</f>
        <v>0</v>
      </c>
      <c r="AI1584" s="285"/>
      <c r="AJ1584" s="16">
        <f t="shared" si="366"/>
        <v>0</v>
      </c>
    </row>
    <row r="1585" spans="1:36" ht="11.25" customHeight="1">
      <c r="A1585" s="156">
        <v>22840042</v>
      </c>
      <c r="B1585" s="157"/>
      <c r="C1585" s="197" t="s">
        <v>2267</v>
      </c>
      <c r="D1585" s="159">
        <v>-229267.22</v>
      </c>
      <c r="E1585" s="159">
        <v>-229267.22</v>
      </c>
      <c r="F1585" s="159">
        <v>-229267.22</v>
      </c>
      <c r="G1585" s="159">
        <v>-239000</v>
      </c>
      <c r="H1585" s="159">
        <v>-239000</v>
      </c>
      <c r="I1585" s="159">
        <v>-239000</v>
      </c>
      <c r="J1585" s="275">
        <v>-236393.37</v>
      </c>
      <c r="K1585" s="275">
        <v>-236393.37</v>
      </c>
      <c r="L1585" s="160">
        <v>-236393.37</v>
      </c>
      <c r="M1585" s="160">
        <v>-235736.74</v>
      </c>
      <c r="N1585" s="160">
        <v>-235736.74</v>
      </c>
      <c r="O1585" s="160">
        <v>-235736.74</v>
      </c>
      <c r="P1585" s="160">
        <v>-235736.74</v>
      </c>
      <c r="Q1585" s="160">
        <f t="shared" si="367"/>
        <v>-235368.89583333337</v>
      </c>
      <c r="R1585" s="222"/>
      <c r="S1585" s="209"/>
      <c r="T1585" s="209" t="s">
        <v>1182</v>
      </c>
      <c r="U1585" s="517"/>
      <c r="V1585" s="16">
        <v>0</v>
      </c>
      <c r="W1585" s="11">
        <v>0</v>
      </c>
      <c r="X1585" s="17">
        <v>0</v>
      </c>
      <c r="Y1585" s="16"/>
      <c r="Z1585" s="11"/>
      <c r="AA1585" s="17"/>
      <c r="AB1585" s="16"/>
      <c r="AC1585" s="11"/>
      <c r="AD1585" s="17">
        <f>SUM(AB1585:AC1585)</f>
        <v>0</v>
      </c>
      <c r="AE1585" s="16">
        <f t="shared" ref="AE1585:AG1589" si="376">$Q1585</f>
        <v>-235368.89583333337</v>
      </c>
      <c r="AF1585" s="11">
        <f t="shared" si="376"/>
        <v>-235368.89583333337</v>
      </c>
      <c r="AG1585" s="17">
        <f t="shared" si="376"/>
        <v>-235368.89583333337</v>
      </c>
      <c r="AH1585" s="161"/>
      <c r="AI1585" s="285"/>
      <c r="AJ1585" s="16">
        <f t="shared" si="366"/>
        <v>0</v>
      </c>
    </row>
    <row r="1586" spans="1:36" ht="11.25" customHeight="1">
      <c r="A1586" s="156">
        <v>22840051</v>
      </c>
      <c r="C1586" s="197" t="s">
        <v>3151</v>
      </c>
      <c r="D1586" s="159">
        <v>-30000</v>
      </c>
      <c r="E1586" s="159">
        <v>-30000</v>
      </c>
      <c r="F1586" s="159">
        <v>-30000</v>
      </c>
      <c r="G1586" s="159">
        <v>-30000</v>
      </c>
      <c r="H1586" s="159">
        <v>-30000</v>
      </c>
      <c r="I1586" s="159">
        <v>-30000</v>
      </c>
      <c r="J1586" s="275">
        <v>-30000</v>
      </c>
      <c r="K1586" s="275">
        <v>-30000</v>
      </c>
      <c r="L1586" s="160">
        <v>-30000</v>
      </c>
      <c r="M1586" s="160">
        <v>-30000</v>
      </c>
      <c r="N1586" s="160">
        <v>-30000</v>
      </c>
      <c r="O1586" s="160">
        <v>-30000</v>
      </c>
      <c r="P1586" s="160">
        <v>-30000</v>
      </c>
      <c r="Q1586" s="160">
        <f t="shared" si="367"/>
        <v>-30000</v>
      </c>
      <c r="R1586" s="222"/>
      <c r="S1586" s="209"/>
      <c r="T1586" s="209" t="s">
        <v>1182</v>
      </c>
      <c r="U1586" s="517"/>
      <c r="V1586" s="16">
        <v>0</v>
      </c>
      <c r="W1586" s="11">
        <v>0</v>
      </c>
      <c r="X1586" s="17">
        <v>0</v>
      </c>
      <c r="Y1586" s="16"/>
      <c r="Z1586" s="11"/>
      <c r="AA1586" s="17"/>
      <c r="AB1586" s="16"/>
      <c r="AC1586" s="11"/>
      <c r="AD1586" s="17">
        <f t="shared" si="369"/>
        <v>0</v>
      </c>
      <c r="AE1586" s="16">
        <f t="shared" si="376"/>
        <v>-30000</v>
      </c>
      <c r="AF1586" s="11">
        <f t="shared" si="376"/>
        <v>-30000</v>
      </c>
      <c r="AG1586" s="17">
        <f t="shared" si="376"/>
        <v>-30000</v>
      </c>
      <c r="AH1586" s="161"/>
      <c r="AI1586" s="285"/>
      <c r="AJ1586" s="16">
        <f t="shared" si="366"/>
        <v>0</v>
      </c>
    </row>
    <row r="1587" spans="1:36" ht="11.25" customHeight="1">
      <c r="A1587" s="156">
        <v>22840052</v>
      </c>
      <c r="B1587" s="157"/>
      <c r="C1587" s="197" t="s">
        <v>2268</v>
      </c>
      <c r="D1587" s="159">
        <v>0</v>
      </c>
      <c r="E1587" s="159">
        <v>0</v>
      </c>
      <c r="F1587" s="159">
        <v>0</v>
      </c>
      <c r="G1587" s="159">
        <v>0</v>
      </c>
      <c r="H1587" s="159">
        <v>0</v>
      </c>
      <c r="I1587" s="159">
        <v>0</v>
      </c>
      <c r="J1587" s="275">
        <v>0</v>
      </c>
      <c r="K1587" s="275">
        <v>0</v>
      </c>
      <c r="L1587" s="160">
        <v>0</v>
      </c>
      <c r="M1587" s="160">
        <v>0</v>
      </c>
      <c r="N1587" s="160">
        <v>0</v>
      </c>
      <c r="O1587" s="160">
        <v>0</v>
      </c>
      <c r="P1587" s="160">
        <v>0</v>
      </c>
      <c r="Q1587" s="160">
        <f t="shared" si="367"/>
        <v>0</v>
      </c>
      <c r="R1587" s="222"/>
      <c r="S1587" s="209"/>
      <c r="T1587" s="209" t="s">
        <v>1182</v>
      </c>
      <c r="U1587" s="517"/>
      <c r="V1587" s="16">
        <v>0</v>
      </c>
      <c r="W1587" s="11">
        <v>0</v>
      </c>
      <c r="X1587" s="17">
        <v>0</v>
      </c>
      <c r="Y1587" s="16"/>
      <c r="Z1587" s="11"/>
      <c r="AA1587" s="17"/>
      <c r="AB1587" s="16"/>
      <c r="AC1587" s="11"/>
      <c r="AD1587" s="17">
        <f>SUM(AB1587:AC1587)</f>
        <v>0</v>
      </c>
      <c r="AE1587" s="16">
        <f t="shared" si="376"/>
        <v>0</v>
      </c>
      <c r="AF1587" s="11">
        <f t="shared" si="376"/>
        <v>0</v>
      </c>
      <c r="AG1587" s="17">
        <f t="shared" si="376"/>
        <v>0</v>
      </c>
      <c r="AH1587" s="161"/>
      <c r="AI1587" s="285"/>
      <c r="AJ1587" s="16">
        <f t="shared" si="366"/>
        <v>0</v>
      </c>
    </row>
    <row r="1588" spans="1:36" ht="11.25" customHeight="1">
      <c r="A1588" s="156">
        <v>22840061</v>
      </c>
      <c r="C1588" s="197" t="s">
        <v>3152</v>
      </c>
      <c r="D1588" s="159">
        <v>0</v>
      </c>
      <c r="E1588" s="159">
        <v>0</v>
      </c>
      <c r="F1588" s="159">
        <v>0</v>
      </c>
      <c r="G1588" s="159">
        <v>0</v>
      </c>
      <c r="H1588" s="159">
        <v>0</v>
      </c>
      <c r="I1588" s="159">
        <v>0</v>
      </c>
      <c r="J1588" s="275">
        <v>0</v>
      </c>
      <c r="K1588" s="275">
        <v>0</v>
      </c>
      <c r="L1588" s="160">
        <v>0</v>
      </c>
      <c r="M1588" s="160">
        <v>0</v>
      </c>
      <c r="N1588" s="160">
        <v>0</v>
      </c>
      <c r="O1588" s="160">
        <v>0</v>
      </c>
      <c r="P1588" s="160">
        <v>0</v>
      </c>
      <c r="Q1588" s="160">
        <f t="shared" si="367"/>
        <v>0</v>
      </c>
      <c r="R1588" s="222"/>
      <c r="S1588" s="209"/>
      <c r="T1588" s="209" t="s">
        <v>1182</v>
      </c>
      <c r="U1588" s="517"/>
      <c r="V1588" s="16">
        <v>0</v>
      </c>
      <c r="W1588" s="11">
        <v>0</v>
      </c>
      <c r="X1588" s="17">
        <v>0</v>
      </c>
      <c r="Y1588" s="16"/>
      <c r="Z1588" s="11"/>
      <c r="AA1588" s="17"/>
      <c r="AB1588" s="16"/>
      <c r="AC1588" s="11"/>
      <c r="AD1588" s="17">
        <f t="shared" si="369"/>
        <v>0</v>
      </c>
      <c r="AE1588" s="16">
        <f t="shared" si="376"/>
        <v>0</v>
      </c>
      <c r="AF1588" s="11">
        <f t="shared" si="376"/>
        <v>0</v>
      </c>
      <c r="AG1588" s="17">
        <f t="shared" si="376"/>
        <v>0</v>
      </c>
      <c r="AH1588" s="161"/>
      <c r="AI1588" s="285"/>
      <c r="AJ1588" s="16">
        <f t="shared" si="366"/>
        <v>0</v>
      </c>
    </row>
    <row r="1589" spans="1:36" ht="11.25" customHeight="1">
      <c r="A1589" s="156">
        <v>22840062</v>
      </c>
      <c r="B1589" s="157"/>
      <c r="C1589" s="197" t="s">
        <v>2269</v>
      </c>
      <c r="D1589" s="159">
        <v>-1269906.45</v>
      </c>
      <c r="E1589" s="159">
        <v>-1269906.45</v>
      </c>
      <c r="F1589" s="159">
        <v>-1269906.45</v>
      </c>
      <c r="G1589" s="159">
        <v>-1300000</v>
      </c>
      <c r="H1589" s="159">
        <v>-1300000</v>
      </c>
      <c r="I1589" s="159">
        <v>-1300000</v>
      </c>
      <c r="J1589" s="275">
        <v>-1293823.8700000001</v>
      </c>
      <c r="K1589" s="275">
        <v>-1293823.8700000001</v>
      </c>
      <c r="L1589" s="160">
        <v>-1293823.8700000001</v>
      </c>
      <c r="M1589" s="160">
        <v>-1283084.1399999999</v>
      </c>
      <c r="N1589" s="160">
        <v>-1283084.1399999999</v>
      </c>
      <c r="O1589" s="160">
        <v>-1283084.1399999999</v>
      </c>
      <c r="P1589" s="160">
        <v>-1109593.6399999999</v>
      </c>
      <c r="Q1589" s="160">
        <f t="shared" si="367"/>
        <v>-1280023.9145833335</v>
      </c>
      <c r="R1589" s="222"/>
      <c r="S1589" s="209"/>
      <c r="T1589" s="209" t="s">
        <v>1182</v>
      </c>
      <c r="U1589" s="517"/>
      <c r="V1589" s="16">
        <v>0</v>
      </c>
      <c r="W1589" s="11">
        <v>0</v>
      </c>
      <c r="X1589" s="17">
        <v>0</v>
      </c>
      <c r="Y1589" s="16"/>
      <c r="Z1589" s="11"/>
      <c r="AA1589" s="17"/>
      <c r="AB1589" s="16"/>
      <c r="AC1589" s="11"/>
      <c r="AD1589" s="17">
        <f>SUM(AB1589:AC1589)</f>
        <v>0</v>
      </c>
      <c r="AE1589" s="16">
        <f t="shared" si="376"/>
        <v>-1280023.9145833335</v>
      </c>
      <c r="AF1589" s="11">
        <f t="shared" si="376"/>
        <v>-1280023.9145833335</v>
      </c>
      <c r="AG1589" s="17">
        <f t="shared" si="376"/>
        <v>-1280023.9145833335</v>
      </c>
      <c r="AH1589" s="161"/>
      <c r="AI1589" s="285"/>
      <c r="AJ1589" s="16">
        <f t="shared" si="366"/>
        <v>0</v>
      </c>
    </row>
    <row r="1590" spans="1:36" ht="11.25" customHeight="1">
      <c r="A1590" s="156">
        <v>22840071</v>
      </c>
      <c r="C1590" s="197" t="s">
        <v>3153</v>
      </c>
      <c r="D1590" s="159">
        <v>0</v>
      </c>
      <c r="E1590" s="159">
        <v>0</v>
      </c>
      <c r="F1590" s="159">
        <v>0</v>
      </c>
      <c r="G1590" s="159">
        <v>0</v>
      </c>
      <c r="H1590" s="159">
        <v>0</v>
      </c>
      <c r="I1590" s="159">
        <v>0</v>
      </c>
      <c r="J1590" s="275">
        <v>0</v>
      </c>
      <c r="K1590" s="275">
        <v>0</v>
      </c>
      <c r="L1590" s="160">
        <v>0</v>
      </c>
      <c r="M1590" s="160">
        <v>0</v>
      </c>
      <c r="N1590" s="160">
        <v>0</v>
      </c>
      <c r="O1590" s="160">
        <v>0</v>
      </c>
      <c r="P1590" s="160">
        <v>0</v>
      </c>
      <c r="Q1590" s="160">
        <f t="shared" si="367"/>
        <v>0</v>
      </c>
      <c r="R1590" s="222"/>
      <c r="S1590" s="209"/>
      <c r="T1590" s="209"/>
      <c r="U1590" s="517"/>
      <c r="V1590" s="16">
        <v>0</v>
      </c>
      <c r="W1590" s="11">
        <v>0</v>
      </c>
      <c r="X1590" s="17">
        <v>0</v>
      </c>
      <c r="Y1590" s="16"/>
      <c r="Z1590" s="11"/>
      <c r="AA1590" s="17"/>
      <c r="AB1590" s="16"/>
      <c r="AC1590" s="11"/>
      <c r="AD1590" s="17">
        <f t="shared" si="369"/>
        <v>0</v>
      </c>
      <c r="AE1590" s="16"/>
      <c r="AF1590" s="11"/>
      <c r="AG1590" s="17"/>
      <c r="AH1590" s="164">
        <f>Q1590</f>
        <v>0</v>
      </c>
      <c r="AI1590" s="285"/>
      <c r="AJ1590" s="16">
        <f t="shared" si="366"/>
        <v>0</v>
      </c>
    </row>
    <row r="1591" spans="1:36" ht="11.25" customHeight="1">
      <c r="A1591" s="156">
        <v>22840072</v>
      </c>
      <c r="B1591" s="157"/>
      <c r="C1591" s="197" t="s">
        <v>2270</v>
      </c>
      <c r="D1591" s="159">
        <v>0</v>
      </c>
      <c r="E1591" s="159">
        <v>0</v>
      </c>
      <c r="F1591" s="159">
        <v>0</v>
      </c>
      <c r="G1591" s="159">
        <v>0</v>
      </c>
      <c r="H1591" s="159">
        <v>0</v>
      </c>
      <c r="I1591" s="159">
        <v>0</v>
      </c>
      <c r="J1591" s="275">
        <v>0</v>
      </c>
      <c r="K1591" s="275">
        <v>0</v>
      </c>
      <c r="L1591" s="160">
        <v>0</v>
      </c>
      <c r="M1591" s="160">
        <v>0</v>
      </c>
      <c r="N1591" s="160">
        <v>0</v>
      </c>
      <c r="O1591" s="160">
        <v>0</v>
      </c>
      <c r="P1591" s="160">
        <v>0</v>
      </c>
      <c r="Q1591" s="160">
        <f t="shared" si="367"/>
        <v>0</v>
      </c>
      <c r="R1591" s="222"/>
      <c r="S1591" s="209"/>
      <c r="T1591" s="209" t="s">
        <v>1182</v>
      </c>
      <c r="U1591" s="517"/>
      <c r="V1591" s="16">
        <v>0</v>
      </c>
      <c r="W1591" s="11">
        <v>0</v>
      </c>
      <c r="X1591" s="17">
        <v>0</v>
      </c>
      <c r="Y1591" s="16"/>
      <c r="Z1591" s="11"/>
      <c r="AA1591" s="17"/>
      <c r="AB1591" s="16"/>
      <c r="AC1591" s="11"/>
      <c r="AD1591" s="17">
        <f>SUM(AB1591:AC1591)</f>
        <v>0</v>
      </c>
      <c r="AE1591" s="16">
        <f>$Q1591</f>
        <v>0</v>
      </c>
      <c r="AF1591" s="11">
        <f>$Q1591</f>
        <v>0</v>
      </c>
      <c r="AG1591" s="17">
        <f>$Q1591</f>
        <v>0</v>
      </c>
      <c r="AH1591" s="161"/>
      <c r="AI1591" s="285"/>
      <c r="AJ1591" s="16">
        <f t="shared" si="366"/>
        <v>0</v>
      </c>
    </row>
    <row r="1592" spans="1:36" ht="11.25" customHeight="1">
      <c r="A1592" s="156">
        <v>22840081</v>
      </c>
      <c r="C1592" s="197" t="s">
        <v>3154</v>
      </c>
      <c r="D1592" s="159">
        <v>-550000</v>
      </c>
      <c r="E1592" s="159">
        <v>-550000</v>
      </c>
      <c r="F1592" s="159">
        <v>-550000</v>
      </c>
      <c r="G1592" s="159">
        <v>-550000</v>
      </c>
      <c r="H1592" s="159">
        <v>-550000</v>
      </c>
      <c r="I1592" s="159">
        <v>-550000</v>
      </c>
      <c r="J1592" s="275">
        <v>-550000</v>
      </c>
      <c r="K1592" s="275">
        <v>-550000</v>
      </c>
      <c r="L1592" s="160">
        <v>-550000</v>
      </c>
      <c r="M1592" s="160">
        <v>-550000</v>
      </c>
      <c r="N1592" s="160">
        <v>-550000</v>
      </c>
      <c r="O1592" s="160">
        <v>-550000</v>
      </c>
      <c r="P1592" s="160">
        <v>-550000</v>
      </c>
      <c r="Q1592" s="160">
        <f t="shared" si="367"/>
        <v>-550000</v>
      </c>
      <c r="R1592" s="222"/>
      <c r="S1592" s="209"/>
      <c r="T1592" s="209"/>
      <c r="U1592" s="517"/>
      <c r="V1592" s="16">
        <v>0</v>
      </c>
      <c r="W1592" s="11">
        <v>0</v>
      </c>
      <c r="X1592" s="17">
        <v>0</v>
      </c>
      <c r="Y1592" s="16"/>
      <c r="Z1592" s="11"/>
      <c r="AA1592" s="17"/>
      <c r="AB1592" s="16"/>
      <c r="AC1592" s="11"/>
      <c r="AD1592" s="17">
        <f t="shared" si="369"/>
        <v>0</v>
      </c>
      <c r="AE1592" s="16"/>
      <c r="AF1592" s="11"/>
      <c r="AG1592" s="17"/>
      <c r="AH1592" s="164">
        <f>Q1592</f>
        <v>-550000</v>
      </c>
      <c r="AI1592" s="285"/>
      <c r="AJ1592" s="16">
        <f t="shared" si="366"/>
        <v>0</v>
      </c>
    </row>
    <row r="1593" spans="1:36" ht="11.25" customHeight="1">
      <c r="A1593" s="156">
        <v>22840082</v>
      </c>
      <c r="B1593" s="157"/>
      <c r="C1593" s="197" t="s">
        <v>2271</v>
      </c>
      <c r="D1593" s="159">
        <v>-2359079.77</v>
      </c>
      <c r="E1593" s="159">
        <v>-2359079.77</v>
      </c>
      <c r="F1593" s="159">
        <v>-2359079.77</v>
      </c>
      <c r="G1593" s="159">
        <v>-2500000</v>
      </c>
      <c r="H1593" s="159">
        <v>-2500000</v>
      </c>
      <c r="I1593" s="159">
        <v>-2500000</v>
      </c>
      <c r="J1593" s="275">
        <v>-2473994.61</v>
      </c>
      <c r="K1593" s="275">
        <v>-2473994.61</v>
      </c>
      <c r="L1593" s="160">
        <v>-2473994.61</v>
      </c>
      <c r="M1593" s="160">
        <v>-7450000</v>
      </c>
      <c r="N1593" s="160">
        <v>-7450000</v>
      </c>
      <c r="O1593" s="160">
        <v>-7450000</v>
      </c>
      <c r="P1593" s="160">
        <v>-7417375.0499999998</v>
      </c>
      <c r="Q1593" s="160">
        <f t="shared" si="367"/>
        <v>-3906530.8983333334</v>
      </c>
      <c r="R1593" s="222"/>
      <c r="S1593" s="209"/>
      <c r="T1593" s="209" t="s">
        <v>1182</v>
      </c>
      <c r="U1593" s="517"/>
      <c r="V1593" s="16">
        <v>0</v>
      </c>
      <c r="W1593" s="11">
        <v>0</v>
      </c>
      <c r="X1593" s="17">
        <v>0</v>
      </c>
      <c r="Y1593" s="16"/>
      <c r="Z1593" s="11"/>
      <c r="AA1593" s="17"/>
      <c r="AB1593" s="16"/>
      <c r="AC1593" s="11"/>
      <c r="AD1593" s="17">
        <f>SUM(AB1593:AC1593)</f>
        <v>0</v>
      </c>
      <c r="AE1593" s="16">
        <f>$Q1593</f>
        <v>-3906530.8983333334</v>
      </c>
      <c r="AF1593" s="11">
        <f>$Q1593</f>
        <v>-3906530.8983333334</v>
      </c>
      <c r="AG1593" s="17">
        <f>$Q1593</f>
        <v>-3906530.8983333334</v>
      </c>
      <c r="AH1593" s="161"/>
      <c r="AI1593" s="285"/>
      <c r="AJ1593" s="16">
        <f t="shared" si="366"/>
        <v>0</v>
      </c>
    </row>
    <row r="1594" spans="1:36" ht="11.25" customHeight="1">
      <c r="A1594" s="156">
        <v>22840091</v>
      </c>
      <c r="C1594" s="197" t="s">
        <v>3155</v>
      </c>
      <c r="D1594" s="159">
        <v>0</v>
      </c>
      <c r="E1594" s="159">
        <v>0</v>
      </c>
      <c r="F1594" s="159">
        <v>0</v>
      </c>
      <c r="G1594" s="159">
        <v>0</v>
      </c>
      <c r="H1594" s="159">
        <v>0</v>
      </c>
      <c r="I1594" s="159">
        <v>0</v>
      </c>
      <c r="J1594" s="275">
        <v>0</v>
      </c>
      <c r="K1594" s="275">
        <v>0</v>
      </c>
      <c r="L1594" s="160">
        <v>0</v>
      </c>
      <c r="M1594" s="160">
        <v>0</v>
      </c>
      <c r="N1594" s="160">
        <v>0</v>
      </c>
      <c r="O1594" s="160">
        <v>0</v>
      </c>
      <c r="P1594" s="160">
        <v>0</v>
      </c>
      <c r="Q1594" s="160">
        <f t="shared" si="367"/>
        <v>0</v>
      </c>
      <c r="R1594" s="222"/>
      <c r="S1594" s="209"/>
      <c r="T1594" s="209"/>
      <c r="U1594" s="517"/>
      <c r="V1594" s="16">
        <v>0</v>
      </c>
      <c r="W1594" s="11">
        <v>0</v>
      </c>
      <c r="X1594" s="17">
        <v>0</v>
      </c>
      <c r="Y1594" s="16"/>
      <c r="Z1594" s="11"/>
      <c r="AA1594" s="17"/>
      <c r="AB1594" s="16"/>
      <c r="AC1594" s="11"/>
      <c r="AD1594" s="17">
        <f t="shared" si="369"/>
        <v>0</v>
      </c>
      <c r="AE1594" s="16"/>
      <c r="AF1594" s="11"/>
      <c r="AG1594" s="17"/>
      <c r="AH1594" s="164">
        <f>Q1594</f>
        <v>0</v>
      </c>
      <c r="AI1594" s="285"/>
      <c r="AJ1594" s="16">
        <f t="shared" si="366"/>
        <v>0</v>
      </c>
    </row>
    <row r="1595" spans="1:36" ht="11.25" customHeight="1">
      <c r="A1595" s="156">
        <v>22840092</v>
      </c>
      <c r="B1595" s="157"/>
      <c r="C1595" s="197" t="s">
        <v>2272</v>
      </c>
      <c r="D1595" s="159">
        <v>-2050000</v>
      </c>
      <c r="E1595" s="159">
        <v>-2050000</v>
      </c>
      <c r="F1595" s="159">
        <v>-2050000</v>
      </c>
      <c r="G1595" s="159">
        <v>-2050000</v>
      </c>
      <c r="H1595" s="159">
        <v>-2050000</v>
      </c>
      <c r="I1595" s="159">
        <v>-2050000</v>
      </c>
      <c r="J1595" s="275">
        <v>-2050000</v>
      </c>
      <c r="K1595" s="275">
        <v>-2050000</v>
      </c>
      <c r="L1595" s="160">
        <v>-2050000</v>
      </c>
      <c r="M1595" s="160">
        <v>-2048450</v>
      </c>
      <c r="N1595" s="160">
        <v>-2048450</v>
      </c>
      <c r="O1595" s="160">
        <v>-2048450</v>
      </c>
      <c r="P1595" s="160">
        <v>-1844511.1</v>
      </c>
      <c r="Q1595" s="160">
        <f t="shared" si="367"/>
        <v>-2041050.4625000001</v>
      </c>
      <c r="R1595" s="222"/>
      <c r="S1595" s="209"/>
      <c r="T1595" s="209" t="s">
        <v>1182</v>
      </c>
      <c r="U1595" s="517"/>
      <c r="V1595" s="16">
        <v>0</v>
      </c>
      <c r="W1595" s="11">
        <v>0</v>
      </c>
      <c r="X1595" s="17">
        <v>0</v>
      </c>
      <c r="Y1595" s="16"/>
      <c r="Z1595" s="11"/>
      <c r="AA1595" s="17"/>
      <c r="AB1595" s="16"/>
      <c r="AC1595" s="11"/>
      <c r="AD1595" s="17">
        <f>SUM(AB1595:AC1595)</f>
        <v>0</v>
      </c>
      <c r="AE1595" s="16">
        <f>$Q1595</f>
        <v>-2041050.4625000001</v>
      </c>
      <c r="AF1595" s="11">
        <f>$Q1595</f>
        <v>-2041050.4625000001</v>
      </c>
      <c r="AG1595" s="17">
        <f>$Q1595</f>
        <v>-2041050.4625000001</v>
      </c>
      <c r="AH1595" s="161"/>
      <c r="AI1595" s="285"/>
      <c r="AJ1595" s="16">
        <f t="shared" si="366"/>
        <v>0</v>
      </c>
    </row>
    <row r="1596" spans="1:36" ht="11.25" customHeight="1">
      <c r="A1596" s="156">
        <v>22840101</v>
      </c>
      <c r="C1596" s="197" t="s">
        <v>697</v>
      </c>
      <c r="D1596" s="159">
        <v>0</v>
      </c>
      <c r="E1596" s="159">
        <v>0</v>
      </c>
      <c r="F1596" s="159">
        <v>0</v>
      </c>
      <c r="G1596" s="159">
        <v>0</v>
      </c>
      <c r="H1596" s="159">
        <v>0</v>
      </c>
      <c r="I1596" s="159">
        <v>0</v>
      </c>
      <c r="J1596" s="275">
        <v>0</v>
      </c>
      <c r="K1596" s="275">
        <v>0</v>
      </c>
      <c r="L1596" s="160">
        <v>0</v>
      </c>
      <c r="M1596" s="160">
        <v>0</v>
      </c>
      <c r="N1596" s="160">
        <v>0</v>
      </c>
      <c r="O1596" s="160">
        <v>0</v>
      </c>
      <c r="P1596" s="160">
        <v>0</v>
      </c>
      <c r="Q1596" s="160">
        <f t="shared" si="367"/>
        <v>0</v>
      </c>
      <c r="R1596" s="222"/>
      <c r="S1596" s="209"/>
      <c r="T1596" s="209"/>
      <c r="U1596" s="517"/>
      <c r="V1596" s="16">
        <v>0</v>
      </c>
      <c r="W1596" s="11">
        <v>0</v>
      </c>
      <c r="X1596" s="17">
        <v>0</v>
      </c>
      <c r="Y1596" s="16"/>
      <c r="Z1596" s="11"/>
      <c r="AA1596" s="17"/>
      <c r="AB1596" s="16"/>
      <c r="AC1596" s="11"/>
      <c r="AD1596" s="17">
        <f t="shared" si="369"/>
        <v>0</v>
      </c>
      <c r="AE1596" s="16"/>
      <c r="AF1596" s="11"/>
      <c r="AG1596" s="17"/>
      <c r="AH1596" s="164">
        <f>Q1596</f>
        <v>0</v>
      </c>
      <c r="AI1596" s="285"/>
      <c r="AJ1596" s="16">
        <f t="shared" si="366"/>
        <v>0</v>
      </c>
    </row>
    <row r="1597" spans="1:36" ht="11.25" customHeight="1">
      <c r="A1597" s="156">
        <v>22840102</v>
      </c>
      <c r="B1597" s="157"/>
      <c r="C1597" s="197" t="s">
        <v>2273</v>
      </c>
      <c r="D1597" s="159">
        <v>-509729.84</v>
      </c>
      <c r="E1597" s="159">
        <v>-509729.84</v>
      </c>
      <c r="F1597" s="159">
        <v>-509729.84</v>
      </c>
      <c r="G1597" s="159">
        <v>-484500</v>
      </c>
      <c r="H1597" s="159">
        <v>-484500</v>
      </c>
      <c r="I1597" s="159">
        <v>-484500</v>
      </c>
      <c r="J1597" s="275">
        <v>-499874.44</v>
      </c>
      <c r="K1597" s="275">
        <v>-499874.44</v>
      </c>
      <c r="L1597" s="160">
        <v>-499874.44</v>
      </c>
      <c r="M1597" s="160">
        <v>-499874.44</v>
      </c>
      <c r="N1597" s="160">
        <v>-499874.44</v>
      </c>
      <c r="O1597" s="160">
        <v>-499874.44</v>
      </c>
      <c r="P1597" s="160">
        <v>-491741.09</v>
      </c>
      <c r="Q1597" s="160">
        <f t="shared" si="367"/>
        <v>-497745.14875000011</v>
      </c>
      <c r="R1597" s="222"/>
      <c r="S1597" s="209"/>
      <c r="T1597" s="209" t="s">
        <v>1182</v>
      </c>
      <c r="U1597" s="517"/>
      <c r="V1597" s="16">
        <v>0</v>
      </c>
      <c r="W1597" s="11">
        <v>0</v>
      </c>
      <c r="X1597" s="17">
        <v>0</v>
      </c>
      <c r="Y1597" s="16"/>
      <c r="Z1597" s="11"/>
      <c r="AA1597" s="17"/>
      <c r="AB1597" s="16"/>
      <c r="AC1597" s="11"/>
      <c r="AD1597" s="17">
        <f>SUM(AB1597:AC1597)</f>
        <v>0</v>
      </c>
      <c r="AE1597" s="16">
        <f>$Q1597</f>
        <v>-497745.14875000011</v>
      </c>
      <c r="AF1597" s="11">
        <f>$Q1597</f>
        <v>-497745.14875000011</v>
      </c>
      <c r="AG1597" s="17">
        <f>$Q1597</f>
        <v>-497745.14875000011</v>
      </c>
      <c r="AH1597" s="161"/>
      <c r="AI1597" s="285"/>
      <c r="AJ1597" s="16">
        <f t="shared" si="366"/>
        <v>0</v>
      </c>
    </row>
    <row r="1598" spans="1:36" ht="11.25" customHeight="1">
      <c r="A1598" s="156">
        <v>22840111</v>
      </c>
      <c r="C1598" s="197" t="s">
        <v>3156</v>
      </c>
      <c r="D1598" s="159">
        <v>-20000</v>
      </c>
      <c r="E1598" s="159">
        <v>-20000</v>
      </c>
      <c r="F1598" s="159">
        <v>-20000</v>
      </c>
      <c r="G1598" s="159">
        <v>-20000</v>
      </c>
      <c r="H1598" s="159">
        <v>-20000</v>
      </c>
      <c r="I1598" s="159">
        <v>-20000</v>
      </c>
      <c r="J1598" s="275">
        <v>-20000</v>
      </c>
      <c r="K1598" s="275">
        <v>-20000</v>
      </c>
      <c r="L1598" s="160">
        <v>-20000</v>
      </c>
      <c r="M1598" s="160">
        <v>-20000</v>
      </c>
      <c r="N1598" s="160">
        <v>-20000</v>
      </c>
      <c r="O1598" s="160">
        <v>-20000</v>
      </c>
      <c r="P1598" s="160">
        <v>-20000</v>
      </c>
      <c r="Q1598" s="160">
        <f t="shared" si="367"/>
        <v>-20000</v>
      </c>
      <c r="R1598" s="222"/>
      <c r="S1598" s="209"/>
      <c r="T1598" s="209"/>
      <c r="U1598" s="517"/>
      <c r="V1598" s="16">
        <v>0</v>
      </c>
      <c r="W1598" s="11">
        <v>0</v>
      </c>
      <c r="X1598" s="17">
        <v>0</v>
      </c>
      <c r="Y1598" s="16"/>
      <c r="Z1598" s="11"/>
      <c r="AA1598" s="17"/>
      <c r="AB1598" s="16"/>
      <c r="AC1598" s="11"/>
      <c r="AD1598" s="17">
        <f t="shared" si="369"/>
        <v>0</v>
      </c>
      <c r="AE1598" s="16"/>
      <c r="AF1598" s="11"/>
      <c r="AG1598" s="17"/>
      <c r="AH1598" s="164">
        <f>Q1598</f>
        <v>-20000</v>
      </c>
      <c r="AI1598" s="285"/>
      <c r="AJ1598" s="16">
        <f t="shared" si="366"/>
        <v>0</v>
      </c>
    </row>
    <row r="1599" spans="1:36" ht="11.25" customHeight="1">
      <c r="A1599" s="156">
        <v>22840112</v>
      </c>
      <c r="B1599" s="157"/>
      <c r="C1599" s="197" t="s">
        <v>2274</v>
      </c>
      <c r="D1599" s="159">
        <v>-200000</v>
      </c>
      <c r="E1599" s="159">
        <v>-200000</v>
      </c>
      <c r="F1599" s="159">
        <v>-200000</v>
      </c>
      <c r="G1599" s="159">
        <v>-200000</v>
      </c>
      <c r="H1599" s="159">
        <v>-200000</v>
      </c>
      <c r="I1599" s="159">
        <v>-200000</v>
      </c>
      <c r="J1599" s="275">
        <v>-200000</v>
      </c>
      <c r="K1599" s="275">
        <v>-200000</v>
      </c>
      <c r="L1599" s="160">
        <v>-200000</v>
      </c>
      <c r="M1599" s="160">
        <v>-200000</v>
      </c>
      <c r="N1599" s="160">
        <v>-200000</v>
      </c>
      <c r="O1599" s="160">
        <v>-200000</v>
      </c>
      <c r="P1599" s="160">
        <v>-200000</v>
      </c>
      <c r="Q1599" s="160">
        <f t="shared" si="367"/>
        <v>-200000</v>
      </c>
      <c r="R1599" s="222"/>
      <c r="S1599" s="209"/>
      <c r="T1599" s="209" t="s">
        <v>1182</v>
      </c>
      <c r="U1599" s="517"/>
      <c r="V1599" s="16">
        <v>0</v>
      </c>
      <c r="W1599" s="11">
        <v>0</v>
      </c>
      <c r="X1599" s="17">
        <v>0</v>
      </c>
      <c r="Y1599" s="16"/>
      <c r="Z1599" s="11"/>
      <c r="AA1599" s="17"/>
      <c r="AB1599" s="16"/>
      <c r="AC1599" s="11"/>
      <c r="AD1599" s="17">
        <f>SUM(AB1599:AC1599)</f>
        <v>0</v>
      </c>
      <c r="AE1599" s="16">
        <f>$Q1599</f>
        <v>-200000</v>
      </c>
      <c r="AF1599" s="11">
        <f>$Q1599</f>
        <v>-200000</v>
      </c>
      <c r="AG1599" s="17">
        <f>$Q1599</f>
        <v>-200000</v>
      </c>
      <c r="AH1599" s="161"/>
      <c r="AI1599" s="285"/>
      <c r="AJ1599" s="16">
        <f t="shared" si="366"/>
        <v>0</v>
      </c>
    </row>
    <row r="1600" spans="1:36" ht="11.25" customHeight="1">
      <c r="A1600" s="156">
        <v>22840121</v>
      </c>
      <c r="B1600" s="144"/>
      <c r="C1600" s="197" t="s">
        <v>3157</v>
      </c>
      <c r="D1600" s="159">
        <v>0</v>
      </c>
      <c r="E1600" s="159">
        <v>0</v>
      </c>
      <c r="F1600" s="159">
        <v>0</v>
      </c>
      <c r="G1600" s="159">
        <v>0</v>
      </c>
      <c r="H1600" s="159">
        <v>0</v>
      </c>
      <c r="I1600" s="159">
        <v>0</v>
      </c>
      <c r="J1600" s="275">
        <v>0</v>
      </c>
      <c r="K1600" s="275">
        <v>0</v>
      </c>
      <c r="L1600" s="160">
        <v>0</v>
      </c>
      <c r="M1600" s="160">
        <v>0</v>
      </c>
      <c r="N1600" s="160">
        <v>0</v>
      </c>
      <c r="O1600" s="160">
        <v>0</v>
      </c>
      <c r="P1600" s="160">
        <v>0</v>
      </c>
      <c r="Q1600" s="160">
        <f t="shared" si="367"/>
        <v>0</v>
      </c>
      <c r="R1600" s="222"/>
      <c r="S1600" s="209"/>
      <c r="T1600" s="209"/>
      <c r="U1600" s="517"/>
      <c r="V1600" s="16">
        <v>0</v>
      </c>
      <c r="W1600" s="11">
        <v>0</v>
      </c>
      <c r="X1600" s="17">
        <v>0</v>
      </c>
      <c r="Y1600" s="16"/>
      <c r="Z1600" s="11"/>
      <c r="AA1600" s="17"/>
      <c r="AB1600" s="16"/>
      <c r="AC1600" s="11"/>
      <c r="AD1600" s="17">
        <f t="shared" si="369"/>
        <v>0</v>
      </c>
      <c r="AE1600" s="16"/>
      <c r="AF1600" s="11"/>
      <c r="AG1600" s="17"/>
      <c r="AH1600" s="164">
        <f>Q1600</f>
        <v>0</v>
      </c>
      <c r="AI1600" s="285"/>
      <c r="AJ1600" s="16">
        <f t="shared" si="366"/>
        <v>0</v>
      </c>
    </row>
    <row r="1601" spans="1:36" ht="11.25" customHeight="1">
      <c r="A1601" s="156">
        <v>22840122</v>
      </c>
      <c r="B1601" s="157"/>
      <c r="C1601" s="197" t="s">
        <v>2287</v>
      </c>
      <c r="D1601" s="159">
        <v>-140000</v>
      </c>
      <c r="E1601" s="159">
        <v>-140000</v>
      </c>
      <c r="F1601" s="159">
        <v>-140000</v>
      </c>
      <c r="G1601" s="159">
        <v>-140000</v>
      </c>
      <c r="H1601" s="159">
        <v>-140000</v>
      </c>
      <c r="I1601" s="159">
        <v>-140000</v>
      </c>
      <c r="J1601" s="275">
        <v>-140000</v>
      </c>
      <c r="K1601" s="275">
        <v>-140000</v>
      </c>
      <c r="L1601" s="160">
        <v>-140000</v>
      </c>
      <c r="M1601" s="160">
        <v>-140000</v>
      </c>
      <c r="N1601" s="160">
        <v>-140000</v>
      </c>
      <c r="O1601" s="160">
        <v>-140000</v>
      </c>
      <c r="P1601" s="160">
        <v>-130200.01</v>
      </c>
      <c r="Q1601" s="160">
        <f t="shared" si="367"/>
        <v>-139591.66708333333</v>
      </c>
      <c r="R1601" s="222"/>
      <c r="S1601" s="209"/>
      <c r="T1601" s="209" t="s">
        <v>1182</v>
      </c>
      <c r="U1601" s="517"/>
      <c r="V1601" s="16">
        <v>0</v>
      </c>
      <c r="W1601" s="11">
        <v>0</v>
      </c>
      <c r="X1601" s="17">
        <v>0</v>
      </c>
      <c r="Y1601" s="16"/>
      <c r="Z1601" s="11"/>
      <c r="AA1601" s="17"/>
      <c r="AB1601" s="16"/>
      <c r="AC1601" s="11"/>
      <c r="AD1601" s="17">
        <f>SUM(AB1601:AC1601)</f>
        <v>0</v>
      </c>
      <c r="AE1601" s="16">
        <f t="shared" ref="AE1601:AG1603" si="377">$Q1601</f>
        <v>-139591.66708333333</v>
      </c>
      <c r="AF1601" s="11">
        <f t="shared" si="377"/>
        <v>-139591.66708333333</v>
      </c>
      <c r="AG1601" s="17">
        <f t="shared" si="377"/>
        <v>-139591.66708333333</v>
      </c>
      <c r="AH1601" s="161"/>
      <c r="AI1601" s="285"/>
      <c r="AJ1601" s="16">
        <f t="shared" si="366"/>
        <v>0</v>
      </c>
    </row>
    <row r="1602" spans="1:36" ht="11.25" customHeight="1">
      <c r="A1602" s="156">
        <v>22840131</v>
      </c>
      <c r="C1602" s="197" t="s">
        <v>1160</v>
      </c>
      <c r="D1602" s="159">
        <v>-500000</v>
      </c>
      <c r="E1602" s="159">
        <v>-500000</v>
      </c>
      <c r="F1602" s="159">
        <v>-496853.75</v>
      </c>
      <c r="G1602" s="159">
        <v>-500000</v>
      </c>
      <c r="H1602" s="159">
        <v>-499785.05</v>
      </c>
      <c r="I1602" s="159">
        <v>-499785.05</v>
      </c>
      <c r="J1602" s="275">
        <v>-500000</v>
      </c>
      <c r="K1602" s="275">
        <v>-500000</v>
      </c>
      <c r="L1602" s="160">
        <v>-497197.75</v>
      </c>
      <c r="M1602" s="160">
        <v>-500000</v>
      </c>
      <c r="N1602" s="160">
        <v>-500000</v>
      </c>
      <c r="O1602" s="160">
        <v>-500000</v>
      </c>
      <c r="P1602" s="160">
        <v>-496725</v>
      </c>
      <c r="Q1602" s="160">
        <f t="shared" si="367"/>
        <v>-499332.0083333333</v>
      </c>
      <c r="R1602" s="222"/>
      <c r="S1602" s="209"/>
      <c r="T1602" s="209" t="s">
        <v>1056</v>
      </c>
      <c r="U1602" s="517"/>
      <c r="V1602" s="16">
        <v>0</v>
      </c>
      <c r="W1602" s="11">
        <v>0</v>
      </c>
      <c r="X1602" s="17">
        <v>0</v>
      </c>
      <c r="Y1602" s="16"/>
      <c r="Z1602" s="11"/>
      <c r="AA1602" s="17"/>
      <c r="AB1602" s="16"/>
      <c r="AC1602" s="11"/>
      <c r="AD1602" s="17">
        <f t="shared" si="369"/>
        <v>0</v>
      </c>
      <c r="AE1602" s="16">
        <f t="shared" si="377"/>
        <v>-499332.0083333333</v>
      </c>
      <c r="AF1602" s="11">
        <f t="shared" si="377"/>
        <v>-499332.0083333333</v>
      </c>
      <c r="AG1602" s="17">
        <f t="shared" si="377"/>
        <v>-499332.0083333333</v>
      </c>
      <c r="AH1602" s="161"/>
      <c r="AI1602" s="285"/>
      <c r="AJ1602" s="16">
        <f t="shared" ref="AJ1602:AJ1665" si="378">Q1602-X1602-AA1602-AD1602-AG1602-AH1602</f>
        <v>0</v>
      </c>
    </row>
    <row r="1603" spans="1:36" ht="11.25" customHeight="1">
      <c r="A1603" s="156">
        <v>22840132</v>
      </c>
      <c r="B1603" s="157"/>
      <c r="C1603" s="197" t="s">
        <v>2288</v>
      </c>
      <c r="D1603" s="159">
        <v>-100000</v>
      </c>
      <c r="E1603" s="159">
        <v>-100000</v>
      </c>
      <c r="F1603" s="159">
        <v>-100000</v>
      </c>
      <c r="G1603" s="159">
        <v>-100000</v>
      </c>
      <c r="H1603" s="159">
        <v>-100000</v>
      </c>
      <c r="I1603" s="159">
        <v>-100000</v>
      </c>
      <c r="J1603" s="275">
        <v>-100000</v>
      </c>
      <c r="K1603" s="275">
        <v>-100000</v>
      </c>
      <c r="L1603" s="160">
        <v>-100000</v>
      </c>
      <c r="M1603" s="160">
        <v>-100000</v>
      </c>
      <c r="N1603" s="160">
        <v>-100000</v>
      </c>
      <c r="O1603" s="160">
        <v>-100000</v>
      </c>
      <c r="P1603" s="160">
        <v>-100000</v>
      </c>
      <c r="Q1603" s="160">
        <f t="shared" si="367"/>
        <v>-100000</v>
      </c>
      <c r="R1603" s="222"/>
      <c r="S1603" s="209"/>
      <c r="T1603" s="209" t="s">
        <v>1182</v>
      </c>
      <c r="U1603" s="517"/>
      <c r="V1603" s="16">
        <v>0</v>
      </c>
      <c r="W1603" s="11">
        <v>0</v>
      </c>
      <c r="X1603" s="17">
        <v>0</v>
      </c>
      <c r="Y1603" s="16"/>
      <c r="Z1603" s="11"/>
      <c r="AA1603" s="17"/>
      <c r="AB1603" s="16"/>
      <c r="AC1603" s="11"/>
      <c r="AD1603" s="17">
        <f>SUM(AB1603:AC1603)</f>
        <v>0</v>
      </c>
      <c r="AE1603" s="16">
        <f t="shared" si="377"/>
        <v>-100000</v>
      </c>
      <c r="AF1603" s="11">
        <f t="shared" si="377"/>
        <v>-100000</v>
      </c>
      <c r="AG1603" s="17">
        <f t="shared" si="377"/>
        <v>-100000</v>
      </c>
      <c r="AH1603" s="161"/>
      <c r="AI1603" s="285"/>
      <c r="AJ1603" s="16">
        <f t="shared" si="378"/>
        <v>0</v>
      </c>
    </row>
    <row r="1604" spans="1:36" ht="11.25" customHeight="1">
      <c r="A1604" s="156">
        <v>22840141</v>
      </c>
      <c r="B1604" s="144"/>
      <c r="C1604" s="197" t="s">
        <v>3158</v>
      </c>
      <c r="D1604" s="159">
        <v>0</v>
      </c>
      <c r="E1604" s="159">
        <v>0</v>
      </c>
      <c r="F1604" s="159">
        <v>0</v>
      </c>
      <c r="G1604" s="159">
        <v>0</v>
      </c>
      <c r="H1604" s="159">
        <v>0</v>
      </c>
      <c r="I1604" s="159">
        <v>0</v>
      </c>
      <c r="J1604" s="275">
        <v>0</v>
      </c>
      <c r="K1604" s="275">
        <v>0</v>
      </c>
      <c r="L1604" s="160">
        <v>0</v>
      </c>
      <c r="M1604" s="160">
        <v>0</v>
      </c>
      <c r="N1604" s="160">
        <v>0</v>
      </c>
      <c r="O1604" s="160">
        <v>0</v>
      </c>
      <c r="P1604" s="160">
        <v>0</v>
      </c>
      <c r="Q1604" s="160">
        <f t="shared" si="367"/>
        <v>0</v>
      </c>
      <c r="R1604" s="222"/>
      <c r="S1604" s="209"/>
      <c r="T1604" s="209"/>
      <c r="U1604" s="517"/>
      <c r="V1604" s="16"/>
      <c r="W1604" s="11"/>
      <c r="X1604" s="17"/>
      <c r="Y1604" s="16"/>
      <c r="Z1604" s="11"/>
      <c r="AA1604" s="17"/>
      <c r="AB1604" s="16"/>
      <c r="AC1604" s="11"/>
      <c r="AD1604" s="17">
        <f t="shared" si="369"/>
        <v>0</v>
      </c>
      <c r="AE1604" s="16"/>
      <c r="AF1604" s="11"/>
      <c r="AG1604" s="17"/>
      <c r="AH1604" s="164">
        <f>Q1604</f>
        <v>0</v>
      </c>
      <c r="AI1604" s="285"/>
      <c r="AJ1604" s="16">
        <f t="shared" si="378"/>
        <v>0</v>
      </c>
    </row>
    <row r="1605" spans="1:36" ht="11.25" customHeight="1">
      <c r="A1605" s="156">
        <v>22840151</v>
      </c>
      <c r="C1605" s="197" t="s">
        <v>319</v>
      </c>
      <c r="D1605" s="159">
        <v>0</v>
      </c>
      <c r="E1605" s="159">
        <v>0</v>
      </c>
      <c r="F1605" s="159">
        <v>0</v>
      </c>
      <c r="G1605" s="159">
        <v>0</v>
      </c>
      <c r="H1605" s="159">
        <v>0</v>
      </c>
      <c r="I1605" s="159">
        <v>0</v>
      </c>
      <c r="J1605" s="275">
        <v>0</v>
      </c>
      <c r="K1605" s="275">
        <v>0</v>
      </c>
      <c r="L1605" s="160">
        <v>0</v>
      </c>
      <c r="M1605" s="160">
        <v>0</v>
      </c>
      <c r="N1605" s="160">
        <v>0</v>
      </c>
      <c r="O1605" s="160">
        <v>0</v>
      </c>
      <c r="P1605" s="160">
        <v>0</v>
      </c>
      <c r="Q1605" s="160">
        <f t="shared" si="367"/>
        <v>0</v>
      </c>
      <c r="R1605" s="222"/>
      <c r="S1605" s="209"/>
      <c r="T1605" s="209"/>
      <c r="U1605" s="517"/>
      <c r="V1605" s="16"/>
      <c r="W1605" s="11"/>
      <c r="X1605" s="17"/>
      <c r="Y1605" s="16"/>
      <c r="Z1605" s="11"/>
      <c r="AA1605" s="17"/>
      <c r="AB1605" s="16"/>
      <c r="AC1605" s="11"/>
      <c r="AD1605" s="17">
        <f t="shared" si="369"/>
        <v>0</v>
      </c>
      <c r="AE1605" s="16"/>
      <c r="AF1605" s="11"/>
      <c r="AG1605" s="17"/>
      <c r="AH1605" s="164">
        <f>Q1605</f>
        <v>0</v>
      </c>
      <c r="AI1605" s="285"/>
      <c r="AJ1605" s="16">
        <f t="shared" si="378"/>
        <v>0</v>
      </c>
    </row>
    <row r="1606" spans="1:36" ht="11.25" customHeight="1">
      <c r="A1606" s="157">
        <v>22840161</v>
      </c>
      <c r="B1606" s="157"/>
      <c r="C1606" s="197" t="s">
        <v>3159</v>
      </c>
      <c r="D1606" s="159">
        <v>-340622.45</v>
      </c>
      <c r="E1606" s="159">
        <v>-340622.45</v>
      </c>
      <c r="F1606" s="159">
        <v>-340622.45</v>
      </c>
      <c r="G1606" s="159">
        <v>-350000</v>
      </c>
      <c r="H1606" s="159">
        <v>-350000</v>
      </c>
      <c r="I1606" s="159">
        <v>-350000</v>
      </c>
      <c r="J1606" s="275">
        <v>-347291</v>
      </c>
      <c r="K1606" s="275">
        <v>-347291</v>
      </c>
      <c r="L1606" s="160">
        <v>-347291</v>
      </c>
      <c r="M1606" s="160">
        <v>-341105.8</v>
      </c>
      <c r="N1606" s="160">
        <v>-341105.8</v>
      </c>
      <c r="O1606" s="160">
        <v>-341105.8</v>
      </c>
      <c r="P1606" s="160">
        <v>-325453.49</v>
      </c>
      <c r="Q1606" s="160">
        <f t="shared" si="367"/>
        <v>-344122.77249999996</v>
      </c>
      <c r="R1606" s="222"/>
      <c r="S1606" s="209"/>
      <c r="T1606" s="209" t="s">
        <v>1182</v>
      </c>
      <c r="U1606" s="517"/>
      <c r="V1606" s="16">
        <v>0</v>
      </c>
      <c r="W1606" s="11">
        <v>0</v>
      </c>
      <c r="X1606" s="17">
        <v>0</v>
      </c>
      <c r="Y1606" s="16"/>
      <c r="Z1606" s="11"/>
      <c r="AA1606" s="17"/>
      <c r="AB1606" s="16"/>
      <c r="AC1606" s="11"/>
      <c r="AD1606" s="17">
        <f t="shared" si="369"/>
        <v>0</v>
      </c>
      <c r="AE1606" s="16">
        <f t="shared" ref="AE1606:AG1607" si="379">$Q1606</f>
        <v>-344122.77249999996</v>
      </c>
      <c r="AF1606" s="11">
        <f t="shared" si="379"/>
        <v>-344122.77249999996</v>
      </c>
      <c r="AG1606" s="17">
        <f t="shared" si="379"/>
        <v>-344122.77249999996</v>
      </c>
      <c r="AH1606" s="161"/>
      <c r="AI1606" s="285"/>
      <c r="AJ1606" s="16">
        <f t="shared" si="378"/>
        <v>0</v>
      </c>
    </row>
    <row r="1607" spans="1:36" ht="11.25" customHeight="1">
      <c r="A1607" s="157">
        <v>22840162</v>
      </c>
      <c r="B1607" s="157"/>
      <c r="C1607" s="197" t="s">
        <v>2787</v>
      </c>
      <c r="D1607" s="159">
        <v>-212895.87</v>
      </c>
      <c r="E1607" s="159">
        <v>-212895.87</v>
      </c>
      <c r="F1607" s="159">
        <v>-212895.87</v>
      </c>
      <c r="G1607" s="159">
        <v>-100000</v>
      </c>
      <c r="H1607" s="159">
        <v>-100000</v>
      </c>
      <c r="I1607" s="159">
        <v>-100000</v>
      </c>
      <c r="J1607" s="275">
        <v>-88616.68</v>
      </c>
      <c r="K1607" s="275">
        <v>-88616.68</v>
      </c>
      <c r="L1607" s="160">
        <v>-88616.68</v>
      </c>
      <c r="M1607" s="160">
        <v>-87501.68</v>
      </c>
      <c r="N1607" s="160">
        <v>-87501.68</v>
      </c>
      <c r="O1607" s="160">
        <v>-87501.68</v>
      </c>
      <c r="P1607" s="160">
        <v>-87093.43</v>
      </c>
      <c r="Q1607" s="160">
        <f t="shared" si="367"/>
        <v>-117011.78916666663</v>
      </c>
      <c r="R1607" s="222"/>
      <c r="S1607" s="209"/>
      <c r="T1607" s="209" t="s">
        <v>1182</v>
      </c>
      <c r="U1607" s="517"/>
      <c r="V1607" s="16">
        <v>0</v>
      </c>
      <c r="W1607" s="11">
        <v>0</v>
      </c>
      <c r="X1607" s="17">
        <v>0</v>
      </c>
      <c r="Y1607" s="16"/>
      <c r="Z1607" s="11"/>
      <c r="AA1607" s="17"/>
      <c r="AB1607" s="16"/>
      <c r="AC1607" s="11"/>
      <c r="AD1607" s="17">
        <f t="shared" ref="AD1607" si="380">SUM(AB1607:AC1607)</f>
        <v>0</v>
      </c>
      <c r="AE1607" s="16">
        <f t="shared" si="379"/>
        <v>-117011.78916666663</v>
      </c>
      <c r="AF1607" s="11">
        <f t="shared" si="379"/>
        <v>-117011.78916666663</v>
      </c>
      <c r="AG1607" s="17">
        <f t="shared" si="379"/>
        <v>-117011.78916666663</v>
      </c>
      <c r="AH1607" s="161"/>
      <c r="AI1607" s="285"/>
      <c r="AJ1607" s="16">
        <f t="shared" si="378"/>
        <v>0</v>
      </c>
    </row>
    <row r="1608" spans="1:36" ht="11.25" customHeight="1">
      <c r="A1608" s="157">
        <v>22840171</v>
      </c>
      <c r="B1608" s="157"/>
      <c r="C1608" s="197" t="s">
        <v>3160</v>
      </c>
      <c r="D1608" s="159">
        <v>-50000</v>
      </c>
      <c r="E1608" s="159">
        <v>-50000</v>
      </c>
      <c r="F1608" s="159">
        <v>-50000</v>
      </c>
      <c r="G1608" s="159">
        <v>-50000</v>
      </c>
      <c r="H1608" s="159">
        <v>-50000</v>
      </c>
      <c r="I1608" s="159">
        <v>-50000</v>
      </c>
      <c r="J1608" s="275">
        <v>-50000</v>
      </c>
      <c r="K1608" s="275">
        <v>-50000</v>
      </c>
      <c r="L1608" s="160">
        <v>-50000</v>
      </c>
      <c r="M1608" s="160">
        <v>-50000</v>
      </c>
      <c r="N1608" s="160">
        <v>-50000</v>
      </c>
      <c r="O1608" s="160">
        <v>-50000</v>
      </c>
      <c r="P1608" s="160">
        <v>-50000</v>
      </c>
      <c r="Q1608" s="160">
        <f t="shared" si="367"/>
        <v>-50000</v>
      </c>
      <c r="R1608" s="222"/>
      <c r="S1608" s="209"/>
      <c r="T1608" s="209"/>
      <c r="U1608" s="517"/>
      <c r="V1608" s="16"/>
      <c r="W1608" s="11"/>
      <c r="X1608" s="17"/>
      <c r="Y1608" s="16"/>
      <c r="Z1608" s="11"/>
      <c r="AA1608" s="17"/>
      <c r="AB1608" s="16"/>
      <c r="AC1608" s="11"/>
      <c r="AD1608" s="17">
        <f t="shared" si="369"/>
        <v>0</v>
      </c>
      <c r="AE1608" s="16"/>
      <c r="AF1608" s="11"/>
      <c r="AG1608" s="17"/>
      <c r="AH1608" s="164">
        <f>Q1608</f>
        <v>-50000</v>
      </c>
      <c r="AI1608" s="285"/>
      <c r="AJ1608" s="16">
        <f t="shared" si="378"/>
        <v>0</v>
      </c>
    </row>
    <row r="1609" spans="1:36" ht="11.25" customHeight="1">
      <c r="A1609" s="157">
        <v>22840181</v>
      </c>
      <c r="B1609" s="157"/>
      <c r="C1609" s="197" t="s">
        <v>3161</v>
      </c>
      <c r="D1609" s="159">
        <v>-2992681.55</v>
      </c>
      <c r="E1609" s="159">
        <v>-2992681.55</v>
      </c>
      <c r="F1609" s="159">
        <v>-2992681.55</v>
      </c>
      <c r="G1609" s="159">
        <v>-2925000</v>
      </c>
      <c r="H1609" s="159">
        <v>-2925000</v>
      </c>
      <c r="I1609" s="159">
        <v>-2925000</v>
      </c>
      <c r="J1609" s="275">
        <v>-2867992.26</v>
      </c>
      <c r="K1609" s="275">
        <v>-2867992.26</v>
      </c>
      <c r="L1609" s="160">
        <v>-2867992.26</v>
      </c>
      <c r="M1609" s="160">
        <v>-2804475.3</v>
      </c>
      <c r="N1609" s="160">
        <v>-2804475.3</v>
      </c>
      <c r="O1609" s="160">
        <v>-2804475.3</v>
      </c>
      <c r="P1609" s="160">
        <v>-2780916.19</v>
      </c>
      <c r="Q1609" s="160">
        <f t="shared" si="367"/>
        <v>-2888713.7208333332</v>
      </c>
      <c r="R1609" s="222"/>
      <c r="S1609" s="209"/>
      <c r="T1609" s="209" t="s">
        <v>1182</v>
      </c>
      <c r="U1609" s="517"/>
      <c r="V1609" s="16">
        <v>0</v>
      </c>
      <c r="W1609" s="11">
        <v>0</v>
      </c>
      <c r="X1609" s="17">
        <v>0</v>
      </c>
      <c r="Y1609" s="16"/>
      <c r="Z1609" s="11"/>
      <c r="AA1609" s="17"/>
      <c r="AB1609" s="16"/>
      <c r="AC1609" s="11"/>
      <c r="AD1609" s="17">
        <f t="shared" si="369"/>
        <v>0</v>
      </c>
      <c r="AE1609" s="16">
        <f t="shared" ref="AE1609:AG1610" si="381">$Q1609</f>
        <v>-2888713.7208333332</v>
      </c>
      <c r="AF1609" s="11">
        <f t="shared" si="381"/>
        <v>-2888713.7208333332</v>
      </c>
      <c r="AG1609" s="17">
        <f t="shared" si="381"/>
        <v>-2888713.7208333332</v>
      </c>
      <c r="AH1609" s="161"/>
      <c r="AI1609" s="285"/>
      <c r="AJ1609" s="16">
        <f t="shared" si="378"/>
        <v>0</v>
      </c>
    </row>
    <row r="1610" spans="1:36" ht="11.25" customHeight="1">
      <c r="A1610" s="157">
        <v>22840191</v>
      </c>
      <c r="B1610" s="157"/>
      <c r="C1610" s="197" t="s">
        <v>3162</v>
      </c>
      <c r="D1610" s="159">
        <v>-250000</v>
      </c>
      <c r="E1610" s="159">
        <v>-250000</v>
      </c>
      <c r="F1610" s="159">
        <v>-250000</v>
      </c>
      <c r="G1610" s="159">
        <v>-250000</v>
      </c>
      <c r="H1610" s="159">
        <v>-250000</v>
      </c>
      <c r="I1610" s="159">
        <v>-250000</v>
      </c>
      <c r="J1610" s="275">
        <v>-250000</v>
      </c>
      <c r="K1610" s="275">
        <v>-250000</v>
      </c>
      <c r="L1610" s="160">
        <v>-250000</v>
      </c>
      <c r="M1610" s="160">
        <v>-250000</v>
      </c>
      <c r="N1610" s="160">
        <v>-250000</v>
      </c>
      <c r="O1610" s="160">
        <v>-250000</v>
      </c>
      <c r="P1610" s="160">
        <v>-250000</v>
      </c>
      <c r="Q1610" s="160">
        <f t="shared" si="367"/>
        <v>-250000</v>
      </c>
      <c r="R1610" s="222"/>
      <c r="S1610" s="209"/>
      <c r="T1610" s="209" t="s">
        <v>1182</v>
      </c>
      <c r="U1610" s="517"/>
      <c r="V1610" s="16">
        <v>0</v>
      </c>
      <c r="W1610" s="11">
        <v>0</v>
      </c>
      <c r="X1610" s="17">
        <v>0</v>
      </c>
      <c r="Y1610" s="16"/>
      <c r="Z1610" s="11"/>
      <c r="AA1610" s="17"/>
      <c r="AB1610" s="16"/>
      <c r="AC1610" s="11"/>
      <c r="AD1610" s="17">
        <f t="shared" si="369"/>
        <v>0</v>
      </c>
      <c r="AE1610" s="16">
        <f t="shared" si="381"/>
        <v>-250000</v>
      </c>
      <c r="AF1610" s="11">
        <f t="shared" si="381"/>
        <v>-250000</v>
      </c>
      <c r="AG1610" s="17">
        <f t="shared" si="381"/>
        <v>-250000</v>
      </c>
      <c r="AH1610" s="161"/>
      <c r="AI1610" s="285"/>
      <c r="AJ1610" s="16">
        <f t="shared" si="378"/>
        <v>0</v>
      </c>
    </row>
    <row r="1611" spans="1:36" ht="11.25" customHeight="1">
      <c r="A1611" s="157">
        <v>22840201</v>
      </c>
      <c r="B1611" s="157"/>
      <c r="C1611" s="197" t="s">
        <v>3163</v>
      </c>
      <c r="D1611" s="159">
        <v>0</v>
      </c>
      <c r="E1611" s="159">
        <v>0</v>
      </c>
      <c r="F1611" s="159">
        <v>0</v>
      </c>
      <c r="G1611" s="159">
        <v>0</v>
      </c>
      <c r="H1611" s="159">
        <v>0</v>
      </c>
      <c r="I1611" s="159">
        <v>0</v>
      </c>
      <c r="J1611" s="275">
        <v>0</v>
      </c>
      <c r="K1611" s="275">
        <v>0</v>
      </c>
      <c r="L1611" s="160">
        <v>0</v>
      </c>
      <c r="M1611" s="160">
        <v>0</v>
      </c>
      <c r="N1611" s="160">
        <v>0</v>
      </c>
      <c r="O1611" s="160">
        <v>0</v>
      </c>
      <c r="P1611" s="160">
        <v>0</v>
      </c>
      <c r="Q1611" s="160">
        <f t="shared" ref="Q1611:Q1674" si="382">(D1611+P1611+SUM(E1611:O1611)*2)/24</f>
        <v>0</v>
      </c>
      <c r="R1611" s="222"/>
      <c r="S1611" s="209"/>
      <c r="T1611" s="209"/>
      <c r="U1611" s="517"/>
      <c r="V1611" s="16"/>
      <c r="W1611" s="11"/>
      <c r="X1611" s="17"/>
      <c r="Y1611" s="16"/>
      <c r="Z1611" s="11"/>
      <c r="AA1611" s="17"/>
      <c r="AB1611" s="16"/>
      <c r="AC1611" s="11"/>
      <c r="AD1611" s="17">
        <f t="shared" si="369"/>
        <v>0</v>
      </c>
      <c r="AE1611" s="16"/>
      <c r="AF1611" s="11"/>
      <c r="AG1611" s="17"/>
      <c r="AH1611" s="164">
        <f>Q1611</f>
        <v>0</v>
      </c>
      <c r="AI1611" s="285"/>
      <c r="AJ1611" s="16">
        <f t="shared" si="378"/>
        <v>0</v>
      </c>
    </row>
    <row r="1612" spans="1:36" ht="11.25" customHeight="1">
      <c r="A1612" s="156">
        <v>22840211</v>
      </c>
      <c r="B1612" s="144"/>
      <c r="C1612" s="197" t="s">
        <v>3164</v>
      </c>
      <c r="D1612" s="159">
        <v>0</v>
      </c>
      <c r="E1612" s="159">
        <v>0</v>
      </c>
      <c r="F1612" s="159">
        <v>0</v>
      </c>
      <c r="G1612" s="159">
        <v>0</v>
      </c>
      <c r="H1612" s="159">
        <v>0</v>
      </c>
      <c r="I1612" s="159">
        <v>0</v>
      </c>
      <c r="J1612" s="275">
        <v>0</v>
      </c>
      <c r="K1612" s="275">
        <v>0</v>
      </c>
      <c r="L1612" s="160">
        <v>0</v>
      </c>
      <c r="M1612" s="160">
        <v>0</v>
      </c>
      <c r="N1612" s="160">
        <v>0</v>
      </c>
      <c r="O1612" s="160">
        <v>0</v>
      </c>
      <c r="P1612" s="160">
        <v>0</v>
      </c>
      <c r="Q1612" s="160">
        <f t="shared" si="382"/>
        <v>0</v>
      </c>
      <c r="R1612" s="222"/>
      <c r="S1612" s="209"/>
      <c r="T1612" s="209"/>
      <c r="U1612" s="517"/>
      <c r="V1612" s="16">
        <v>0</v>
      </c>
      <c r="W1612" s="11">
        <v>0</v>
      </c>
      <c r="X1612" s="17">
        <v>0</v>
      </c>
      <c r="Y1612" s="16"/>
      <c r="Z1612" s="11"/>
      <c r="AA1612" s="17"/>
      <c r="AB1612" s="16"/>
      <c r="AC1612" s="11"/>
      <c r="AD1612" s="17">
        <f t="shared" si="369"/>
        <v>0</v>
      </c>
      <c r="AE1612" s="16"/>
      <c r="AF1612" s="11"/>
      <c r="AG1612" s="17"/>
      <c r="AH1612" s="164">
        <f>Q1612</f>
        <v>0</v>
      </c>
      <c r="AI1612" s="285"/>
      <c r="AJ1612" s="16">
        <f t="shared" si="378"/>
        <v>0</v>
      </c>
    </row>
    <row r="1613" spans="1:36" ht="11.25" customHeight="1">
      <c r="A1613" s="157">
        <v>22840221</v>
      </c>
      <c r="B1613" s="157"/>
      <c r="C1613" s="197" t="s">
        <v>3165</v>
      </c>
      <c r="D1613" s="159">
        <v>-102002.61</v>
      </c>
      <c r="E1613" s="159">
        <v>-102002.61</v>
      </c>
      <c r="F1613" s="159">
        <v>-102002.61</v>
      </c>
      <c r="G1613" s="159">
        <v>-600000</v>
      </c>
      <c r="H1613" s="159">
        <v>-600000</v>
      </c>
      <c r="I1613" s="159">
        <v>-600000</v>
      </c>
      <c r="J1613" s="275">
        <v>-545580.69999999995</v>
      </c>
      <c r="K1613" s="275">
        <v>-545580.69999999995</v>
      </c>
      <c r="L1613" s="160">
        <v>-545580.69999999995</v>
      </c>
      <c r="M1613" s="160">
        <v>-483640.36</v>
      </c>
      <c r="N1613" s="160">
        <v>-483640.36</v>
      </c>
      <c r="O1613" s="160">
        <v>-483640.36</v>
      </c>
      <c r="P1613" s="160">
        <v>-492962.47</v>
      </c>
      <c r="Q1613" s="160">
        <f t="shared" si="382"/>
        <v>-449095.91166666668</v>
      </c>
      <c r="R1613" s="222"/>
      <c r="S1613" s="209"/>
      <c r="T1613" s="209" t="s">
        <v>1182</v>
      </c>
      <c r="U1613" s="517"/>
      <c r="V1613" s="16">
        <v>0</v>
      </c>
      <c r="W1613" s="11">
        <v>0</v>
      </c>
      <c r="X1613" s="17">
        <v>0</v>
      </c>
      <c r="Y1613" s="16"/>
      <c r="Z1613" s="11"/>
      <c r="AA1613" s="17"/>
      <c r="AB1613" s="16"/>
      <c r="AC1613" s="11"/>
      <c r="AD1613" s="17">
        <f t="shared" si="369"/>
        <v>0</v>
      </c>
      <c r="AE1613" s="16">
        <f t="shared" ref="AE1613:AG1621" si="383">$Q1613</f>
        <v>-449095.91166666668</v>
      </c>
      <c r="AF1613" s="11">
        <f t="shared" si="383"/>
        <v>-449095.91166666668</v>
      </c>
      <c r="AG1613" s="17">
        <f t="shared" si="383"/>
        <v>-449095.91166666668</v>
      </c>
      <c r="AH1613" s="161"/>
      <c r="AI1613" s="285"/>
      <c r="AJ1613" s="16">
        <f t="shared" si="378"/>
        <v>0</v>
      </c>
    </row>
    <row r="1614" spans="1:36" ht="11.25" customHeight="1">
      <c r="A1614" s="157">
        <v>22840231</v>
      </c>
      <c r="B1614" s="157"/>
      <c r="C1614" s="197" t="s">
        <v>3166</v>
      </c>
      <c r="D1614" s="159">
        <v>-75000</v>
      </c>
      <c r="E1614" s="159">
        <v>-75000</v>
      </c>
      <c r="F1614" s="159">
        <v>-75000</v>
      </c>
      <c r="G1614" s="159">
        <v>-75000</v>
      </c>
      <c r="H1614" s="159">
        <v>-75000</v>
      </c>
      <c r="I1614" s="159">
        <v>-75000</v>
      </c>
      <c r="J1614" s="275">
        <v>-75000</v>
      </c>
      <c r="K1614" s="275">
        <v>-75000</v>
      </c>
      <c r="L1614" s="160">
        <v>-75000</v>
      </c>
      <c r="M1614" s="160">
        <v>-75000</v>
      </c>
      <c r="N1614" s="160">
        <v>-75000</v>
      </c>
      <c r="O1614" s="160">
        <v>-75000</v>
      </c>
      <c r="P1614" s="160">
        <v>-75000</v>
      </c>
      <c r="Q1614" s="160">
        <f t="shared" si="382"/>
        <v>-75000</v>
      </c>
      <c r="R1614" s="222"/>
      <c r="S1614" s="209"/>
      <c r="T1614" s="209" t="s">
        <v>1182</v>
      </c>
      <c r="U1614" s="517"/>
      <c r="V1614" s="16">
        <v>0</v>
      </c>
      <c r="W1614" s="11">
        <v>0</v>
      </c>
      <c r="X1614" s="17">
        <v>0</v>
      </c>
      <c r="Y1614" s="16"/>
      <c r="Z1614" s="11"/>
      <c r="AA1614" s="17"/>
      <c r="AB1614" s="16"/>
      <c r="AC1614" s="11"/>
      <c r="AD1614" s="17">
        <f t="shared" si="369"/>
        <v>0</v>
      </c>
      <c r="AE1614" s="16">
        <f t="shared" si="383"/>
        <v>-75000</v>
      </c>
      <c r="AF1614" s="11">
        <f t="shared" si="383"/>
        <v>-75000</v>
      </c>
      <c r="AG1614" s="17">
        <f t="shared" si="383"/>
        <v>-75000</v>
      </c>
      <c r="AH1614" s="161"/>
      <c r="AI1614" s="285"/>
      <c r="AJ1614" s="16">
        <f t="shared" si="378"/>
        <v>0</v>
      </c>
    </row>
    <row r="1615" spans="1:36" ht="11.25" customHeight="1">
      <c r="A1615" s="157">
        <v>22840241</v>
      </c>
      <c r="B1615" s="157"/>
      <c r="C1615" s="197" t="s">
        <v>3167</v>
      </c>
      <c r="D1615" s="159">
        <v>0</v>
      </c>
      <c r="E1615" s="159">
        <v>0</v>
      </c>
      <c r="F1615" s="159">
        <v>0</v>
      </c>
      <c r="G1615" s="159">
        <v>0</v>
      </c>
      <c r="H1615" s="159">
        <v>0</v>
      </c>
      <c r="I1615" s="159">
        <v>0</v>
      </c>
      <c r="J1615" s="275">
        <v>0</v>
      </c>
      <c r="K1615" s="275">
        <v>0</v>
      </c>
      <c r="L1615" s="160">
        <v>0</v>
      </c>
      <c r="M1615" s="160">
        <v>0</v>
      </c>
      <c r="N1615" s="160">
        <v>0</v>
      </c>
      <c r="O1615" s="160">
        <v>0</v>
      </c>
      <c r="P1615" s="160">
        <v>0</v>
      </c>
      <c r="Q1615" s="160">
        <f t="shared" si="382"/>
        <v>0</v>
      </c>
      <c r="R1615" s="222"/>
      <c r="S1615" s="209"/>
      <c r="T1615" s="209" t="s">
        <v>1182</v>
      </c>
      <c r="U1615" s="517"/>
      <c r="V1615" s="16"/>
      <c r="W1615" s="11"/>
      <c r="X1615" s="17"/>
      <c r="Y1615" s="16"/>
      <c r="Z1615" s="11"/>
      <c r="AA1615" s="17"/>
      <c r="AB1615" s="16"/>
      <c r="AC1615" s="11"/>
      <c r="AD1615" s="17">
        <f t="shared" si="369"/>
        <v>0</v>
      </c>
      <c r="AE1615" s="16">
        <f t="shared" si="383"/>
        <v>0</v>
      </c>
      <c r="AF1615" s="11">
        <f t="shared" si="383"/>
        <v>0</v>
      </c>
      <c r="AG1615" s="17">
        <f t="shared" si="383"/>
        <v>0</v>
      </c>
      <c r="AH1615" s="164"/>
      <c r="AI1615" s="285"/>
      <c r="AJ1615" s="16">
        <f t="shared" si="378"/>
        <v>0</v>
      </c>
    </row>
    <row r="1616" spans="1:36" ht="11.25" customHeight="1">
      <c r="A1616" s="213">
        <v>22840251</v>
      </c>
      <c r="B1616" s="144"/>
      <c r="C1616" s="197" t="s">
        <v>927</v>
      </c>
      <c r="D1616" s="159">
        <v>-11708823</v>
      </c>
      <c r="E1616" s="159">
        <v>-11708823</v>
      </c>
      <c r="F1616" s="159">
        <v>-11708823</v>
      </c>
      <c r="G1616" s="159">
        <v>-11708823</v>
      </c>
      <c r="H1616" s="159">
        <v>-8841357</v>
      </c>
      <c r="I1616" s="159">
        <v>-8841357</v>
      </c>
      <c r="J1616" s="275">
        <v>-8841357</v>
      </c>
      <c r="K1616" s="275">
        <v>-8841357</v>
      </c>
      <c r="L1616" s="160">
        <v>-8841357</v>
      </c>
      <c r="M1616" s="160">
        <v>-8841357</v>
      </c>
      <c r="N1616" s="160">
        <v>-8841357</v>
      </c>
      <c r="O1616" s="160">
        <v>-8841357</v>
      </c>
      <c r="P1616" s="160">
        <v>-8841357</v>
      </c>
      <c r="Q1616" s="160">
        <f t="shared" si="382"/>
        <v>-9677701.25</v>
      </c>
      <c r="R1616" s="222"/>
      <c r="S1616" s="209"/>
      <c r="T1616" s="209" t="s">
        <v>1056</v>
      </c>
      <c r="U1616" s="517"/>
      <c r="V1616" s="16">
        <v>0</v>
      </c>
      <c r="W1616" s="11">
        <v>0</v>
      </c>
      <c r="X1616" s="17">
        <v>0</v>
      </c>
      <c r="Y1616" s="16"/>
      <c r="Z1616" s="11"/>
      <c r="AA1616" s="17"/>
      <c r="AB1616" s="16"/>
      <c r="AC1616" s="11"/>
      <c r="AD1616" s="17">
        <f t="shared" si="369"/>
        <v>0</v>
      </c>
      <c r="AE1616" s="16">
        <f t="shared" si="383"/>
        <v>-9677701.25</v>
      </c>
      <c r="AF1616" s="11">
        <f t="shared" si="383"/>
        <v>-9677701.25</v>
      </c>
      <c r="AG1616" s="17">
        <f t="shared" si="383"/>
        <v>-9677701.25</v>
      </c>
      <c r="AH1616" s="161"/>
      <c r="AI1616" s="285"/>
      <c r="AJ1616" s="16">
        <f t="shared" si="378"/>
        <v>0</v>
      </c>
    </row>
    <row r="1617" spans="1:36" ht="11.25" customHeight="1">
      <c r="A1617" s="213">
        <v>22840261</v>
      </c>
      <c r="B1617" s="144"/>
      <c r="C1617" s="197" t="s">
        <v>3168</v>
      </c>
      <c r="D1617" s="159">
        <v>0</v>
      </c>
      <c r="E1617" s="159">
        <v>0</v>
      </c>
      <c r="F1617" s="159">
        <v>0</v>
      </c>
      <c r="G1617" s="159">
        <v>0</v>
      </c>
      <c r="H1617" s="159">
        <v>0</v>
      </c>
      <c r="I1617" s="159">
        <v>0</v>
      </c>
      <c r="J1617" s="275">
        <v>0</v>
      </c>
      <c r="K1617" s="275">
        <v>0</v>
      </c>
      <c r="L1617" s="160">
        <v>0</v>
      </c>
      <c r="M1617" s="160">
        <v>0</v>
      </c>
      <c r="N1617" s="160">
        <v>0</v>
      </c>
      <c r="O1617" s="160">
        <v>0</v>
      </c>
      <c r="P1617" s="160">
        <v>0</v>
      </c>
      <c r="Q1617" s="160">
        <f t="shared" si="382"/>
        <v>0</v>
      </c>
      <c r="R1617" s="222"/>
      <c r="S1617" s="209"/>
      <c r="T1617" s="209" t="s">
        <v>1182</v>
      </c>
      <c r="U1617" s="517"/>
      <c r="V1617" s="16">
        <v>0</v>
      </c>
      <c r="W1617" s="11">
        <v>0</v>
      </c>
      <c r="X1617" s="17">
        <v>0</v>
      </c>
      <c r="Y1617" s="16"/>
      <c r="Z1617" s="11"/>
      <c r="AA1617" s="17"/>
      <c r="AB1617" s="16"/>
      <c r="AC1617" s="11"/>
      <c r="AD1617" s="17">
        <f t="shared" si="369"/>
        <v>0</v>
      </c>
      <c r="AE1617" s="16">
        <f t="shared" si="383"/>
        <v>0</v>
      </c>
      <c r="AF1617" s="11">
        <f t="shared" si="383"/>
        <v>0</v>
      </c>
      <c r="AG1617" s="17">
        <f t="shared" si="383"/>
        <v>0</v>
      </c>
      <c r="AH1617" s="161"/>
      <c r="AI1617" s="285"/>
      <c r="AJ1617" s="16">
        <f t="shared" si="378"/>
        <v>0</v>
      </c>
    </row>
    <row r="1618" spans="1:36" ht="11.25" customHeight="1">
      <c r="A1618" s="213">
        <v>22840281</v>
      </c>
      <c r="B1618" s="144"/>
      <c r="C1618" s="197" t="s">
        <v>3169</v>
      </c>
      <c r="D1618" s="159">
        <v>-50000</v>
      </c>
      <c r="E1618" s="159">
        <v>-50000</v>
      </c>
      <c r="F1618" s="159">
        <v>-50000</v>
      </c>
      <c r="G1618" s="159">
        <v>-50000</v>
      </c>
      <c r="H1618" s="159">
        <v>-50000</v>
      </c>
      <c r="I1618" s="159">
        <v>-50000</v>
      </c>
      <c r="J1618" s="275">
        <v>-50000</v>
      </c>
      <c r="K1618" s="275">
        <v>-50000</v>
      </c>
      <c r="L1618" s="160">
        <v>-50000</v>
      </c>
      <c r="M1618" s="160">
        <v>-50000</v>
      </c>
      <c r="N1618" s="160">
        <v>-50000</v>
      </c>
      <c r="O1618" s="160">
        <v>-50000</v>
      </c>
      <c r="P1618" s="160">
        <v>-50000</v>
      </c>
      <c r="Q1618" s="160">
        <f t="shared" si="382"/>
        <v>-50000</v>
      </c>
      <c r="R1618" s="222"/>
      <c r="S1618" s="209"/>
      <c r="T1618" s="209" t="s">
        <v>1182</v>
      </c>
      <c r="U1618" s="517"/>
      <c r="V1618" s="16">
        <v>0</v>
      </c>
      <c r="W1618" s="11">
        <v>0</v>
      </c>
      <c r="X1618" s="17">
        <v>0</v>
      </c>
      <c r="Y1618" s="16"/>
      <c r="Z1618" s="11"/>
      <c r="AA1618" s="17"/>
      <c r="AB1618" s="16"/>
      <c r="AC1618" s="11"/>
      <c r="AD1618" s="17">
        <f t="shared" ref="AD1618:AD1631" si="384">SUM(AB1618:AC1618)</f>
        <v>0</v>
      </c>
      <c r="AE1618" s="16">
        <f t="shared" si="383"/>
        <v>-50000</v>
      </c>
      <c r="AF1618" s="11">
        <f t="shared" si="383"/>
        <v>-50000</v>
      </c>
      <c r="AG1618" s="17">
        <f t="shared" si="383"/>
        <v>-50000</v>
      </c>
      <c r="AH1618" s="161"/>
      <c r="AI1618" s="285"/>
      <c r="AJ1618" s="16">
        <f t="shared" si="378"/>
        <v>0</v>
      </c>
    </row>
    <row r="1619" spans="1:36" ht="11.25" customHeight="1">
      <c r="A1619" s="213">
        <v>22840291</v>
      </c>
      <c r="B1619" s="144"/>
      <c r="C1619" s="197" t="s">
        <v>2151</v>
      </c>
      <c r="D1619" s="159">
        <v>0</v>
      </c>
      <c r="E1619" s="159">
        <v>0</v>
      </c>
      <c r="F1619" s="159">
        <v>0</v>
      </c>
      <c r="G1619" s="159">
        <v>0</v>
      </c>
      <c r="H1619" s="159">
        <v>0</v>
      </c>
      <c r="I1619" s="159">
        <v>0</v>
      </c>
      <c r="J1619" s="275">
        <v>0</v>
      </c>
      <c r="K1619" s="275">
        <v>0</v>
      </c>
      <c r="L1619" s="160">
        <v>0</v>
      </c>
      <c r="M1619" s="160">
        <v>0</v>
      </c>
      <c r="N1619" s="160">
        <v>0</v>
      </c>
      <c r="O1619" s="160">
        <v>0</v>
      </c>
      <c r="P1619" s="160">
        <v>0</v>
      </c>
      <c r="Q1619" s="160">
        <f t="shared" si="382"/>
        <v>0</v>
      </c>
      <c r="R1619" s="222"/>
      <c r="S1619" s="209"/>
      <c r="T1619" s="209" t="s">
        <v>1182</v>
      </c>
      <c r="U1619" s="517"/>
      <c r="V1619" s="16">
        <v>0</v>
      </c>
      <c r="W1619" s="11">
        <v>0</v>
      </c>
      <c r="X1619" s="17">
        <v>0</v>
      </c>
      <c r="Y1619" s="16"/>
      <c r="Z1619" s="11"/>
      <c r="AA1619" s="17"/>
      <c r="AB1619" s="16"/>
      <c r="AC1619" s="11"/>
      <c r="AD1619" s="17">
        <f t="shared" si="384"/>
        <v>0</v>
      </c>
      <c r="AE1619" s="16">
        <f t="shared" si="383"/>
        <v>0</v>
      </c>
      <c r="AF1619" s="11">
        <f t="shared" si="383"/>
        <v>0</v>
      </c>
      <c r="AG1619" s="17">
        <f t="shared" si="383"/>
        <v>0</v>
      </c>
      <c r="AH1619" s="161"/>
      <c r="AI1619" s="285"/>
      <c r="AJ1619" s="16">
        <f t="shared" si="378"/>
        <v>0</v>
      </c>
    </row>
    <row r="1620" spans="1:36" ht="11.25" customHeight="1">
      <c r="A1620" s="213">
        <v>22840301</v>
      </c>
      <c r="B1620" s="144"/>
      <c r="C1620" s="197" t="s">
        <v>2258</v>
      </c>
      <c r="D1620" s="159">
        <v>-124919.19</v>
      </c>
      <c r="E1620" s="159">
        <v>-124919.19</v>
      </c>
      <c r="F1620" s="159">
        <v>-124919.19</v>
      </c>
      <c r="G1620" s="159">
        <v>-125000</v>
      </c>
      <c r="H1620" s="159">
        <v>-125000</v>
      </c>
      <c r="I1620" s="159">
        <v>-125000</v>
      </c>
      <c r="J1620" s="275">
        <v>-103859</v>
      </c>
      <c r="K1620" s="275">
        <v>-103859</v>
      </c>
      <c r="L1620" s="160">
        <v>-103859</v>
      </c>
      <c r="M1620" s="160">
        <v>-89566.8</v>
      </c>
      <c r="N1620" s="160">
        <v>-89566.8</v>
      </c>
      <c r="O1620" s="160">
        <v>-89566.8</v>
      </c>
      <c r="P1620" s="160">
        <v>-182506.68</v>
      </c>
      <c r="Q1620" s="160">
        <f t="shared" si="382"/>
        <v>-113235.72625000001</v>
      </c>
      <c r="R1620" s="222"/>
      <c r="S1620" s="209"/>
      <c r="T1620" s="209" t="s">
        <v>1182</v>
      </c>
      <c r="U1620" s="517"/>
      <c r="V1620" s="16">
        <v>0</v>
      </c>
      <c r="W1620" s="11">
        <v>0</v>
      </c>
      <c r="X1620" s="17">
        <v>0</v>
      </c>
      <c r="Y1620" s="16"/>
      <c r="Z1620" s="11"/>
      <c r="AA1620" s="17"/>
      <c r="AB1620" s="16"/>
      <c r="AC1620" s="11"/>
      <c r="AD1620" s="17">
        <f>SUM(AB1620:AC1620)</f>
        <v>0</v>
      </c>
      <c r="AE1620" s="16">
        <f t="shared" si="383"/>
        <v>-113235.72625000001</v>
      </c>
      <c r="AF1620" s="11">
        <f t="shared" si="383"/>
        <v>-113235.72625000001</v>
      </c>
      <c r="AG1620" s="17">
        <f t="shared" si="383"/>
        <v>-113235.72625000001</v>
      </c>
      <c r="AH1620" s="161"/>
      <c r="AI1620" s="285"/>
      <c r="AJ1620" s="16">
        <f t="shared" si="378"/>
        <v>0</v>
      </c>
    </row>
    <row r="1621" spans="1:36" ht="11.25" customHeight="1">
      <c r="A1621" s="213">
        <v>22840311</v>
      </c>
      <c r="B1621" s="144"/>
      <c r="C1621" s="197" t="s">
        <v>2259</v>
      </c>
      <c r="D1621" s="159">
        <v>-95304.25</v>
      </c>
      <c r="E1621" s="159">
        <v>-95304.25</v>
      </c>
      <c r="F1621" s="159">
        <v>-95304.25</v>
      </c>
      <c r="G1621" s="159">
        <v>-96000</v>
      </c>
      <c r="H1621" s="159">
        <v>-96000</v>
      </c>
      <c r="I1621" s="159">
        <v>-96000</v>
      </c>
      <c r="J1621" s="275">
        <v>-96000</v>
      </c>
      <c r="K1621" s="275">
        <v>-96000</v>
      </c>
      <c r="L1621" s="160">
        <v>-96000</v>
      </c>
      <c r="M1621" s="160">
        <v>-96000</v>
      </c>
      <c r="N1621" s="160">
        <v>-96000</v>
      </c>
      <c r="O1621" s="160">
        <v>-96000</v>
      </c>
      <c r="P1621" s="160">
        <v>-96000</v>
      </c>
      <c r="Q1621" s="160">
        <f t="shared" si="382"/>
        <v>-95855.052083333328</v>
      </c>
      <c r="R1621" s="222"/>
      <c r="S1621" s="209"/>
      <c r="T1621" s="209" t="s">
        <v>1182</v>
      </c>
      <c r="U1621" s="517"/>
      <c r="V1621" s="16">
        <v>0</v>
      </c>
      <c r="W1621" s="11">
        <v>0</v>
      </c>
      <c r="X1621" s="17">
        <v>0</v>
      </c>
      <c r="Y1621" s="16"/>
      <c r="Z1621" s="11"/>
      <c r="AA1621" s="17"/>
      <c r="AB1621" s="16"/>
      <c r="AC1621" s="11"/>
      <c r="AD1621" s="17">
        <f>SUM(AB1621:AC1621)</f>
        <v>0</v>
      </c>
      <c r="AE1621" s="16">
        <f t="shared" si="383"/>
        <v>-95855.052083333328</v>
      </c>
      <c r="AF1621" s="11">
        <f t="shared" si="383"/>
        <v>-95855.052083333328</v>
      </c>
      <c r="AG1621" s="17">
        <f t="shared" si="383"/>
        <v>-95855.052083333328</v>
      </c>
      <c r="AH1621" s="161"/>
      <c r="AI1621" s="285"/>
      <c r="AJ1621" s="16">
        <f t="shared" si="378"/>
        <v>0</v>
      </c>
    </row>
    <row r="1622" spans="1:36" ht="11.25" customHeight="1">
      <c r="A1622" s="213">
        <v>22840321</v>
      </c>
      <c r="B1622" s="144"/>
      <c r="C1622" s="197" t="s">
        <v>2422</v>
      </c>
      <c r="D1622" s="159">
        <v>-145393439</v>
      </c>
      <c r="E1622" s="159">
        <v>-145393439</v>
      </c>
      <c r="F1622" s="159">
        <v>-145393439</v>
      </c>
      <c r="G1622" s="159">
        <v>-145393439</v>
      </c>
      <c r="H1622" s="159">
        <v>-124867306</v>
      </c>
      <c r="I1622" s="159">
        <v>-124867306</v>
      </c>
      <c r="J1622" s="275">
        <v>-124867306</v>
      </c>
      <c r="K1622" s="275">
        <v>-124867306</v>
      </c>
      <c r="L1622" s="160">
        <v>-124867306</v>
      </c>
      <c r="M1622" s="160">
        <v>-124867306</v>
      </c>
      <c r="N1622" s="160">
        <v>-124867306</v>
      </c>
      <c r="O1622" s="160">
        <v>-124867306</v>
      </c>
      <c r="P1622" s="160">
        <v>-124867306</v>
      </c>
      <c r="Q1622" s="160">
        <f t="shared" si="382"/>
        <v>-130854094.79166667</v>
      </c>
      <c r="R1622" s="222"/>
      <c r="S1622" s="209"/>
      <c r="T1622" s="209" t="s">
        <v>1056</v>
      </c>
      <c r="U1622" s="517"/>
      <c r="V1622" s="16">
        <v>0</v>
      </c>
      <c r="W1622" s="11">
        <v>0</v>
      </c>
      <c r="X1622" s="17">
        <v>0</v>
      </c>
      <c r="Y1622" s="16"/>
      <c r="Z1622" s="11"/>
      <c r="AA1622" s="17"/>
      <c r="AB1622" s="16"/>
      <c r="AC1622" s="11"/>
      <c r="AD1622" s="17">
        <f t="shared" ref="AD1622" si="385">SUM(AB1622:AC1622)</f>
        <v>0</v>
      </c>
      <c r="AE1622" s="16">
        <f>$Q$1622</f>
        <v>-130854094.79166667</v>
      </c>
      <c r="AF1622" s="11">
        <f>$Q1622</f>
        <v>-130854094.79166667</v>
      </c>
      <c r="AG1622" s="17">
        <f>$Q1622</f>
        <v>-130854094.79166667</v>
      </c>
      <c r="AH1622" s="161"/>
      <c r="AI1622" s="285"/>
      <c r="AJ1622" s="16">
        <f t="shared" si="378"/>
        <v>0</v>
      </c>
    </row>
    <row r="1623" spans="1:36" ht="11.25" customHeight="1">
      <c r="A1623" s="213">
        <v>22840331</v>
      </c>
      <c r="B1623" s="144"/>
      <c r="C1623" s="197" t="s">
        <v>2790</v>
      </c>
      <c r="D1623" s="159">
        <v>-76421592</v>
      </c>
      <c r="E1623" s="159">
        <v>-76199930</v>
      </c>
      <c r="F1623" s="159">
        <v>-75978268</v>
      </c>
      <c r="G1623" s="159">
        <v>-75756606</v>
      </c>
      <c r="H1623" s="159">
        <v>-75534944</v>
      </c>
      <c r="I1623" s="159">
        <v>-75313282</v>
      </c>
      <c r="J1623" s="275">
        <v>-75091620</v>
      </c>
      <c r="K1623" s="275">
        <v>-74869958</v>
      </c>
      <c r="L1623" s="160">
        <v>-74648296</v>
      </c>
      <c r="M1623" s="160">
        <v>-74426634</v>
      </c>
      <c r="N1623" s="160">
        <v>-74204972</v>
      </c>
      <c r="O1623" s="160">
        <v>-73983310</v>
      </c>
      <c r="P1623" s="160">
        <v>-73761648</v>
      </c>
      <c r="Q1623" s="160">
        <f t="shared" si="382"/>
        <v>-75091620</v>
      </c>
      <c r="R1623" s="222" t="s">
        <v>586</v>
      </c>
      <c r="S1623" s="209"/>
      <c r="T1623" s="209" t="s">
        <v>1684</v>
      </c>
      <c r="U1623" s="517"/>
      <c r="V1623" s="16">
        <v>0</v>
      </c>
      <c r="W1623" s="11">
        <v>0</v>
      </c>
      <c r="X1623" s="17">
        <v>0</v>
      </c>
      <c r="Y1623" s="16">
        <f>Q1623</f>
        <v>-75091620</v>
      </c>
      <c r="Z1623" s="11"/>
      <c r="AA1623" s="17">
        <f>Q1623</f>
        <v>-75091620</v>
      </c>
      <c r="AB1623" s="16"/>
      <c r="AC1623" s="11"/>
      <c r="AD1623" s="17">
        <f t="shared" ref="AD1623" si="386">SUM(AB1623:AC1623)</f>
        <v>0</v>
      </c>
      <c r="AE1623" s="16"/>
      <c r="AF1623" s="11"/>
      <c r="AG1623" s="17"/>
      <c r="AH1623" s="161"/>
      <c r="AI1623" s="285"/>
      <c r="AJ1623" s="16">
        <f t="shared" si="378"/>
        <v>0</v>
      </c>
    </row>
    <row r="1624" spans="1:36" ht="22.5" customHeight="1">
      <c r="A1624" s="213">
        <v>22840332</v>
      </c>
      <c r="B1624" s="144"/>
      <c r="C1624" s="197" t="s">
        <v>2295</v>
      </c>
      <c r="D1624" s="159">
        <v>-21308626.59</v>
      </c>
      <c r="E1624" s="159">
        <v>-21308626.59</v>
      </c>
      <c r="F1624" s="159">
        <v>-21308626.59</v>
      </c>
      <c r="G1624" s="159">
        <v>-21000000</v>
      </c>
      <c r="H1624" s="159">
        <v>-21000000</v>
      </c>
      <c r="I1624" s="159">
        <v>-21000000</v>
      </c>
      <c r="J1624" s="275">
        <v>-22000000</v>
      </c>
      <c r="K1624" s="275">
        <v>-22000000</v>
      </c>
      <c r="L1624" s="160">
        <v>-22000000</v>
      </c>
      <c r="M1624" s="160">
        <v>-21861913.539999999</v>
      </c>
      <c r="N1624" s="160">
        <v>-21861913.539999999</v>
      </c>
      <c r="O1624" s="160">
        <v>-21861913.539999999</v>
      </c>
      <c r="P1624" s="160">
        <v>-27500000</v>
      </c>
      <c r="Q1624" s="160">
        <f t="shared" si="382"/>
        <v>-21800608.924583331</v>
      </c>
      <c r="R1624" s="222"/>
      <c r="S1624" s="209"/>
      <c r="T1624" s="209" t="s">
        <v>1182</v>
      </c>
      <c r="U1624" s="517"/>
      <c r="V1624" s="16">
        <v>0</v>
      </c>
      <c r="W1624" s="11">
        <v>0</v>
      </c>
      <c r="X1624" s="17">
        <v>0</v>
      </c>
      <c r="Y1624" s="16"/>
      <c r="Z1624" s="11"/>
      <c r="AA1624" s="17"/>
      <c r="AB1624" s="16"/>
      <c r="AC1624" s="11"/>
      <c r="AD1624" s="17">
        <f>SUM(AB1624:AC1624)</f>
        <v>0</v>
      </c>
      <c r="AE1624" s="16">
        <f>$Q1624</f>
        <v>-21800608.924583331</v>
      </c>
      <c r="AF1624" s="11">
        <f>$Q1624</f>
        <v>-21800608.924583331</v>
      </c>
      <c r="AG1624" s="17">
        <f>$Q1624</f>
        <v>-21800608.924583331</v>
      </c>
      <c r="AH1624" s="161"/>
      <c r="AI1624" s="285"/>
      <c r="AJ1624" s="16">
        <f t="shared" si="378"/>
        <v>0</v>
      </c>
    </row>
    <row r="1625" spans="1:36" ht="11.25" customHeight="1">
      <c r="A1625" s="213">
        <v>22840341</v>
      </c>
      <c r="B1625" s="144"/>
      <c r="C1625" s="197" t="s">
        <v>2760</v>
      </c>
      <c r="D1625" s="159">
        <v>-26777797</v>
      </c>
      <c r="E1625" s="159">
        <v>-26726144</v>
      </c>
      <c r="F1625" s="159">
        <v>-26674491</v>
      </c>
      <c r="G1625" s="159">
        <v>-26622838</v>
      </c>
      <c r="H1625" s="159">
        <v>-26571185</v>
      </c>
      <c r="I1625" s="159">
        <v>-26519532</v>
      </c>
      <c r="J1625" s="275">
        <v>-26467879</v>
      </c>
      <c r="K1625" s="275">
        <v>-26416226</v>
      </c>
      <c r="L1625" s="160">
        <v>-26364573</v>
      </c>
      <c r="M1625" s="160">
        <v>-26312920</v>
      </c>
      <c r="N1625" s="160">
        <v>-26261267</v>
      </c>
      <c r="O1625" s="160">
        <v>-26209614</v>
      </c>
      <c r="P1625" s="160">
        <v>-26157961</v>
      </c>
      <c r="Q1625" s="160">
        <f t="shared" si="382"/>
        <v>-26467879</v>
      </c>
      <c r="R1625" s="222" t="s">
        <v>586</v>
      </c>
      <c r="S1625" s="209"/>
      <c r="T1625" s="209" t="s">
        <v>1684</v>
      </c>
      <c r="U1625" s="517"/>
      <c r="V1625" s="16">
        <v>0</v>
      </c>
      <c r="W1625" s="11">
        <v>0</v>
      </c>
      <c r="X1625" s="17">
        <v>0</v>
      </c>
      <c r="Y1625" s="16">
        <f>Q1625</f>
        <v>-26467879</v>
      </c>
      <c r="Z1625" s="11"/>
      <c r="AA1625" s="17">
        <f>Q1625</f>
        <v>-26467879</v>
      </c>
      <c r="AB1625" s="16"/>
      <c r="AC1625" s="11"/>
      <c r="AD1625" s="17">
        <f t="shared" ref="AD1625" si="387">SUM(AB1625:AC1625)</f>
        <v>0</v>
      </c>
      <c r="AE1625" s="16"/>
      <c r="AF1625" s="11"/>
      <c r="AG1625" s="17"/>
      <c r="AH1625" s="161"/>
      <c r="AI1625" s="285"/>
      <c r="AJ1625" s="16">
        <f t="shared" si="378"/>
        <v>0</v>
      </c>
    </row>
    <row r="1626" spans="1:36" ht="11.25" customHeight="1">
      <c r="A1626" s="213">
        <v>22840351</v>
      </c>
      <c r="B1626" s="493"/>
      <c r="C1626" s="197" t="s">
        <v>3132</v>
      </c>
      <c r="D1626" s="159"/>
      <c r="E1626" s="159"/>
      <c r="F1626" s="159"/>
      <c r="G1626" s="159"/>
      <c r="H1626" s="159"/>
      <c r="I1626" s="159"/>
      <c r="J1626" s="275">
        <v>-465000</v>
      </c>
      <c r="K1626" s="275">
        <v>-465000</v>
      </c>
      <c r="L1626" s="160">
        <v>-465000</v>
      </c>
      <c r="M1626" s="160">
        <v>-463071.25</v>
      </c>
      <c r="N1626" s="160">
        <v>-463071.25</v>
      </c>
      <c r="O1626" s="160">
        <v>-463071.25</v>
      </c>
      <c r="P1626" s="160">
        <v>-459093.75</v>
      </c>
      <c r="Q1626" s="160">
        <f t="shared" si="382"/>
        <v>-251146.71875</v>
      </c>
      <c r="R1626" s="222"/>
      <c r="S1626" s="209"/>
      <c r="T1626" s="209" t="s">
        <v>1182</v>
      </c>
      <c r="U1626" s="517"/>
      <c r="V1626" s="16"/>
      <c r="W1626" s="11"/>
      <c r="X1626" s="17"/>
      <c r="Y1626" s="16"/>
      <c r="Z1626" s="11"/>
      <c r="AA1626" s="17"/>
      <c r="AB1626" s="16"/>
      <c r="AC1626" s="11"/>
      <c r="AD1626" s="17"/>
      <c r="AE1626" s="16">
        <f>$Q1626</f>
        <v>-251146.71875</v>
      </c>
      <c r="AF1626" s="11">
        <f>$Q1626</f>
        <v>-251146.71875</v>
      </c>
      <c r="AG1626" s="17">
        <f>$Q1626</f>
        <v>-251146.71875</v>
      </c>
      <c r="AH1626" s="161"/>
      <c r="AI1626" s="285"/>
      <c r="AJ1626" s="16">
        <f t="shared" si="378"/>
        <v>0</v>
      </c>
    </row>
    <row r="1627" spans="1:36" ht="11.25" customHeight="1">
      <c r="A1627" s="173">
        <v>22840411</v>
      </c>
      <c r="B1627" s="168"/>
      <c r="C1627" s="242" t="s">
        <v>288</v>
      </c>
      <c r="D1627" s="159">
        <v>0</v>
      </c>
      <c r="E1627" s="159">
        <v>0</v>
      </c>
      <c r="F1627" s="159">
        <v>0</v>
      </c>
      <c r="G1627" s="159">
        <v>0</v>
      </c>
      <c r="H1627" s="159">
        <v>0</v>
      </c>
      <c r="I1627" s="159">
        <v>0</v>
      </c>
      <c r="J1627" s="275">
        <v>0</v>
      </c>
      <c r="K1627" s="275">
        <v>0</v>
      </c>
      <c r="L1627" s="160">
        <v>0</v>
      </c>
      <c r="M1627" s="160">
        <v>0</v>
      </c>
      <c r="N1627" s="160">
        <v>0</v>
      </c>
      <c r="O1627" s="160">
        <v>0</v>
      </c>
      <c r="P1627" s="160">
        <v>0</v>
      </c>
      <c r="Q1627" s="160">
        <f t="shared" si="382"/>
        <v>0</v>
      </c>
      <c r="R1627" s="222"/>
      <c r="S1627" s="209"/>
      <c r="T1627" s="209"/>
      <c r="U1627" s="517"/>
      <c r="V1627" s="16">
        <v>0</v>
      </c>
      <c r="W1627" s="11">
        <v>0</v>
      </c>
      <c r="X1627" s="17">
        <v>0</v>
      </c>
      <c r="Y1627" s="16"/>
      <c r="Z1627" s="11"/>
      <c r="AA1627" s="17"/>
      <c r="AB1627" s="16"/>
      <c r="AC1627" s="11"/>
      <c r="AD1627" s="17">
        <f t="shared" si="384"/>
        <v>0</v>
      </c>
      <c r="AE1627" s="16"/>
      <c r="AF1627" s="11"/>
      <c r="AG1627" s="17"/>
      <c r="AH1627" s="164">
        <f>Q1627</f>
        <v>0</v>
      </c>
      <c r="AI1627" s="285"/>
      <c r="AJ1627" s="16">
        <f t="shared" si="378"/>
        <v>0</v>
      </c>
    </row>
    <row r="1628" spans="1:36" ht="11.25" customHeight="1">
      <c r="A1628" s="156">
        <v>22841001</v>
      </c>
      <c r="C1628" s="197" t="s">
        <v>1753</v>
      </c>
      <c r="D1628" s="159">
        <v>-4610484.08</v>
      </c>
      <c r="E1628" s="159">
        <v>-4610484.08</v>
      </c>
      <c r="F1628" s="159">
        <v>-4610484.08</v>
      </c>
      <c r="G1628" s="159">
        <v>-4610484.08</v>
      </c>
      <c r="H1628" s="159">
        <v>-4610484.08</v>
      </c>
      <c r="I1628" s="159">
        <v>-4610484.08</v>
      </c>
      <c r="J1628" s="275">
        <v>-4610484.08</v>
      </c>
      <c r="K1628" s="275">
        <v>-4610484.08</v>
      </c>
      <c r="L1628" s="160">
        <v>-4610484.08</v>
      </c>
      <c r="M1628" s="160">
        <v>-4610484.08</v>
      </c>
      <c r="N1628" s="160">
        <v>-4610484.08</v>
      </c>
      <c r="O1628" s="160">
        <v>-4610484.08</v>
      </c>
      <c r="P1628" s="160">
        <v>-4610484.08</v>
      </c>
      <c r="Q1628" s="160">
        <f t="shared" si="382"/>
        <v>-4610484.0799999991</v>
      </c>
      <c r="R1628" s="222"/>
      <c r="S1628" s="209"/>
      <c r="T1628" s="209"/>
      <c r="U1628" s="517"/>
      <c r="V1628" s="16">
        <v>0</v>
      </c>
      <c r="W1628" s="11">
        <v>0</v>
      </c>
      <c r="X1628" s="17">
        <v>0</v>
      </c>
      <c r="Y1628" s="16"/>
      <c r="Z1628" s="11"/>
      <c r="AA1628" s="17"/>
      <c r="AB1628" s="16"/>
      <c r="AC1628" s="11"/>
      <c r="AD1628" s="17">
        <f t="shared" si="384"/>
        <v>0</v>
      </c>
      <c r="AE1628" s="16"/>
      <c r="AF1628" s="11"/>
      <c r="AG1628" s="17"/>
      <c r="AH1628" s="164">
        <f>Q1628</f>
        <v>-4610484.0799999991</v>
      </c>
      <c r="AI1628" s="285"/>
      <c r="AJ1628" s="16">
        <f t="shared" si="378"/>
        <v>0</v>
      </c>
    </row>
    <row r="1629" spans="1:36" ht="11.25" customHeight="1">
      <c r="A1629" s="156">
        <v>22900001</v>
      </c>
      <c r="C1629" s="197" t="s">
        <v>2355</v>
      </c>
      <c r="D1629" s="159">
        <v>0</v>
      </c>
      <c r="E1629" s="159">
        <v>0</v>
      </c>
      <c r="F1629" s="159">
        <v>0</v>
      </c>
      <c r="G1629" s="159">
        <v>0</v>
      </c>
      <c r="H1629" s="159">
        <v>0</v>
      </c>
      <c r="I1629" s="159">
        <v>0</v>
      </c>
      <c r="J1629" s="275">
        <v>0</v>
      </c>
      <c r="K1629" s="275">
        <v>0</v>
      </c>
      <c r="L1629" s="160">
        <v>0</v>
      </c>
      <c r="M1629" s="160">
        <v>0</v>
      </c>
      <c r="N1629" s="160">
        <v>0</v>
      </c>
      <c r="O1629" s="160">
        <v>0</v>
      </c>
      <c r="P1629" s="160">
        <v>0</v>
      </c>
      <c r="Q1629" s="160">
        <f t="shared" si="382"/>
        <v>0</v>
      </c>
      <c r="R1629" s="222"/>
      <c r="S1629" s="209"/>
      <c r="T1629" s="209"/>
      <c r="U1629" s="517"/>
      <c r="V1629" s="16">
        <v>0</v>
      </c>
      <c r="W1629" s="11">
        <v>0</v>
      </c>
      <c r="X1629" s="17">
        <v>0</v>
      </c>
      <c r="Y1629" s="16"/>
      <c r="Z1629" s="11"/>
      <c r="AA1629" s="17"/>
      <c r="AB1629" s="16"/>
      <c r="AC1629" s="11"/>
      <c r="AD1629" s="17">
        <f>SUM(AB1629:AC1629)</f>
        <v>0</v>
      </c>
      <c r="AE1629" s="16"/>
      <c r="AF1629" s="11"/>
      <c r="AG1629" s="17"/>
      <c r="AH1629" s="164">
        <f>Q1629</f>
        <v>0</v>
      </c>
      <c r="AI1629" s="285"/>
      <c r="AJ1629" s="16">
        <f t="shared" si="378"/>
        <v>0</v>
      </c>
    </row>
    <row r="1630" spans="1:36" ht="11.25" customHeight="1">
      <c r="A1630" s="156">
        <v>23001001</v>
      </c>
      <c r="C1630" s="197" t="s">
        <v>590</v>
      </c>
      <c r="D1630" s="159">
        <v>0</v>
      </c>
      <c r="E1630" s="159">
        <v>0</v>
      </c>
      <c r="F1630" s="159">
        <v>0</v>
      </c>
      <c r="G1630" s="159">
        <v>0</v>
      </c>
      <c r="H1630" s="159">
        <v>0</v>
      </c>
      <c r="I1630" s="159">
        <v>0</v>
      </c>
      <c r="J1630" s="275">
        <v>0</v>
      </c>
      <c r="K1630" s="275">
        <v>0</v>
      </c>
      <c r="L1630" s="160">
        <v>0</v>
      </c>
      <c r="M1630" s="160">
        <v>0</v>
      </c>
      <c r="N1630" s="160">
        <v>0</v>
      </c>
      <c r="O1630" s="160">
        <v>0</v>
      </c>
      <c r="P1630" s="160">
        <v>0</v>
      </c>
      <c r="Q1630" s="160">
        <f t="shared" si="382"/>
        <v>0</v>
      </c>
      <c r="R1630" s="496">
        <v>4</v>
      </c>
      <c r="S1630" s="496"/>
      <c r="T1630" s="496">
        <v>18</v>
      </c>
      <c r="U1630" s="525"/>
      <c r="V1630" s="16">
        <v>0</v>
      </c>
      <c r="W1630" s="11">
        <v>0</v>
      </c>
      <c r="X1630" s="17">
        <v>0</v>
      </c>
      <c r="Y1630" s="16">
        <f>Q1630</f>
        <v>0</v>
      </c>
      <c r="Z1630" s="11"/>
      <c r="AA1630" s="17">
        <f>Q1630</f>
        <v>0</v>
      </c>
      <c r="AB1630" s="16"/>
      <c r="AC1630" s="11"/>
      <c r="AD1630" s="17">
        <f t="shared" si="384"/>
        <v>0</v>
      </c>
      <c r="AE1630" s="16"/>
      <c r="AF1630" s="11"/>
      <c r="AG1630" s="17"/>
      <c r="AH1630" s="161"/>
      <c r="AI1630" s="285"/>
      <c r="AJ1630" s="16">
        <f t="shared" si="378"/>
        <v>0</v>
      </c>
    </row>
    <row r="1631" spans="1:36" ht="11.25" customHeight="1">
      <c r="A1631" s="156">
        <v>23001011</v>
      </c>
      <c r="C1631" s="197" t="s">
        <v>789</v>
      </c>
      <c r="D1631" s="159">
        <v>0</v>
      </c>
      <c r="E1631" s="159">
        <v>0</v>
      </c>
      <c r="F1631" s="159">
        <v>0</v>
      </c>
      <c r="G1631" s="159">
        <v>0</v>
      </c>
      <c r="H1631" s="159">
        <v>0</v>
      </c>
      <c r="I1631" s="159">
        <v>0</v>
      </c>
      <c r="J1631" s="275">
        <v>0</v>
      </c>
      <c r="K1631" s="275">
        <v>0</v>
      </c>
      <c r="L1631" s="160">
        <v>0</v>
      </c>
      <c r="M1631" s="160">
        <v>0</v>
      </c>
      <c r="N1631" s="160">
        <v>0</v>
      </c>
      <c r="O1631" s="160">
        <v>0</v>
      </c>
      <c r="P1631" s="160">
        <v>0</v>
      </c>
      <c r="Q1631" s="160">
        <f t="shared" si="382"/>
        <v>0</v>
      </c>
      <c r="R1631" s="496"/>
      <c r="S1631" s="496"/>
      <c r="T1631" s="496">
        <v>18</v>
      </c>
      <c r="U1631" s="525"/>
      <c r="V1631" s="16">
        <v>0</v>
      </c>
      <c r="W1631" s="11">
        <v>0</v>
      </c>
      <c r="X1631" s="17">
        <v>0</v>
      </c>
      <c r="Y1631" s="16"/>
      <c r="Z1631" s="11"/>
      <c r="AA1631" s="17"/>
      <c r="AB1631" s="16">
        <f>$Q1631</f>
        <v>0</v>
      </c>
      <c r="AC1631" s="11">
        <v>0</v>
      </c>
      <c r="AD1631" s="17">
        <f t="shared" si="384"/>
        <v>0</v>
      </c>
      <c r="AE1631" s="16"/>
      <c r="AF1631" s="11"/>
      <c r="AG1631" s="17"/>
      <c r="AH1631" s="161"/>
      <c r="AI1631" s="285"/>
      <c r="AJ1631" s="16">
        <f t="shared" si="378"/>
        <v>0</v>
      </c>
    </row>
    <row r="1632" spans="1:36" ht="11.25" customHeight="1">
      <c r="A1632" s="156">
        <v>23001013</v>
      </c>
      <c r="C1632" s="197" t="s">
        <v>1699</v>
      </c>
      <c r="D1632" s="159">
        <v>0</v>
      </c>
      <c r="E1632" s="159">
        <v>0</v>
      </c>
      <c r="F1632" s="159">
        <v>0</v>
      </c>
      <c r="G1632" s="159">
        <v>0</v>
      </c>
      <c r="H1632" s="159">
        <v>0</v>
      </c>
      <c r="I1632" s="159">
        <v>0</v>
      </c>
      <c r="J1632" s="275">
        <v>0</v>
      </c>
      <c r="K1632" s="275">
        <v>0</v>
      </c>
      <c r="L1632" s="160">
        <v>0</v>
      </c>
      <c r="M1632" s="160">
        <v>0</v>
      </c>
      <c r="N1632" s="160">
        <v>0</v>
      </c>
      <c r="O1632" s="160">
        <v>0</v>
      </c>
      <c r="P1632" s="160">
        <v>0</v>
      </c>
      <c r="Q1632" s="160">
        <f t="shared" si="382"/>
        <v>0</v>
      </c>
      <c r="R1632" s="222" t="s">
        <v>1844</v>
      </c>
      <c r="S1632" s="209" t="s">
        <v>1659</v>
      </c>
      <c r="T1632" s="209" t="s">
        <v>1678</v>
      </c>
      <c r="U1632" s="517"/>
      <c r="V1632" s="16">
        <v>0</v>
      </c>
      <c r="W1632" s="11">
        <v>0</v>
      </c>
      <c r="X1632" s="17">
        <v>0</v>
      </c>
      <c r="Y1632" s="16">
        <f ca="1">Q1632*$Y$5</f>
        <v>0</v>
      </c>
      <c r="Z1632" s="11">
        <f ca="1">$Q1632*Z5</f>
        <v>0</v>
      </c>
      <c r="AA1632" s="17">
        <f ca="1">SUM(Y1632:Z1632)</f>
        <v>0</v>
      </c>
      <c r="AE1632" s="16"/>
      <c r="AF1632" s="11"/>
      <c r="AG1632" s="17"/>
      <c r="AH1632" s="161"/>
      <c r="AI1632" s="285"/>
      <c r="AJ1632" s="16">
        <f t="shared" ca="1" si="378"/>
        <v>0</v>
      </c>
    </row>
    <row r="1633" spans="1:36" ht="11.25" customHeight="1">
      <c r="A1633" s="156" t="s">
        <v>1661</v>
      </c>
      <c r="C1633" s="197" t="s">
        <v>1699</v>
      </c>
      <c r="D1633" s="159">
        <v>0</v>
      </c>
      <c r="E1633" s="159">
        <v>0</v>
      </c>
      <c r="F1633" s="159">
        <v>0</v>
      </c>
      <c r="G1633" s="159">
        <v>0</v>
      </c>
      <c r="H1633" s="159">
        <v>0</v>
      </c>
      <c r="I1633" s="159">
        <v>0</v>
      </c>
      <c r="J1633" s="275">
        <v>0</v>
      </c>
      <c r="K1633" s="275">
        <v>0</v>
      </c>
      <c r="L1633" s="160">
        <v>0</v>
      </c>
      <c r="M1633" s="160">
        <v>0</v>
      </c>
      <c r="N1633" s="160">
        <v>0</v>
      </c>
      <c r="O1633" s="160">
        <v>0</v>
      </c>
      <c r="P1633" s="160">
        <v>0</v>
      </c>
      <c r="Q1633" s="160">
        <f t="shared" si="382"/>
        <v>0</v>
      </c>
      <c r="R1633" s="222"/>
      <c r="S1633" s="209"/>
      <c r="T1633" s="209" t="s">
        <v>1678</v>
      </c>
      <c r="U1633" s="517"/>
      <c r="V1633" s="16">
        <v>0</v>
      </c>
      <c r="W1633" s="11">
        <v>0</v>
      </c>
      <c r="X1633" s="17">
        <v>0</v>
      </c>
      <c r="Y1633" s="16"/>
      <c r="Z1633" s="11"/>
      <c r="AA1633" s="17"/>
      <c r="AB1633" s="16">
        <f ca="1">$Q1633*$AE$2</f>
        <v>0</v>
      </c>
      <c r="AC1633" s="11">
        <f ca="1">$Q1633*$AE$3</f>
        <v>0</v>
      </c>
      <c r="AD1633" s="17">
        <f ca="1">SUM(AB1633:AC1633)</f>
        <v>0</v>
      </c>
      <c r="AE1633" s="16">
        <v>0</v>
      </c>
      <c r="AF1633" s="11">
        <v>0</v>
      </c>
      <c r="AG1633" s="17">
        <v>0</v>
      </c>
      <c r="AH1633" s="161"/>
      <c r="AI1633" s="285"/>
      <c r="AJ1633" s="16">
        <f t="shared" ca="1" si="378"/>
        <v>0</v>
      </c>
    </row>
    <row r="1634" spans="1:36" ht="11.25" customHeight="1">
      <c r="A1634" s="156">
        <v>23001021</v>
      </c>
      <c r="C1634" s="197" t="s">
        <v>29</v>
      </c>
      <c r="D1634" s="159">
        <v>-18930910.329999998</v>
      </c>
      <c r="E1634" s="159">
        <v>-18980446.219999999</v>
      </c>
      <c r="F1634" s="159">
        <v>-19030111.719999999</v>
      </c>
      <c r="G1634" s="159">
        <v>-19079907.170000002</v>
      </c>
      <c r="H1634" s="159">
        <v>-18930489.489999998</v>
      </c>
      <c r="I1634" s="159">
        <v>-18981128.550000001</v>
      </c>
      <c r="J1634" s="275">
        <v>-19031903.059999999</v>
      </c>
      <c r="K1634" s="275">
        <v>-19082813.390000001</v>
      </c>
      <c r="L1634" s="160">
        <v>-19133859.93</v>
      </c>
      <c r="M1634" s="160">
        <v>-19185043.02</v>
      </c>
      <c r="N1634" s="160">
        <v>-19236363.010000002</v>
      </c>
      <c r="O1634" s="160">
        <v>-19287820.280000001</v>
      </c>
      <c r="P1634" s="160">
        <v>-19339415.199999999</v>
      </c>
      <c r="Q1634" s="160">
        <f t="shared" si="382"/>
        <v>-19091254.050416667</v>
      </c>
      <c r="R1634" s="496">
        <v>4</v>
      </c>
      <c r="S1634" s="496"/>
      <c r="T1634" s="496">
        <v>18</v>
      </c>
      <c r="U1634" s="525"/>
      <c r="V1634" s="16">
        <v>0</v>
      </c>
      <c r="W1634" s="11">
        <v>0</v>
      </c>
      <c r="X1634" s="17">
        <v>0</v>
      </c>
      <c r="Y1634" s="16">
        <f>Q1634</f>
        <v>-19091254.050416667</v>
      </c>
      <c r="Z1634" s="11"/>
      <c r="AA1634" s="17">
        <f>Q1634</f>
        <v>-19091254.050416667</v>
      </c>
      <c r="AB1634" s="16"/>
      <c r="AC1634" s="11"/>
      <c r="AD1634" s="17">
        <f>SUM(AB1634:AC1634)</f>
        <v>0</v>
      </c>
      <c r="AE1634" s="16"/>
      <c r="AF1634" s="11"/>
      <c r="AG1634" s="17"/>
      <c r="AH1634" s="161"/>
      <c r="AI1634" s="285"/>
      <c r="AJ1634" s="16">
        <f t="shared" si="378"/>
        <v>0</v>
      </c>
    </row>
    <row r="1635" spans="1:36" ht="11.25" customHeight="1">
      <c r="A1635" s="156">
        <v>23001023</v>
      </c>
      <c r="C1635" s="197" t="s">
        <v>951</v>
      </c>
      <c r="D1635" s="159">
        <v>0</v>
      </c>
      <c r="E1635" s="159">
        <v>0</v>
      </c>
      <c r="F1635" s="159">
        <v>0</v>
      </c>
      <c r="G1635" s="159">
        <v>0</v>
      </c>
      <c r="H1635" s="159">
        <v>0</v>
      </c>
      <c r="I1635" s="159">
        <v>0</v>
      </c>
      <c r="J1635" s="275">
        <v>0</v>
      </c>
      <c r="K1635" s="275">
        <v>0</v>
      </c>
      <c r="L1635" s="160">
        <v>0</v>
      </c>
      <c r="M1635" s="160">
        <v>0</v>
      </c>
      <c r="N1635" s="160">
        <v>0</v>
      </c>
      <c r="O1635" s="160">
        <v>0</v>
      </c>
      <c r="P1635" s="160">
        <v>0</v>
      </c>
      <c r="Q1635" s="160">
        <f t="shared" si="382"/>
        <v>0</v>
      </c>
      <c r="R1635" s="222"/>
      <c r="S1635" s="209"/>
      <c r="T1635" s="209" t="s">
        <v>1678</v>
      </c>
      <c r="U1635" s="525"/>
      <c r="V1635" s="16">
        <v>0</v>
      </c>
      <c r="W1635" s="11">
        <v>0</v>
      </c>
      <c r="X1635" s="17">
        <v>0</v>
      </c>
      <c r="AB1635" s="16">
        <f ca="1">$Q1635*$AE$2</f>
        <v>0</v>
      </c>
      <c r="AC1635" s="11">
        <f ca="1">$Q1635*$AE$3</f>
        <v>0</v>
      </c>
      <c r="AD1635" s="17">
        <f ca="1">SUM(AB1635:AC1635)</f>
        <v>0</v>
      </c>
      <c r="AE1635" s="16"/>
      <c r="AF1635" s="11"/>
      <c r="AG1635" s="17"/>
      <c r="AH1635" s="161"/>
      <c r="AI1635" s="285"/>
      <c r="AJ1635" s="16">
        <f t="shared" ca="1" si="378"/>
        <v>0</v>
      </c>
    </row>
    <row r="1636" spans="1:36" ht="11.25" customHeight="1">
      <c r="A1636" s="156">
        <v>23001031</v>
      </c>
      <c r="C1636" s="197" t="s">
        <v>1095</v>
      </c>
      <c r="D1636" s="159">
        <v>-19317817.600000001</v>
      </c>
      <c r="E1636" s="159">
        <v>-19368365.890000001</v>
      </c>
      <c r="F1636" s="159">
        <v>-19419046.43</v>
      </c>
      <c r="G1636" s="159">
        <v>-19469859.59</v>
      </c>
      <c r="H1636" s="159">
        <v>-19309590.73</v>
      </c>
      <c r="I1636" s="159">
        <v>-19361243.890000001</v>
      </c>
      <c r="J1636" s="275">
        <v>-19413035.210000001</v>
      </c>
      <c r="K1636" s="275">
        <v>-19464965.07</v>
      </c>
      <c r="L1636" s="160">
        <v>-19517033.84</v>
      </c>
      <c r="M1636" s="160">
        <v>-19569241.91</v>
      </c>
      <c r="N1636" s="160">
        <v>-19621589.629999999</v>
      </c>
      <c r="O1636" s="160">
        <v>-19674077.399999999</v>
      </c>
      <c r="P1636" s="160">
        <v>-19726705.57</v>
      </c>
      <c r="Q1636" s="160">
        <f t="shared" si="382"/>
        <v>-19475859.264583334</v>
      </c>
      <c r="R1636" s="496">
        <v>4</v>
      </c>
      <c r="S1636" s="496"/>
      <c r="T1636" s="496">
        <v>18</v>
      </c>
      <c r="U1636" s="525"/>
      <c r="V1636" s="16">
        <v>0</v>
      </c>
      <c r="W1636" s="11">
        <v>0</v>
      </c>
      <c r="X1636" s="17">
        <v>0</v>
      </c>
      <c r="Y1636" s="16">
        <f>Q1636</f>
        <v>-19475859.264583334</v>
      </c>
      <c r="Z1636" s="11"/>
      <c r="AA1636" s="17">
        <f>Q1636</f>
        <v>-19475859.264583334</v>
      </c>
      <c r="AB1636" s="16"/>
      <c r="AC1636" s="11">
        <v>0</v>
      </c>
      <c r="AD1636" s="17">
        <f>SUM(AB1636:AC1636)</f>
        <v>0</v>
      </c>
      <c r="AE1636" s="16"/>
      <c r="AF1636" s="11"/>
      <c r="AG1636" s="17"/>
      <c r="AH1636" s="161"/>
      <c r="AI1636" s="285"/>
      <c r="AJ1636" s="16">
        <f t="shared" si="378"/>
        <v>0</v>
      </c>
    </row>
    <row r="1637" spans="1:36" ht="11.25" customHeight="1">
      <c r="A1637" s="156">
        <v>23001041</v>
      </c>
      <c r="C1637" s="197" t="s">
        <v>358</v>
      </c>
      <c r="D1637" s="159">
        <v>-1331524.02</v>
      </c>
      <c r="E1637" s="159">
        <v>-1338035.43</v>
      </c>
      <c r="F1637" s="159">
        <v>-1344578.81</v>
      </c>
      <c r="G1637" s="159">
        <v>-3563992.06</v>
      </c>
      <c r="H1637" s="159">
        <v>-3576317.53</v>
      </c>
      <c r="I1637" s="159">
        <v>-3588685.63</v>
      </c>
      <c r="J1637" s="275">
        <v>-12192278.07</v>
      </c>
      <c r="K1637" s="275">
        <v>-12227026.060000001</v>
      </c>
      <c r="L1637" s="160">
        <v>-12261873.08</v>
      </c>
      <c r="M1637" s="160">
        <v>-12296819.42</v>
      </c>
      <c r="N1637" s="160">
        <v>-12331865.35</v>
      </c>
      <c r="O1637" s="160">
        <v>-12367011.17</v>
      </c>
      <c r="P1637" s="160">
        <v>-12402257.15</v>
      </c>
      <c r="Q1637" s="160">
        <f t="shared" si="382"/>
        <v>-7829614.4329166664</v>
      </c>
      <c r="R1637" s="496">
        <v>4</v>
      </c>
      <c r="S1637" s="496"/>
      <c r="T1637" s="496">
        <v>18</v>
      </c>
      <c r="U1637" s="525"/>
      <c r="V1637" s="16">
        <v>0</v>
      </c>
      <c r="W1637" s="11">
        <v>0</v>
      </c>
      <c r="X1637" s="17">
        <v>0</v>
      </c>
      <c r="Y1637" s="16">
        <f>$Q1637</f>
        <v>-7829614.4329166664</v>
      </c>
      <c r="Z1637" s="11">
        <v>0</v>
      </c>
      <c r="AA1637" s="17">
        <f>SUM(Y1637:Z1637)</f>
        <v>-7829614.4329166664</v>
      </c>
      <c r="AB1637" s="144"/>
      <c r="AC1637" s="144"/>
      <c r="AE1637" s="16"/>
      <c r="AF1637" s="11"/>
      <c r="AG1637" s="17"/>
      <c r="AH1637" s="161"/>
      <c r="AI1637" s="285"/>
      <c r="AJ1637" s="16">
        <f t="shared" si="378"/>
        <v>0</v>
      </c>
    </row>
    <row r="1638" spans="1:36" ht="11.25" customHeight="1">
      <c r="A1638" s="156" t="s">
        <v>1663</v>
      </c>
      <c r="C1638" s="197" t="s">
        <v>358</v>
      </c>
      <c r="D1638" s="159">
        <v>0</v>
      </c>
      <c r="E1638" s="159">
        <v>0</v>
      </c>
      <c r="F1638" s="159">
        <v>0</v>
      </c>
      <c r="G1638" s="159">
        <v>0</v>
      </c>
      <c r="H1638" s="159">
        <v>0</v>
      </c>
      <c r="I1638" s="159">
        <v>0</v>
      </c>
      <c r="J1638" s="275">
        <v>0</v>
      </c>
      <c r="K1638" s="275">
        <v>0</v>
      </c>
      <c r="L1638" s="160">
        <v>0</v>
      </c>
      <c r="M1638" s="160">
        <v>0</v>
      </c>
      <c r="N1638" s="160">
        <v>0</v>
      </c>
      <c r="O1638" s="160">
        <v>0</v>
      </c>
      <c r="P1638" s="160">
        <v>0</v>
      </c>
      <c r="Q1638" s="160">
        <f t="shared" si="382"/>
        <v>0</v>
      </c>
      <c r="R1638" s="496"/>
      <c r="S1638" s="496"/>
      <c r="T1638" s="496">
        <v>18</v>
      </c>
      <c r="U1638" s="525"/>
      <c r="V1638" s="16">
        <v>0</v>
      </c>
      <c r="W1638" s="11">
        <v>0</v>
      </c>
      <c r="X1638" s="17">
        <v>0</v>
      </c>
      <c r="Y1638" s="16"/>
      <c r="Z1638" s="11"/>
      <c r="AA1638" s="17"/>
      <c r="AB1638" s="16">
        <f>$Q1638</f>
        <v>0</v>
      </c>
      <c r="AC1638" s="11">
        <v>0</v>
      </c>
      <c r="AD1638" s="17">
        <f>SUM(AB1638:AC1638)</f>
        <v>0</v>
      </c>
      <c r="AE1638" s="16"/>
      <c r="AF1638" s="11"/>
      <c r="AG1638" s="17"/>
      <c r="AH1638" s="161"/>
      <c r="AI1638" s="285"/>
      <c r="AJ1638" s="16">
        <f t="shared" si="378"/>
        <v>0</v>
      </c>
    </row>
    <row r="1639" spans="1:36" ht="11.25" customHeight="1">
      <c r="A1639" s="156">
        <v>23001043</v>
      </c>
      <c r="C1639" s="197" t="s">
        <v>2438</v>
      </c>
      <c r="D1639" s="159">
        <v>-912872.4</v>
      </c>
      <c r="E1639" s="159">
        <v>-913956.08</v>
      </c>
      <c r="F1639" s="159">
        <v>-915041.15</v>
      </c>
      <c r="G1639" s="159">
        <v>-917408.89</v>
      </c>
      <c r="H1639" s="159">
        <v>-918497.13</v>
      </c>
      <c r="I1639" s="159">
        <v>-919800.04</v>
      </c>
      <c r="J1639" s="275">
        <v>-921104.87</v>
      </c>
      <c r="K1639" s="275">
        <v>-922411.62</v>
      </c>
      <c r="L1639" s="160">
        <v>-923720.31</v>
      </c>
      <c r="M1639" s="160">
        <v>-925030.93</v>
      </c>
      <c r="N1639" s="160">
        <v>-926343.5</v>
      </c>
      <c r="O1639" s="160">
        <v>0</v>
      </c>
      <c r="P1639" s="160">
        <v>0</v>
      </c>
      <c r="Q1639" s="160">
        <f t="shared" si="382"/>
        <v>-804979.22666666657</v>
      </c>
      <c r="R1639" s="496">
        <v>5</v>
      </c>
      <c r="S1639" s="496" t="s">
        <v>1235</v>
      </c>
      <c r="T1639" s="496">
        <v>26</v>
      </c>
      <c r="U1639" s="525"/>
      <c r="V1639" s="16">
        <v>0</v>
      </c>
      <c r="W1639" s="11">
        <v>0</v>
      </c>
      <c r="X1639" s="17">
        <v>0</v>
      </c>
      <c r="Y1639" s="16">
        <f ca="1">Q1639*$Y$5</f>
        <v>-540785.04447466659</v>
      </c>
      <c r="Z1639" s="11">
        <f ca="1">$Q1639*Z5</f>
        <v>-264194.18219199998</v>
      </c>
      <c r="AA1639" s="17">
        <f ca="1">SUM(Y1639:Z1639)</f>
        <v>-804979.22666666657</v>
      </c>
      <c r="AE1639" s="16"/>
      <c r="AF1639" s="11"/>
      <c r="AG1639" s="17"/>
      <c r="AH1639" s="161"/>
      <c r="AI1639" s="285"/>
      <c r="AJ1639" s="16">
        <f t="shared" ca="1" si="378"/>
        <v>0</v>
      </c>
    </row>
    <row r="1640" spans="1:36" ht="11.25" customHeight="1">
      <c r="A1640" s="156">
        <v>23001061</v>
      </c>
      <c r="C1640" s="197" t="s">
        <v>1000</v>
      </c>
      <c r="D1640" s="159">
        <v>-7913336.7599999998</v>
      </c>
      <c r="E1640" s="159">
        <v>-7952301.46</v>
      </c>
      <c r="F1640" s="159">
        <v>-7991492.7800000003</v>
      </c>
      <c r="G1640" s="159">
        <v>-8173334.2800000003</v>
      </c>
      <c r="H1640" s="159">
        <v>-5387661.8399999999</v>
      </c>
      <c r="I1640" s="159">
        <v>-5389592.4000000004</v>
      </c>
      <c r="J1640" s="275">
        <v>-5391523.6399999997</v>
      </c>
      <c r="K1640" s="275">
        <v>-5393455.6200000001</v>
      </c>
      <c r="L1640" s="160">
        <v>-5395388.29</v>
      </c>
      <c r="M1640" s="160">
        <v>-5397321.5899999999</v>
      </c>
      <c r="N1640" s="160">
        <v>-5399255.5800000001</v>
      </c>
      <c r="O1640" s="160">
        <v>-5401190.2699999996</v>
      </c>
      <c r="P1640" s="160">
        <v>-5403125.6699999999</v>
      </c>
      <c r="Q1640" s="160">
        <f t="shared" si="382"/>
        <v>-6160895.7470833324</v>
      </c>
      <c r="R1640" s="496">
        <v>4</v>
      </c>
      <c r="S1640" s="496"/>
      <c r="T1640" s="496">
        <v>18</v>
      </c>
      <c r="U1640" s="525"/>
      <c r="V1640" s="16">
        <v>0</v>
      </c>
      <c r="W1640" s="11">
        <v>0</v>
      </c>
      <c r="X1640" s="17">
        <v>0</v>
      </c>
      <c r="Y1640" s="16">
        <f>Q1640</f>
        <v>-6160895.7470833324</v>
      </c>
      <c r="Z1640" s="11"/>
      <c r="AA1640" s="17">
        <f>Q1640</f>
        <v>-6160895.7470833324</v>
      </c>
      <c r="AB1640" s="16"/>
      <c r="AC1640" s="11">
        <v>0</v>
      </c>
      <c r="AD1640" s="17">
        <f>SUM(AB1640:AC1640)</f>
        <v>0</v>
      </c>
      <c r="AE1640" s="16"/>
      <c r="AF1640" s="11"/>
      <c r="AG1640" s="17"/>
      <c r="AH1640" s="161"/>
      <c r="AI1640" s="285"/>
      <c r="AJ1640" s="16">
        <f t="shared" si="378"/>
        <v>0</v>
      </c>
    </row>
    <row r="1641" spans="1:36" ht="11.25" customHeight="1">
      <c r="A1641" s="156">
        <v>23001071</v>
      </c>
      <c r="C1641" s="197" t="s">
        <v>827</v>
      </c>
      <c r="D1641" s="159">
        <v>-8924015.6199999992</v>
      </c>
      <c r="E1641" s="159">
        <v>-8926362.2400000002</v>
      </c>
      <c r="F1641" s="159">
        <v>-8928709.5700000003</v>
      </c>
      <c r="G1641" s="159">
        <v>-9112409.3100000005</v>
      </c>
      <c r="H1641" s="159">
        <v>-9114855.6400000006</v>
      </c>
      <c r="I1641" s="159">
        <v>-9117302.6799999997</v>
      </c>
      <c r="J1641" s="275">
        <v>-9119750.3399999999</v>
      </c>
      <c r="K1641" s="275">
        <v>-9122198.75</v>
      </c>
      <c r="L1641" s="160">
        <v>-9124647.7799999993</v>
      </c>
      <c r="M1641" s="160">
        <v>-9127097.5399999991</v>
      </c>
      <c r="N1641" s="160">
        <v>-9129547.9700000007</v>
      </c>
      <c r="O1641" s="160">
        <v>-9131999.0600000005</v>
      </c>
      <c r="P1641" s="160">
        <v>-9134450.8499999996</v>
      </c>
      <c r="Q1641" s="160">
        <f t="shared" si="382"/>
        <v>-9082009.5095833335</v>
      </c>
      <c r="R1641" s="496">
        <v>4</v>
      </c>
      <c r="S1641" s="496"/>
      <c r="T1641" s="496">
        <v>18</v>
      </c>
      <c r="U1641" s="525"/>
      <c r="V1641" s="16">
        <v>0</v>
      </c>
      <c r="W1641" s="11">
        <v>0</v>
      </c>
      <c r="X1641" s="17">
        <v>0</v>
      </c>
      <c r="Y1641" s="16">
        <f>Q1641</f>
        <v>-9082009.5095833335</v>
      </c>
      <c r="Z1641" s="11"/>
      <c r="AA1641" s="17">
        <f>Q1641</f>
        <v>-9082009.5095833335</v>
      </c>
      <c r="AB1641" s="16"/>
      <c r="AC1641" s="11">
        <v>0</v>
      </c>
      <c r="AD1641" s="17">
        <f>SUM(AB1641:AC1641)</f>
        <v>0</v>
      </c>
      <c r="AE1641" s="16"/>
      <c r="AF1641" s="11"/>
      <c r="AG1641" s="17"/>
      <c r="AH1641" s="161"/>
      <c r="AI1641" s="285"/>
      <c r="AJ1641" s="16">
        <f t="shared" si="378"/>
        <v>0</v>
      </c>
    </row>
    <row r="1642" spans="1:36" ht="11.25" customHeight="1">
      <c r="A1642" s="156">
        <v>23001081</v>
      </c>
      <c r="C1642" s="197" t="s">
        <v>1700</v>
      </c>
      <c r="D1642" s="159">
        <v>0</v>
      </c>
      <c r="E1642" s="159">
        <v>0</v>
      </c>
      <c r="F1642" s="159">
        <v>0</v>
      </c>
      <c r="G1642" s="159">
        <v>0</v>
      </c>
      <c r="H1642" s="159">
        <v>0</v>
      </c>
      <c r="I1642" s="159">
        <v>0</v>
      </c>
      <c r="J1642" s="275">
        <v>0</v>
      </c>
      <c r="K1642" s="275">
        <v>0</v>
      </c>
      <c r="L1642" s="160">
        <v>0</v>
      </c>
      <c r="M1642" s="160">
        <v>0</v>
      </c>
      <c r="N1642" s="160">
        <v>0</v>
      </c>
      <c r="O1642" s="160">
        <v>0</v>
      </c>
      <c r="P1642" s="160">
        <v>0</v>
      </c>
      <c r="Q1642" s="160">
        <f t="shared" si="382"/>
        <v>0</v>
      </c>
      <c r="R1642" s="496">
        <v>4</v>
      </c>
      <c r="S1642" s="496"/>
      <c r="T1642" s="496">
        <v>18</v>
      </c>
      <c r="U1642" s="525"/>
      <c r="V1642" s="16">
        <v>0</v>
      </c>
      <c r="W1642" s="11">
        <v>0</v>
      </c>
      <c r="X1642" s="17">
        <v>0</v>
      </c>
      <c r="Y1642" s="16">
        <f>Q1642</f>
        <v>0</v>
      </c>
      <c r="Z1642" s="11"/>
      <c r="AA1642" s="17">
        <f>Q1642</f>
        <v>0</v>
      </c>
      <c r="AB1642" s="16"/>
      <c r="AC1642" s="11">
        <v>0</v>
      </c>
      <c r="AD1642" s="17">
        <f>SUM(AB1642:AC1642)</f>
        <v>0</v>
      </c>
      <c r="AE1642" s="16"/>
      <c r="AF1642" s="11"/>
      <c r="AG1642" s="17"/>
      <c r="AH1642" s="161"/>
      <c r="AI1642" s="285"/>
      <c r="AJ1642" s="16">
        <f t="shared" si="378"/>
        <v>0</v>
      </c>
    </row>
    <row r="1643" spans="1:36" ht="11.25" customHeight="1">
      <c r="A1643" s="156">
        <v>23001091</v>
      </c>
      <c r="C1643" s="197" t="s">
        <v>1050</v>
      </c>
      <c r="D1643" s="159">
        <v>0</v>
      </c>
      <c r="E1643" s="159">
        <v>0</v>
      </c>
      <c r="F1643" s="159">
        <v>0</v>
      </c>
      <c r="G1643" s="159">
        <v>0</v>
      </c>
      <c r="H1643" s="159">
        <v>0</v>
      </c>
      <c r="I1643" s="159">
        <v>0</v>
      </c>
      <c r="J1643" s="275">
        <v>0</v>
      </c>
      <c r="K1643" s="275">
        <v>0</v>
      </c>
      <c r="L1643" s="160">
        <v>0</v>
      </c>
      <c r="M1643" s="160">
        <v>0</v>
      </c>
      <c r="N1643" s="160">
        <v>0</v>
      </c>
      <c r="O1643" s="160">
        <v>0</v>
      </c>
      <c r="P1643" s="160">
        <v>0</v>
      </c>
      <c r="Q1643" s="160">
        <f t="shared" si="382"/>
        <v>0</v>
      </c>
      <c r="R1643" s="496">
        <v>4</v>
      </c>
      <c r="S1643" s="496"/>
      <c r="T1643" s="496">
        <v>18</v>
      </c>
      <c r="U1643" s="525"/>
      <c r="V1643" s="16">
        <v>0</v>
      </c>
      <c r="W1643" s="11">
        <v>0</v>
      </c>
      <c r="X1643" s="17">
        <v>0</v>
      </c>
      <c r="Y1643" s="16">
        <f>Q1643</f>
        <v>0</v>
      </c>
      <c r="Z1643" s="11"/>
      <c r="AA1643" s="17">
        <f>Q1643</f>
        <v>0</v>
      </c>
      <c r="AB1643" s="16"/>
      <c r="AC1643" s="11"/>
      <c r="AD1643" s="17"/>
      <c r="AE1643" s="16"/>
      <c r="AF1643" s="11"/>
      <c r="AG1643" s="17"/>
      <c r="AH1643" s="161"/>
      <c r="AI1643" s="285"/>
      <c r="AJ1643" s="16">
        <f t="shared" si="378"/>
        <v>0</v>
      </c>
    </row>
    <row r="1644" spans="1:36" ht="11.25" customHeight="1">
      <c r="A1644" s="156" t="s">
        <v>1660</v>
      </c>
      <c r="C1644" s="197" t="s">
        <v>1050</v>
      </c>
      <c r="D1644" s="159">
        <v>0</v>
      </c>
      <c r="E1644" s="159">
        <v>0</v>
      </c>
      <c r="F1644" s="159">
        <v>0</v>
      </c>
      <c r="G1644" s="159">
        <v>0</v>
      </c>
      <c r="H1644" s="159">
        <v>0</v>
      </c>
      <c r="I1644" s="159">
        <v>0</v>
      </c>
      <c r="J1644" s="275">
        <v>0</v>
      </c>
      <c r="K1644" s="275">
        <v>0</v>
      </c>
      <c r="L1644" s="160">
        <v>0</v>
      </c>
      <c r="M1644" s="160">
        <v>0</v>
      </c>
      <c r="N1644" s="160">
        <v>0</v>
      </c>
      <c r="O1644" s="160">
        <v>0</v>
      </c>
      <c r="P1644" s="160">
        <v>0</v>
      </c>
      <c r="Q1644" s="160">
        <f t="shared" si="382"/>
        <v>0</v>
      </c>
      <c r="R1644" s="496"/>
      <c r="S1644" s="496"/>
      <c r="T1644" s="496">
        <v>18</v>
      </c>
      <c r="U1644" s="525"/>
      <c r="V1644" s="16">
        <v>0</v>
      </c>
      <c r="W1644" s="11">
        <v>0</v>
      </c>
      <c r="X1644" s="17">
        <v>0</v>
      </c>
      <c r="Y1644" s="16"/>
      <c r="Z1644" s="11"/>
      <c r="AA1644" s="17"/>
      <c r="AB1644" s="16">
        <f>$Q1644</f>
        <v>0</v>
      </c>
      <c r="AC1644" s="11">
        <v>0</v>
      </c>
      <c r="AD1644" s="17">
        <f>SUM(AB1644:AC1644)</f>
        <v>0</v>
      </c>
      <c r="AE1644" s="16"/>
      <c r="AF1644" s="11"/>
      <c r="AG1644" s="17"/>
      <c r="AH1644" s="161"/>
      <c r="AI1644" s="285"/>
      <c r="AJ1644" s="16">
        <f t="shared" si="378"/>
        <v>0</v>
      </c>
    </row>
    <row r="1645" spans="1:36" ht="11.25" customHeight="1">
      <c r="A1645" s="156">
        <v>23001092</v>
      </c>
      <c r="C1645" s="197" t="s">
        <v>509</v>
      </c>
      <c r="D1645" s="159">
        <v>-7376866.1200000001</v>
      </c>
      <c r="E1645" s="159">
        <v>-7378844.7800000003</v>
      </c>
      <c r="F1645" s="159">
        <v>-7380823.9199999999</v>
      </c>
      <c r="G1645" s="159">
        <v>-9140224.7599999998</v>
      </c>
      <c r="H1645" s="159">
        <v>-9142763.2899999991</v>
      </c>
      <c r="I1645" s="159">
        <v>-9145302.5999999996</v>
      </c>
      <c r="J1645" s="275">
        <v>-9147842.5099999998</v>
      </c>
      <c r="K1645" s="275">
        <v>-9150383.2699999996</v>
      </c>
      <c r="L1645" s="160">
        <v>-9152924.6500000004</v>
      </c>
      <c r="M1645" s="160">
        <v>-9155466.8200000003</v>
      </c>
      <c r="N1645" s="160">
        <v>-9158009.6999999993</v>
      </c>
      <c r="O1645" s="160">
        <v>-9160553.3200000003</v>
      </c>
      <c r="P1645" s="160">
        <v>-9163097.5500000007</v>
      </c>
      <c r="Q1645" s="160">
        <f t="shared" si="382"/>
        <v>-8781926.7879166678</v>
      </c>
      <c r="R1645" s="496"/>
      <c r="S1645" s="496">
        <v>1</v>
      </c>
      <c r="T1645" s="222" t="s">
        <v>1677</v>
      </c>
      <c r="U1645" s="525"/>
      <c r="V1645" s="16">
        <v>0</v>
      </c>
      <c r="W1645" s="11">
        <v>0</v>
      </c>
      <c r="X1645" s="17">
        <v>0</v>
      </c>
      <c r="Y1645" s="16"/>
      <c r="Z1645" s="11">
        <f>Q1645</f>
        <v>-8781926.7879166678</v>
      </c>
      <c r="AA1645" s="17">
        <f t="shared" ref="AA1645:AA1655" si="388">Q1645</f>
        <v>-8781926.7879166678</v>
      </c>
      <c r="AB1645" s="16"/>
      <c r="AC1645" s="11"/>
      <c r="AD1645" s="17">
        <f>SUM(AB1645:AC1645)</f>
        <v>0</v>
      </c>
      <c r="AE1645" s="16"/>
      <c r="AF1645" s="11"/>
      <c r="AG1645" s="17"/>
      <c r="AH1645" s="161"/>
      <c r="AI1645" s="285"/>
      <c r="AJ1645" s="16">
        <f t="shared" si="378"/>
        <v>0</v>
      </c>
    </row>
    <row r="1646" spans="1:36" ht="11.25" customHeight="1">
      <c r="A1646" s="156">
        <v>23001101</v>
      </c>
      <c r="C1646" s="197" t="s">
        <v>1854</v>
      </c>
      <c r="D1646" s="159">
        <v>0</v>
      </c>
      <c r="E1646" s="159">
        <v>0</v>
      </c>
      <c r="F1646" s="159">
        <v>0</v>
      </c>
      <c r="G1646" s="159">
        <v>0</v>
      </c>
      <c r="H1646" s="159">
        <v>0</v>
      </c>
      <c r="I1646" s="159">
        <v>0</v>
      </c>
      <c r="J1646" s="275">
        <v>0</v>
      </c>
      <c r="K1646" s="275">
        <v>0</v>
      </c>
      <c r="L1646" s="160">
        <v>0</v>
      </c>
      <c r="M1646" s="160">
        <v>0</v>
      </c>
      <c r="N1646" s="160">
        <v>0</v>
      </c>
      <c r="O1646" s="160">
        <v>0</v>
      </c>
      <c r="P1646" s="160">
        <v>0</v>
      </c>
      <c r="Q1646" s="160">
        <f t="shared" si="382"/>
        <v>0</v>
      </c>
      <c r="R1646" s="496">
        <v>4</v>
      </c>
      <c r="S1646" s="496"/>
      <c r="T1646" s="496">
        <v>18</v>
      </c>
      <c r="U1646" s="525"/>
      <c r="V1646" s="16">
        <v>0</v>
      </c>
      <c r="W1646" s="11">
        <v>0</v>
      </c>
      <c r="X1646" s="17">
        <v>0</v>
      </c>
      <c r="Y1646" s="16">
        <f t="shared" ref="Y1646:Y1654" si="389">Q1646</f>
        <v>0</v>
      </c>
      <c r="Z1646" s="11"/>
      <c r="AA1646" s="17">
        <f t="shared" si="388"/>
        <v>0</v>
      </c>
      <c r="AB1646" s="16"/>
      <c r="AC1646" s="11"/>
      <c r="AD1646" s="17"/>
      <c r="AE1646" s="16"/>
      <c r="AF1646" s="11"/>
      <c r="AG1646" s="17"/>
      <c r="AH1646" s="161"/>
      <c r="AI1646" s="285"/>
      <c r="AJ1646" s="16">
        <f t="shared" si="378"/>
        <v>0</v>
      </c>
    </row>
    <row r="1647" spans="1:36" ht="11.25" customHeight="1">
      <c r="A1647" s="156">
        <v>23001121</v>
      </c>
      <c r="C1647" s="197" t="s">
        <v>2216</v>
      </c>
      <c r="D1647" s="159">
        <v>0</v>
      </c>
      <c r="E1647" s="159">
        <v>0</v>
      </c>
      <c r="F1647" s="159">
        <v>0</v>
      </c>
      <c r="G1647" s="159">
        <v>0</v>
      </c>
      <c r="H1647" s="159">
        <v>0</v>
      </c>
      <c r="I1647" s="159">
        <v>0</v>
      </c>
      <c r="J1647" s="275">
        <v>0</v>
      </c>
      <c r="K1647" s="275">
        <v>0</v>
      </c>
      <c r="L1647" s="160">
        <v>0</v>
      </c>
      <c r="M1647" s="160">
        <v>0</v>
      </c>
      <c r="N1647" s="160">
        <v>0</v>
      </c>
      <c r="O1647" s="160">
        <v>0</v>
      </c>
      <c r="P1647" s="160">
        <v>0</v>
      </c>
      <c r="Q1647" s="160">
        <f t="shared" si="382"/>
        <v>0</v>
      </c>
      <c r="R1647" s="496">
        <v>4</v>
      </c>
      <c r="S1647" s="496"/>
      <c r="T1647" s="496">
        <v>18</v>
      </c>
      <c r="U1647" s="525"/>
      <c r="V1647" s="16">
        <v>0</v>
      </c>
      <c r="W1647" s="11">
        <v>0</v>
      </c>
      <c r="X1647" s="17">
        <v>0</v>
      </c>
      <c r="Y1647" s="16">
        <f t="shared" si="389"/>
        <v>0</v>
      </c>
      <c r="Z1647" s="11"/>
      <c r="AA1647" s="17">
        <f t="shared" si="388"/>
        <v>0</v>
      </c>
      <c r="AB1647" s="16"/>
      <c r="AC1647" s="11"/>
      <c r="AD1647" s="17"/>
      <c r="AE1647" s="16"/>
      <c r="AF1647" s="11"/>
      <c r="AG1647" s="17"/>
      <c r="AH1647" s="161"/>
      <c r="AI1647" s="285"/>
      <c r="AJ1647" s="16">
        <f t="shared" si="378"/>
        <v>0</v>
      </c>
    </row>
    <row r="1648" spans="1:36" ht="11.25" customHeight="1">
      <c r="A1648" s="156">
        <v>23001131</v>
      </c>
      <c r="C1648" s="197" t="s">
        <v>2244</v>
      </c>
      <c r="D1648" s="159">
        <v>-6850316.0099999998</v>
      </c>
      <c r="E1648" s="159">
        <v>-6875992.8700000001</v>
      </c>
      <c r="F1648" s="159">
        <v>-6901769.54</v>
      </c>
      <c r="G1648" s="159">
        <v>-5754381.4400000004</v>
      </c>
      <c r="H1648" s="159">
        <v>-5773946.3399999999</v>
      </c>
      <c r="I1648" s="159">
        <v>-5793577.7599999998</v>
      </c>
      <c r="J1648" s="275">
        <v>-16901715.960000001</v>
      </c>
      <c r="K1648" s="275">
        <v>-16957350.780000001</v>
      </c>
      <c r="L1648" s="160">
        <v>-17013168.73</v>
      </c>
      <c r="M1648" s="160">
        <v>-17069170.41</v>
      </c>
      <c r="N1648" s="160">
        <v>-17125356.43</v>
      </c>
      <c r="O1648" s="160">
        <v>-17181727.399999999</v>
      </c>
      <c r="P1648" s="160">
        <v>-17238283.920000002</v>
      </c>
      <c r="Q1648" s="160">
        <f t="shared" si="382"/>
        <v>-12116038.135416666</v>
      </c>
      <c r="R1648" s="496">
        <v>4</v>
      </c>
      <c r="S1648" s="496"/>
      <c r="T1648" s="496">
        <v>18</v>
      </c>
      <c r="U1648" s="525"/>
      <c r="V1648" s="16">
        <v>0</v>
      </c>
      <c r="W1648" s="11">
        <v>0</v>
      </c>
      <c r="X1648" s="17">
        <v>0</v>
      </c>
      <c r="Y1648" s="16">
        <f t="shared" si="389"/>
        <v>-12116038.135416666</v>
      </c>
      <c r="Z1648" s="11"/>
      <c r="AA1648" s="17">
        <f t="shared" si="388"/>
        <v>-12116038.135416666</v>
      </c>
      <c r="AB1648" s="16"/>
      <c r="AC1648" s="11"/>
      <c r="AD1648" s="17"/>
      <c r="AE1648" s="16"/>
      <c r="AF1648" s="11"/>
      <c r="AG1648" s="17"/>
      <c r="AH1648" s="161"/>
      <c r="AI1648" s="285"/>
      <c r="AJ1648" s="16">
        <f t="shared" si="378"/>
        <v>0</v>
      </c>
    </row>
    <row r="1649" spans="1:36" ht="11.25" customHeight="1">
      <c r="A1649" s="156">
        <v>23001141</v>
      </c>
      <c r="C1649" s="197" t="s">
        <v>2433</v>
      </c>
      <c r="D1649" s="159">
        <v>-550252.68999999994</v>
      </c>
      <c r="E1649" s="159">
        <v>-551155.56000000006</v>
      </c>
      <c r="F1649" s="159">
        <v>-552059.91</v>
      </c>
      <c r="G1649" s="159">
        <v>-555152.48</v>
      </c>
      <c r="H1649" s="159">
        <v>-556063.39</v>
      </c>
      <c r="I1649" s="159">
        <v>-556975.80000000005</v>
      </c>
      <c r="J1649" s="275">
        <v>-557889.69999999995</v>
      </c>
      <c r="K1649" s="275">
        <v>-558805.1</v>
      </c>
      <c r="L1649" s="160">
        <v>-559722.01</v>
      </c>
      <c r="M1649" s="160">
        <v>-560640.42000000004</v>
      </c>
      <c r="N1649" s="160">
        <v>-561560.34</v>
      </c>
      <c r="O1649" s="160">
        <v>-562481.77</v>
      </c>
      <c r="P1649" s="160">
        <v>-563404.71</v>
      </c>
      <c r="Q1649" s="160">
        <f t="shared" si="382"/>
        <v>-557444.59833333339</v>
      </c>
      <c r="R1649" s="496">
        <v>4</v>
      </c>
      <c r="S1649" s="496"/>
      <c r="T1649" s="496">
        <v>18</v>
      </c>
      <c r="U1649" s="525"/>
      <c r="V1649" s="16">
        <v>0</v>
      </c>
      <c r="W1649" s="11">
        <v>0</v>
      </c>
      <c r="X1649" s="17">
        <v>0</v>
      </c>
      <c r="Y1649" s="16">
        <f t="shared" si="389"/>
        <v>-557444.59833333339</v>
      </c>
      <c r="Z1649" s="11"/>
      <c r="AA1649" s="17">
        <f t="shared" si="388"/>
        <v>-557444.59833333339</v>
      </c>
      <c r="AB1649" s="16"/>
      <c r="AC1649" s="11"/>
      <c r="AD1649" s="17"/>
      <c r="AE1649" s="16"/>
      <c r="AF1649" s="11"/>
      <c r="AG1649" s="17"/>
      <c r="AH1649" s="161"/>
      <c r="AI1649" s="285"/>
      <c r="AJ1649" s="16">
        <f t="shared" si="378"/>
        <v>0</v>
      </c>
    </row>
    <row r="1650" spans="1:36" ht="11.25" customHeight="1">
      <c r="A1650" s="156">
        <v>23001151</v>
      </c>
      <c r="C1650" s="197" t="s">
        <v>2522</v>
      </c>
      <c r="D1650" s="159">
        <v>-282805.89</v>
      </c>
      <c r="E1650" s="159">
        <v>-283257.67</v>
      </c>
      <c r="F1650" s="159">
        <v>-283710.17</v>
      </c>
      <c r="G1650" s="159">
        <v>-117182.54</v>
      </c>
      <c r="H1650" s="159">
        <v>-117369.74</v>
      </c>
      <c r="I1650" s="159">
        <v>-117557.24</v>
      </c>
      <c r="J1650" s="275">
        <v>-117745.04</v>
      </c>
      <c r="K1650" s="275">
        <v>-117933.14</v>
      </c>
      <c r="L1650" s="160">
        <v>-118121.54</v>
      </c>
      <c r="M1650" s="160">
        <v>-118310.24</v>
      </c>
      <c r="N1650" s="160">
        <v>-118499.24</v>
      </c>
      <c r="O1650" s="160">
        <v>-118688.54</v>
      </c>
      <c r="P1650" s="160">
        <v>-118878.14</v>
      </c>
      <c r="Q1650" s="160">
        <f t="shared" si="382"/>
        <v>-152434.75958333336</v>
      </c>
      <c r="R1650" s="496">
        <v>4</v>
      </c>
      <c r="S1650" s="496"/>
      <c r="T1650" s="496">
        <v>18</v>
      </c>
      <c r="U1650" s="525"/>
      <c r="V1650" s="16">
        <v>0</v>
      </c>
      <c r="W1650" s="11">
        <v>0</v>
      </c>
      <c r="X1650" s="17">
        <v>0</v>
      </c>
      <c r="Y1650" s="16">
        <f t="shared" si="389"/>
        <v>-152434.75958333336</v>
      </c>
      <c r="Z1650" s="11"/>
      <c r="AA1650" s="17">
        <f t="shared" si="388"/>
        <v>-152434.75958333336</v>
      </c>
      <c r="AB1650" s="16"/>
      <c r="AC1650" s="11"/>
      <c r="AD1650" s="17"/>
      <c r="AE1650" s="16"/>
      <c r="AF1650" s="11"/>
      <c r="AG1650" s="17"/>
      <c r="AH1650" s="161"/>
      <c r="AI1650" s="285"/>
      <c r="AJ1650" s="16">
        <f t="shared" si="378"/>
        <v>0</v>
      </c>
    </row>
    <row r="1651" spans="1:36" ht="11.25" customHeight="1">
      <c r="A1651" s="156">
        <v>23001211</v>
      </c>
      <c r="C1651" s="197" t="s">
        <v>2402</v>
      </c>
      <c r="D1651" s="159">
        <v>0</v>
      </c>
      <c r="E1651" s="159">
        <v>0</v>
      </c>
      <c r="F1651" s="159">
        <v>0</v>
      </c>
      <c r="G1651" s="159">
        <v>0</v>
      </c>
      <c r="H1651" s="159">
        <v>0</v>
      </c>
      <c r="I1651" s="159">
        <v>0</v>
      </c>
      <c r="J1651" s="275">
        <v>0</v>
      </c>
      <c r="K1651" s="275">
        <v>0</v>
      </c>
      <c r="L1651" s="160">
        <v>0</v>
      </c>
      <c r="M1651" s="160">
        <v>0</v>
      </c>
      <c r="N1651" s="160">
        <v>0</v>
      </c>
      <c r="O1651" s="160">
        <v>0</v>
      </c>
      <c r="P1651" s="160">
        <v>0</v>
      </c>
      <c r="Q1651" s="160">
        <f t="shared" si="382"/>
        <v>0</v>
      </c>
      <c r="R1651" s="496">
        <v>4</v>
      </c>
      <c r="S1651" s="496"/>
      <c r="T1651" s="496">
        <v>18</v>
      </c>
      <c r="U1651" s="525"/>
      <c r="V1651" s="16">
        <v>0</v>
      </c>
      <c r="W1651" s="11">
        <v>0</v>
      </c>
      <c r="X1651" s="17">
        <v>0</v>
      </c>
      <c r="Y1651" s="16">
        <f t="shared" si="389"/>
        <v>0</v>
      </c>
      <c r="Z1651" s="11"/>
      <c r="AA1651" s="17">
        <f t="shared" si="388"/>
        <v>0</v>
      </c>
      <c r="AB1651" s="16"/>
      <c r="AC1651" s="11"/>
      <c r="AD1651" s="17"/>
      <c r="AE1651" s="16"/>
      <c r="AF1651" s="11"/>
      <c r="AG1651" s="17"/>
      <c r="AH1651" s="161"/>
      <c r="AI1651" s="285"/>
      <c r="AJ1651" s="16">
        <f t="shared" si="378"/>
        <v>0</v>
      </c>
    </row>
    <row r="1652" spans="1:36" ht="11.25" customHeight="1">
      <c r="A1652" s="156">
        <v>23001221</v>
      </c>
      <c r="C1652" s="197" t="s">
        <v>2406</v>
      </c>
      <c r="D1652" s="159">
        <v>0</v>
      </c>
      <c r="E1652" s="159">
        <v>0</v>
      </c>
      <c r="F1652" s="159">
        <v>0</v>
      </c>
      <c r="G1652" s="159">
        <v>0</v>
      </c>
      <c r="H1652" s="159">
        <v>0</v>
      </c>
      <c r="I1652" s="159">
        <v>0</v>
      </c>
      <c r="J1652" s="275">
        <v>0</v>
      </c>
      <c r="K1652" s="275">
        <v>0</v>
      </c>
      <c r="L1652" s="160">
        <v>0</v>
      </c>
      <c r="M1652" s="160">
        <v>0</v>
      </c>
      <c r="N1652" s="160">
        <v>0</v>
      </c>
      <c r="O1652" s="160">
        <v>0</v>
      </c>
      <c r="P1652" s="160">
        <v>0</v>
      </c>
      <c r="Q1652" s="160">
        <f t="shared" si="382"/>
        <v>0</v>
      </c>
      <c r="R1652" s="496">
        <v>4</v>
      </c>
      <c r="S1652" s="496"/>
      <c r="T1652" s="496">
        <v>18</v>
      </c>
      <c r="U1652" s="525"/>
      <c r="V1652" s="16">
        <v>0</v>
      </c>
      <c r="W1652" s="11">
        <v>0</v>
      </c>
      <c r="X1652" s="17">
        <v>0</v>
      </c>
      <c r="Y1652" s="16">
        <f t="shared" si="389"/>
        <v>0</v>
      </c>
      <c r="Z1652" s="11"/>
      <c r="AA1652" s="17">
        <f t="shared" si="388"/>
        <v>0</v>
      </c>
      <c r="AB1652" s="16"/>
      <c r="AC1652" s="11"/>
      <c r="AD1652" s="17"/>
      <c r="AE1652" s="16"/>
      <c r="AF1652" s="11"/>
      <c r="AG1652" s="17"/>
      <c r="AH1652" s="161"/>
      <c r="AI1652" s="285"/>
      <c r="AJ1652" s="16">
        <f t="shared" si="378"/>
        <v>0</v>
      </c>
    </row>
    <row r="1653" spans="1:36" ht="11.25" customHeight="1">
      <c r="A1653" s="156">
        <v>23001231</v>
      </c>
      <c r="C1653" s="197" t="s">
        <v>2403</v>
      </c>
      <c r="D1653" s="159">
        <v>-1141022.3600000001</v>
      </c>
      <c r="E1653" s="159">
        <v>-1142902.19</v>
      </c>
      <c r="F1653" s="159">
        <v>-1144785.1200000001</v>
      </c>
      <c r="G1653" s="159">
        <v>-1157351.18</v>
      </c>
      <c r="H1653" s="159">
        <v>-1159257.92</v>
      </c>
      <c r="I1653" s="159">
        <v>-1162967.55</v>
      </c>
      <c r="J1653" s="275">
        <v>-1166689.05</v>
      </c>
      <c r="K1653" s="275">
        <v>-1170422.45</v>
      </c>
      <c r="L1653" s="160">
        <v>-1174167.8</v>
      </c>
      <c r="M1653" s="160">
        <v>-1177925.1399999999</v>
      </c>
      <c r="N1653" s="160">
        <v>-1181694.5</v>
      </c>
      <c r="O1653" s="160">
        <v>-1185475.92</v>
      </c>
      <c r="P1653" s="160">
        <v>-1189269.44</v>
      </c>
      <c r="Q1653" s="160">
        <f t="shared" si="382"/>
        <v>-1165732.06</v>
      </c>
      <c r="R1653" s="496">
        <v>4</v>
      </c>
      <c r="S1653" s="496"/>
      <c r="T1653" s="496">
        <v>18</v>
      </c>
      <c r="U1653" s="525"/>
      <c r="V1653" s="16">
        <v>0</v>
      </c>
      <c r="W1653" s="11">
        <v>0</v>
      </c>
      <c r="X1653" s="17">
        <v>0</v>
      </c>
      <c r="Y1653" s="16">
        <f t="shared" si="389"/>
        <v>-1165732.06</v>
      </c>
      <c r="Z1653" s="11"/>
      <c r="AA1653" s="17">
        <f t="shared" si="388"/>
        <v>-1165732.06</v>
      </c>
      <c r="AB1653" s="16"/>
      <c r="AC1653" s="11"/>
      <c r="AD1653" s="17"/>
      <c r="AE1653" s="16"/>
      <c r="AF1653" s="11"/>
      <c r="AG1653" s="17"/>
      <c r="AH1653" s="161"/>
      <c r="AI1653" s="285"/>
      <c r="AJ1653" s="16">
        <f t="shared" si="378"/>
        <v>0</v>
      </c>
    </row>
    <row r="1654" spans="1:36" ht="11.25" customHeight="1">
      <c r="A1654" s="156">
        <v>23002001</v>
      </c>
      <c r="C1654" s="197" t="s">
        <v>767</v>
      </c>
      <c r="D1654" s="159">
        <v>0</v>
      </c>
      <c r="E1654" s="159">
        <v>0</v>
      </c>
      <c r="F1654" s="159">
        <v>0</v>
      </c>
      <c r="G1654" s="159">
        <v>0</v>
      </c>
      <c r="H1654" s="159">
        <v>0</v>
      </c>
      <c r="I1654" s="159">
        <v>0</v>
      </c>
      <c r="J1654" s="275">
        <v>0</v>
      </c>
      <c r="K1654" s="275">
        <v>0</v>
      </c>
      <c r="L1654" s="160">
        <v>0</v>
      </c>
      <c r="M1654" s="160">
        <v>0</v>
      </c>
      <c r="N1654" s="160">
        <v>0</v>
      </c>
      <c r="O1654" s="160">
        <v>0</v>
      </c>
      <c r="P1654" s="160">
        <v>0</v>
      </c>
      <c r="Q1654" s="160">
        <f t="shared" si="382"/>
        <v>0</v>
      </c>
      <c r="R1654" s="496">
        <v>4</v>
      </c>
      <c r="S1654" s="496"/>
      <c r="T1654" s="496">
        <v>18</v>
      </c>
      <c r="U1654" s="525"/>
      <c r="V1654" s="16">
        <v>0</v>
      </c>
      <c r="W1654" s="11">
        <v>0</v>
      </c>
      <c r="X1654" s="17">
        <v>0</v>
      </c>
      <c r="Y1654" s="16">
        <f t="shared" si="389"/>
        <v>0</v>
      </c>
      <c r="Z1654" s="11"/>
      <c r="AA1654" s="17">
        <f t="shared" si="388"/>
        <v>0</v>
      </c>
      <c r="AB1654" s="16"/>
      <c r="AC1654" s="11"/>
      <c r="AD1654" s="17">
        <f>SUM(AB1654:AC1654)</f>
        <v>0</v>
      </c>
      <c r="AE1654" s="16"/>
      <c r="AF1654" s="11"/>
      <c r="AG1654" s="17"/>
      <c r="AH1654" s="161"/>
      <c r="AI1654" s="285"/>
      <c r="AJ1654" s="16">
        <f t="shared" si="378"/>
        <v>0</v>
      </c>
    </row>
    <row r="1655" spans="1:36" ht="11.25" customHeight="1">
      <c r="A1655" s="156">
        <v>23002002</v>
      </c>
      <c r="C1655" s="197" t="s">
        <v>1096</v>
      </c>
      <c r="D1655" s="159">
        <v>0</v>
      </c>
      <c r="E1655" s="159">
        <v>0</v>
      </c>
      <c r="F1655" s="159">
        <v>0</v>
      </c>
      <c r="G1655" s="159">
        <v>0</v>
      </c>
      <c r="H1655" s="159">
        <v>0</v>
      </c>
      <c r="I1655" s="159">
        <v>0</v>
      </c>
      <c r="J1655" s="275">
        <v>0</v>
      </c>
      <c r="K1655" s="275">
        <v>0</v>
      </c>
      <c r="L1655" s="160">
        <v>0</v>
      </c>
      <c r="M1655" s="160">
        <v>0</v>
      </c>
      <c r="N1655" s="160">
        <v>0</v>
      </c>
      <c r="O1655" s="160">
        <v>0</v>
      </c>
      <c r="P1655" s="160">
        <v>0</v>
      </c>
      <c r="Q1655" s="160">
        <f t="shared" si="382"/>
        <v>0</v>
      </c>
      <c r="R1655" s="496"/>
      <c r="S1655" s="496">
        <v>1</v>
      </c>
      <c r="T1655" s="222" t="s">
        <v>1677</v>
      </c>
      <c r="U1655" s="525"/>
      <c r="V1655" s="16">
        <v>0</v>
      </c>
      <c r="W1655" s="11">
        <v>0</v>
      </c>
      <c r="X1655" s="17">
        <v>0</v>
      </c>
      <c r="Y1655" s="16"/>
      <c r="Z1655" s="11">
        <f>Q1655</f>
        <v>0</v>
      </c>
      <c r="AA1655" s="17">
        <f t="shared" si="388"/>
        <v>0</v>
      </c>
      <c r="AB1655" s="16"/>
      <c r="AC1655" s="11"/>
      <c r="AD1655" s="17">
        <f>SUM(AB1655:AC1655)</f>
        <v>0</v>
      </c>
      <c r="AE1655" s="16"/>
      <c r="AF1655" s="11"/>
      <c r="AG1655" s="17"/>
      <c r="AH1655" s="161"/>
      <c r="AI1655" s="285"/>
      <c r="AJ1655" s="16">
        <f t="shared" si="378"/>
        <v>0</v>
      </c>
    </row>
    <row r="1656" spans="1:36" ht="11.25" customHeight="1">
      <c r="A1656" s="156">
        <v>23002011</v>
      </c>
      <c r="C1656" s="197" t="s">
        <v>1747</v>
      </c>
      <c r="D1656" s="159">
        <v>-881983.76</v>
      </c>
      <c r="E1656" s="159">
        <v>-886464.87</v>
      </c>
      <c r="F1656" s="159">
        <v>-890968.75</v>
      </c>
      <c r="G1656" s="159">
        <v>-895495.51</v>
      </c>
      <c r="H1656" s="159">
        <v>-900045.26</v>
      </c>
      <c r="I1656" s="159">
        <v>-904618.13</v>
      </c>
      <c r="J1656" s="275">
        <v>-909214.23</v>
      </c>
      <c r="K1656" s="275">
        <v>-913833.71</v>
      </c>
      <c r="L1656" s="160">
        <v>-918476.65</v>
      </c>
      <c r="M1656" s="160">
        <v>-923143.18</v>
      </c>
      <c r="N1656" s="160">
        <v>-927833.42</v>
      </c>
      <c r="O1656" s="160">
        <v>-932547.49</v>
      </c>
      <c r="P1656" s="160">
        <v>-937285.51</v>
      </c>
      <c r="Q1656" s="160">
        <f t="shared" si="382"/>
        <v>-909356.31958333345</v>
      </c>
      <c r="R1656" s="496">
        <v>4</v>
      </c>
      <c r="S1656" s="496"/>
      <c r="T1656" s="496">
        <v>18</v>
      </c>
      <c r="U1656" s="525"/>
      <c r="V1656" s="16">
        <v>0</v>
      </c>
      <c r="W1656" s="11">
        <v>0</v>
      </c>
      <c r="X1656" s="17">
        <v>0</v>
      </c>
      <c r="Y1656" s="16">
        <f>Q1656</f>
        <v>-909356.31958333345</v>
      </c>
      <c r="Z1656" s="11"/>
      <c r="AA1656" s="17">
        <f>SUM(Y1656:Z1656)</f>
        <v>-909356.31958333345</v>
      </c>
      <c r="AB1656" s="144"/>
      <c r="AC1656" s="144"/>
      <c r="AE1656" s="16"/>
      <c r="AF1656" s="11"/>
      <c r="AG1656" s="17"/>
      <c r="AH1656" s="161"/>
      <c r="AI1656" s="285"/>
      <c r="AJ1656" s="16">
        <f t="shared" si="378"/>
        <v>0</v>
      </c>
    </row>
    <row r="1657" spans="1:36" ht="11.25" customHeight="1">
      <c r="A1657" s="156" t="s">
        <v>1662</v>
      </c>
      <c r="C1657" s="197" t="s">
        <v>1747</v>
      </c>
      <c r="D1657" s="159">
        <v>0</v>
      </c>
      <c r="E1657" s="159">
        <v>0</v>
      </c>
      <c r="F1657" s="159">
        <v>0</v>
      </c>
      <c r="G1657" s="159">
        <v>0</v>
      </c>
      <c r="H1657" s="159">
        <v>0</v>
      </c>
      <c r="I1657" s="159">
        <v>0</v>
      </c>
      <c r="J1657" s="275">
        <v>0</v>
      </c>
      <c r="K1657" s="275">
        <v>0</v>
      </c>
      <c r="L1657" s="160">
        <v>0</v>
      </c>
      <c r="M1657" s="160">
        <v>0</v>
      </c>
      <c r="N1657" s="160">
        <v>0</v>
      </c>
      <c r="O1657" s="160">
        <v>0</v>
      </c>
      <c r="P1657" s="160">
        <v>0</v>
      </c>
      <c r="Q1657" s="160">
        <f t="shared" si="382"/>
        <v>0</v>
      </c>
      <c r="R1657" s="496"/>
      <c r="S1657" s="496"/>
      <c r="T1657" s="496">
        <v>18</v>
      </c>
      <c r="U1657" s="525"/>
      <c r="V1657" s="16">
        <v>0</v>
      </c>
      <c r="W1657" s="11">
        <v>0</v>
      </c>
      <c r="X1657" s="17">
        <v>0</v>
      </c>
      <c r="Y1657" s="16"/>
      <c r="Z1657" s="11"/>
      <c r="AA1657" s="17"/>
      <c r="AB1657" s="16">
        <f>Q1657</f>
        <v>0</v>
      </c>
      <c r="AC1657" s="11"/>
      <c r="AD1657" s="17">
        <f>SUM(AB1657:AC1657)</f>
        <v>0</v>
      </c>
      <c r="AE1657" s="16"/>
      <c r="AF1657" s="11"/>
      <c r="AG1657" s="17"/>
      <c r="AH1657" s="161"/>
      <c r="AI1657" s="285"/>
      <c r="AJ1657" s="16">
        <f t="shared" si="378"/>
        <v>0</v>
      </c>
    </row>
    <row r="1658" spans="1:36" ht="11.25" customHeight="1">
      <c r="A1658" s="156">
        <v>23002012</v>
      </c>
      <c r="B1658" s="157"/>
      <c r="C1658" s="197" t="s">
        <v>1627</v>
      </c>
      <c r="D1658" s="159">
        <v>0</v>
      </c>
      <c r="E1658" s="159">
        <v>0</v>
      </c>
      <c r="F1658" s="159">
        <v>0</v>
      </c>
      <c r="G1658" s="159">
        <v>0</v>
      </c>
      <c r="H1658" s="159">
        <v>0</v>
      </c>
      <c r="I1658" s="159">
        <v>0</v>
      </c>
      <c r="J1658" s="275">
        <v>0</v>
      </c>
      <c r="K1658" s="275">
        <v>0</v>
      </c>
      <c r="L1658" s="160">
        <v>0</v>
      </c>
      <c r="M1658" s="160">
        <v>0</v>
      </c>
      <c r="N1658" s="160">
        <v>0</v>
      </c>
      <c r="O1658" s="160">
        <v>0</v>
      </c>
      <c r="P1658" s="160">
        <v>0</v>
      </c>
      <c r="Q1658" s="160">
        <f t="shared" si="382"/>
        <v>0</v>
      </c>
      <c r="R1658" s="496"/>
      <c r="S1658" s="496">
        <v>1</v>
      </c>
      <c r="T1658" s="222" t="s">
        <v>1677</v>
      </c>
      <c r="U1658" s="525"/>
      <c r="V1658" s="16">
        <v>0</v>
      </c>
      <c r="W1658" s="11">
        <v>0</v>
      </c>
      <c r="X1658" s="17">
        <v>0</v>
      </c>
      <c r="Y1658" s="16"/>
      <c r="Z1658" s="11">
        <f>Q1658</f>
        <v>0</v>
      </c>
      <c r="AA1658" s="17">
        <f>Q1658</f>
        <v>0</v>
      </c>
      <c r="AB1658" s="16"/>
      <c r="AC1658" s="11"/>
      <c r="AD1658" s="17">
        <f>SUM(AB1658:AC1658)</f>
        <v>0</v>
      </c>
      <c r="AE1658" s="16"/>
      <c r="AF1658" s="11"/>
      <c r="AG1658" s="17"/>
      <c r="AH1658" s="161"/>
      <c r="AI1658" s="285"/>
      <c r="AJ1658" s="16">
        <f t="shared" si="378"/>
        <v>0</v>
      </c>
    </row>
    <row r="1659" spans="1:36" ht="11.25" customHeight="1">
      <c r="A1659" s="156">
        <v>23002022</v>
      </c>
      <c r="B1659" s="157"/>
      <c r="C1659" s="197" t="s">
        <v>768</v>
      </c>
      <c r="D1659" s="159">
        <v>0</v>
      </c>
      <c r="E1659" s="159">
        <v>0</v>
      </c>
      <c r="F1659" s="159">
        <v>0</v>
      </c>
      <c r="G1659" s="159">
        <v>0</v>
      </c>
      <c r="H1659" s="159">
        <v>0</v>
      </c>
      <c r="I1659" s="159">
        <v>0</v>
      </c>
      <c r="J1659" s="275">
        <v>0</v>
      </c>
      <c r="K1659" s="275">
        <v>0</v>
      </c>
      <c r="L1659" s="160">
        <v>0</v>
      </c>
      <c r="M1659" s="160">
        <v>0</v>
      </c>
      <c r="N1659" s="160">
        <v>0</v>
      </c>
      <c r="O1659" s="160">
        <v>0</v>
      </c>
      <c r="P1659" s="160">
        <v>0</v>
      </c>
      <c r="Q1659" s="160">
        <f t="shared" si="382"/>
        <v>0</v>
      </c>
      <c r="R1659" s="496"/>
      <c r="S1659" s="497">
        <v>1</v>
      </c>
      <c r="T1659" s="222" t="s">
        <v>1677</v>
      </c>
      <c r="U1659" s="525"/>
      <c r="V1659" s="16">
        <v>0</v>
      </c>
      <c r="W1659" s="11">
        <v>0</v>
      </c>
      <c r="X1659" s="17">
        <v>0</v>
      </c>
      <c r="Y1659" s="16"/>
      <c r="Z1659" s="11">
        <f>Q1659</f>
        <v>0</v>
      </c>
      <c r="AA1659" s="17">
        <f>Q1659</f>
        <v>0</v>
      </c>
      <c r="AB1659" s="16">
        <v>0</v>
      </c>
      <c r="AC1659" s="11"/>
      <c r="AD1659" s="17">
        <f>SUM(AB1659:AC1659)</f>
        <v>0</v>
      </c>
      <c r="AE1659" s="16"/>
      <c r="AF1659" s="11"/>
      <c r="AG1659" s="17"/>
      <c r="AH1659" s="161"/>
      <c r="AI1659" s="285"/>
      <c r="AJ1659" s="16">
        <f t="shared" si="378"/>
        <v>0</v>
      </c>
    </row>
    <row r="1660" spans="1:36" ht="11.25" customHeight="1">
      <c r="A1660" s="156">
        <v>23002032</v>
      </c>
      <c r="B1660" s="157"/>
      <c r="C1660" s="197" t="s">
        <v>530</v>
      </c>
      <c r="D1660" s="159">
        <v>0</v>
      </c>
      <c r="E1660" s="159">
        <v>0</v>
      </c>
      <c r="F1660" s="159">
        <v>0</v>
      </c>
      <c r="G1660" s="159">
        <v>0</v>
      </c>
      <c r="H1660" s="159">
        <v>0</v>
      </c>
      <c r="I1660" s="159">
        <v>0</v>
      </c>
      <c r="J1660" s="275">
        <v>0</v>
      </c>
      <c r="K1660" s="275">
        <v>0</v>
      </c>
      <c r="L1660" s="160">
        <v>0</v>
      </c>
      <c r="M1660" s="160">
        <v>0</v>
      </c>
      <c r="N1660" s="160">
        <v>0</v>
      </c>
      <c r="O1660" s="160">
        <v>0</v>
      </c>
      <c r="P1660" s="160">
        <v>0</v>
      </c>
      <c r="Q1660" s="160">
        <f t="shared" si="382"/>
        <v>0</v>
      </c>
      <c r="R1660" s="496"/>
      <c r="S1660" s="497">
        <v>1</v>
      </c>
      <c r="T1660" s="222" t="s">
        <v>1677</v>
      </c>
      <c r="U1660" s="525"/>
      <c r="V1660" s="16">
        <v>0</v>
      </c>
      <c r="W1660" s="11">
        <v>0</v>
      </c>
      <c r="X1660" s="17">
        <v>0</v>
      </c>
      <c r="Y1660" s="16"/>
      <c r="Z1660" s="11">
        <f>Q1660</f>
        <v>0</v>
      </c>
      <c r="AA1660" s="17">
        <f>Q1660</f>
        <v>0</v>
      </c>
      <c r="AB1660" s="16">
        <v>0</v>
      </c>
      <c r="AC1660" s="11"/>
      <c r="AD1660" s="17">
        <f>SUM(AB1660:AC1660)</f>
        <v>0</v>
      </c>
      <c r="AE1660" s="16"/>
      <c r="AF1660" s="11"/>
      <c r="AG1660" s="17"/>
      <c r="AH1660" s="161"/>
      <c r="AI1660" s="285"/>
      <c r="AJ1660" s="16">
        <f t="shared" si="378"/>
        <v>0</v>
      </c>
    </row>
    <row r="1661" spans="1:36" ht="11.25" customHeight="1">
      <c r="A1661" s="169">
        <v>23002041</v>
      </c>
      <c r="B1661" s="157"/>
      <c r="C1661" s="197" t="s">
        <v>1148</v>
      </c>
      <c r="D1661" s="159">
        <v>-7003001.4000000004</v>
      </c>
      <c r="E1661" s="159">
        <v>-7014521.3399999999</v>
      </c>
      <c r="F1661" s="159">
        <v>-7026060.2300000004</v>
      </c>
      <c r="G1661" s="159">
        <v>-7090808.6200000001</v>
      </c>
      <c r="H1661" s="159">
        <v>-7102473</v>
      </c>
      <c r="I1661" s="159">
        <v>-7123070.1699999999</v>
      </c>
      <c r="J1661" s="275">
        <v>-7143727.0700000003</v>
      </c>
      <c r="K1661" s="275">
        <v>-7164443.8799999999</v>
      </c>
      <c r="L1661" s="160">
        <v>-7185220.7699999996</v>
      </c>
      <c r="M1661" s="160">
        <v>-7206057.9100000001</v>
      </c>
      <c r="N1661" s="160">
        <v>-7226955.4800000004</v>
      </c>
      <c r="O1661" s="160">
        <v>-7247913.6500000004</v>
      </c>
      <c r="P1661" s="160">
        <v>-7268932.5999999996</v>
      </c>
      <c r="Q1661" s="160">
        <f t="shared" si="382"/>
        <v>-7138934.9266666668</v>
      </c>
      <c r="R1661" s="496">
        <v>4</v>
      </c>
      <c r="S1661" s="496"/>
      <c r="T1661" s="496">
        <v>18</v>
      </c>
      <c r="U1661" s="525"/>
      <c r="V1661" s="16"/>
      <c r="W1661" s="11"/>
      <c r="X1661" s="17"/>
      <c r="Y1661" s="16">
        <f>$Q1661</f>
        <v>-7138934.9266666668</v>
      </c>
      <c r="Z1661" s="11">
        <v>0</v>
      </c>
      <c r="AA1661" s="17">
        <f>SUM(Y1661:Z1661)</f>
        <v>-7138934.9266666668</v>
      </c>
      <c r="AB1661" s="144"/>
      <c r="AC1661" s="144"/>
      <c r="AE1661" s="16"/>
      <c r="AF1661" s="11"/>
      <c r="AG1661" s="17"/>
      <c r="AH1661" s="161"/>
      <c r="AI1661" s="285"/>
      <c r="AJ1661" s="16">
        <f t="shared" si="378"/>
        <v>0</v>
      </c>
    </row>
    <row r="1662" spans="1:36" ht="11.25" customHeight="1">
      <c r="A1662" s="169" t="s">
        <v>1664</v>
      </c>
      <c r="B1662" s="157"/>
      <c r="C1662" s="197" t="s">
        <v>1148</v>
      </c>
      <c r="D1662" s="159">
        <v>0</v>
      </c>
      <c r="E1662" s="159">
        <v>0</v>
      </c>
      <c r="F1662" s="159">
        <v>0</v>
      </c>
      <c r="G1662" s="159">
        <v>0</v>
      </c>
      <c r="H1662" s="159">
        <v>0</v>
      </c>
      <c r="I1662" s="159">
        <v>0</v>
      </c>
      <c r="J1662" s="275">
        <v>0</v>
      </c>
      <c r="K1662" s="275">
        <v>0</v>
      </c>
      <c r="L1662" s="160">
        <v>0</v>
      </c>
      <c r="M1662" s="160">
        <v>0</v>
      </c>
      <c r="N1662" s="160">
        <v>0</v>
      </c>
      <c r="O1662" s="160">
        <v>0</v>
      </c>
      <c r="P1662" s="160">
        <v>0</v>
      </c>
      <c r="Q1662" s="160">
        <f t="shared" si="382"/>
        <v>0</v>
      </c>
      <c r="R1662" s="496"/>
      <c r="S1662" s="496"/>
      <c r="T1662" s="496">
        <v>18</v>
      </c>
      <c r="U1662" s="525"/>
      <c r="V1662" s="16"/>
      <c r="W1662" s="11"/>
      <c r="X1662" s="17"/>
      <c r="Y1662" s="16"/>
      <c r="Z1662" s="11"/>
      <c r="AA1662" s="17"/>
      <c r="AB1662" s="16">
        <f>$Q1662</f>
        <v>0</v>
      </c>
      <c r="AC1662" s="11">
        <v>0</v>
      </c>
      <c r="AD1662" s="17">
        <f t="shared" ref="AD1662:AD1672" si="390">SUM(AB1662:AC1662)</f>
        <v>0</v>
      </c>
      <c r="AE1662" s="16"/>
      <c r="AF1662" s="11"/>
      <c r="AG1662" s="17"/>
      <c r="AH1662" s="161"/>
      <c r="AI1662" s="285"/>
      <c r="AJ1662" s="16">
        <f t="shared" si="378"/>
        <v>0</v>
      </c>
    </row>
    <row r="1663" spans="1:36" ht="11.25" customHeight="1">
      <c r="A1663" s="156">
        <v>23002061</v>
      </c>
      <c r="B1663" s="157"/>
      <c r="C1663" s="197" t="s">
        <v>531</v>
      </c>
      <c r="D1663" s="159">
        <v>114248</v>
      </c>
      <c r="E1663" s="159">
        <v>114248</v>
      </c>
      <c r="F1663" s="159">
        <v>114248</v>
      </c>
      <c r="G1663" s="159">
        <v>82298</v>
      </c>
      <c r="H1663" s="159">
        <v>82298</v>
      </c>
      <c r="I1663" s="159">
        <v>82298</v>
      </c>
      <c r="J1663" s="275">
        <v>82298</v>
      </c>
      <c r="K1663" s="275">
        <v>82298</v>
      </c>
      <c r="L1663" s="160">
        <v>82298</v>
      </c>
      <c r="M1663" s="160">
        <v>82298</v>
      </c>
      <c r="N1663" s="160">
        <v>82298</v>
      </c>
      <c r="O1663" s="160">
        <v>82298</v>
      </c>
      <c r="P1663" s="160">
        <v>82298</v>
      </c>
      <c r="Q1663" s="160">
        <f t="shared" si="382"/>
        <v>88954.25</v>
      </c>
      <c r="R1663" s="496">
        <v>4</v>
      </c>
      <c r="S1663" s="497"/>
      <c r="T1663" s="497">
        <v>18</v>
      </c>
      <c r="U1663" s="525"/>
      <c r="V1663" s="16">
        <v>0</v>
      </c>
      <c r="W1663" s="11">
        <v>0</v>
      </c>
      <c r="X1663" s="17">
        <v>0</v>
      </c>
      <c r="Y1663" s="16">
        <f>Q1663</f>
        <v>88954.25</v>
      </c>
      <c r="Z1663" s="11"/>
      <c r="AA1663" s="17">
        <f t="shared" ref="AA1663:AA1669" si="391">Q1663</f>
        <v>88954.25</v>
      </c>
      <c r="AB1663" s="16"/>
      <c r="AC1663" s="11"/>
      <c r="AD1663" s="17">
        <f t="shared" si="390"/>
        <v>0</v>
      </c>
      <c r="AE1663" s="16"/>
      <c r="AF1663" s="11"/>
      <c r="AG1663" s="17"/>
      <c r="AH1663" s="161"/>
      <c r="AI1663" s="285"/>
      <c r="AJ1663" s="16">
        <f t="shared" si="378"/>
        <v>0</v>
      </c>
    </row>
    <row r="1664" spans="1:36" ht="11.25" customHeight="1">
      <c r="A1664" s="156">
        <v>23002052</v>
      </c>
      <c r="B1664" s="157"/>
      <c r="C1664" s="197" t="s">
        <v>1008</v>
      </c>
      <c r="D1664" s="159">
        <v>0</v>
      </c>
      <c r="E1664" s="159">
        <v>0</v>
      </c>
      <c r="F1664" s="159">
        <v>0</v>
      </c>
      <c r="G1664" s="159">
        <v>0</v>
      </c>
      <c r="H1664" s="159">
        <v>0</v>
      </c>
      <c r="I1664" s="159">
        <v>0</v>
      </c>
      <c r="J1664" s="275">
        <v>0</v>
      </c>
      <c r="K1664" s="275">
        <v>0</v>
      </c>
      <c r="L1664" s="160">
        <v>0</v>
      </c>
      <c r="M1664" s="160">
        <v>0</v>
      </c>
      <c r="N1664" s="160">
        <v>0</v>
      </c>
      <c r="O1664" s="160">
        <v>0</v>
      </c>
      <c r="P1664" s="160">
        <v>0</v>
      </c>
      <c r="Q1664" s="160">
        <f t="shared" si="382"/>
        <v>0</v>
      </c>
      <c r="R1664" s="496"/>
      <c r="S1664" s="497">
        <v>1</v>
      </c>
      <c r="T1664" s="222" t="s">
        <v>1677</v>
      </c>
      <c r="U1664" s="525"/>
      <c r="V1664" s="16">
        <v>0</v>
      </c>
      <c r="W1664" s="11">
        <v>0</v>
      </c>
      <c r="X1664" s="17">
        <v>0</v>
      </c>
      <c r="Y1664" s="16"/>
      <c r="Z1664" s="11">
        <f>Q1664</f>
        <v>0</v>
      </c>
      <c r="AA1664" s="17">
        <f t="shared" si="391"/>
        <v>0</v>
      </c>
      <c r="AB1664" s="16">
        <v>0</v>
      </c>
      <c r="AC1664" s="11"/>
      <c r="AD1664" s="17">
        <f t="shared" si="390"/>
        <v>0</v>
      </c>
      <c r="AE1664" s="16"/>
      <c r="AF1664" s="11"/>
      <c r="AG1664" s="17"/>
      <c r="AH1664" s="161"/>
      <c r="AI1664" s="285"/>
      <c r="AJ1664" s="16">
        <f t="shared" si="378"/>
        <v>0</v>
      </c>
    </row>
    <row r="1665" spans="1:36" ht="11.25" customHeight="1">
      <c r="A1665" s="194">
        <v>23002062</v>
      </c>
      <c r="B1665" s="195"/>
      <c r="C1665" s="245" t="s">
        <v>1874</v>
      </c>
      <c r="D1665" s="159">
        <v>0</v>
      </c>
      <c r="E1665" s="159">
        <v>0</v>
      </c>
      <c r="F1665" s="159">
        <v>0</v>
      </c>
      <c r="G1665" s="159">
        <v>0</v>
      </c>
      <c r="H1665" s="159">
        <v>0</v>
      </c>
      <c r="I1665" s="159">
        <v>0</v>
      </c>
      <c r="J1665" s="275">
        <v>0</v>
      </c>
      <c r="K1665" s="275">
        <v>0</v>
      </c>
      <c r="L1665" s="160">
        <v>0</v>
      </c>
      <c r="M1665" s="160">
        <v>0</v>
      </c>
      <c r="N1665" s="160">
        <v>0</v>
      </c>
      <c r="O1665" s="160">
        <v>0</v>
      </c>
      <c r="P1665" s="160">
        <v>0</v>
      </c>
      <c r="Q1665" s="160">
        <f t="shared" si="382"/>
        <v>0</v>
      </c>
      <c r="R1665" s="496"/>
      <c r="S1665" s="497">
        <v>1</v>
      </c>
      <c r="T1665" s="497">
        <v>34</v>
      </c>
      <c r="U1665" s="525"/>
      <c r="V1665" s="16">
        <v>0</v>
      </c>
      <c r="W1665" s="11">
        <v>0</v>
      </c>
      <c r="X1665" s="17">
        <v>0</v>
      </c>
      <c r="Y1665" s="16"/>
      <c r="Z1665" s="11">
        <f>Q1665</f>
        <v>0</v>
      </c>
      <c r="AA1665" s="17">
        <f t="shared" si="391"/>
        <v>0</v>
      </c>
      <c r="AB1665" s="16">
        <v>0</v>
      </c>
      <c r="AC1665" s="11"/>
      <c r="AD1665" s="17">
        <f t="shared" si="390"/>
        <v>0</v>
      </c>
      <c r="AE1665" s="16"/>
      <c r="AF1665" s="11"/>
      <c r="AG1665" s="17"/>
      <c r="AH1665" s="161"/>
      <c r="AI1665" s="285"/>
      <c r="AJ1665" s="16">
        <f t="shared" si="378"/>
        <v>0</v>
      </c>
    </row>
    <row r="1666" spans="1:36" ht="11.25" customHeight="1">
      <c r="A1666" s="156">
        <v>23002071</v>
      </c>
      <c r="B1666" s="157"/>
      <c r="C1666" s="197" t="s">
        <v>532</v>
      </c>
      <c r="D1666" s="159">
        <v>266857.81</v>
      </c>
      <c r="E1666" s="159">
        <v>266857.81</v>
      </c>
      <c r="F1666" s="159">
        <v>266857.81</v>
      </c>
      <c r="G1666" s="159">
        <v>251781.44</v>
      </c>
      <c r="H1666" s="159">
        <v>251781.44</v>
      </c>
      <c r="I1666" s="159">
        <v>251781.44</v>
      </c>
      <c r="J1666" s="275">
        <v>251781.44</v>
      </c>
      <c r="K1666" s="275">
        <v>251781.44</v>
      </c>
      <c r="L1666" s="160">
        <v>251781.44</v>
      </c>
      <c r="M1666" s="160">
        <v>251781.44</v>
      </c>
      <c r="N1666" s="160">
        <v>251781.44</v>
      </c>
      <c r="O1666" s="160">
        <v>251781.44</v>
      </c>
      <c r="P1666" s="160">
        <v>251781.44</v>
      </c>
      <c r="Q1666" s="160">
        <f t="shared" si="382"/>
        <v>254922.35041666662</v>
      </c>
      <c r="R1666" s="496">
        <v>4</v>
      </c>
      <c r="S1666" s="497"/>
      <c r="T1666" s="497">
        <v>18</v>
      </c>
      <c r="U1666" s="525"/>
      <c r="V1666" s="16">
        <v>0</v>
      </c>
      <c r="W1666" s="11">
        <v>0</v>
      </c>
      <c r="X1666" s="17">
        <v>0</v>
      </c>
      <c r="Y1666" s="16">
        <f>Q1666</f>
        <v>254922.35041666662</v>
      </c>
      <c r="Z1666" s="11"/>
      <c r="AA1666" s="17">
        <f t="shared" si="391"/>
        <v>254922.35041666662</v>
      </c>
      <c r="AB1666" s="16"/>
      <c r="AC1666" s="11">
        <v>0</v>
      </c>
      <c r="AD1666" s="17">
        <f t="shared" si="390"/>
        <v>0</v>
      </c>
      <c r="AE1666" s="16"/>
      <c r="AF1666" s="11"/>
      <c r="AG1666" s="17"/>
      <c r="AH1666" s="161"/>
      <c r="AI1666" s="285"/>
      <c r="AJ1666" s="16">
        <f t="shared" ref="AJ1666:AJ1729" si="392">Q1666-X1666-AA1666-AD1666-AG1666-AH1666</f>
        <v>0</v>
      </c>
    </row>
    <row r="1667" spans="1:36" ht="11.25" customHeight="1">
      <c r="A1667" s="156">
        <v>23002072</v>
      </c>
      <c r="B1667" s="157"/>
      <c r="C1667" s="197" t="s">
        <v>2443</v>
      </c>
      <c r="D1667" s="159">
        <v>1804646.16</v>
      </c>
      <c r="E1667" s="159">
        <v>1804646.16</v>
      </c>
      <c r="F1667" s="159">
        <v>1804646.16</v>
      </c>
      <c r="G1667" s="159">
        <v>18711.25</v>
      </c>
      <c r="H1667" s="159">
        <v>18711.25</v>
      </c>
      <c r="I1667" s="159">
        <v>18711.25</v>
      </c>
      <c r="J1667" s="275">
        <v>18711.25</v>
      </c>
      <c r="K1667" s="275">
        <v>18711.25</v>
      </c>
      <c r="L1667" s="160">
        <v>18711.25</v>
      </c>
      <c r="M1667" s="160">
        <v>18711.25</v>
      </c>
      <c r="N1667" s="160">
        <v>18711.25</v>
      </c>
      <c r="O1667" s="160">
        <v>18711.25</v>
      </c>
      <c r="P1667" s="160">
        <v>18711.25</v>
      </c>
      <c r="Q1667" s="160">
        <f t="shared" si="382"/>
        <v>390781.02291666664</v>
      </c>
      <c r="R1667" s="496" t="s">
        <v>327</v>
      </c>
      <c r="S1667" s="497">
        <v>1</v>
      </c>
      <c r="T1667" s="497">
        <v>34</v>
      </c>
      <c r="U1667" s="525"/>
      <c r="V1667" s="16">
        <v>0</v>
      </c>
      <c r="W1667" s="11">
        <v>0</v>
      </c>
      <c r="X1667" s="17">
        <v>0</v>
      </c>
      <c r="Y1667" s="16"/>
      <c r="Z1667" s="11">
        <f>Q1667</f>
        <v>390781.02291666664</v>
      </c>
      <c r="AA1667" s="17">
        <f t="shared" si="391"/>
        <v>390781.02291666664</v>
      </c>
      <c r="AB1667" s="16"/>
      <c r="AC1667" s="11"/>
      <c r="AD1667" s="17">
        <f t="shared" ref="AD1667" si="393">SUM(AB1667:AC1667)</f>
        <v>0</v>
      </c>
      <c r="AE1667" s="16"/>
      <c r="AF1667" s="11"/>
      <c r="AG1667" s="17"/>
      <c r="AH1667" s="161"/>
      <c r="AI1667" s="285"/>
      <c r="AJ1667" s="16">
        <f t="shared" si="392"/>
        <v>0</v>
      </c>
    </row>
    <row r="1668" spans="1:36" ht="11.25" customHeight="1">
      <c r="A1668" s="156">
        <v>23002081</v>
      </c>
      <c r="B1668" s="157"/>
      <c r="C1668" s="197" t="s">
        <v>533</v>
      </c>
      <c r="D1668" s="159">
        <v>0</v>
      </c>
      <c r="E1668" s="159">
        <v>0</v>
      </c>
      <c r="F1668" s="159">
        <v>0</v>
      </c>
      <c r="G1668" s="159">
        <v>0</v>
      </c>
      <c r="H1668" s="159">
        <v>0</v>
      </c>
      <c r="I1668" s="159">
        <v>0</v>
      </c>
      <c r="J1668" s="275">
        <v>0</v>
      </c>
      <c r="K1668" s="275">
        <v>0</v>
      </c>
      <c r="L1668" s="160">
        <v>0</v>
      </c>
      <c r="M1668" s="160">
        <v>0</v>
      </c>
      <c r="N1668" s="160">
        <v>0</v>
      </c>
      <c r="O1668" s="160">
        <v>0</v>
      </c>
      <c r="P1668" s="160">
        <v>0</v>
      </c>
      <c r="Q1668" s="160">
        <f t="shared" si="382"/>
        <v>0</v>
      </c>
      <c r="R1668" s="496">
        <v>4</v>
      </c>
      <c r="S1668" s="497"/>
      <c r="T1668" s="497">
        <v>18</v>
      </c>
      <c r="U1668" s="525"/>
      <c r="V1668" s="16">
        <v>0</v>
      </c>
      <c r="W1668" s="11">
        <v>0</v>
      </c>
      <c r="X1668" s="17">
        <v>0</v>
      </c>
      <c r="Y1668" s="16">
        <f>Q1668</f>
        <v>0</v>
      </c>
      <c r="Z1668" s="11"/>
      <c r="AA1668" s="17">
        <f t="shared" si="391"/>
        <v>0</v>
      </c>
      <c r="AB1668" s="16"/>
      <c r="AC1668" s="11">
        <v>0</v>
      </c>
      <c r="AD1668" s="17">
        <f t="shared" si="390"/>
        <v>0</v>
      </c>
      <c r="AE1668" s="16"/>
      <c r="AF1668" s="11"/>
      <c r="AG1668" s="17"/>
      <c r="AH1668" s="161"/>
      <c r="AI1668" s="285"/>
      <c r="AJ1668" s="16">
        <f t="shared" si="392"/>
        <v>0</v>
      </c>
    </row>
    <row r="1669" spans="1:36" ht="11.25" customHeight="1">
      <c r="A1669" s="156">
        <v>23002091</v>
      </c>
      <c r="B1669" s="157"/>
      <c r="C1669" s="197" t="s">
        <v>534</v>
      </c>
      <c r="D1669" s="159">
        <v>-381105.81</v>
      </c>
      <c r="E1669" s="159">
        <v>-381105.81</v>
      </c>
      <c r="F1669" s="159">
        <v>-381105.81</v>
      </c>
      <c r="G1669" s="159">
        <v>-334079.44</v>
      </c>
      <c r="H1669" s="159">
        <v>-334079.44</v>
      </c>
      <c r="I1669" s="159">
        <v>-334079.44</v>
      </c>
      <c r="J1669" s="275">
        <v>-334079.44</v>
      </c>
      <c r="K1669" s="275">
        <v>-334079.44</v>
      </c>
      <c r="L1669" s="160">
        <v>-334079.44</v>
      </c>
      <c r="M1669" s="160">
        <v>-334079.44</v>
      </c>
      <c r="N1669" s="160">
        <v>-334079.44</v>
      </c>
      <c r="O1669" s="160">
        <v>-334079.44</v>
      </c>
      <c r="P1669" s="160">
        <v>-334079.44</v>
      </c>
      <c r="Q1669" s="160">
        <f t="shared" si="382"/>
        <v>-343876.60041666665</v>
      </c>
      <c r="R1669" s="496">
        <v>4</v>
      </c>
      <c r="S1669" s="497"/>
      <c r="T1669" s="497">
        <v>18</v>
      </c>
      <c r="U1669" s="525"/>
      <c r="V1669" s="16">
        <v>0</v>
      </c>
      <c r="W1669" s="11">
        <v>0</v>
      </c>
      <c r="X1669" s="17">
        <v>0</v>
      </c>
      <c r="Y1669" s="16">
        <f>Q1669</f>
        <v>-343876.60041666665</v>
      </c>
      <c r="Z1669" s="11"/>
      <c r="AA1669" s="17">
        <f t="shared" si="391"/>
        <v>-343876.60041666665</v>
      </c>
      <c r="AB1669" s="16"/>
      <c r="AC1669" s="11">
        <v>0</v>
      </c>
      <c r="AD1669" s="17">
        <f t="shared" si="390"/>
        <v>0</v>
      </c>
      <c r="AE1669" s="16"/>
      <c r="AF1669" s="11"/>
      <c r="AG1669" s="17"/>
      <c r="AH1669" s="161"/>
      <c r="AI1669" s="285"/>
      <c r="AJ1669" s="16">
        <f t="shared" si="392"/>
        <v>0</v>
      </c>
    </row>
    <row r="1670" spans="1:36" ht="11.25" customHeight="1">
      <c r="A1670" s="156" t="s">
        <v>1292</v>
      </c>
      <c r="B1670" s="157"/>
      <c r="C1670" s="197" t="s">
        <v>1293</v>
      </c>
      <c r="D1670" s="159">
        <v>0</v>
      </c>
      <c r="E1670" s="159">
        <v>0</v>
      </c>
      <c r="F1670" s="159">
        <v>0</v>
      </c>
      <c r="G1670" s="159">
        <v>0</v>
      </c>
      <c r="H1670" s="159">
        <v>0</v>
      </c>
      <c r="I1670" s="159">
        <v>0</v>
      </c>
      <c r="J1670" s="275">
        <v>0</v>
      </c>
      <c r="K1670" s="275">
        <v>0</v>
      </c>
      <c r="L1670" s="160">
        <v>0</v>
      </c>
      <c r="M1670" s="160">
        <v>0</v>
      </c>
      <c r="N1670" s="160">
        <v>0</v>
      </c>
      <c r="O1670" s="160">
        <v>0</v>
      </c>
      <c r="P1670" s="160">
        <v>0</v>
      </c>
      <c r="Q1670" s="160">
        <f t="shared" si="382"/>
        <v>0</v>
      </c>
      <c r="R1670" s="496"/>
      <c r="S1670" s="496"/>
      <c r="T1670" s="496">
        <v>18</v>
      </c>
      <c r="U1670" s="525"/>
      <c r="V1670" s="16">
        <v>0</v>
      </c>
      <c r="W1670" s="11">
        <v>0</v>
      </c>
      <c r="X1670" s="17">
        <v>0</v>
      </c>
      <c r="Y1670" s="16"/>
      <c r="Z1670" s="11"/>
      <c r="AA1670" s="17"/>
      <c r="AB1670" s="16">
        <f>$Q1670</f>
        <v>0</v>
      </c>
      <c r="AC1670" s="11">
        <v>0</v>
      </c>
      <c r="AD1670" s="17">
        <f t="shared" si="390"/>
        <v>0</v>
      </c>
      <c r="AE1670" s="16"/>
      <c r="AF1670" s="11"/>
      <c r="AG1670" s="17"/>
      <c r="AH1670" s="161"/>
      <c r="AI1670" s="285"/>
      <c r="AJ1670" s="16">
        <f t="shared" si="392"/>
        <v>0</v>
      </c>
    </row>
    <row r="1671" spans="1:36" ht="11.25" customHeight="1">
      <c r="A1671" s="156">
        <v>23002092</v>
      </c>
      <c r="B1671" s="157"/>
      <c r="C1671" s="197" t="s">
        <v>535</v>
      </c>
      <c r="D1671" s="159">
        <v>-1804646.16</v>
      </c>
      <c r="E1671" s="159">
        <v>-1804646.16</v>
      </c>
      <c r="F1671" s="159">
        <v>-1804646.16</v>
      </c>
      <c r="G1671" s="159">
        <v>-18711.25</v>
      </c>
      <c r="H1671" s="159">
        <v>-18711.25</v>
      </c>
      <c r="I1671" s="159">
        <v>-18711.25</v>
      </c>
      <c r="J1671" s="275">
        <v>-18711.25</v>
      </c>
      <c r="K1671" s="275">
        <v>-18711.25</v>
      </c>
      <c r="L1671" s="160">
        <v>-18711.25</v>
      </c>
      <c r="M1671" s="160">
        <v>-18711.25</v>
      </c>
      <c r="N1671" s="160">
        <v>-18711.25</v>
      </c>
      <c r="O1671" s="160">
        <v>-18711.25</v>
      </c>
      <c r="P1671" s="160">
        <v>-18711.25</v>
      </c>
      <c r="Q1671" s="160">
        <f t="shared" si="382"/>
        <v>-390781.02291666664</v>
      </c>
      <c r="R1671" s="496"/>
      <c r="S1671" s="497">
        <v>1</v>
      </c>
      <c r="T1671" s="222" t="s">
        <v>1677</v>
      </c>
      <c r="U1671" s="525"/>
      <c r="V1671" s="16">
        <v>0</v>
      </c>
      <c r="W1671" s="11">
        <v>0</v>
      </c>
      <c r="X1671" s="17">
        <v>0</v>
      </c>
      <c r="Y1671" s="16"/>
      <c r="Z1671" s="11">
        <f>Q1671</f>
        <v>-390781.02291666664</v>
      </c>
      <c r="AA1671" s="17">
        <f>Q1671</f>
        <v>-390781.02291666664</v>
      </c>
      <c r="AB1671" s="16"/>
      <c r="AC1671" s="11"/>
      <c r="AD1671" s="17">
        <f t="shared" si="390"/>
        <v>0</v>
      </c>
      <c r="AE1671" s="16"/>
      <c r="AF1671" s="11"/>
      <c r="AG1671" s="17"/>
      <c r="AH1671" s="161"/>
      <c r="AI1671" s="285"/>
      <c r="AJ1671" s="16">
        <f t="shared" si="392"/>
        <v>0</v>
      </c>
    </row>
    <row r="1672" spans="1:36" ht="11.25" customHeight="1">
      <c r="A1672" s="156">
        <v>23003003</v>
      </c>
      <c r="B1672" s="157"/>
      <c r="C1672" s="197" t="s">
        <v>1748</v>
      </c>
      <c r="D1672" s="159">
        <v>0</v>
      </c>
      <c r="E1672" s="159">
        <v>0</v>
      </c>
      <c r="F1672" s="159">
        <v>0</v>
      </c>
      <c r="G1672" s="159">
        <v>0</v>
      </c>
      <c r="H1672" s="159">
        <v>0</v>
      </c>
      <c r="I1672" s="159">
        <v>0</v>
      </c>
      <c r="J1672" s="275">
        <v>0</v>
      </c>
      <c r="K1672" s="275">
        <v>0</v>
      </c>
      <c r="L1672" s="160">
        <v>0</v>
      </c>
      <c r="M1672" s="160">
        <v>0</v>
      </c>
      <c r="N1672" s="160">
        <v>0</v>
      </c>
      <c r="O1672" s="160">
        <v>0</v>
      </c>
      <c r="P1672" s="160">
        <v>0</v>
      </c>
      <c r="Q1672" s="160">
        <f t="shared" si="382"/>
        <v>0</v>
      </c>
      <c r="R1672" s="222"/>
      <c r="S1672" s="209"/>
      <c r="T1672" s="209" t="s">
        <v>1678</v>
      </c>
      <c r="U1672" s="517"/>
      <c r="V1672" s="16">
        <v>0</v>
      </c>
      <c r="W1672" s="11">
        <v>0</v>
      </c>
      <c r="X1672" s="17">
        <v>0</v>
      </c>
      <c r="AB1672" s="16">
        <f ca="1">$Q1672*$AE$2</f>
        <v>0</v>
      </c>
      <c r="AC1672" s="11">
        <f ca="1">$Q1672*$AE$3</f>
        <v>0</v>
      </c>
      <c r="AD1672" s="17">
        <f t="shared" ca="1" si="390"/>
        <v>0</v>
      </c>
      <c r="AE1672" s="16"/>
      <c r="AF1672" s="11"/>
      <c r="AG1672" s="17"/>
      <c r="AH1672" s="161"/>
      <c r="AI1672" s="285"/>
      <c r="AJ1672" s="16">
        <f t="shared" ca="1" si="392"/>
        <v>0</v>
      </c>
    </row>
    <row r="1673" spans="1:36" ht="11.25" customHeight="1">
      <c r="A1673" s="156">
        <v>23003011</v>
      </c>
      <c r="B1673" s="157"/>
      <c r="C1673" s="197" t="s">
        <v>1749</v>
      </c>
      <c r="D1673" s="159">
        <v>0</v>
      </c>
      <c r="E1673" s="159">
        <v>0</v>
      </c>
      <c r="F1673" s="159">
        <v>0</v>
      </c>
      <c r="G1673" s="159">
        <v>0</v>
      </c>
      <c r="H1673" s="159">
        <v>0</v>
      </c>
      <c r="I1673" s="159">
        <v>0</v>
      </c>
      <c r="J1673" s="275">
        <v>0</v>
      </c>
      <c r="K1673" s="275">
        <v>0</v>
      </c>
      <c r="L1673" s="160">
        <v>0</v>
      </c>
      <c r="M1673" s="160">
        <v>0</v>
      </c>
      <c r="N1673" s="160">
        <v>0</v>
      </c>
      <c r="O1673" s="160">
        <v>0</v>
      </c>
      <c r="P1673" s="160">
        <v>0</v>
      </c>
      <c r="Q1673" s="160">
        <f t="shared" si="382"/>
        <v>0</v>
      </c>
      <c r="R1673" s="496">
        <v>4</v>
      </c>
      <c r="S1673" s="496"/>
      <c r="T1673" s="496">
        <v>18</v>
      </c>
      <c r="U1673" s="525"/>
      <c r="V1673" s="16">
        <v>0</v>
      </c>
      <c r="W1673" s="11">
        <v>0</v>
      </c>
      <c r="X1673" s="17">
        <v>0</v>
      </c>
      <c r="Y1673" s="16">
        <f>Q1673</f>
        <v>0</v>
      </c>
      <c r="Z1673" s="11"/>
      <c r="AA1673" s="17">
        <f>SUM(Y1673:Z1673)</f>
        <v>0</v>
      </c>
      <c r="AE1673" s="16"/>
      <c r="AF1673" s="11"/>
      <c r="AG1673" s="17"/>
      <c r="AH1673" s="161"/>
      <c r="AI1673" s="285"/>
      <c r="AJ1673" s="16">
        <f t="shared" si="392"/>
        <v>0</v>
      </c>
    </row>
    <row r="1674" spans="1:36" ht="11.25" customHeight="1">
      <c r="A1674" s="156">
        <v>23003013</v>
      </c>
      <c r="B1674" s="157"/>
      <c r="C1674" s="197" t="s">
        <v>1750</v>
      </c>
      <c r="D1674" s="159">
        <v>0</v>
      </c>
      <c r="E1674" s="159">
        <v>0</v>
      </c>
      <c r="F1674" s="159">
        <v>0</v>
      </c>
      <c r="G1674" s="159">
        <v>0</v>
      </c>
      <c r="H1674" s="159">
        <v>0</v>
      </c>
      <c r="I1674" s="159">
        <v>0</v>
      </c>
      <c r="J1674" s="275">
        <v>0</v>
      </c>
      <c r="K1674" s="275">
        <v>0</v>
      </c>
      <c r="L1674" s="160">
        <v>0</v>
      </c>
      <c r="M1674" s="160">
        <v>0</v>
      </c>
      <c r="N1674" s="160">
        <v>0</v>
      </c>
      <c r="O1674" s="160">
        <v>0</v>
      </c>
      <c r="P1674" s="160">
        <v>0</v>
      </c>
      <c r="Q1674" s="160">
        <f t="shared" si="382"/>
        <v>0</v>
      </c>
      <c r="R1674" s="222"/>
      <c r="S1674" s="209"/>
      <c r="T1674" s="209" t="s">
        <v>1678</v>
      </c>
      <c r="U1674" s="517"/>
      <c r="V1674" s="16">
        <v>0</v>
      </c>
      <c r="W1674" s="11">
        <v>0</v>
      </c>
      <c r="X1674" s="17">
        <v>0</v>
      </c>
      <c r="Y1674" s="16"/>
      <c r="Z1674" s="11"/>
      <c r="AA1674" s="17"/>
      <c r="AB1674" s="16">
        <f ca="1">$Q1674*$AE$2</f>
        <v>0</v>
      </c>
      <c r="AC1674" s="11">
        <f ca="1">$Q1674*$AE$3</f>
        <v>0</v>
      </c>
      <c r="AD1674" s="17">
        <f t="shared" ref="AD1674:AD1705" ca="1" si="394">SUM(AB1674:AC1674)</f>
        <v>0</v>
      </c>
      <c r="AE1674" s="16"/>
      <c r="AF1674" s="11"/>
      <c r="AG1674" s="17"/>
      <c r="AH1674" s="161"/>
      <c r="AI1674" s="285"/>
      <c r="AJ1674" s="16">
        <f t="shared" ca="1" si="392"/>
        <v>0</v>
      </c>
    </row>
    <row r="1675" spans="1:36" ht="11.25" customHeight="1">
      <c r="A1675" s="173">
        <v>23100011</v>
      </c>
      <c r="B1675" s="168"/>
      <c r="C1675" s="251" t="s">
        <v>975</v>
      </c>
      <c r="D1675" s="159">
        <v>0</v>
      </c>
      <c r="E1675" s="159">
        <v>0</v>
      </c>
      <c r="F1675" s="159">
        <v>0</v>
      </c>
      <c r="G1675" s="159">
        <v>0</v>
      </c>
      <c r="H1675" s="159">
        <v>0</v>
      </c>
      <c r="I1675" s="159">
        <v>0</v>
      </c>
      <c r="J1675" s="275">
        <v>0</v>
      </c>
      <c r="K1675" s="275">
        <v>0</v>
      </c>
      <c r="L1675" s="160">
        <v>0</v>
      </c>
      <c r="M1675" s="160">
        <v>0</v>
      </c>
      <c r="N1675" s="160">
        <v>0</v>
      </c>
      <c r="O1675" s="160">
        <v>0</v>
      </c>
      <c r="P1675" s="160">
        <v>0</v>
      </c>
      <c r="Q1675" s="160">
        <f t="shared" ref="Q1675:Q1738" si="395">(D1675+P1675+SUM(E1675:O1675)*2)/24</f>
        <v>0</v>
      </c>
      <c r="R1675" s="496"/>
      <c r="S1675" s="497"/>
      <c r="T1675" s="497">
        <v>9</v>
      </c>
      <c r="U1675" s="525"/>
      <c r="V1675" s="16">
        <f>$Q$1675</f>
        <v>0</v>
      </c>
      <c r="W1675" s="11">
        <f>$Q$1675</f>
        <v>0</v>
      </c>
      <c r="X1675" s="17">
        <f>$Q$1675</f>
        <v>0</v>
      </c>
      <c r="Y1675" s="16"/>
      <c r="Z1675" s="11"/>
      <c r="AA1675" s="17"/>
      <c r="AB1675" s="16"/>
      <c r="AC1675" s="11"/>
      <c r="AD1675" s="17">
        <f t="shared" si="394"/>
        <v>0</v>
      </c>
      <c r="AE1675" s="16"/>
      <c r="AF1675" s="11"/>
      <c r="AG1675" s="17"/>
      <c r="AH1675" s="161"/>
      <c r="AI1675" s="285"/>
      <c r="AJ1675" s="16">
        <f t="shared" si="392"/>
        <v>0</v>
      </c>
    </row>
    <row r="1676" spans="1:36" ht="11.25" customHeight="1">
      <c r="A1676" s="173">
        <v>23100093</v>
      </c>
      <c r="B1676" s="168"/>
      <c r="C1676" s="251" t="s">
        <v>727</v>
      </c>
      <c r="D1676" s="159">
        <v>0</v>
      </c>
      <c r="E1676" s="159">
        <v>0</v>
      </c>
      <c r="F1676" s="159">
        <v>0</v>
      </c>
      <c r="G1676" s="159">
        <v>0</v>
      </c>
      <c r="H1676" s="159">
        <v>0</v>
      </c>
      <c r="I1676" s="159">
        <v>0</v>
      </c>
      <c r="J1676" s="275">
        <v>0</v>
      </c>
      <c r="K1676" s="275">
        <v>0</v>
      </c>
      <c r="L1676" s="160">
        <v>0</v>
      </c>
      <c r="M1676" s="160">
        <v>0</v>
      </c>
      <c r="N1676" s="160">
        <v>0</v>
      </c>
      <c r="O1676" s="160">
        <v>0</v>
      </c>
      <c r="P1676" s="160">
        <v>0</v>
      </c>
      <c r="Q1676" s="160">
        <f t="shared" si="395"/>
        <v>0</v>
      </c>
      <c r="R1676" s="496"/>
      <c r="S1676" s="497"/>
      <c r="T1676" s="497">
        <v>9</v>
      </c>
      <c r="U1676" s="525"/>
      <c r="V1676" s="16">
        <f t="shared" ref="V1676:V1688" si="396">Q1676</f>
        <v>0</v>
      </c>
      <c r="W1676" s="11">
        <f t="shared" ref="W1676:W1688" si="397">Q1676</f>
        <v>0</v>
      </c>
      <c r="X1676" s="17">
        <f t="shared" ref="X1676:X1688" si="398">Q1676</f>
        <v>0</v>
      </c>
      <c r="Y1676" s="16"/>
      <c r="Z1676" s="11"/>
      <c r="AA1676" s="17"/>
      <c r="AB1676" s="16"/>
      <c r="AC1676" s="11"/>
      <c r="AD1676" s="17">
        <f t="shared" si="394"/>
        <v>0</v>
      </c>
      <c r="AE1676" s="16"/>
      <c r="AF1676" s="11"/>
      <c r="AG1676" s="17"/>
      <c r="AH1676" s="161"/>
      <c r="AI1676" s="285"/>
      <c r="AJ1676" s="16">
        <f t="shared" si="392"/>
        <v>0</v>
      </c>
    </row>
    <row r="1677" spans="1:36" ht="11.25" customHeight="1">
      <c r="A1677" s="156">
        <v>23100103</v>
      </c>
      <c r="B1677" s="144"/>
      <c r="C1677" s="197" t="s">
        <v>878</v>
      </c>
      <c r="D1677" s="159">
        <v>0</v>
      </c>
      <c r="E1677" s="159">
        <v>0</v>
      </c>
      <c r="F1677" s="159">
        <v>0</v>
      </c>
      <c r="G1677" s="159">
        <v>0</v>
      </c>
      <c r="H1677" s="159">
        <v>0</v>
      </c>
      <c r="I1677" s="159">
        <v>0</v>
      </c>
      <c r="J1677" s="275">
        <v>0</v>
      </c>
      <c r="K1677" s="275">
        <v>0</v>
      </c>
      <c r="L1677" s="160">
        <v>0</v>
      </c>
      <c r="M1677" s="160">
        <v>0</v>
      </c>
      <c r="N1677" s="160">
        <v>0</v>
      </c>
      <c r="O1677" s="160">
        <v>0</v>
      </c>
      <c r="P1677" s="160">
        <v>0</v>
      </c>
      <c r="Q1677" s="160">
        <f t="shared" si="395"/>
        <v>0</v>
      </c>
      <c r="R1677" s="222"/>
      <c r="S1677" s="209"/>
      <c r="T1677" s="209">
        <v>9</v>
      </c>
      <c r="U1677" s="517"/>
      <c r="V1677" s="16">
        <f t="shared" si="396"/>
        <v>0</v>
      </c>
      <c r="W1677" s="11">
        <f t="shared" si="397"/>
        <v>0</v>
      </c>
      <c r="X1677" s="17">
        <f t="shared" si="398"/>
        <v>0</v>
      </c>
      <c r="Y1677" s="16"/>
      <c r="Z1677" s="11"/>
      <c r="AA1677" s="17"/>
      <c r="AB1677" s="16"/>
      <c r="AC1677" s="11"/>
      <c r="AD1677" s="17">
        <f t="shared" si="394"/>
        <v>0</v>
      </c>
      <c r="AE1677" s="16"/>
      <c r="AF1677" s="11"/>
      <c r="AG1677" s="17"/>
      <c r="AH1677" s="161"/>
      <c r="AI1677" s="285"/>
      <c r="AJ1677" s="16">
        <f t="shared" si="392"/>
        <v>0</v>
      </c>
    </row>
    <row r="1678" spans="1:36" ht="11.25" customHeight="1">
      <c r="A1678" s="156">
        <v>23100400</v>
      </c>
      <c r="C1678" s="197" t="s">
        <v>1267</v>
      </c>
      <c r="D1678" s="159">
        <v>0</v>
      </c>
      <c r="E1678" s="159">
        <v>0</v>
      </c>
      <c r="F1678" s="159">
        <v>0</v>
      </c>
      <c r="G1678" s="159">
        <v>0</v>
      </c>
      <c r="H1678" s="159">
        <v>0</v>
      </c>
      <c r="I1678" s="159">
        <v>0</v>
      </c>
      <c r="J1678" s="275">
        <v>0</v>
      </c>
      <c r="K1678" s="275">
        <v>0</v>
      </c>
      <c r="L1678" s="160">
        <v>0</v>
      </c>
      <c r="M1678" s="160">
        <v>0</v>
      </c>
      <c r="N1678" s="160">
        <v>0</v>
      </c>
      <c r="O1678" s="160">
        <v>0</v>
      </c>
      <c r="P1678" s="160">
        <v>0</v>
      </c>
      <c r="Q1678" s="160">
        <f t="shared" si="395"/>
        <v>0</v>
      </c>
      <c r="R1678" s="222"/>
      <c r="S1678" s="209"/>
      <c r="T1678" s="209">
        <v>9</v>
      </c>
      <c r="U1678" s="517"/>
      <c r="V1678" s="16">
        <f t="shared" si="396"/>
        <v>0</v>
      </c>
      <c r="W1678" s="11">
        <f t="shared" si="397"/>
        <v>0</v>
      </c>
      <c r="X1678" s="17">
        <f t="shared" si="398"/>
        <v>0</v>
      </c>
      <c r="Y1678" s="16"/>
      <c r="Z1678" s="11"/>
      <c r="AA1678" s="17"/>
      <c r="AB1678" s="16"/>
      <c r="AC1678" s="11"/>
      <c r="AD1678" s="17">
        <f t="shared" si="394"/>
        <v>0</v>
      </c>
      <c r="AE1678" s="16"/>
      <c r="AF1678" s="11"/>
      <c r="AG1678" s="17"/>
      <c r="AH1678" s="161"/>
      <c r="AI1678" s="285"/>
      <c r="AJ1678" s="16">
        <f t="shared" si="392"/>
        <v>0</v>
      </c>
    </row>
    <row r="1679" spans="1:36" ht="11.25" customHeight="1">
      <c r="A1679" s="156">
        <v>23100410</v>
      </c>
      <c r="C1679" s="197" t="s">
        <v>1268</v>
      </c>
      <c r="D1679" s="159">
        <v>0</v>
      </c>
      <c r="E1679" s="159">
        <v>0</v>
      </c>
      <c r="F1679" s="159">
        <v>0</v>
      </c>
      <c r="G1679" s="159">
        <v>0</v>
      </c>
      <c r="H1679" s="159">
        <v>0</v>
      </c>
      <c r="I1679" s="159">
        <v>0</v>
      </c>
      <c r="J1679" s="275">
        <v>0</v>
      </c>
      <c r="K1679" s="275">
        <v>0</v>
      </c>
      <c r="L1679" s="160">
        <v>0</v>
      </c>
      <c r="M1679" s="160">
        <v>0</v>
      </c>
      <c r="N1679" s="160">
        <v>0</v>
      </c>
      <c r="O1679" s="160">
        <v>0</v>
      </c>
      <c r="P1679" s="160">
        <v>0</v>
      </c>
      <c r="Q1679" s="160">
        <f t="shared" si="395"/>
        <v>0</v>
      </c>
      <c r="R1679" s="222"/>
      <c r="S1679" s="209"/>
      <c r="T1679" s="209">
        <v>9</v>
      </c>
      <c r="U1679" s="517"/>
      <c r="V1679" s="16">
        <f t="shared" si="396"/>
        <v>0</v>
      </c>
      <c r="W1679" s="11">
        <f t="shared" si="397"/>
        <v>0</v>
      </c>
      <c r="X1679" s="17">
        <f t="shared" si="398"/>
        <v>0</v>
      </c>
      <c r="Y1679" s="16"/>
      <c r="Z1679" s="11"/>
      <c r="AA1679" s="17"/>
      <c r="AB1679" s="16"/>
      <c r="AC1679" s="11"/>
      <c r="AD1679" s="17">
        <f t="shared" si="394"/>
        <v>0</v>
      </c>
      <c r="AE1679" s="16"/>
      <c r="AF1679" s="11"/>
      <c r="AG1679" s="17"/>
      <c r="AH1679" s="161"/>
      <c r="AI1679" s="285"/>
      <c r="AJ1679" s="16">
        <f t="shared" si="392"/>
        <v>0</v>
      </c>
    </row>
    <row r="1680" spans="1:36" ht="11.25" customHeight="1">
      <c r="A1680" s="156">
        <v>23108313</v>
      </c>
      <c r="C1680" s="197" t="s">
        <v>900</v>
      </c>
      <c r="D1680" s="159">
        <v>0</v>
      </c>
      <c r="E1680" s="159">
        <v>0</v>
      </c>
      <c r="F1680" s="159">
        <v>0</v>
      </c>
      <c r="G1680" s="159">
        <v>0</v>
      </c>
      <c r="H1680" s="159">
        <v>0</v>
      </c>
      <c r="I1680" s="159">
        <v>0</v>
      </c>
      <c r="J1680" s="275">
        <v>0</v>
      </c>
      <c r="K1680" s="275">
        <v>0</v>
      </c>
      <c r="L1680" s="160">
        <v>0</v>
      </c>
      <c r="M1680" s="160">
        <v>0</v>
      </c>
      <c r="N1680" s="160">
        <v>0</v>
      </c>
      <c r="O1680" s="160">
        <v>0</v>
      </c>
      <c r="P1680" s="160">
        <v>0</v>
      </c>
      <c r="Q1680" s="160">
        <f t="shared" si="395"/>
        <v>0</v>
      </c>
      <c r="R1680" s="222"/>
      <c r="S1680" s="209"/>
      <c r="T1680" s="209">
        <v>9</v>
      </c>
      <c r="U1680" s="517"/>
      <c r="V1680" s="16">
        <f t="shared" si="396"/>
        <v>0</v>
      </c>
      <c r="W1680" s="11">
        <f t="shared" si="397"/>
        <v>0</v>
      </c>
      <c r="X1680" s="17">
        <f t="shared" si="398"/>
        <v>0</v>
      </c>
      <c r="Y1680" s="16"/>
      <c r="Z1680" s="11"/>
      <c r="AA1680" s="17"/>
      <c r="AB1680" s="16"/>
      <c r="AC1680" s="11"/>
      <c r="AD1680" s="17">
        <f t="shared" si="394"/>
        <v>0</v>
      </c>
      <c r="AE1680" s="16"/>
      <c r="AF1680" s="11"/>
      <c r="AG1680" s="17"/>
      <c r="AH1680" s="161"/>
      <c r="AI1680" s="285"/>
      <c r="AJ1680" s="16">
        <f t="shared" si="392"/>
        <v>0</v>
      </c>
    </row>
    <row r="1681" spans="1:36" ht="11.25" customHeight="1">
      <c r="A1681" s="156">
        <v>23108323</v>
      </c>
      <c r="C1681" s="197" t="s">
        <v>142</v>
      </c>
      <c r="D1681" s="159">
        <v>-39000000</v>
      </c>
      <c r="E1681" s="159">
        <v>-35000000</v>
      </c>
      <c r="F1681" s="159">
        <v>-37000000</v>
      </c>
      <c r="G1681" s="159">
        <v>-67000000</v>
      </c>
      <c r="H1681" s="159">
        <v>-45000000</v>
      </c>
      <c r="I1681" s="159">
        <v>0</v>
      </c>
      <c r="J1681" s="275">
        <v>0</v>
      </c>
      <c r="K1681" s="275">
        <v>0</v>
      </c>
      <c r="L1681" s="160">
        <v>0</v>
      </c>
      <c r="M1681" s="160">
        <v>-17000000</v>
      </c>
      <c r="N1681" s="160">
        <v>-17000000</v>
      </c>
      <c r="O1681" s="160">
        <v>-28000000</v>
      </c>
      <c r="P1681" s="160">
        <v>-54000000</v>
      </c>
      <c r="Q1681" s="160">
        <f t="shared" si="395"/>
        <v>-24375000</v>
      </c>
      <c r="R1681" s="222"/>
      <c r="S1681" s="209"/>
      <c r="T1681" s="209">
        <v>9</v>
      </c>
      <c r="U1681" s="517"/>
      <c r="V1681" s="16">
        <f t="shared" si="396"/>
        <v>-24375000</v>
      </c>
      <c r="W1681" s="11">
        <f t="shared" si="397"/>
        <v>-24375000</v>
      </c>
      <c r="X1681" s="17">
        <f t="shared" si="398"/>
        <v>-24375000</v>
      </c>
      <c r="Y1681" s="16"/>
      <c r="Z1681" s="11"/>
      <c r="AA1681" s="17"/>
      <c r="AB1681" s="16"/>
      <c r="AC1681" s="11"/>
      <c r="AD1681" s="17">
        <f t="shared" si="394"/>
        <v>0</v>
      </c>
      <c r="AE1681" s="16"/>
      <c r="AF1681" s="11"/>
      <c r="AG1681" s="17"/>
      <c r="AH1681" s="161"/>
      <c r="AI1681" s="285"/>
      <c r="AJ1681" s="16">
        <f t="shared" si="392"/>
        <v>0</v>
      </c>
    </row>
    <row r="1682" spans="1:36" ht="11.25" customHeight="1">
      <c r="A1682" s="156">
        <v>23108363</v>
      </c>
      <c r="B1682" s="144"/>
      <c r="C1682" s="197" t="s">
        <v>1170</v>
      </c>
      <c r="D1682" s="159">
        <v>0</v>
      </c>
      <c r="E1682" s="159">
        <v>0</v>
      </c>
      <c r="F1682" s="159">
        <v>-30000000</v>
      </c>
      <c r="G1682" s="159">
        <v>-31000000</v>
      </c>
      <c r="H1682" s="159">
        <v>-20000000</v>
      </c>
      <c r="I1682" s="159">
        <v>0</v>
      </c>
      <c r="J1682" s="275">
        <v>0</v>
      </c>
      <c r="K1682" s="275">
        <v>0</v>
      </c>
      <c r="L1682" s="160">
        <v>0</v>
      </c>
      <c r="M1682" s="160">
        <v>0</v>
      </c>
      <c r="N1682" s="160">
        <v>0</v>
      </c>
      <c r="O1682" s="160">
        <v>-10000000</v>
      </c>
      <c r="P1682" s="160">
        <v>-52000000</v>
      </c>
      <c r="Q1682" s="160">
        <f t="shared" si="395"/>
        <v>-9750000</v>
      </c>
      <c r="R1682" s="222"/>
      <c r="S1682" s="209"/>
      <c r="T1682" s="209">
        <v>9</v>
      </c>
      <c r="U1682" s="517"/>
      <c r="V1682" s="16">
        <f t="shared" si="396"/>
        <v>-9750000</v>
      </c>
      <c r="W1682" s="11">
        <f t="shared" si="397"/>
        <v>-9750000</v>
      </c>
      <c r="X1682" s="17">
        <f t="shared" si="398"/>
        <v>-9750000</v>
      </c>
      <c r="Y1682" s="16"/>
      <c r="Z1682" s="11"/>
      <c r="AA1682" s="17"/>
      <c r="AB1682" s="16"/>
      <c r="AC1682" s="11"/>
      <c r="AD1682" s="17">
        <f t="shared" si="394"/>
        <v>0</v>
      </c>
      <c r="AE1682" s="16"/>
      <c r="AF1682" s="11"/>
      <c r="AG1682" s="17"/>
      <c r="AH1682" s="161"/>
      <c r="AI1682" s="285"/>
      <c r="AJ1682" s="16">
        <f t="shared" si="392"/>
        <v>0</v>
      </c>
    </row>
    <row r="1683" spans="1:36" ht="11.25" customHeight="1">
      <c r="A1683" s="156">
        <v>23108383</v>
      </c>
      <c r="B1683" s="144"/>
      <c r="C1683" s="197" t="s">
        <v>952</v>
      </c>
      <c r="D1683" s="159">
        <v>-40500000</v>
      </c>
      <c r="E1683" s="159">
        <v>-42000000</v>
      </c>
      <c r="F1683" s="159">
        <v>-43000000</v>
      </c>
      <c r="G1683" s="159">
        <v>-61004000</v>
      </c>
      <c r="H1683" s="159">
        <v>-28000000</v>
      </c>
      <c r="I1683" s="159">
        <v>0</v>
      </c>
      <c r="J1683" s="275">
        <v>0</v>
      </c>
      <c r="K1683" s="275">
        <v>0</v>
      </c>
      <c r="L1683" s="160">
        <v>0</v>
      </c>
      <c r="M1683" s="160">
        <v>-19000000</v>
      </c>
      <c r="N1683" s="160">
        <v>-16000000</v>
      </c>
      <c r="O1683" s="160">
        <v>-28000000</v>
      </c>
      <c r="P1683" s="160">
        <v>-66000000</v>
      </c>
      <c r="Q1683" s="160">
        <f t="shared" si="395"/>
        <v>-24187833.333333332</v>
      </c>
      <c r="R1683" s="222"/>
      <c r="S1683" s="209"/>
      <c r="T1683" s="209">
        <v>9</v>
      </c>
      <c r="U1683" s="517"/>
      <c r="V1683" s="16">
        <f t="shared" si="396"/>
        <v>-24187833.333333332</v>
      </c>
      <c r="W1683" s="11">
        <f t="shared" si="397"/>
        <v>-24187833.333333332</v>
      </c>
      <c r="X1683" s="17">
        <f t="shared" si="398"/>
        <v>-24187833.333333332</v>
      </c>
      <c r="Y1683" s="16"/>
      <c r="Z1683" s="11"/>
      <c r="AA1683" s="17"/>
      <c r="AB1683" s="16"/>
      <c r="AC1683" s="11"/>
      <c r="AD1683" s="17">
        <f t="shared" si="394"/>
        <v>0</v>
      </c>
      <c r="AE1683" s="16"/>
      <c r="AF1683" s="11"/>
      <c r="AG1683" s="17"/>
      <c r="AH1683" s="161"/>
      <c r="AI1683" s="285"/>
      <c r="AJ1683" s="16">
        <f t="shared" si="392"/>
        <v>0</v>
      </c>
    </row>
    <row r="1684" spans="1:36" ht="11.25" customHeight="1">
      <c r="A1684" s="156">
        <v>23108623</v>
      </c>
      <c r="C1684" s="197" t="s">
        <v>1130</v>
      </c>
      <c r="D1684" s="159">
        <v>0</v>
      </c>
      <c r="E1684" s="159">
        <v>0</v>
      </c>
      <c r="F1684" s="159">
        <v>0</v>
      </c>
      <c r="G1684" s="159">
        <v>0</v>
      </c>
      <c r="H1684" s="159">
        <v>0</v>
      </c>
      <c r="I1684" s="159">
        <v>0</v>
      </c>
      <c r="J1684" s="275">
        <v>0</v>
      </c>
      <c r="K1684" s="275">
        <v>0</v>
      </c>
      <c r="L1684" s="160">
        <v>0</v>
      </c>
      <c r="M1684" s="160">
        <v>0</v>
      </c>
      <c r="N1684" s="160">
        <v>0</v>
      </c>
      <c r="O1684" s="160">
        <v>0</v>
      </c>
      <c r="P1684" s="160">
        <v>0</v>
      </c>
      <c r="Q1684" s="160">
        <f t="shared" si="395"/>
        <v>0</v>
      </c>
      <c r="R1684" s="222"/>
      <c r="S1684" s="209"/>
      <c r="T1684" s="209">
        <v>9</v>
      </c>
      <c r="U1684" s="517"/>
      <c r="V1684" s="16">
        <f t="shared" si="396"/>
        <v>0</v>
      </c>
      <c r="W1684" s="11">
        <f t="shared" si="397"/>
        <v>0</v>
      </c>
      <c r="X1684" s="17">
        <f t="shared" si="398"/>
        <v>0</v>
      </c>
      <c r="Y1684" s="16"/>
      <c r="Z1684" s="11"/>
      <c r="AA1684" s="17"/>
      <c r="AB1684" s="16"/>
      <c r="AC1684" s="11"/>
      <c r="AD1684" s="17">
        <f t="shared" si="394"/>
        <v>0</v>
      </c>
      <c r="AE1684" s="16"/>
      <c r="AF1684" s="11"/>
      <c r="AG1684" s="17"/>
      <c r="AH1684" s="161"/>
      <c r="AI1684" s="285"/>
      <c r="AJ1684" s="16">
        <f t="shared" si="392"/>
        <v>0</v>
      </c>
    </row>
    <row r="1685" spans="1:36" ht="11.25" customHeight="1">
      <c r="A1685" s="156">
        <v>23108373</v>
      </c>
      <c r="C1685" s="252" t="s">
        <v>471</v>
      </c>
      <c r="D1685" s="159">
        <v>0</v>
      </c>
      <c r="E1685" s="159">
        <v>0</v>
      </c>
      <c r="F1685" s="159">
        <v>0</v>
      </c>
      <c r="G1685" s="159">
        <v>0</v>
      </c>
      <c r="H1685" s="159">
        <v>0</v>
      </c>
      <c r="I1685" s="159">
        <v>0</v>
      </c>
      <c r="J1685" s="275">
        <v>0</v>
      </c>
      <c r="K1685" s="275">
        <v>0</v>
      </c>
      <c r="L1685" s="160">
        <v>0</v>
      </c>
      <c r="M1685" s="160">
        <v>0</v>
      </c>
      <c r="N1685" s="160">
        <v>0</v>
      </c>
      <c r="O1685" s="160">
        <v>0</v>
      </c>
      <c r="P1685" s="160">
        <v>0</v>
      </c>
      <c r="Q1685" s="160">
        <f t="shared" si="395"/>
        <v>0</v>
      </c>
      <c r="R1685" s="222"/>
      <c r="S1685" s="209"/>
      <c r="T1685" s="209" t="s">
        <v>428</v>
      </c>
      <c r="U1685" s="517"/>
      <c r="V1685" s="16">
        <f t="shared" si="396"/>
        <v>0</v>
      </c>
      <c r="W1685" s="11">
        <f t="shared" si="397"/>
        <v>0</v>
      </c>
      <c r="X1685" s="17">
        <f t="shared" si="398"/>
        <v>0</v>
      </c>
      <c r="Y1685" s="16"/>
      <c r="Z1685" s="11"/>
      <c r="AA1685" s="17"/>
      <c r="AB1685" s="16"/>
      <c r="AC1685" s="11"/>
      <c r="AD1685" s="17">
        <f t="shared" si="394"/>
        <v>0</v>
      </c>
      <c r="AE1685" s="16"/>
      <c r="AF1685" s="11"/>
      <c r="AG1685" s="17"/>
      <c r="AH1685" s="161"/>
      <c r="AI1685" s="285"/>
      <c r="AJ1685" s="16">
        <f t="shared" si="392"/>
        <v>0</v>
      </c>
    </row>
    <row r="1686" spans="1:36" ht="11.25" customHeight="1">
      <c r="A1686" s="156">
        <v>23108633</v>
      </c>
      <c r="C1686" s="197" t="s">
        <v>1855</v>
      </c>
      <c r="D1686" s="159">
        <v>0</v>
      </c>
      <c r="E1686" s="159">
        <v>0</v>
      </c>
      <c r="F1686" s="159">
        <v>0</v>
      </c>
      <c r="G1686" s="159">
        <v>0</v>
      </c>
      <c r="H1686" s="159">
        <v>0</v>
      </c>
      <c r="I1686" s="159">
        <v>0</v>
      </c>
      <c r="J1686" s="275">
        <v>0</v>
      </c>
      <c r="K1686" s="275">
        <v>0</v>
      </c>
      <c r="L1686" s="160">
        <v>0</v>
      </c>
      <c r="M1686" s="160">
        <v>0</v>
      </c>
      <c r="N1686" s="160">
        <v>0</v>
      </c>
      <c r="O1686" s="160">
        <v>0</v>
      </c>
      <c r="P1686" s="160">
        <v>0</v>
      </c>
      <c r="Q1686" s="160">
        <f t="shared" si="395"/>
        <v>0</v>
      </c>
      <c r="R1686" s="222"/>
      <c r="S1686" s="209"/>
      <c r="T1686" s="209" t="s">
        <v>428</v>
      </c>
      <c r="U1686" s="517"/>
      <c r="V1686" s="16">
        <f t="shared" si="396"/>
        <v>0</v>
      </c>
      <c r="W1686" s="11">
        <f t="shared" si="397"/>
        <v>0</v>
      </c>
      <c r="X1686" s="17">
        <f t="shared" si="398"/>
        <v>0</v>
      </c>
      <c r="Y1686" s="16"/>
      <c r="Z1686" s="11"/>
      <c r="AA1686" s="17"/>
      <c r="AB1686" s="16"/>
      <c r="AC1686" s="11"/>
      <c r="AD1686" s="17">
        <f t="shared" si="394"/>
        <v>0</v>
      </c>
      <c r="AE1686" s="16"/>
      <c r="AF1686" s="11"/>
      <c r="AG1686" s="17"/>
      <c r="AH1686" s="161"/>
      <c r="AI1686" s="285"/>
      <c r="AJ1686" s="16">
        <f t="shared" si="392"/>
        <v>0</v>
      </c>
    </row>
    <row r="1687" spans="1:36" ht="11.25" customHeight="1">
      <c r="A1687" s="156">
        <v>23108643</v>
      </c>
      <c r="C1687" s="197" t="s">
        <v>1474</v>
      </c>
      <c r="D1687" s="159">
        <v>0</v>
      </c>
      <c r="E1687" s="159">
        <v>0</v>
      </c>
      <c r="F1687" s="159">
        <v>0</v>
      </c>
      <c r="G1687" s="159">
        <v>0</v>
      </c>
      <c r="H1687" s="159">
        <v>0</v>
      </c>
      <c r="I1687" s="159">
        <v>0</v>
      </c>
      <c r="J1687" s="275">
        <v>0</v>
      </c>
      <c r="K1687" s="275">
        <v>0</v>
      </c>
      <c r="L1687" s="160">
        <v>0</v>
      </c>
      <c r="M1687" s="160">
        <v>0</v>
      </c>
      <c r="N1687" s="160">
        <v>0</v>
      </c>
      <c r="O1687" s="160">
        <v>0</v>
      </c>
      <c r="P1687" s="160">
        <v>0</v>
      </c>
      <c r="Q1687" s="160">
        <f t="shared" si="395"/>
        <v>0</v>
      </c>
      <c r="R1687" s="222"/>
      <c r="S1687" s="209"/>
      <c r="T1687" s="209" t="s">
        <v>428</v>
      </c>
      <c r="U1687" s="517"/>
      <c r="V1687" s="16">
        <f t="shared" si="396"/>
        <v>0</v>
      </c>
      <c r="W1687" s="11">
        <f t="shared" si="397"/>
        <v>0</v>
      </c>
      <c r="X1687" s="17">
        <f t="shared" si="398"/>
        <v>0</v>
      </c>
      <c r="Y1687" s="16"/>
      <c r="Z1687" s="11"/>
      <c r="AA1687" s="17"/>
      <c r="AB1687" s="16"/>
      <c r="AC1687" s="11"/>
      <c r="AD1687" s="17">
        <f t="shared" si="394"/>
        <v>0</v>
      </c>
      <c r="AE1687" s="16"/>
      <c r="AF1687" s="11"/>
      <c r="AG1687" s="17"/>
      <c r="AH1687" s="161"/>
      <c r="AI1687" s="285"/>
      <c r="AJ1687" s="16">
        <f t="shared" si="392"/>
        <v>0</v>
      </c>
    </row>
    <row r="1688" spans="1:36" ht="11.25" customHeight="1">
      <c r="A1688" s="156">
        <v>23108653</v>
      </c>
      <c r="C1688" s="197" t="s">
        <v>1855</v>
      </c>
      <c r="D1688" s="159">
        <v>0</v>
      </c>
      <c r="E1688" s="159">
        <v>0</v>
      </c>
      <c r="F1688" s="159">
        <v>0</v>
      </c>
      <c r="G1688" s="159">
        <v>0</v>
      </c>
      <c r="H1688" s="159">
        <v>0</v>
      </c>
      <c r="I1688" s="159">
        <v>0</v>
      </c>
      <c r="J1688" s="275">
        <v>0</v>
      </c>
      <c r="K1688" s="275">
        <v>0</v>
      </c>
      <c r="L1688" s="160">
        <v>0</v>
      </c>
      <c r="M1688" s="160">
        <v>0</v>
      </c>
      <c r="N1688" s="160">
        <v>0</v>
      </c>
      <c r="O1688" s="160">
        <v>0</v>
      </c>
      <c r="P1688" s="160">
        <v>0</v>
      </c>
      <c r="Q1688" s="160">
        <f t="shared" si="395"/>
        <v>0</v>
      </c>
      <c r="R1688" s="222"/>
      <c r="S1688" s="209"/>
      <c r="T1688" s="209" t="s">
        <v>428</v>
      </c>
      <c r="U1688" s="517"/>
      <c r="V1688" s="16">
        <f t="shared" si="396"/>
        <v>0</v>
      </c>
      <c r="W1688" s="11">
        <f t="shared" si="397"/>
        <v>0</v>
      </c>
      <c r="X1688" s="17">
        <f t="shared" si="398"/>
        <v>0</v>
      </c>
      <c r="Y1688" s="16"/>
      <c r="Z1688" s="11"/>
      <c r="AA1688" s="17"/>
      <c r="AB1688" s="16"/>
      <c r="AC1688" s="11"/>
      <c r="AD1688" s="17">
        <f t="shared" si="394"/>
        <v>0</v>
      </c>
      <c r="AE1688" s="16"/>
      <c r="AF1688" s="11"/>
      <c r="AG1688" s="17"/>
      <c r="AH1688" s="161"/>
      <c r="AI1688" s="285"/>
      <c r="AJ1688" s="16">
        <f t="shared" si="392"/>
        <v>0</v>
      </c>
    </row>
    <row r="1689" spans="1:36" ht="11.25" customHeight="1">
      <c r="A1689" s="156">
        <v>23200011</v>
      </c>
      <c r="C1689" s="197" t="s">
        <v>1657</v>
      </c>
      <c r="D1689" s="159">
        <v>-7914794.1299999999</v>
      </c>
      <c r="E1689" s="159">
        <v>-5620095.2800000003</v>
      </c>
      <c r="F1689" s="159">
        <v>-6914029.0599999996</v>
      </c>
      <c r="G1689" s="159">
        <v>-8339124.7599999998</v>
      </c>
      <c r="H1689" s="159">
        <v>-5749772.5599999996</v>
      </c>
      <c r="I1689" s="159">
        <v>-6527712.5999999996</v>
      </c>
      <c r="J1689" s="275">
        <v>-7165673.2800000003</v>
      </c>
      <c r="K1689" s="275">
        <v>-3424310.68</v>
      </c>
      <c r="L1689" s="160">
        <v>-4020704.44</v>
      </c>
      <c r="M1689" s="160">
        <v>-8772736.7300000004</v>
      </c>
      <c r="N1689" s="160">
        <v>-9241264.8699999992</v>
      </c>
      <c r="O1689" s="160">
        <v>-8488892.3000000007</v>
      </c>
      <c r="P1689" s="160">
        <v>-9184984.0899999999</v>
      </c>
      <c r="Q1689" s="160">
        <f t="shared" si="395"/>
        <v>-6901183.8058333332</v>
      </c>
      <c r="R1689" s="222"/>
      <c r="S1689" s="209"/>
      <c r="T1689" s="209"/>
      <c r="U1689" s="517"/>
      <c r="V1689" s="16"/>
      <c r="W1689" s="11"/>
      <c r="X1689" s="17"/>
      <c r="Y1689" s="16"/>
      <c r="Z1689" s="11"/>
      <c r="AA1689" s="17"/>
      <c r="AB1689" s="16"/>
      <c r="AC1689" s="11"/>
      <c r="AD1689" s="17">
        <f t="shared" si="394"/>
        <v>0</v>
      </c>
      <c r="AE1689" s="16"/>
      <c r="AF1689" s="11"/>
      <c r="AG1689" s="17"/>
      <c r="AH1689" s="164">
        <f t="shared" ref="AH1689:AH1705" si="399">Q1689</f>
        <v>-6901183.8058333332</v>
      </c>
      <c r="AI1689" s="285"/>
      <c r="AJ1689" s="16">
        <f t="shared" si="392"/>
        <v>0</v>
      </c>
    </row>
    <row r="1690" spans="1:36" ht="11.25" customHeight="1">
      <c r="A1690" s="156">
        <v>23200031</v>
      </c>
      <c r="C1690" s="197" t="s">
        <v>403</v>
      </c>
      <c r="D1690" s="159">
        <v>-29625544.02</v>
      </c>
      <c r="E1690" s="159">
        <v>-26663292.129999999</v>
      </c>
      <c r="F1690" s="159">
        <v>-20640090.16</v>
      </c>
      <c r="G1690" s="159">
        <v>-25060118.140000001</v>
      </c>
      <c r="H1690" s="159">
        <v>-23107317.079999998</v>
      </c>
      <c r="I1690" s="159">
        <v>-20644391</v>
      </c>
      <c r="J1690" s="275">
        <v>-16782958.489999998</v>
      </c>
      <c r="K1690" s="275">
        <v>-14637607.84</v>
      </c>
      <c r="L1690" s="160">
        <v>-17777864</v>
      </c>
      <c r="M1690" s="160">
        <v>-22775477.739999998</v>
      </c>
      <c r="N1690" s="160">
        <v>-24155839.609999999</v>
      </c>
      <c r="O1690" s="160">
        <v>-25164975.420000002</v>
      </c>
      <c r="P1690" s="160">
        <v>-25623557.07</v>
      </c>
      <c r="Q1690" s="160">
        <f t="shared" si="395"/>
        <v>-22086206.846250001</v>
      </c>
      <c r="R1690" s="222"/>
      <c r="S1690" s="209"/>
      <c r="T1690" s="209"/>
      <c r="U1690" s="517"/>
      <c r="V1690" s="16">
        <v>0</v>
      </c>
      <c r="W1690" s="11">
        <v>0</v>
      </c>
      <c r="X1690" s="17">
        <v>0</v>
      </c>
      <c r="Y1690" s="16"/>
      <c r="Z1690" s="11"/>
      <c r="AA1690" s="17"/>
      <c r="AB1690" s="16"/>
      <c r="AC1690" s="11"/>
      <c r="AD1690" s="17">
        <f t="shared" si="394"/>
        <v>0</v>
      </c>
      <c r="AE1690" s="16"/>
      <c r="AF1690" s="11"/>
      <c r="AG1690" s="17"/>
      <c r="AH1690" s="164">
        <f t="shared" si="399"/>
        <v>-22086206.846250001</v>
      </c>
      <c r="AI1690" s="285"/>
      <c r="AJ1690" s="16">
        <f t="shared" si="392"/>
        <v>0</v>
      </c>
    </row>
    <row r="1691" spans="1:36" ht="11.25" customHeight="1">
      <c r="A1691" s="156">
        <v>23200033</v>
      </c>
      <c r="C1691" s="197" t="s">
        <v>2175</v>
      </c>
      <c r="D1691" s="159">
        <v>-615933.84</v>
      </c>
      <c r="E1691" s="159">
        <v>-660828.22</v>
      </c>
      <c r="F1691" s="159">
        <v>-634430.38</v>
      </c>
      <c r="G1691" s="159">
        <v>-988819</v>
      </c>
      <c r="H1691" s="159">
        <v>-317849.65999999997</v>
      </c>
      <c r="I1691" s="159">
        <v>-275062.5</v>
      </c>
      <c r="J1691" s="275">
        <v>-290062.5</v>
      </c>
      <c r="K1691" s="275">
        <v>-409746.27</v>
      </c>
      <c r="L1691" s="160">
        <v>-175062.5</v>
      </c>
      <c r="M1691" s="160">
        <v>-175062.5</v>
      </c>
      <c r="N1691" s="160">
        <v>-277853.21000000002</v>
      </c>
      <c r="O1691" s="160">
        <v>-175062.5</v>
      </c>
      <c r="P1691" s="160">
        <v>-175062.5</v>
      </c>
      <c r="Q1691" s="160">
        <f t="shared" si="395"/>
        <v>-397944.78416666668</v>
      </c>
      <c r="R1691" s="222"/>
      <c r="S1691" s="209"/>
      <c r="T1691" s="209"/>
      <c r="U1691" s="517"/>
      <c r="V1691" s="16">
        <v>0</v>
      </c>
      <c r="W1691" s="11">
        <v>0</v>
      </c>
      <c r="X1691" s="17">
        <v>0</v>
      </c>
      <c r="Y1691" s="16"/>
      <c r="Z1691" s="11"/>
      <c r="AA1691" s="17"/>
      <c r="AB1691" s="16"/>
      <c r="AC1691" s="11"/>
      <c r="AD1691" s="17">
        <f t="shared" si="394"/>
        <v>0</v>
      </c>
      <c r="AE1691" s="16"/>
      <c r="AF1691" s="11"/>
      <c r="AG1691" s="17"/>
      <c r="AH1691" s="164">
        <f t="shared" si="399"/>
        <v>-397944.78416666668</v>
      </c>
      <c r="AI1691" s="285"/>
      <c r="AJ1691" s="16">
        <f t="shared" si="392"/>
        <v>0</v>
      </c>
    </row>
    <row r="1692" spans="1:36" ht="11.25" customHeight="1">
      <c r="A1692" s="156">
        <v>23200041</v>
      </c>
      <c r="B1692" s="144"/>
      <c r="C1692" s="197" t="s">
        <v>772</v>
      </c>
      <c r="D1692" s="159">
        <v>-8698973</v>
      </c>
      <c r="E1692" s="159">
        <v>-9740982</v>
      </c>
      <c r="F1692" s="159">
        <v>-8442341</v>
      </c>
      <c r="G1692" s="159">
        <v>-8319532</v>
      </c>
      <c r="H1692" s="159">
        <v>-8903429</v>
      </c>
      <c r="I1692" s="159">
        <v>-8997315</v>
      </c>
      <c r="J1692" s="275">
        <v>-8974112</v>
      </c>
      <c r="K1692" s="275">
        <v>-9211987</v>
      </c>
      <c r="L1692" s="160">
        <v>-9218953</v>
      </c>
      <c r="M1692" s="160">
        <v>-8903164</v>
      </c>
      <c r="N1692" s="160">
        <v>-8985468</v>
      </c>
      <c r="O1692" s="160">
        <v>-9061783</v>
      </c>
      <c r="P1692" s="160">
        <v>-8990499</v>
      </c>
      <c r="Q1692" s="160">
        <f t="shared" si="395"/>
        <v>-8966983.5</v>
      </c>
      <c r="R1692" s="222"/>
      <c r="S1692" s="222"/>
      <c r="T1692" s="222"/>
      <c r="U1692" s="517"/>
      <c r="V1692" s="16">
        <v>0</v>
      </c>
      <c r="W1692" s="11">
        <v>0</v>
      </c>
      <c r="X1692" s="17">
        <v>0</v>
      </c>
      <c r="Y1692" s="16"/>
      <c r="Z1692" s="11"/>
      <c r="AA1692" s="17"/>
      <c r="AB1692" s="16"/>
      <c r="AC1692" s="11"/>
      <c r="AD1692" s="17">
        <f t="shared" si="394"/>
        <v>0</v>
      </c>
      <c r="AE1692" s="16"/>
      <c r="AF1692" s="11"/>
      <c r="AG1692" s="17"/>
      <c r="AH1692" s="164">
        <f t="shared" si="399"/>
        <v>-8966983.5</v>
      </c>
      <c r="AI1692" s="285"/>
      <c r="AJ1692" s="16">
        <f t="shared" si="392"/>
        <v>0</v>
      </c>
    </row>
    <row r="1693" spans="1:36" ht="11.25" customHeight="1">
      <c r="A1693" s="156">
        <v>23200051</v>
      </c>
      <c r="B1693" s="144"/>
      <c r="C1693" s="197" t="s">
        <v>773</v>
      </c>
      <c r="D1693" s="159">
        <v>-6924629.1600000001</v>
      </c>
      <c r="E1693" s="159">
        <v>-7044053.9100000001</v>
      </c>
      <c r="F1693" s="159">
        <v>-7409645.9000000004</v>
      </c>
      <c r="G1693" s="159">
        <v>-11313744.26</v>
      </c>
      <c r="H1693" s="159">
        <v>-11351518.609999999</v>
      </c>
      <c r="I1693" s="159">
        <v>-10656118.25</v>
      </c>
      <c r="J1693" s="275">
        <v>-11022462.109999999</v>
      </c>
      <c r="K1693" s="275">
        <v>-11067498.119999999</v>
      </c>
      <c r="L1693" s="160">
        <v>-11289426.32</v>
      </c>
      <c r="M1693" s="160">
        <v>-10904831.32</v>
      </c>
      <c r="N1693" s="160">
        <v>-11416298.220000001</v>
      </c>
      <c r="O1693" s="160">
        <v>-11094848.609999999</v>
      </c>
      <c r="P1693" s="160">
        <v>-10706757.33</v>
      </c>
      <c r="Q1693" s="160">
        <f t="shared" si="395"/>
        <v>-10282178.239583332</v>
      </c>
      <c r="R1693" s="222"/>
      <c r="S1693" s="222"/>
      <c r="T1693" s="222"/>
      <c r="U1693" s="517"/>
      <c r="V1693" s="16">
        <v>0</v>
      </c>
      <c r="W1693" s="11">
        <v>0</v>
      </c>
      <c r="X1693" s="17">
        <v>0</v>
      </c>
      <c r="Y1693" s="16"/>
      <c r="Z1693" s="11"/>
      <c r="AA1693" s="17"/>
      <c r="AB1693" s="16"/>
      <c r="AC1693" s="11"/>
      <c r="AD1693" s="17">
        <f t="shared" si="394"/>
        <v>0</v>
      </c>
      <c r="AE1693" s="16"/>
      <c r="AF1693" s="11"/>
      <c r="AG1693" s="17"/>
      <c r="AH1693" s="164">
        <f t="shared" si="399"/>
        <v>-10282178.239583332</v>
      </c>
      <c r="AI1693" s="285"/>
      <c r="AJ1693" s="16">
        <f t="shared" si="392"/>
        <v>0</v>
      </c>
    </row>
    <row r="1694" spans="1:36" ht="11.25" customHeight="1">
      <c r="A1694" s="156">
        <v>23200061</v>
      </c>
      <c r="B1694" s="144"/>
      <c r="C1694" s="197" t="s">
        <v>348</v>
      </c>
      <c r="D1694" s="159">
        <v>-15775185.039999999</v>
      </c>
      <c r="E1694" s="159">
        <v>-10890603.939999999</v>
      </c>
      <c r="F1694" s="159">
        <v>-12395087.18</v>
      </c>
      <c r="G1694" s="159">
        <v>-15957547.33</v>
      </c>
      <c r="H1694" s="159">
        <v>-19624604.390000001</v>
      </c>
      <c r="I1694" s="159">
        <v>-13949463.609999999</v>
      </c>
      <c r="J1694" s="275">
        <v>-17283436.09</v>
      </c>
      <c r="K1694" s="275">
        <v>-11023173.029999999</v>
      </c>
      <c r="L1694" s="160">
        <v>-9014408.1400000006</v>
      </c>
      <c r="M1694" s="160">
        <v>-8422777.9199999999</v>
      </c>
      <c r="N1694" s="160">
        <v>-8616670.9700000007</v>
      </c>
      <c r="O1694" s="160">
        <v>-12665076.310000001</v>
      </c>
      <c r="P1694" s="160">
        <v>-11542164.65</v>
      </c>
      <c r="Q1694" s="160">
        <f t="shared" si="395"/>
        <v>-12791793.64625</v>
      </c>
      <c r="R1694" s="222"/>
      <c r="S1694" s="222"/>
      <c r="T1694" s="222"/>
      <c r="U1694" s="517"/>
      <c r="V1694" s="16">
        <v>0</v>
      </c>
      <c r="W1694" s="11">
        <v>0</v>
      </c>
      <c r="X1694" s="17">
        <v>0</v>
      </c>
      <c r="Y1694" s="16"/>
      <c r="Z1694" s="11"/>
      <c r="AA1694" s="17"/>
      <c r="AB1694" s="16"/>
      <c r="AC1694" s="11"/>
      <c r="AD1694" s="17">
        <f t="shared" si="394"/>
        <v>0</v>
      </c>
      <c r="AE1694" s="16"/>
      <c r="AF1694" s="11"/>
      <c r="AG1694" s="17"/>
      <c r="AH1694" s="164">
        <f t="shared" si="399"/>
        <v>-12791793.64625</v>
      </c>
      <c r="AI1694" s="285"/>
      <c r="AJ1694" s="16">
        <f t="shared" si="392"/>
        <v>0</v>
      </c>
    </row>
    <row r="1695" spans="1:36" ht="11.25" customHeight="1">
      <c r="A1695" s="156">
        <v>23200063</v>
      </c>
      <c r="C1695" s="197" t="s">
        <v>2176</v>
      </c>
      <c r="D1695" s="159">
        <v>-2986601.86</v>
      </c>
      <c r="E1695" s="159">
        <v>0</v>
      </c>
      <c r="F1695" s="159">
        <v>-490.66</v>
      </c>
      <c r="G1695" s="159">
        <v>0</v>
      </c>
      <c r="H1695" s="159">
        <v>0</v>
      </c>
      <c r="I1695" s="159">
        <v>-2837916.34</v>
      </c>
      <c r="J1695" s="275">
        <v>-3014780.23</v>
      </c>
      <c r="K1695" s="275">
        <v>0</v>
      </c>
      <c r="L1695" s="160">
        <v>0</v>
      </c>
      <c r="M1695" s="160">
        <v>0</v>
      </c>
      <c r="N1695" s="160">
        <v>0</v>
      </c>
      <c r="O1695" s="160">
        <v>-2885135.74</v>
      </c>
      <c r="P1695" s="160">
        <v>-131961</v>
      </c>
      <c r="Q1695" s="160">
        <f t="shared" si="395"/>
        <v>-858133.70000000007</v>
      </c>
      <c r="R1695" s="222"/>
      <c r="S1695" s="209"/>
      <c r="T1695" s="209"/>
      <c r="U1695" s="517"/>
      <c r="V1695" s="16">
        <v>0</v>
      </c>
      <c r="W1695" s="11">
        <v>0</v>
      </c>
      <c r="X1695" s="17">
        <v>0</v>
      </c>
      <c r="Y1695" s="16"/>
      <c r="Z1695" s="11"/>
      <c r="AA1695" s="17"/>
      <c r="AB1695" s="16"/>
      <c r="AC1695" s="11"/>
      <c r="AD1695" s="17">
        <f t="shared" si="394"/>
        <v>0</v>
      </c>
      <c r="AE1695" s="16"/>
      <c r="AF1695" s="11"/>
      <c r="AG1695" s="17"/>
      <c r="AH1695" s="164">
        <f t="shared" si="399"/>
        <v>-858133.70000000007</v>
      </c>
      <c r="AI1695" s="285"/>
      <c r="AJ1695" s="16">
        <f t="shared" si="392"/>
        <v>0</v>
      </c>
    </row>
    <row r="1696" spans="1:36" ht="11.25" customHeight="1">
      <c r="A1696" s="156">
        <v>23200071</v>
      </c>
      <c r="B1696" s="144"/>
      <c r="C1696" s="197" t="s">
        <v>1774</v>
      </c>
      <c r="D1696" s="159">
        <v>-594071.09</v>
      </c>
      <c r="E1696" s="159">
        <v>-566976.47</v>
      </c>
      <c r="F1696" s="159">
        <v>-1774725.69</v>
      </c>
      <c r="G1696" s="159">
        <v>-2193211</v>
      </c>
      <c r="H1696" s="159">
        <v>-2082245.87</v>
      </c>
      <c r="I1696" s="159">
        <v>-2671983.27</v>
      </c>
      <c r="J1696" s="275">
        <v>-2698491.22</v>
      </c>
      <c r="K1696" s="275">
        <v>-2929155.65</v>
      </c>
      <c r="L1696" s="160">
        <v>-2841595.92</v>
      </c>
      <c r="M1696" s="160">
        <v>-2257142.4900000002</v>
      </c>
      <c r="N1696" s="160">
        <v>-1632602.62</v>
      </c>
      <c r="O1696" s="160">
        <v>-1314311.3400000001</v>
      </c>
      <c r="P1696" s="160">
        <v>-1133636.53</v>
      </c>
      <c r="Q1696" s="160">
        <f t="shared" si="395"/>
        <v>-1985524.6125000005</v>
      </c>
      <c r="R1696" s="222"/>
      <c r="S1696" s="222"/>
      <c r="T1696" s="222"/>
      <c r="U1696" s="517"/>
      <c r="V1696" s="16">
        <v>0</v>
      </c>
      <c r="W1696" s="11">
        <v>0</v>
      </c>
      <c r="X1696" s="17">
        <v>0</v>
      </c>
      <c r="Y1696" s="16"/>
      <c r="Z1696" s="11"/>
      <c r="AA1696" s="17"/>
      <c r="AB1696" s="16"/>
      <c r="AC1696" s="11"/>
      <c r="AD1696" s="17">
        <f t="shared" si="394"/>
        <v>0</v>
      </c>
      <c r="AE1696" s="16"/>
      <c r="AF1696" s="11"/>
      <c r="AG1696" s="17"/>
      <c r="AH1696" s="164">
        <f t="shared" si="399"/>
        <v>-1985524.6125000005</v>
      </c>
      <c r="AI1696" s="285"/>
      <c r="AJ1696" s="16">
        <f t="shared" si="392"/>
        <v>0</v>
      </c>
    </row>
    <row r="1697" spans="1:36" ht="11.25" customHeight="1">
      <c r="A1697" s="156">
        <v>23200081</v>
      </c>
      <c r="B1697" s="144"/>
      <c r="C1697" s="197" t="s">
        <v>1775</v>
      </c>
      <c r="D1697" s="159">
        <v>-3609433.12</v>
      </c>
      <c r="E1697" s="159">
        <v>-3671335.32</v>
      </c>
      <c r="F1697" s="159">
        <v>-4345901.05</v>
      </c>
      <c r="G1697" s="159">
        <v>-4805719.95</v>
      </c>
      <c r="H1697" s="159">
        <v>-4519782.45</v>
      </c>
      <c r="I1697" s="159">
        <v>-4467394.74</v>
      </c>
      <c r="J1697" s="275">
        <v>-4383578.47</v>
      </c>
      <c r="K1697" s="275">
        <v>-3935846.78</v>
      </c>
      <c r="L1697" s="160">
        <v>-3901450.25</v>
      </c>
      <c r="M1697" s="160">
        <v>-3818760.19</v>
      </c>
      <c r="N1697" s="160">
        <v>-4207049.38</v>
      </c>
      <c r="O1697" s="160">
        <v>-4503863.4800000004</v>
      </c>
      <c r="P1697" s="160">
        <v>-3108482.88</v>
      </c>
      <c r="Q1697" s="160">
        <f t="shared" si="395"/>
        <v>-4159970.0050000004</v>
      </c>
      <c r="R1697" s="222"/>
      <c r="S1697" s="222"/>
      <c r="T1697" s="222"/>
      <c r="U1697" s="517"/>
      <c r="V1697" s="16">
        <v>0</v>
      </c>
      <c r="W1697" s="11">
        <v>0</v>
      </c>
      <c r="X1697" s="17">
        <v>0</v>
      </c>
      <c r="Y1697" s="16"/>
      <c r="Z1697" s="11"/>
      <c r="AA1697" s="17"/>
      <c r="AB1697" s="16"/>
      <c r="AC1697" s="11"/>
      <c r="AD1697" s="17">
        <f t="shared" si="394"/>
        <v>0</v>
      </c>
      <c r="AE1697" s="16"/>
      <c r="AF1697" s="11"/>
      <c r="AG1697" s="17"/>
      <c r="AH1697" s="164">
        <f t="shared" si="399"/>
        <v>-4159970.0050000004</v>
      </c>
      <c r="AI1697" s="285"/>
      <c r="AJ1697" s="16">
        <f t="shared" si="392"/>
        <v>0</v>
      </c>
    </row>
    <row r="1698" spans="1:36" ht="11.25" customHeight="1">
      <c r="A1698" s="156">
        <v>23200083</v>
      </c>
      <c r="B1698" s="144"/>
      <c r="C1698" s="197" t="s">
        <v>3170</v>
      </c>
      <c r="D1698" s="159">
        <v>0</v>
      </c>
      <c r="E1698" s="159">
        <v>0</v>
      </c>
      <c r="F1698" s="159">
        <v>0</v>
      </c>
      <c r="G1698" s="159">
        <v>0</v>
      </c>
      <c r="H1698" s="159">
        <v>0</v>
      </c>
      <c r="I1698" s="159">
        <v>0</v>
      </c>
      <c r="J1698" s="275">
        <v>0</v>
      </c>
      <c r="K1698" s="275">
        <v>0</v>
      </c>
      <c r="L1698" s="160">
        <v>0</v>
      </c>
      <c r="M1698" s="160">
        <v>0</v>
      </c>
      <c r="N1698" s="160">
        <v>0</v>
      </c>
      <c r="O1698" s="160">
        <v>0</v>
      </c>
      <c r="P1698" s="160">
        <v>0</v>
      </c>
      <c r="Q1698" s="160">
        <f t="shared" si="395"/>
        <v>0</v>
      </c>
      <c r="R1698" s="222"/>
      <c r="S1698" s="209"/>
      <c r="T1698" s="209"/>
      <c r="U1698" s="517"/>
      <c r="V1698" s="16">
        <v>0</v>
      </c>
      <c r="W1698" s="11">
        <v>0</v>
      </c>
      <c r="X1698" s="17">
        <v>0</v>
      </c>
      <c r="Y1698" s="16"/>
      <c r="Z1698" s="11"/>
      <c r="AA1698" s="17"/>
      <c r="AB1698" s="16"/>
      <c r="AC1698" s="11"/>
      <c r="AD1698" s="17">
        <f t="shared" si="394"/>
        <v>0</v>
      </c>
      <c r="AE1698" s="16"/>
      <c r="AF1698" s="11"/>
      <c r="AG1698" s="17"/>
      <c r="AH1698" s="164">
        <f t="shared" si="399"/>
        <v>0</v>
      </c>
      <c r="AI1698" s="285"/>
      <c r="AJ1698" s="16">
        <f t="shared" si="392"/>
        <v>0</v>
      </c>
    </row>
    <row r="1699" spans="1:36" ht="11.25" customHeight="1">
      <c r="A1699" s="156">
        <v>23200091</v>
      </c>
      <c r="C1699" s="197" t="s">
        <v>119</v>
      </c>
      <c r="D1699" s="159">
        <v>0</v>
      </c>
      <c r="E1699" s="159">
        <v>0</v>
      </c>
      <c r="F1699" s="159">
        <v>0</v>
      </c>
      <c r="G1699" s="159">
        <v>0</v>
      </c>
      <c r="H1699" s="159">
        <v>0</v>
      </c>
      <c r="I1699" s="159">
        <v>0</v>
      </c>
      <c r="J1699" s="275">
        <v>0</v>
      </c>
      <c r="K1699" s="275">
        <v>0</v>
      </c>
      <c r="L1699" s="160">
        <v>0</v>
      </c>
      <c r="M1699" s="160">
        <v>0</v>
      </c>
      <c r="N1699" s="160">
        <v>0</v>
      </c>
      <c r="O1699" s="160">
        <v>0</v>
      </c>
      <c r="P1699" s="160">
        <v>0</v>
      </c>
      <c r="Q1699" s="160">
        <f t="shared" si="395"/>
        <v>0</v>
      </c>
      <c r="R1699" s="222"/>
      <c r="S1699" s="209"/>
      <c r="T1699" s="209"/>
      <c r="U1699" s="517"/>
      <c r="V1699" s="16">
        <v>0</v>
      </c>
      <c r="W1699" s="11">
        <v>0</v>
      </c>
      <c r="X1699" s="17">
        <v>0</v>
      </c>
      <c r="Y1699" s="16"/>
      <c r="Z1699" s="11"/>
      <c r="AA1699" s="17"/>
      <c r="AB1699" s="16"/>
      <c r="AC1699" s="11"/>
      <c r="AD1699" s="17">
        <f t="shared" si="394"/>
        <v>0</v>
      </c>
      <c r="AE1699" s="16"/>
      <c r="AF1699" s="11"/>
      <c r="AG1699" s="17"/>
      <c r="AH1699" s="164">
        <f t="shared" si="399"/>
        <v>0</v>
      </c>
      <c r="AI1699" s="285"/>
      <c r="AJ1699" s="16">
        <f t="shared" si="392"/>
        <v>0</v>
      </c>
    </row>
    <row r="1700" spans="1:36" ht="11.25" customHeight="1">
      <c r="A1700" s="156">
        <v>23200101</v>
      </c>
      <c r="C1700" s="197" t="s">
        <v>763</v>
      </c>
      <c r="D1700" s="159">
        <v>-1.92</v>
      </c>
      <c r="E1700" s="159">
        <v>-694808</v>
      </c>
      <c r="F1700" s="159">
        <v>-330930.21000000002</v>
      </c>
      <c r="G1700" s="159">
        <v>-487703.02</v>
      </c>
      <c r="H1700" s="159">
        <v>-298043.86</v>
      </c>
      <c r="I1700" s="159">
        <v>-98960.24</v>
      </c>
      <c r="J1700" s="275">
        <v>-568927.19999999995</v>
      </c>
      <c r="K1700" s="275">
        <v>-1160970.23</v>
      </c>
      <c r="L1700" s="160">
        <v>-508512.28</v>
      </c>
      <c r="M1700" s="160">
        <v>0.88</v>
      </c>
      <c r="N1700" s="160">
        <v>-146218</v>
      </c>
      <c r="O1700" s="160">
        <v>-546498</v>
      </c>
      <c r="P1700" s="160">
        <v>-99192</v>
      </c>
      <c r="Q1700" s="160">
        <f t="shared" si="395"/>
        <v>-407597.26</v>
      </c>
      <c r="R1700" s="222"/>
      <c r="S1700" s="209"/>
      <c r="T1700" s="209"/>
      <c r="U1700" s="517"/>
      <c r="V1700" s="16">
        <v>0</v>
      </c>
      <c r="W1700" s="11">
        <v>0</v>
      </c>
      <c r="X1700" s="17">
        <v>0</v>
      </c>
      <c r="Y1700" s="16"/>
      <c r="Z1700" s="11"/>
      <c r="AA1700" s="17"/>
      <c r="AB1700" s="16"/>
      <c r="AC1700" s="11"/>
      <c r="AD1700" s="17">
        <f t="shared" si="394"/>
        <v>0</v>
      </c>
      <c r="AE1700" s="16"/>
      <c r="AF1700" s="11"/>
      <c r="AG1700" s="17"/>
      <c r="AH1700" s="164">
        <f t="shared" si="399"/>
        <v>-407597.26</v>
      </c>
      <c r="AI1700" s="285"/>
      <c r="AJ1700" s="16">
        <f t="shared" si="392"/>
        <v>0</v>
      </c>
    </row>
    <row r="1701" spans="1:36" ht="11.25" customHeight="1">
      <c r="A1701" s="156">
        <v>23200103</v>
      </c>
      <c r="C1701" s="197" t="s">
        <v>133</v>
      </c>
      <c r="D1701" s="159">
        <v>-64137.51</v>
      </c>
      <c r="E1701" s="159">
        <v>-67897.990000000005</v>
      </c>
      <c r="F1701" s="159">
        <v>-75545.399999999994</v>
      </c>
      <c r="G1701" s="159">
        <v>-98238.98</v>
      </c>
      <c r="H1701" s="159">
        <v>-61237.04</v>
      </c>
      <c r="I1701" s="159">
        <v>-59846.28</v>
      </c>
      <c r="J1701" s="275">
        <v>-60638.26</v>
      </c>
      <c r="K1701" s="275">
        <v>-45545.08</v>
      </c>
      <c r="L1701" s="160">
        <v>-54748.59</v>
      </c>
      <c r="M1701" s="160">
        <v>-54463.74</v>
      </c>
      <c r="N1701" s="160">
        <v>-53125.96</v>
      </c>
      <c r="O1701" s="160">
        <v>-57751.51</v>
      </c>
      <c r="P1701" s="160">
        <v>-62676.92</v>
      </c>
      <c r="Q1701" s="160">
        <f t="shared" si="395"/>
        <v>-62703.837083333325</v>
      </c>
      <c r="R1701" s="222"/>
      <c r="S1701" s="209"/>
      <c r="T1701" s="209"/>
      <c r="U1701" s="517"/>
      <c r="V1701" s="16">
        <v>0</v>
      </c>
      <c r="W1701" s="11">
        <v>0</v>
      </c>
      <c r="X1701" s="17">
        <v>0</v>
      </c>
      <c r="Y1701" s="16"/>
      <c r="Z1701" s="11"/>
      <c r="AA1701" s="17"/>
      <c r="AB1701" s="16"/>
      <c r="AC1701" s="11"/>
      <c r="AD1701" s="17">
        <f t="shared" si="394"/>
        <v>0</v>
      </c>
      <c r="AE1701" s="16"/>
      <c r="AF1701" s="11"/>
      <c r="AG1701" s="17"/>
      <c r="AH1701" s="164">
        <f t="shared" si="399"/>
        <v>-62703.837083333325</v>
      </c>
      <c r="AI1701" s="285"/>
      <c r="AJ1701" s="16">
        <f t="shared" si="392"/>
        <v>0</v>
      </c>
    </row>
    <row r="1702" spans="1:36" ht="11.25" customHeight="1">
      <c r="A1702" s="156">
        <v>23200111</v>
      </c>
      <c r="C1702" s="197" t="s">
        <v>1776</v>
      </c>
      <c r="D1702" s="159">
        <v>-288762.51</v>
      </c>
      <c r="E1702" s="159">
        <v>-275546.38</v>
      </c>
      <c r="F1702" s="159">
        <v>-476252.47</v>
      </c>
      <c r="G1702" s="159">
        <v>-473439.49</v>
      </c>
      <c r="H1702" s="159">
        <v>-466020.15</v>
      </c>
      <c r="I1702" s="159">
        <v>-281328.40000000002</v>
      </c>
      <c r="J1702" s="275">
        <v>-230747.31</v>
      </c>
      <c r="K1702" s="275">
        <v>-242511</v>
      </c>
      <c r="L1702" s="160">
        <v>-233984.9</v>
      </c>
      <c r="M1702" s="160">
        <v>-134828.13</v>
      </c>
      <c r="N1702" s="160">
        <v>-337734.73</v>
      </c>
      <c r="O1702" s="160">
        <v>-297791.26</v>
      </c>
      <c r="P1702" s="160">
        <v>-671270.15</v>
      </c>
      <c r="Q1702" s="160">
        <f t="shared" si="395"/>
        <v>-327516.71249999997</v>
      </c>
      <c r="R1702" s="222"/>
      <c r="S1702" s="222"/>
      <c r="T1702" s="222"/>
      <c r="U1702" s="517"/>
      <c r="V1702" s="16">
        <v>0</v>
      </c>
      <c r="W1702" s="11">
        <v>0</v>
      </c>
      <c r="X1702" s="17">
        <v>0</v>
      </c>
      <c r="Y1702" s="16"/>
      <c r="Z1702" s="11"/>
      <c r="AA1702" s="17"/>
      <c r="AB1702" s="16"/>
      <c r="AC1702" s="11"/>
      <c r="AD1702" s="17">
        <f t="shared" si="394"/>
        <v>0</v>
      </c>
      <c r="AE1702" s="16"/>
      <c r="AF1702" s="11"/>
      <c r="AG1702" s="17"/>
      <c r="AH1702" s="164">
        <f t="shared" si="399"/>
        <v>-327516.71249999997</v>
      </c>
      <c r="AI1702" s="285"/>
      <c r="AJ1702" s="16">
        <f t="shared" si="392"/>
        <v>0</v>
      </c>
    </row>
    <row r="1703" spans="1:36" ht="11.25" customHeight="1">
      <c r="A1703" s="156">
        <v>23200113</v>
      </c>
      <c r="C1703" s="197" t="s">
        <v>134</v>
      </c>
      <c r="D1703" s="159">
        <v>0</v>
      </c>
      <c r="E1703" s="159">
        <v>0</v>
      </c>
      <c r="F1703" s="159">
        <v>0</v>
      </c>
      <c r="G1703" s="159">
        <v>0</v>
      </c>
      <c r="H1703" s="159">
        <v>0</v>
      </c>
      <c r="I1703" s="159">
        <v>0</v>
      </c>
      <c r="J1703" s="275">
        <v>0</v>
      </c>
      <c r="K1703" s="275">
        <v>0</v>
      </c>
      <c r="L1703" s="160">
        <v>0</v>
      </c>
      <c r="M1703" s="160">
        <v>0</v>
      </c>
      <c r="N1703" s="160">
        <v>0</v>
      </c>
      <c r="O1703" s="160">
        <v>0</v>
      </c>
      <c r="P1703" s="160">
        <v>0</v>
      </c>
      <c r="Q1703" s="160">
        <f t="shared" si="395"/>
        <v>0</v>
      </c>
      <c r="R1703" s="222"/>
      <c r="S1703" s="209"/>
      <c r="T1703" s="209"/>
      <c r="U1703" s="517"/>
      <c r="V1703" s="16">
        <v>0</v>
      </c>
      <c r="W1703" s="11">
        <v>0</v>
      </c>
      <c r="X1703" s="17">
        <v>0</v>
      </c>
      <c r="Y1703" s="16"/>
      <c r="Z1703" s="11"/>
      <c r="AA1703" s="17"/>
      <c r="AB1703" s="16"/>
      <c r="AC1703" s="11"/>
      <c r="AD1703" s="17">
        <f t="shared" si="394"/>
        <v>0</v>
      </c>
      <c r="AE1703" s="16"/>
      <c r="AF1703" s="11"/>
      <c r="AG1703" s="17"/>
      <c r="AH1703" s="164">
        <f t="shared" si="399"/>
        <v>0</v>
      </c>
      <c r="AI1703" s="285"/>
      <c r="AJ1703" s="16">
        <f t="shared" si="392"/>
        <v>0</v>
      </c>
    </row>
    <row r="1704" spans="1:36" ht="11.25" customHeight="1">
      <c r="A1704" s="156">
        <v>23200121</v>
      </c>
      <c r="B1704" s="144"/>
      <c r="C1704" s="197" t="s">
        <v>1527</v>
      </c>
      <c r="D1704" s="159">
        <v>-225742.34</v>
      </c>
      <c r="E1704" s="159">
        <v>-344939.24</v>
      </c>
      <c r="F1704" s="159">
        <v>-251317.35</v>
      </c>
      <c r="G1704" s="159">
        <v>-283486.94</v>
      </c>
      <c r="H1704" s="159">
        <v>-495944</v>
      </c>
      <c r="I1704" s="159">
        <v>-246239.97</v>
      </c>
      <c r="J1704" s="275">
        <v>-59161.05</v>
      </c>
      <c r="K1704" s="275">
        <v>-115350.52</v>
      </c>
      <c r="L1704" s="160">
        <v>-216795.38</v>
      </c>
      <c r="M1704" s="160">
        <v>-115350.52</v>
      </c>
      <c r="N1704" s="160">
        <v>-244849.02</v>
      </c>
      <c r="O1704" s="160">
        <v>-59161.05</v>
      </c>
      <c r="P1704" s="160">
        <v>-115350.52</v>
      </c>
      <c r="Q1704" s="160">
        <f t="shared" si="395"/>
        <v>-216928.45583333334</v>
      </c>
      <c r="R1704" s="222"/>
      <c r="S1704" s="222"/>
      <c r="T1704" s="222"/>
      <c r="U1704" s="517"/>
      <c r="V1704" s="16">
        <v>0</v>
      </c>
      <c r="W1704" s="11">
        <v>0</v>
      </c>
      <c r="X1704" s="17">
        <v>0</v>
      </c>
      <c r="Y1704" s="16"/>
      <c r="Z1704" s="11"/>
      <c r="AA1704" s="17"/>
      <c r="AB1704" s="16"/>
      <c r="AC1704" s="11"/>
      <c r="AD1704" s="17">
        <f t="shared" si="394"/>
        <v>0</v>
      </c>
      <c r="AE1704" s="16"/>
      <c r="AF1704" s="11"/>
      <c r="AG1704" s="17"/>
      <c r="AH1704" s="164">
        <f t="shared" si="399"/>
        <v>-216928.45583333334</v>
      </c>
      <c r="AI1704" s="285"/>
      <c r="AJ1704" s="16">
        <f t="shared" si="392"/>
        <v>0</v>
      </c>
    </row>
    <row r="1705" spans="1:36" ht="11.25" customHeight="1">
      <c r="A1705" s="156">
        <v>23200131</v>
      </c>
      <c r="B1705" s="144"/>
      <c r="C1705" s="197" t="s">
        <v>536</v>
      </c>
      <c r="D1705" s="159">
        <v>0</v>
      </c>
      <c r="E1705" s="159">
        <v>0</v>
      </c>
      <c r="F1705" s="159">
        <v>0</v>
      </c>
      <c r="G1705" s="159">
        <v>0</v>
      </c>
      <c r="H1705" s="159">
        <v>0</v>
      </c>
      <c r="I1705" s="159">
        <v>0</v>
      </c>
      <c r="J1705" s="275">
        <v>0</v>
      </c>
      <c r="K1705" s="275">
        <v>0</v>
      </c>
      <c r="L1705" s="160">
        <v>0</v>
      </c>
      <c r="M1705" s="160">
        <v>0</v>
      </c>
      <c r="N1705" s="160">
        <v>0</v>
      </c>
      <c r="O1705" s="160">
        <v>0</v>
      </c>
      <c r="P1705" s="160">
        <v>0</v>
      </c>
      <c r="Q1705" s="160">
        <f t="shared" si="395"/>
        <v>0</v>
      </c>
      <c r="R1705" s="222"/>
      <c r="S1705" s="222"/>
      <c r="T1705" s="222"/>
      <c r="U1705" s="517"/>
      <c r="V1705" s="16">
        <v>0</v>
      </c>
      <c r="W1705" s="11">
        <v>0</v>
      </c>
      <c r="X1705" s="17">
        <v>0</v>
      </c>
      <c r="Y1705" s="16"/>
      <c r="Z1705" s="11"/>
      <c r="AA1705" s="17"/>
      <c r="AB1705" s="16"/>
      <c r="AC1705" s="11"/>
      <c r="AD1705" s="17">
        <f t="shared" si="394"/>
        <v>0</v>
      </c>
      <c r="AE1705" s="16"/>
      <c r="AF1705" s="11"/>
      <c r="AG1705" s="17"/>
      <c r="AH1705" s="164">
        <f t="shared" si="399"/>
        <v>0</v>
      </c>
      <c r="AI1705" s="285"/>
      <c r="AJ1705" s="16">
        <f t="shared" si="392"/>
        <v>0</v>
      </c>
    </row>
    <row r="1706" spans="1:36" ht="11.25" customHeight="1">
      <c r="A1706" s="156">
        <v>23200141</v>
      </c>
      <c r="B1706" s="144"/>
      <c r="C1706" s="197" t="s">
        <v>511</v>
      </c>
      <c r="D1706" s="159">
        <v>0</v>
      </c>
      <c r="E1706" s="159">
        <v>0</v>
      </c>
      <c r="F1706" s="159">
        <v>0</v>
      </c>
      <c r="G1706" s="159">
        <v>0</v>
      </c>
      <c r="H1706" s="159">
        <v>0</v>
      </c>
      <c r="I1706" s="159">
        <v>0</v>
      </c>
      <c r="J1706" s="275">
        <v>0</v>
      </c>
      <c r="K1706" s="275">
        <v>0</v>
      </c>
      <c r="L1706" s="160">
        <v>0</v>
      </c>
      <c r="M1706" s="160">
        <v>0</v>
      </c>
      <c r="N1706" s="160">
        <v>0</v>
      </c>
      <c r="O1706" s="160">
        <v>0</v>
      </c>
      <c r="P1706" s="160">
        <v>0</v>
      </c>
      <c r="Q1706" s="160">
        <f t="shared" si="395"/>
        <v>0</v>
      </c>
      <c r="R1706" s="298"/>
      <c r="S1706" s="238"/>
      <c r="T1706" s="238" t="s">
        <v>1056</v>
      </c>
      <c r="U1706" s="517"/>
      <c r="V1706" s="16">
        <v>0</v>
      </c>
      <c r="W1706" s="11">
        <v>0</v>
      </c>
      <c r="X1706" s="17">
        <v>0</v>
      </c>
      <c r="Y1706" s="16"/>
      <c r="Z1706" s="11"/>
      <c r="AA1706" s="17"/>
      <c r="AB1706" s="16"/>
      <c r="AC1706" s="11"/>
      <c r="AD1706" s="17">
        <f t="shared" ref="AD1706:AD1741" si="400">SUM(AB1706:AC1706)</f>
        <v>0</v>
      </c>
      <c r="AE1706" s="16">
        <f>$Q1706</f>
        <v>0</v>
      </c>
      <c r="AF1706" s="11">
        <f>$Q1706</f>
        <v>0</v>
      </c>
      <c r="AG1706" s="17">
        <f>$Q1706</f>
        <v>0</v>
      </c>
      <c r="AH1706" s="161"/>
      <c r="AI1706" s="285"/>
      <c r="AJ1706" s="16">
        <f t="shared" si="392"/>
        <v>0</v>
      </c>
    </row>
    <row r="1707" spans="1:36" ht="11.25" customHeight="1">
      <c r="A1707" s="258">
        <v>23200151</v>
      </c>
      <c r="B1707" s="243"/>
      <c r="C1707" s="243" t="s">
        <v>2180</v>
      </c>
      <c r="D1707" s="159">
        <v>0</v>
      </c>
      <c r="E1707" s="159">
        <v>0</v>
      </c>
      <c r="F1707" s="159">
        <v>0</v>
      </c>
      <c r="G1707" s="159">
        <v>0</v>
      </c>
      <c r="H1707" s="159">
        <v>0</v>
      </c>
      <c r="I1707" s="159">
        <v>0</v>
      </c>
      <c r="J1707" s="275">
        <v>0</v>
      </c>
      <c r="K1707" s="275">
        <v>0</v>
      </c>
      <c r="L1707" s="275">
        <v>0</v>
      </c>
      <c r="M1707" s="275">
        <v>0</v>
      </c>
      <c r="N1707" s="275">
        <v>0</v>
      </c>
      <c r="O1707" s="275">
        <v>0</v>
      </c>
      <c r="P1707" s="275">
        <v>0</v>
      </c>
      <c r="Q1707" s="160">
        <f t="shared" si="395"/>
        <v>0</v>
      </c>
      <c r="R1707" s="222"/>
      <c r="S1707" s="222"/>
      <c r="T1707" s="222"/>
      <c r="U1707" s="517"/>
      <c r="V1707" s="16">
        <v>0</v>
      </c>
      <c r="W1707" s="11">
        <v>0</v>
      </c>
      <c r="X1707" s="17">
        <v>0</v>
      </c>
      <c r="Y1707" s="16"/>
      <c r="Z1707" s="11"/>
      <c r="AA1707" s="17"/>
      <c r="AB1707" s="16"/>
      <c r="AC1707" s="11"/>
      <c r="AD1707" s="17">
        <f t="shared" si="400"/>
        <v>0</v>
      </c>
      <c r="AE1707" s="16"/>
      <c r="AF1707" s="11"/>
      <c r="AG1707" s="17"/>
      <c r="AH1707" s="164">
        <f t="shared" ref="AH1707:AH1727" si="401">Q1707</f>
        <v>0</v>
      </c>
      <c r="AI1707" s="285"/>
      <c r="AJ1707" s="16">
        <f t="shared" si="392"/>
        <v>0</v>
      </c>
    </row>
    <row r="1708" spans="1:36" ht="11.25" customHeight="1">
      <c r="A1708" s="156">
        <v>23200153</v>
      </c>
      <c r="C1708" s="197" t="s">
        <v>1578</v>
      </c>
      <c r="D1708" s="159">
        <v>-8474.89</v>
      </c>
      <c r="E1708" s="159">
        <v>0</v>
      </c>
      <c r="F1708" s="159">
        <v>0</v>
      </c>
      <c r="G1708" s="159">
        <v>-8.75</v>
      </c>
      <c r="H1708" s="159">
        <v>0</v>
      </c>
      <c r="I1708" s="159">
        <v>-11458.67</v>
      </c>
      <c r="J1708" s="275">
        <v>-19859.490000000002</v>
      </c>
      <c r="K1708" s="275">
        <v>0</v>
      </c>
      <c r="L1708" s="160">
        <v>0</v>
      </c>
      <c r="M1708" s="160">
        <v>0</v>
      </c>
      <c r="N1708" s="160">
        <v>0</v>
      </c>
      <c r="O1708" s="160">
        <v>0</v>
      </c>
      <c r="P1708" s="160">
        <v>0</v>
      </c>
      <c r="Q1708" s="160">
        <f t="shared" si="395"/>
        <v>-2963.6962500000004</v>
      </c>
      <c r="R1708" s="494"/>
      <c r="S1708" s="239"/>
      <c r="T1708" s="239"/>
      <c r="U1708" s="517"/>
      <c r="V1708" s="16">
        <v>0</v>
      </c>
      <c r="W1708" s="11">
        <v>0</v>
      </c>
      <c r="X1708" s="17">
        <v>0</v>
      </c>
      <c r="Y1708" s="16"/>
      <c r="Z1708" s="11"/>
      <c r="AA1708" s="17"/>
      <c r="AB1708" s="16"/>
      <c r="AC1708" s="11"/>
      <c r="AD1708" s="17">
        <f t="shared" si="400"/>
        <v>0</v>
      </c>
      <c r="AE1708" s="16"/>
      <c r="AF1708" s="11"/>
      <c r="AG1708" s="17"/>
      <c r="AH1708" s="164">
        <f t="shared" si="401"/>
        <v>-2963.6962500000004</v>
      </c>
      <c r="AI1708" s="285"/>
      <c r="AJ1708" s="16">
        <f t="shared" si="392"/>
        <v>0</v>
      </c>
    </row>
    <row r="1709" spans="1:36" ht="11.25" customHeight="1">
      <c r="A1709" s="156">
        <v>23200161</v>
      </c>
      <c r="C1709" s="197" t="s">
        <v>2493</v>
      </c>
      <c r="D1709" s="159">
        <v>0</v>
      </c>
      <c r="E1709" s="159">
        <v>0</v>
      </c>
      <c r="F1709" s="159">
        <v>0</v>
      </c>
      <c r="G1709" s="159">
        <v>0</v>
      </c>
      <c r="H1709" s="159">
        <v>0</v>
      </c>
      <c r="I1709" s="159">
        <v>0</v>
      </c>
      <c r="J1709" s="275">
        <v>0</v>
      </c>
      <c r="K1709" s="275">
        <v>0</v>
      </c>
      <c r="L1709" s="160">
        <v>0</v>
      </c>
      <c r="M1709" s="160">
        <v>0</v>
      </c>
      <c r="N1709" s="160">
        <v>0</v>
      </c>
      <c r="O1709" s="160">
        <v>0</v>
      </c>
      <c r="P1709" s="160">
        <v>0</v>
      </c>
      <c r="Q1709" s="160">
        <f t="shared" si="395"/>
        <v>0</v>
      </c>
      <c r="R1709" s="494"/>
      <c r="S1709" s="239"/>
      <c r="T1709" s="239"/>
      <c r="U1709" s="517"/>
      <c r="V1709" s="16">
        <v>0</v>
      </c>
      <c r="W1709" s="11">
        <v>0</v>
      </c>
      <c r="X1709" s="17">
        <v>0</v>
      </c>
      <c r="Y1709" s="16"/>
      <c r="Z1709" s="11"/>
      <c r="AA1709" s="17"/>
      <c r="AB1709" s="16"/>
      <c r="AC1709" s="11"/>
      <c r="AD1709" s="17">
        <f t="shared" ref="AD1709" si="402">SUM(AB1709:AC1709)</f>
        <v>0</v>
      </c>
      <c r="AE1709" s="16"/>
      <c r="AF1709" s="11"/>
      <c r="AG1709" s="17"/>
      <c r="AH1709" s="164">
        <f t="shared" si="401"/>
        <v>0</v>
      </c>
      <c r="AI1709" s="285"/>
      <c r="AJ1709" s="16">
        <f t="shared" si="392"/>
        <v>0</v>
      </c>
    </row>
    <row r="1710" spans="1:36" ht="11.25" customHeight="1">
      <c r="A1710" s="156">
        <v>23200173</v>
      </c>
      <c r="C1710" s="197" t="s">
        <v>1579</v>
      </c>
      <c r="D1710" s="159">
        <v>0</v>
      </c>
      <c r="E1710" s="159">
        <v>0</v>
      </c>
      <c r="F1710" s="159">
        <v>0</v>
      </c>
      <c r="G1710" s="159">
        <v>0</v>
      </c>
      <c r="H1710" s="159">
        <v>0</v>
      </c>
      <c r="I1710" s="159">
        <v>0</v>
      </c>
      <c r="J1710" s="275">
        <v>0</v>
      </c>
      <c r="K1710" s="275">
        <v>0</v>
      </c>
      <c r="L1710" s="160">
        <v>0</v>
      </c>
      <c r="M1710" s="160">
        <v>0</v>
      </c>
      <c r="N1710" s="160">
        <v>0</v>
      </c>
      <c r="O1710" s="160">
        <v>0</v>
      </c>
      <c r="P1710" s="160">
        <v>0</v>
      </c>
      <c r="Q1710" s="275">
        <f t="shared" si="395"/>
        <v>0</v>
      </c>
      <c r="R1710" s="222"/>
      <c r="S1710" s="209"/>
      <c r="T1710" s="209"/>
      <c r="U1710" s="517"/>
      <c r="V1710" s="16">
        <v>0</v>
      </c>
      <c r="W1710" s="11">
        <v>0</v>
      </c>
      <c r="X1710" s="17">
        <v>0</v>
      </c>
      <c r="Y1710" s="16"/>
      <c r="Z1710" s="11"/>
      <c r="AA1710" s="17"/>
      <c r="AB1710" s="16"/>
      <c r="AC1710" s="11"/>
      <c r="AD1710" s="17">
        <f t="shared" si="400"/>
        <v>0</v>
      </c>
      <c r="AE1710" s="16"/>
      <c r="AF1710" s="11"/>
      <c r="AG1710" s="17"/>
      <c r="AH1710" s="164">
        <f t="shared" si="401"/>
        <v>0</v>
      </c>
      <c r="AI1710" s="285"/>
      <c r="AJ1710" s="16">
        <f t="shared" si="392"/>
        <v>0</v>
      </c>
    </row>
    <row r="1711" spans="1:36" ht="11.25" customHeight="1">
      <c r="A1711" s="156">
        <v>23200202</v>
      </c>
      <c r="C1711" s="197" t="s">
        <v>282</v>
      </c>
      <c r="D1711" s="159">
        <v>0</v>
      </c>
      <c r="E1711" s="159">
        <v>0</v>
      </c>
      <c r="F1711" s="159">
        <v>0</v>
      </c>
      <c r="G1711" s="159">
        <v>0</v>
      </c>
      <c r="H1711" s="159">
        <v>0</v>
      </c>
      <c r="I1711" s="159">
        <v>0</v>
      </c>
      <c r="J1711" s="275">
        <v>0</v>
      </c>
      <c r="K1711" s="275">
        <v>0</v>
      </c>
      <c r="L1711" s="160">
        <v>0</v>
      </c>
      <c r="M1711" s="160">
        <v>0</v>
      </c>
      <c r="N1711" s="160">
        <v>0</v>
      </c>
      <c r="O1711" s="160">
        <v>0</v>
      </c>
      <c r="P1711" s="160">
        <v>0</v>
      </c>
      <c r="Q1711" s="160">
        <f t="shared" si="395"/>
        <v>0</v>
      </c>
      <c r="R1711" s="222"/>
      <c r="S1711" s="209"/>
      <c r="T1711" s="209"/>
      <c r="U1711" s="517"/>
      <c r="V1711" s="16">
        <v>0</v>
      </c>
      <c r="W1711" s="11">
        <v>0</v>
      </c>
      <c r="X1711" s="17">
        <v>0</v>
      </c>
      <c r="Y1711" s="16"/>
      <c r="Z1711" s="11"/>
      <c r="AA1711" s="17"/>
      <c r="AB1711" s="16"/>
      <c r="AC1711" s="11"/>
      <c r="AD1711" s="17">
        <f t="shared" si="400"/>
        <v>0</v>
      </c>
      <c r="AE1711" s="16"/>
      <c r="AF1711" s="11"/>
      <c r="AG1711" s="17"/>
      <c r="AH1711" s="164">
        <f t="shared" si="401"/>
        <v>0</v>
      </c>
      <c r="AI1711" s="285"/>
      <c r="AJ1711" s="16">
        <f t="shared" si="392"/>
        <v>0</v>
      </c>
    </row>
    <row r="1712" spans="1:36" ht="11.25" customHeight="1">
      <c r="A1712" s="156">
        <v>23200212</v>
      </c>
      <c r="C1712" s="197" t="s">
        <v>1192</v>
      </c>
      <c r="D1712" s="159">
        <v>0</v>
      </c>
      <c r="E1712" s="159">
        <v>0</v>
      </c>
      <c r="F1712" s="159">
        <v>0</v>
      </c>
      <c r="G1712" s="159">
        <v>0</v>
      </c>
      <c r="H1712" s="159">
        <v>0</v>
      </c>
      <c r="I1712" s="159">
        <v>0</v>
      </c>
      <c r="J1712" s="275">
        <v>0</v>
      </c>
      <c r="K1712" s="275">
        <v>0</v>
      </c>
      <c r="L1712" s="160">
        <v>0</v>
      </c>
      <c r="M1712" s="160">
        <v>0</v>
      </c>
      <c r="N1712" s="160">
        <v>0</v>
      </c>
      <c r="O1712" s="160">
        <v>0</v>
      </c>
      <c r="P1712" s="160">
        <v>0</v>
      </c>
      <c r="Q1712" s="160">
        <f t="shared" si="395"/>
        <v>0</v>
      </c>
      <c r="R1712" s="222"/>
      <c r="S1712" s="209"/>
      <c r="T1712" s="209"/>
      <c r="U1712" s="517"/>
      <c r="V1712" s="16">
        <v>0</v>
      </c>
      <c r="W1712" s="11">
        <v>0</v>
      </c>
      <c r="X1712" s="17">
        <v>0</v>
      </c>
      <c r="Y1712" s="16"/>
      <c r="Z1712" s="11"/>
      <c r="AA1712" s="17"/>
      <c r="AB1712" s="16"/>
      <c r="AC1712" s="11"/>
      <c r="AD1712" s="17">
        <f t="shared" si="400"/>
        <v>0</v>
      </c>
      <c r="AE1712" s="16"/>
      <c r="AF1712" s="11"/>
      <c r="AG1712" s="17"/>
      <c r="AH1712" s="164">
        <f t="shared" si="401"/>
        <v>0</v>
      </c>
      <c r="AI1712" s="285"/>
      <c r="AJ1712" s="16">
        <f t="shared" si="392"/>
        <v>0</v>
      </c>
    </row>
    <row r="1713" spans="1:36" ht="11.25" customHeight="1">
      <c r="A1713" s="156">
        <v>23200221</v>
      </c>
      <c r="C1713" s="197" t="s">
        <v>2978</v>
      </c>
      <c r="D1713" s="159">
        <v>0.02</v>
      </c>
      <c r="E1713" s="159">
        <v>-0.42</v>
      </c>
      <c r="F1713" s="159">
        <v>-0.23</v>
      </c>
      <c r="G1713" s="159">
        <v>60.48</v>
      </c>
      <c r="H1713" s="159">
        <v>-2715</v>
      </c>
      <c r="I1713" s="159">
        <v>-2714.32</v>
      </c>
      <c r="J1713" s="275">
        <v>-0.01</v>
      </c>
      <c r="K1713" s="275">
        <v>-0.02</v>
      </c>
      <c r="L1713" s="160">
        <v>-51.51</v>
      </c>
      <c r="M1713" s="160">
        <v>-47345.36</v>
      </c>
      <c r="N1713" s="160">
        <v>-159070.59</v>
      </c>
      <c r="O1713" s="160">
        <v>-110275.5</v>
      </c>
      <c r="P1713" s="160">
        <v>-565.66</v>
      </c>
      <c r="Q1713" s="160">
        <f t="shared" si="395"/>
        <v>-26866.274999999998</v>
      </c>
      <c r="R1713" s="222"/>
      <c r="S1713" s="209"/>
      <c r="T1713" s="209"/>
      <c r="U1713" s="517"/>
      <c r="V1713" s="16">
        <v>0</v>
      </c>
      <c r="W1713" s="11">
        <v>0</v>
      </c>
      <c r="X1713" s="17">
        <v>0</v>
      </c>
      <c r="Y1713" s="16"/>
      <c r="Z1713" s="11"/>
      <c r="AA1713" s="17"/>
      <c r="AB1713" s="16"/>
      <c r="AC1713" s="11"/>
      <c r="AD1713" s="17"/>
      <c r="AE1713" s="16"/>
      <c r="AF1713" s="11"/>
      <c r="AG1713" s="17"/>
      <c r="AH1713" s="164">
        <f t="shared" si="401"/>
        <v>-26866.274999999998</v>
      </c>
      <c r="AI1713" s="285"/>
      <c r="AJ1713" s="16">
        <f t="shared" si="392"/>
        <v>0</v>
      </c>
    </row>
    <row r="1714" spans="1:36" ht="11.25" customHeight="1">
      <c r="A1714" s="156">
        <v>23200222</v>
      </c>
      <c r="C1714" s="197" t="s">
        <v>257</v>
      </c>
      <c r="D1714" s="159">
        <v>-9988690.0099999998</v>
      </c>
      <c r="E1714" s="159">
        <v>-10232955.74</v>
      </c>
      <c r="F1714" s="159">
        <v>-11173403.17</v>
      </c>
      <c r="G1714" s="159">
        <v>-11782137.539999999</v>
      </c>
      <c r="H1714" s="159">
        <v>-11409516.99</v>
      </c>
      <c r="I1714" s="159">
        <v>-11146219.939999999</v>
      </c>
      <c r="J1714" s="275">
        <v>-11712112.890000001</v>
      </c>
      <c r="K1714" s="275">
        <v>-10221040.02</v>
      </c>
      <c r="L1714" s="160">
        <v>-10407289.689999999</v>
      </c>
      <c r="M1714" s="160">
        <v>-9744214.9399999995</v>
      </c>
      <c r="N1714" s="160">
        <v>-10025852.41</v>
      </c>
      <c r="O1714" s="160">
        <v>-10113080.26</v>
      </c>
      <c r="P1714" s="160">
        <v>-9730433.2100000009</v>
      </c>
      <c r="Q1714" s="160">
        <f t="shared" si="395"/>
        <v>-10652282.1</v>
      </c>
      <c r="R1714" s="222"/>
      <c r="S1714" s="209"/>
      <c r="T1714" s="209"/>
      <c r="U1714" s="517"/>
      <c r="V1714" s="16">
        <v>0</v>
      </c>
      <c r="W1714" s="11">
        <v>0</v>
      </c>
      <c r="X1714" s="17">
        <v>0</v>
      </c>
      <c r="Y1714" s="16"/>
      <c r="Z1714" s="11"/>
      <c r="AA1714" s="17"/>
      <c r="AB1714" s="16"/>
      <c r="AC1714" s="11"/>
      <c r="AD1714" s="17">
        <f t="shared" si="400"/>
        <v>0</v>
      </c>
      <c r="AE1714" s="16"/>
      <c r="AF1714" s="11"/>
      <c r="AG1714" s="17"/>
      <c r="AH1714" s="164">
        <f t="shared" si="401"/>
        <v>-10652282.1</v>
      </c>
      <c r="AI1714" s="285"/>
      <c r="AJ1714" s="16">
        <f t="shared" si="392"/>
        <v>0</v>
      </c>
    </row>
    <row r="1715" spans="1:36" ht="11.25" customHeight="1">
      <c r="A1715" s="156">
        <v>23200241</v>
      </c>
      <c r="C1715" s="197" t="s">
        <v>537</v>
      </c>
      <c r="D1715" s="159">
        <v>0</v>
      </c>
      <c r="E1715" s="159">
        <v>0</v>
      </c>
      <c r="F1715" s="159">
        <v>0</v>
      </c>
      <c r="G1715" s="159">
        <v>0</v>
      </c>
      <c r="H1715" s="159">
        <v>0</v>
      </c>
      <c r="I1715" s="159">
        <v>0</v>
      </c>
      <c r="J1715" s="275">
        <v>0</v>
      </c>
      <c r="K1715" s="275">
        <v>0</v>
      </c>
      <c r="L1715" s="160">
        <v>0</v>
      </c>
      <c r="M1715" s="160">
        <v>0</v>
      </c>
      <c r="N1715" s="160">
        <v>0</v>
      </c>
      <c r="O1715" s="160">
        <v>0</v>
      </c>
      <c r="P1715" s="160">
        <v>0</v>
      </c>
      <c r="Q1715" s="160">
        <f t="shared" si="395"/>
        <v>0</v>
      </c>
      <c r="R1715" s="222"/>
      <c r="S1715" s="222"/>
      <c r="T1715" s="222"/>
      <c r="U1715" s="517"/>
      <c r="V1715" s="16">
        <v>0</v>
      </c>
      <c r="W1715" s="11">
        <v>0</v>
      </c>
      <c r="X1715" s="17">
        <v>0</v>
      </c>
      <c r="Y1715" s="16"/>
      <c r="Z1715" s="11"/>
      <c r="AA1715" s="17"/>
      <c r="AB1715" s="16"/>
      <c r="AC1715" s="11"/>
      <c r="AD1715" s="17">
        <f t="shared" si="400"/>
        <v>0</v>
      </c>
      <c r="AE1715" s="16"/>
      <c r="AF1715" s="11"/>
      <c r="AG1715" s="17"/>
      <c r="AH1715" s="164">
        <f t="shared" si="401"/>
        <v>0</v>
      </c>
      <c r="AI1715" s="285"/>
      <c r="AJ1715" s="16">
        <f t="shared" si="392"/>
        <v>0</v>
      </c>
    </row>
    <row r="1716" spans="1:36" ht="11.25" customHeight="1">
      <c r="A1716" s="156">
        <v>23200242</v>
      </c>
      <c r="C1716" s="197" t="s">
        <v>1580</v>
      </c>
      <c r="D1716" s="159">
        <v>-25293586.690000001</v>
      </c>
      <c r="E1716" s="159">
        <v>-21967354.059999999</v>
      </c>
      <c r="F1716" s="159">
        <v>-27502073.190000001</v>
      </c>
      <c r="G1716" s="159">
        <v>-30824173.23</v>
      </c>
      <c r="H1716" s="159">
        <v>-30286861.899999999</v>
      </c>
      <c r="I1716" s="159">
        <v>-20210092.559999999</v>
      </c>
      <c r="J1716" s="275">
        <v>-16489378.220000001</v>
      </c>
      <c r="K1716" s="275">
        <v>-12422405.83</v>
      </c>
      <c r="L1716" s="160">
        <v>-12078907.09</v>
      </c>
      <c r="M1716" s="160">
        <v>-12489777.65</v>
      </c>
      <c r="N1716" s="160">
        <v>-18325381.370000001</v>
      </c>
      <c r="O1716" s="160">
        <v>-19715862.010000002</v>
      </c>
      <c r="P1716" s="160">
        <v>-22496760.48</v>
      </c>
      <c r="Q1716" s="160">
        <f t="shared" si="395"/>
        <v>-20517286.724583335</v>
      </c>
      <c r="R1716" s="222"/>
      <c r="S1716" s="209"/>
      <c r="T1716" s="209"/>
      <c r="U1716" s="517"/>
      <c r="V1716" s="16">
        <v>0</v>
      </c>
      <c r="W1716" s="11">
        <v>0</v>
      </c>
      <c r="X1716" s="17">
        <v>0</v>
      </c>
      <c r="Y1716" s="16"/>
      <c r="Z1716" s="11"/>
      <c r="AA1716" s="17"/>
      <c r="AB1716" s="16"/>
      <c r="AC1716" s="11"/>
      <c r="AD1716" s="17">
        <f t="shared" si="400"/>
        <v>0</v>
      </c>
      <c r="AE1716" s="16"/>
      <c r="AF1716" s="11"/>
      <c r="AG1716" s="17"/>
      <c r="AH1716" s="164">
        <f t="shared" si="401"/>
        <v>-20517286.724583335</v>
      </c>
      <c r="AI1716" s="285"/>
      <c r="AJ1716" s="16">
        <f t="shared" si="392"/>
        <v>0</v>
      </c>
    </row>
    <row r="1717" spans="1:36" ht="11.25" customHeight="1">
      <c r="A1717" s="156">
        <v>23200243</v>
      </c>
      <c r="C1717" s="197" t="s">
        <v>964</v>
      </c>
      <c r="D1717" s="159">
        <v>0</v>
      </c>
      <c r="E1717" s="159">
        <v>0</v>
      </c>
      <c r="F1717" s="159">
        <v>0</v>
      </c>
      <c r="G1717" s="159">
        <v>0</v>
      </c>
      <c r="H1717" s="159">
        <v>0</v>
      </c>
      <c r="I1717" s="159">
        <v>0</v>
      </c>
      <c r="J1717" s="275">
        <v>0</v>
      </c>
      <c r="K1717" s="275">
        <v>0</v>
      </c>
      <c r="L1717" s="160">
        <v>0</v>
      </c>
      <c r="M1717" s="160">
        <v>0</v>
      </c>
      <c r="N1717" s="160">
        <v>0</v>
      </c>
      <c r="O1717" s="160">
        <v>0</v>
      </c>
      <c r="P1717" s="160">
        <v>0</v>
      </c>
      <c r="Q1717" s="160">
        <f t="shared" si="395"/>
        <v>0</v>
      </c>
      <c r="R1717" s="222"/>
      <c r="S1717" s="209"/>
      <c r="T1717" s="209"/>
      <c r="U1717" s="517"/>
      <c r="V1717" s="16">
        <v>0</v>
      </c>
      <c r="W1717" s="11">
        <v>0</v>
      </c>
      <c r="X1717" s="17">
        <v>0</v>
      </c>
      <c r="Y1717" s="16"/>
      <c r="Z1717" s="11"/>
      <c r="AA1717" s="17"/>
      <c r="AB1717" s="16"/>
      <c r="AC1717" s="11"/>
      <c r="AD1717" s="17">
        <f t="shared" si="400"/>
        <v>0</v>
      </c>
      <c r="AE1717" s="16"/>
      <c r="AF1717" s="11"/>
      <c r="AG1717" s="17"/>
      <c r="AH1717" s="164">
        <f t="shared" si="401"/>
        <v>0</v>
      </c>
      <c r="AI1717" s="285"/>
      <c r="AJ1717" s="16">
        <f t="shared" si="392"/>
        <v>0</v>
      </c>
    </row>
    <row r="1718" spans="1:36" ht="11.25" customHeight="1">
      <c r="A1718" s="156">
        <v>23200251</v>
      </c>
      <c r="C1718" s="197" t="s">
        <v>1329</v>
      </c>
      <c r="D1718" s="159">
        <v>0</v>
      </c>
      <c r="E1718" s="159">
        <v>0</v>
      </c>
      <c r="F1718" s="159">
        <v>0</v>
      </c>
      <c r="G1718" s="159">
        <v>0</v>
      </c>
      <c r="H1718" s="159">
        <v>0</v>
      </c>
      <c r="I1718" s="159">
        <v>0</v>
      </c>
      <c r="J1718" s="275">
        <v>0</v>
      </c>
      <c r="K1718" s="275">
        <v>0</v>
      </c>
      <c r="L1718" s="160">
        <v>0</v>
      </c>
      <c r="M1718" s="160">
        <v>0</v>
      </c>
      <c r="N1718" s="160">
        <v>0</v>
      </c>
      <c r="O1718" s="160">
        <v>0</v>
      </c>
      <c r="P1718" s="160">
        <v>0</v>
      </c>
      <c r="Q1718" s="160">
        <f t="shared" si="395"/>
        <v>0</v>
      </c>
      <c r="R1718" s="222"/>
      <c r="S1718" s="222"/>
      <c r="T1718" s="222"/>
      <c r="U1718" s="517"/>
      <c r="V1718" s="16">
        <v>0</v>
      </c>
      <c r="W1718" s="11">
        <v>0</v>
      </c>
      <c r="X1718" s="17">
        <v>0</v>
      </c>
      <c r="Y1718" s="16"/>
      <c r="Z1718" s="11"/>
      <c r="AA1718" s="17"/>
      <c r="AB1718" s="16"/>
      <c r="AC1718" s="11"/>
      <c r="AD1718" s="17">
        <f t="shared" si="400"/>
        <v>0</v>
      </c>
      <c r="AE1718" s="16"/>
      <c r="AF1718" s="11"/>
      <c r="AG1718" s="17"/>
      <c r="AH1718" s="164">
        <f t="shared" si="401"/>
        <v>0</v>
      </c>
      <c r="AI1718" s="285"/>
      <c r="AJ1718" s="16">
        <f t="shared" si="392"/>
        <v>0</v>
      </c>
    </row>
    <row r="1719" spans="1:36" ht="11.25" customHeight="1">
      <c r="A1719" s="156">
        <v>23200261</v>
      </c>
      <c r="C1719" s="197" t="s">
        <v>1330</v>
      </c>
      <c r="D1719" s="159">
        <v>0</v>
      </c>
      <c r="E1719" s="159">
        <v>0</v>
      </c>
      <c r="F1719" s="159">
        <v>0</v>
      </c>
      <c r="G1719" s="159">
        <v>0</v>
      </c>
      <c r="H1719" s="159">
        <v>0</v>
      </c>
      <c r="I1719" s="159">
        <v>0</v>
      </c>
      <c r="J1719" s="275">
        <v>0</v>
      </c>
      <c r="K1719" s="275">
        <v>0</v>
      </c>
      <c r="L1719" s="160">
        <v>0</v>
      </c>
      <c r="M1719" s="160">
        <v>0</v>
      </c>
      <c r="N1719" s="160">
        <v>0</v>
      </c>
      <c r="O1719" s="160">
        <v>0</v>
      </c>
      <c r="P1719" s="160">
        <v>0</v>
      </c>
      <c r="Q1719" s="160">
        <f t="shared" si="395"/>
        <v>0</v>
      </c>
      <c r="R1719" s="222"/>
      <c r="S1719" s="222"/>
      <c r="T1719" s="222"/>
      <c r="U1719" s="517"/>
      <c r="V1719" s="16">
        <v>0</v>
      </c>
      <c r="W1719" s="11">
        <v>0</v>
      </c>
      <c r="X1719" s="17">
        <v>0</v>
      </c>
      <c r="Y1719" s="16"/>
      <c r="Z1719" s="11"/>
      <c r="AA1719" s="17"/>
      <c r="AB1719" s="16"/>
      <c r="AC1719" s="11"/>
      <c r="AD1719" s="17">
        <f t="shared" si="400"/>
        <v>0</v>
      </c>
      <c r="AE1719" s="16"/>
      <c r="AF1719" s="11"/>
      <c r="AG1719" s="17"/>
      <c r="AH1719" s="164">
        <f t="shared" si="401"/>
        <v>0</v>
      </c>
      <c r="AI1719" s="285"/>
      <c r="AJ1719" s="16">
        <f t="shared" si="392"/>
        <v>0</v>
      </c>
    </row>
    <row r="1720" spans="1:36" ht="11.25" customHeight="1">
      <c r="A1720" s="156">
        <v>23200271</v>
      </c>
      <c r="C1720" s="197" t="s">
        <v>1331</v>
      </c>
      <c r="D1720" s="159">
        <v>0</v>
      </c>
      <c r="E1720" s="159">
        <v>0</v>
      </c>
      <c r="F1720" s="159">
        <v>0</v>
      </c>
      <c r="G1720" s="159">
        <v>0</v>
      </c>
      <c r="H1720" s="159">
        <v>0</v>
      </c>
      <c r="I1720" s="159">
        <v>0</v>
      </c>
      <c r="J1720" s="275">
        <v>0</v>
      </c>
      <c r="K1720" s="275">
        <v>0</v>
      </c>
      <c r="L1720" s="160">
        <v>0</v>
      </c>
      <c r="M1720" s="160">
        <v>0</v>
      </c>
      <c r="N1720" s="160">
        <v>0</v>
      </c>
      <c r="O1720" s="160">
        <v>0</v>
      </c>
      <c r="P1720" s="160">
        <v>0</v>
      </c>
      <c r="Q1720" s="160">
        <f t="shared" si="395"/>
        <v>0</v>
      </c>
      <c r="R1720" s="222"/>
      <c r="S1720" s="222"/>
      <c r="T1720" s="222"/>
      <c r="U1720" s="517"/>
      <c r="V1720" s="16">
        <v>0</v>
      </c>
      <c r="W1720" s="11">
        <v>0</v>
      </c>
      <c r="X1720" s="17">
        <v>0</v>
      </c>
      <c r="Y1720" s="16"/>
      <c r="Z1720" s="11"/>
      <c r="AA1720" s="17"/>
      <c r="AB1720" s="16"/>
      <c r="AC1720" s="11"/>
      <c r="AD1720" s="17">
        <f t="shared" si="400"/>
        <v>0</v>
      </c>
      <c r="AE1720" s="16"/>
      <c r="AF1720" s="11"/>
      <c r="AG1720" s="17"/>
      <c r="AH1720" s="164">
        <f t="shared" si="401"/>
        <v>0</v>
      </c>
      <c r="AI1720" s="285"/>
      <c r="AJ1720" s="16">
        <f t="shared" si="392"/>
        <v>0</v>
      </c>
    </row>
    <row r="1721" spans="1:36" ht="11.25" customHeight="1">
      <c r="A1721" s="156">
        <v>23200281</v>
      </c>
      <c r="C1721" s="197" t="s">
        <v>481</v>
      </c>
      <c r="D1721" s="159">
        <v>-254.59</v>
      </c>
      <c r="E1721" s="159">
        <v>0</v>
      </c>
      <c r="F1721" s="159">
        <v>-131.97</v>
      </c>
      <c r="G1721" s="159">
        <v>0</v>
      </c>
      <c r="H1721" s="159">
        <v>0</v>
      </c>
      <c r="I1721" s="159">
        <v>-226</v>
      </c>
      <c r="J1721" s="275">
        <v>-214.15</v>
      </c>
      <c r="K1721" s="275">
        <v>0</v>
      </c>
      <c r="L1721" s="160">
        <v>0</v>
      </c>
      <c r="M1721" s="160">
        <v>0</v>
      </c>
      <c r="N1721" s="160">
        <v>0</v>
      </c>
      <c r="O1721" s="160">
        <v>0</v>
      </c>
      <c r="P1721" s="160">
        <v>0</v>
      </c>
      <c r="Q1721" s="160">
        <f t="shared" si="395"/>
        <v>-58.28458333333333</v>
      </c>
      <c r="R1721" s="222"/>
      <c r="S1721" s="209"/>
      <c r="T1721" s="209"/>
      <c r="U1721" s="517"/>
      <c r="V1721" s="16">
        <v>0</v>
      </c>
      <c r="W1721" s="11">
        <v>0</v>
      </c>
      <c r="X1721" s="17">
        <v>0</v>
      </c>
      <c r="Y1721" s="16"/>
      <c r="Z1721" s="11"/>
      <c r="AA1721" s="17"/>
      <c r="AB1721" s="16"/>
      <c r="AC1721" s="11"/>
      <c r="AD1721" s="17">
        <f t="shared" si="400"/>
        <v>0</v>
      </c>
      <c r="AE1721" s="16"/>
      <c r="AF1721" s="11"/>
      <c r="AG1721" s="17"/>
      <c r="AH1721" s="164">
        <f t="shared" si="401"/>
        <v>-58.28458333333333</v>
      </c>
      <c r="AI1721" s="285"/>
      <c r="AJ1721" s="16">
        <f t="shared" si="392"/>
        <v>0</v>
      </c>
    </row>
    <row r="1722" spans="1:36" ht="11.25" customHeight="1">
      <c r="A1722" s="156">
        <v>23200282</v>
      </c>
      <c r="C1722" s="197" t="s">
        <v>986</v>
      </c>
      <c r="D1722" s="159">
        <v>-4941.2700000000004</v>
      </c>
      <c r="E1722" s="159">
        <v>0</v>
      </c>
      <c r="F1722" s="159">
        <v>0</v>
      </c>
      <c r="G1722" s="159">
        <v>0</v>
      </c>
      <c r="H1722" s="159">
        <v>0</v>
      </c>
      <c r="I1722" s="159">
        <v>-4999.47</v>
      </c>
      <c r="J1722" s="275">
        <v>-4984.79</v>
      </c>
      <c r="K1722" s="275">
        <v>0</v>
      </c>
      <c r="L1722" s="160">
        <v>0</v>
      </c>
      <c r="M1722" s="160">
        <v>0</v>
      </c>
      <c r="N1722" s="160">
        <v>0</v>
      </c>
      <c r="O1722" s="160">
        <v>-5004.2299999999996</v>
      </c>
      <c r="P1722" s="160">
        <v>0</v>
      </c>
      <c r="Q1722" s="160">
        <f t="shared" si="395"/>
        <v>-1454.9270833333333</v>
      </c>
      <c r="R1722" s="222"/>
      <c r="S1722" s="209"/>
      <c r="T1722" s="209"/>
      <c r="U1722" s="517"/>
      <c r="V1722" s="16">
        <v>0</v>
      </c>
      <c r="W1722" s="11">
        <v>0</v>
      </c>
      <c r="X1722" s="17">
        <v>0</v>
      </c>
      <c r="Y1722" s="16"/>
      <c r="Z1722" s="11"/>
      <c r="AA1722" s="17"/>
      <c r="AB1722" s="16"/>
      <c r="AC1722" s="11"/>
      <c r="AD1722" s="17">
        <f t="shared" si="400"/>
        <v>0</v>
      </c>
      <c r="AE1722" s="16"/>
      <c r="AF1722" s="11"/>
      <c r="AG1722" s="17"/>
      <c r="AH1722" s="164">
        <f t="shared" si="401"/>
        <v>-1454.9270833333333</v>
      </c>
      <c r="AI1722" s="285"/>
      <c r="AJ1722" s="16">
        <f t="shared" si="392"/>
        <v>0</v>
      </c>
    </row>
    <row r="1723" spans="1:36" ht="11.25" customHeight="1">
      <c r="A1723" s="156">
        <v>23200291</v>
      </c>
      <c r="C1723" s="197" t="s">
        <v>1335</v>
      </c>
      <c r="D1723" s="159">
        <v>0</v>
      </c>
      <c r="E1723" s="159">
        <v>0</v>
      </c>
      <c r="F1723" s="159">
        <v>0</v>
      </c>
      <c r="G1723" s="159">
        <v>0</v>
      </c>
      <c r="H1723" s="159">
        <v>0</v>
      </c>
      <c r="I1723" s="159">
        <v>0</v>
      </c>
      <c r="J1723" s="275">
        <v>0</v>
      </c>
      <c r="K1723" s="275">
        <v>0</v>
      </c>
      <c r="L1723" s="160">
        <v>0</v>
      </c>
      <c r="M1723" s="160">
        <v>0</v>
      </c>
      <c r="N1723" s="160">
        <v>0</v>
      </c>
      <c r="O1723" s="160">
        <v>0</v>
      </c>
      <c r="P1723" s="160">
        <v>0</v>
      </c>
      <c r="Q1723" s="160">
        <f t="shared" si="395"/>
        <v>0</v>
      </c>
      <c r="R1723" s="222"/>
      <c r="S1723" s="222"/>
      <c r="T1723" s="222"/>
      <c r="U1723" s="517"/>
      <c r="V1723" s="16">
        <v>0</v>
      </c>
      <c r="W1723" s="11">
        <v>0</v>
      </c>
      <c r="X1723" s="17">
        <v>0</v>
      </c>
      <c r="Y1723" s="16"/>
      <c r="Z1723" s="11"/>
      <c r="AA1723" s="17"/>
      <c r="AB1723" s="16"/>
      <c r="AC1723" s="11"/>
      <c r="AD1723" s="17">
        <f t="shared" si="400"/>
        <v>0</v>
      </c>
      <c r="AE1723" s="16"/>
      <c r="AF1723" s="11"/>
      <c r="AG1723" s="17"/>
      <c r="AH1723" s="164">
        <f t="shared" si="401"/>
        <v>0</v>
      </c>
      <c r="AI1723" s="285"/>
      <c r="AJ1723" s="16">
        <f t="shared" si="392"/>
        <v>0</v>
      </c>
    </row>
    <row r="1724" spans="1:36" ht="11.25" customHeight="1">
      <c r="A1724" s="156">
        <v>23200292</v>
      </c>
      <c r="C1724" s="197" t="s">
        <v>203</v>
      </c>
      <c r="D1724" s="159">
        <v>0</v>
      </c>
      <c r="E1724" s="159">
        <v>0</v>
      </c>
      <c r="F1724" s="159">
        <v>0</v>
      </c>
      <c r="G1724" s="159">
        <v>0</v>
      </c>
      <c r="H1724" s="159">
        <v>0</v>
      </c>
      <c r="I1724" s="159">
        <v>0</v>
      </c>
      <c r="J1724" s="275">
        <v>0</v>
      </c>
      <c r="K1724" s="275">
        <v>0</v>
      </c>
      <c r="L1724" s="160">
        <v>0</v>
      </c>
      <c r="M1724" s="160">
        <v>0</v>
      </c>
      <c r="N1724" s="160">
        <v>0</v>
      </c>
      <c r="O1724" s="160">
        <v>0</v>
      </c>
      <c r="P1724" s="160">
        <v>0</v>
      </c>
      <c r="Q1724" s="160">
        <f t="shared" si="395"/>
        <v>0</v>
      </c>
      <c r="R1724" s="222"/>
      <c r="S1724" s="209"/>
      <c r="T1724" s="209"/>
      <c r="U1724" s="517"/>
      <c r="V1724" s="16">
        <v>0</v>
      </c>
      <c r="W1724" s="11">
        <v>0</v>
      </c>
      <c r="X1724" s="17">
        <v>0</v>
      </c>
      <c r="Y1724" s="16"/>
      <c r="Z1724" s="11"/>
      <c r="AA1724" s="17"/>
      <c r="AB1724" s="16"/>
      <c r="AC1724" s="11"/>
      <c r="AD1724" s="17">
        <f t="shared" si="400"/>
        <v>0</v>
      </c>
      <c r="AE1724" s="16"/>
      <c r="AF1724" s="11"/>
      <c r="AG1724" s="17"/>
      <c r="AH1724" s="164">
        <f t="shared" si="401"/>
        <v>0</v>
      </c>
      <c r="AI1724" s="285"/>
      <c r="AJ1724" s="16">
        <f t="shared" si="392"/>
        <v>0</v>
      </c>
    </row>
    <row r="1725" spans="1:36" ht="11.25" customHeight="1">
      <c r="A1725" s="156">
        <v>23200293</v>
      </c>
      <c r="C1725" s="197" t="s">
        <v>1840</v>
      </c>
      <c r="D1725" s="159">
        <v>0</v>
      </c>
      <c r="E1725" s="159">
        <v>0</v>
      </c>
      <c r="F1725" s="159">
        <v>0</v>
      </c>
      <c r="G1725" s="159">
        <v>0</v>
      </c>
      <c r="H1725" s="159">
        <v>0</v>
      </c>
      <c r="I1725" s="159">
        <v>0</v>
      </c>
      <c r="J1725" s="275">
        <v>0</v>
      </c>
      <c r="K1725" s="275">
        <v>0</v>
      </c>
      <c r="L1725" s="160">
        <v>0</v>
      </c>
      <c r="M1725" s="160">
        <v>0</v>
      </c>
      <c r="N1725" s="160">
        <v>0</v>
      </c>
      <c r="O1725" s="160">
        <v>0</v>
      </c>
      <c r="P1725" s="160">
        <v>0</v>
      </c>
      <c r="Q1725" s="160">
        <f t="shared" si="395"/>
        <v>0</v>
      </c>
      <c r="R1725" s="222"/>
      <c r="S1725" s="209"/>
      <c r="T1725" s="209"/>
      <c r="U1725" s="517"/>
      <c r="V1725" s="16">
        <v>0</v>
      </c>
      <c r="W1725" s="11">
        <v>0</v>
      </c>
      <c r="X1725" s="17">
        <v>0</v>
      </c>
      <c r="Y1725" s="16"/>
      <c r="Z1725" s="11"/>
      <c r="AA1725" s="17"/>
      <c r="AB1725" s="16"/>
      <c r="AC1725" s="11"/>
      <c r="AD1725" s="17">
        <f t="shared" si="400"/>
        <v>0</v>
      </c>
      <c r="AE1725" s="16"/>
      <c r="AF1725" s="11"/>
      <c r="AG1725" s="17"/>
      <c r="AH1725" s="164">
        <f t="shared" si="401"/>
        <v>0</v>
      </c>
      <c r="AI1725" s="285"/>
      <c r="AJ1725" s="16">
        <f t="shared" si="392"/>
        <v>0</v>
      </c>
    </row>
    <row r="1726" spans="1:36" ht="11.25" customHeight="1">
      <c r="A1726" s="156">
        <v>23200300</v>
      </c>
      <c r="C1726" s="197" t="s">
        <v>1266</v>
      </c>
      <c r="D1726" s="159">
        <v>0</v>
      </c>
      <c r="E1726" s="159">
        <v>0</v>
      </c>
      <c r="F1726" s="159">
        <v>0</v>
      </c>
      <c r="G1726" s="159">
        <v>0</v>
      </c>
      <c r="H1726" s="159">
        <v>0</v>
      </c>
      <c r="I1726" s="159">
        <v>0</v>
      </c>
      <c r="J1726" s="275">
        <v>0</v>
      </c>
      <c r="K1726" s="275">
        <v>0</v>
      </c>
      <c r="L1726" s="160">
        <v>0</v>
      </c>
      <c r="M1726" s="160">
        <v>0</v>
      </c>
      <c r="N1726" s="160">
        <v>0</v>
      </c>
      <c r="O1726" s="160">
        <v>0</v>
      </c>
      <c r="P1726" s="160">
        <v>0</v>
      </c>
      <c r="Q1726" s="160">
        <f t="shared" si="395"/>
        <v>0</v>
      </c>
      <c r="R1726" s="222"/>
      <c r="S1726" s="209"/>
      <c r="T1726" s="209"/>
      <c r="U1726" s="517"/>
      <c r="V1726" s="16">
        <v>0</v>
      </c>
      <c r="W1726" s="11">
        <v>0</v>
      </c>
      <c r="X1726" s="17">
        <v>0</v>
      </c>
      <c r="Y1726" s="16"/>
      <c r="Z1726" s="11"/>
      <c r="AA1726" s="17"/>
      <c r="AB1726" s="16"/>
      <c r="AC1726" s="11"/>
      <c r="AD1726" s="17">
        <f t="shared" si="400"/>
        <v>0</v>
      </c>
      <c r="AE1726" s="16"/>
      <c r="AF1726" s="11"/>
      <c r="AG1726" s="17"/>
      <c r="AH1726" s="164">
        <f t="shared" si="401"/>
        <v>0</v>
      </c>
      <c r="AI1726" s="285"/>
      <c r="AJ1726" s="16">
        <f t="shared" si="392"/>
        <v>0</v>
      </c>
    </row>
    <row r="1727" spans="1:36" ht="11.25" customHeight="1">
      <c r="A1727" s="156">
        <v>23200301</v>
      </c>
      <c r="C1727" s="197" t="s">
        <v>2017</v>
      </c>
      <c r="D1727" s="159">
        <v>0</v>
      </c>
      <c r="E1727" s="159">
        <v>0</v>
      </c>
      <c r="F1727" s="159">
        <v>0</v>
      </c>
      <c r="G1727" s="159">
        <v>0</v>
      </c>
      <c r="H1727" s="159">
        <v>0</v>
      </c>
      <c r="I1727" s="159">
        <v>0</v>
      </c>
      <c r="J1727" s="275">
        <v>0</v>
      </c>
      <c r="K1727" s="275">
        <v>0</v>
      </c>
      <c r="L1727" s="160">
        <v>0</v>
      </c>
      <c r="M1727" s="160">
        <v>0</v>
      </c>
      <c r="N1727" s="160">
        <v>0</v>
      </c>
      <c r="O1727" s="160">
        <v>0</v>
      </c>
      <c r="P1727" s="160">
        <v>0</v>
      </c>
      <c r="Q1727" s="160">
        <f t="shared" si="395"/>
        <v>0</v>
      </c>
      <c r="R1727" s="222" t="s">
        <v>327</v>
      </c>
      <c r="S1727" s="209"/>
      <c r="T1727" s="209" t="s">
        <v>327</v>
      </c>
      <c r="U1727" s="517"/>
      <c r="V1727" s="16">
        <v>0</v>
      </c>
      <c r="W1727" s="11">
        <v>0</v>
      </c>
      <c r="X1727" s="17">
        <v>0</v>
      </c>
      <c r="Y1727" s="16"/>
      <c r="Z1727" s="11"/>
      <c r="AA1727" s="17"/>
      <c r="AB1727" s="16"/>
      <c r="AC1727" s="11"/>
      <c r="AD1727" s="17">
        <f t="shared" si="400"/>
        <v>0</v>
      </c>
      <c r="AE1727" s="16"/>
      <c r="AF1727" s="11"/>
      <c r="AG1727" s="17"/>
      <c r="AH1727" s="164">
        <f t="shared" si="401"/>
        <v>0</v>
      </c>
      <c r="AI1727" s="285"/>
      <c r="AJ1727" s="16">
        <f t="shared" si="392"/>
        <v>0</v>
      </c>
    </row>
    <row r="1728" spans="1:36" ht="11.25" customHeight="1">
      <c r="A1728" s="156">
        <v>23200311</v>
      </c>
      <c r="C1728" s="197" t="s">
        <v>26</v>
      </c>
      <c r="D1728" s="159">
        <v>0</v>
      </c>
      <c r="E1728" s="159">
        <v>0</v>
      </c>
      <c r="F1728" s="159">
        <v>0</v>
      </c>
      <c r="G1728" s="159">
        <v>0</v>
      </c>
      <c r="H1728" s="159">
        <v>0</v>
      </c>
      <c r="I1728" s="159">
        <v>0</v>
      </c>
      <c r="J1728" s="275">
        <v>0</v>
      </c>
      <c r="K1728" s="275">
        <v>0</v>
      </c>
      <c r="L1728" s="160">
        <v>0</v>
      </c>
      <c r="M1728" s="160">
        <v>0</v>
      </c>
      <c r="N1728" s="160">
        <v>0</v>
      </c>
      <c r="O1728" s="160">
        <v>0</v>
      </c>
      <c r="P1728" s="160">
        <v>0</v>
      </c>
      <c r="Q1728" s="160">
        <f t="shared" si="395"/>
        <v>0</v>
      </c>
      <c r="R1728" s="222"/>
      <c r="S1728" s="209"/>
      <c r="T1728" s="209" t="s">
        <v>1056</v>
      </c>
      <c r="U1728" s="517"/>
      <c r="V1728" s="16">
        <v>0</v>
      </c>
      <c r="W1728" s="11">
        <v>0</v>
      </c>
      <c r="X1728" s="17">
        <v>0</v>
      </c>
      <c r="Y1728" s="16"/>
      <c r="Z1728" s="11"/>
      <c r="AA1728" s="17"/>
      <c r="AB1728" s="16"/>
      <c r="AC1728" s="11"/>
      <c r="AD1728" s="17">
        <f t="shared" si="400"/>
        <v>0</v>
      </c>
      <c r="AE1728" s="16">
        <f t="shared" ref="AE1728:AG1729" si="403">$Q1728</f>
        <v>0</v>
      </c>
      <c r="AF1728" s="11">
        <f t="shared" si="403"/>
        <v>0</v>
      </c>
      <c r="AG1728" s="17">
        <f t="shared" si="403"/>
        <v>0</v>
      </c>
      <c r="AH1728" s="161"/>
      <c r="AI1728" s="285"/>
      <c r="AJ1728" s="16">
        <f t="shared" si="392"/>
        <v>0</v>
      </c>
    </row>
    <row r="1729" spans="1:36" ht="11.25" customHeight="1">
      <c r="A1729" s="156">
        <v>23200312</v>
      </c>
      <c r="C1729" s="197" t="s">
        <v>1738</v>
      </c>
      <c r="D1729" s="159">
        <v>0</v>
      </c>
      <c r="E1729" s="159">
        <v>0</v>
      </c>
      <c r="F1729" s="159">
        <v>0</v>
      </c>
      <c r="G1729" s="159">
        <v>0</v>
      </c>
      <c r="H1729" s="159">
        <v>0</v>
      </c>
      <c r="I1729" s="159">
        <v>0</v>
      </c>
      <c r="J1729" s="275">
        <v>0</v>
      </c>
      <c r="K1729" s="275">
        <v>0</v>
      </c>
      <c r="L1729" s="160">
        <v>0</v>
      </c>
      <c r="M1729" s="160">
        <v>0</v>
      </c>
      <c r="N1729" s="160">
        <v>0</v>
      </c>
      <c r="O1729" s="160">
        <v>0</v>
      </c>
      <c r="P1729" s="160">
        <v>0</v>
      </c>
      <c r="Q1729" s="160">
        <f t="shared" si="395"/>
        <v>0</v>
      </c>
      <c r="R1729" s="222"/>
      <c r="S1729" s="209"/>
      <c r="T1729" s="209" t="s">
        <v>1056</v>
      </c>
      <c r="U1729" s="517"/>
      <c r="V1729" s="16">
        <v>0</v>
      </c>
      <c r="W1729" s="11">
        <v>0</v>
      </c>
      <c r="X1729" s="17">
        <v>0</v>
      </c>
      <c r="Y1729" s="16"/>
      <c r="Z1729" s="11"/>
      <c r="AA1729" s="17"/>
      <c r="AB1729" s="16"/>
      <c r="AC1729" s="11"/>
      <c r="AD1729" s="17">
        <f t="shared" si="400"/>
        <v>0</v>
      </c>
      <c r="AE1729" s="16">
        <f t="shared" si="403"/>
        <v>0</v>
      </c>
      <c r="AF1729" s="11">
        <f t="shared" si="403"/>
        <v>0</v>
      </c>
      <c r="AG1729" s="17">
        <f t="shared" si="403"/>
        <v>0</v>
      </c>
      <c r="AH1729" s="161"/>
      <c r="AI1729" s="285"/>
      <c r="AJ1729" s="16">
        <f t="shared" si="392"/>
        <v>0</v>
      </c>
    </row>
    <row r="1730" spans="1:36" ht="11.25" customHeight="1">
      <c r="A1730" s="156">
        <v>23200313</v>
      </c>
      <c r="C1730" s="197" t="s">
        <v>584</v>
      </c>
      <c r="D1730" s="159">
        <v>0</v>
      </c>
      <c r="E1730" s="159">
        <v>0</v>
      </c>
      <c r="F1730" s="159">
        <v>0</v>
      </c>
      <c r="G1730" s="159">
        <v>0</v>
      </c>
      <c r="H1730" s="159">
        <v>0</v>
      </c>
      <c r="I1730" s="159">
        <v>0</v>
      </c>
      <c r="J1730" s="275">
        <v>0</v>
      </c>
      <c r="K1730" s="275">
        <v>0</v>
      </c>
      <c r="L1730" s="160">
        <v>0</v>
      </c>
      <c r="M1730" s="160">
        <v>0</v>
      </c>
      <c r="N1730" s="160">
        <v>0</v>
      </c>
      <c r="O1730" s="160">
        <v>0</v>
      </c>
      <c r="P1730" s="160">
        <v>0</v>
      </c>
      <c r="Q1730" s="160">
        <f t="shared" si="395"/>
        <v>0</v>
      </c>
      <c r="R1730" s="222"/>
      <c r="S1730" s="209"/>
      <c r="T1730" s="209"/>
      <c r="U1730" s="517"/>
      <c r="V1730" s="16">
        <v>0</v>
      </c>
      <c r="W1730" s="11">
        <v>0</v>
      </c>
      <c r="X1730" s="17">
        <v>0</v>
      </c>
      <c r="Y1730" s="16"/>
      <c r="Z1730" s="11"/>
      <c r="AA1730" s="17"/>
      <c r="AB1730" s="16"/>
      <c r="AC1730" s="11"/>
      <c r="AD1730" s="17">
        <f t="shared" si="400"/>
        <v>0</v>
      </c>
      <c r="AE1730" s="16"/>
      <c r="AF1730" s="11"/>
      <c r="AG1730" s="17"/>
      <c r="AH1730" s="164">
        <f t="shared" ref="AH1730:AH1760" si="404">Q1730</f>
        <v>0</v>
      </c>
      <c r="AI1730" s="285"/>
      <c r="AJ1730" s="16">
        <f t="shared" ref="AJ1730:AJ1793" si="405">Q1730-X1730-AA1730-AD1730-AG1730-AH1730</f>
        <v>0</v>
      </c>
    </row>
    <row r="1731" spans="1:36" ht="11.25" customHeight="1">
      <c r="A1731" s="156">
        <v>23200333</v>
      </c>
      <c r="C1731" s="197" t="s">
        <v>987</v>
      </c>
      <c r="D1731" s="159">
        <v>-13210631</v>
      </c>
      <c r="E1731" s="159">
        <v>-13333865.08</v>
      </c>
      <c r="F1731" s="159">
        <v>-13485584.43</v>
      </c>
      <c r="G1731" s="159">
        <v>-12774922.029999999</v>
      </c>
      <c r="H1731" s="159">
        <v>-13648992.359999999</v>
      </c>
      <c r="I1731" s="159">
        <v>-14221215.49</v>
      </c>
      <c r="J1731" s="275">
        <v>-14829449.27</v>
      </c>
      <c r="K1731" s="275">
        <v>-14703088.01</v>
      </c>
      <c r="L1731" s="160">
        <v>-15000332.02</v>
      </c>
      <c r="M1731" s="160">
        <v>-14805414.75</v>
      </c>
      <c r="N1731" s="160">
        <v>-14160597.140000001</v>
      </c>
      <c r="O1731" s="160">
        <v>-13508641.65</v>
      </c>
      <c r="P1731" s="160">
        <v>-13213200.789999999</v>
      </c>
      <c r="Q1731" s="160">
        <f t="shared" si="395"/>
        <v>-13973668.177083334</v>
      </c>
      <c r="R1731" s="222"/>
      <c r="S1731" s="209"/>
      <c r="T1731" s="209"/>
      <c r="U1731" s="517"/>
      <c r="V1731" s="16">
        <v>0</v>
      </c>
      <c r="W1731" s="11">
        <v>0</v>
      </c>
      <c r="X1731" s="17">
        <v>0</v>
      </c>
      <c r="Y1731" s="16"/>
      <c r="Z1731" s="11"/>
      <c r="AA1731" s="17"/>
      <c r="AB1731" s="16"/>
      <c r="AC1731" s="11"/>
      <c r="AD1731" s="17">
        <f t="shared" si="400"/>
        <v>0</v>
      </c>
      <c r="AE1731" s="16"/>
      <c r="AF1731" s="11"/>
      <c r="AG1731" s="17"/>
      <c r="AH1731" s="164">
        <f t="shared" si="404"/>
        <v>-13973668.177083334</v>
      </c>
      <c r="AI1731" s="285"/>
      <c r="AJ1731" s="16">
        <f t="shared" si="405"/>
        <v>0</v>
      </c>
    </row>
    <row r="1732" spans="1:36" ht="11.25" customHeight="1">
      <c r="A1732" s="156">
        <v>23200483</v>
      </c>
      <c r="C1732" s="197" t="s">
        <v>622</v>
      </c>
      <c r="D1732" s="159">
        <v>-12708467.039999999</v>
      </c>
      <c r="E1732" s="159">
        <v>-13182561.76</v>
      </c>
      <c r="F1732" s="159">
        <v>-14500817.93</v>
      </c>
      <c r="G1732" s="159">
        <v>-15600000</v>
      </c>
      <c r="H1732" s="159">
        <v>-17234274.390000001</v>
      </c>
      <c r="I1732" s="159">
        <v>-18964675.710000001</v>
      </c>
      <c r="J1732" s="275">
        <v>-6464811.4100000001</v>
      </c>
      <c r="K1732" s="275">
        <v>-7668815.4199999999</v>
      </c>
      <c r="L1732" s="160">
        <v>-8924583.9499999993</v>
      </c>
      <c r="M1732" s="160">
        <v>-10674421.67</v>
      </c>
      <c r="N1732" s="160">
        <v>-12748725.59</v>
      </c>
      <c r="O1732" s="160">
        <v>-15030076.49</v>
      </c>
      <c r="P1732" s="160">
        <v>-17207901.350000001</v>
      </c>
      <c r="Q1732" s="160">
        <f t="shared" si="395"/>
        <v>-12995995.709583333</v>
      </c>
      <c r="R1732" s="222"/>
      <c r="S1732" s="209"/>
      <c r="T1732" s="209"/>
      <c r="U1732" s="517"/>
      <c r="V1732" s="16">
        <v>0</v>
      </c>
      <c r="W1732" s="11">
        <v>0</v>
      </c>
      <c r="X1732" s="17">
        <v>0</v>
      </c>
      <c r="Y1732" s="16"/>
      <c r="Z1732" s="11"/>
      <c r="AA1732" s="17"/>
      <c r="AB1732" s="16"/>
      <c r="AC1732" s="11"/>
      <c r="AD1732" s="17">
        <f t="shared" si="400"/>
        <v>0</v>
      </c>
      <c r="AE1732" s="16"/>
      <c r="AF1732" s="11"/>
      <c r="AG1732" s="17"/>
      <c r="AH1732" s="164">
        <f t="shared" si="404"/>
        <v>-12995995.709583333</v>
      </c>
      <c r="AI1732" s="285"/>
      <c r="AJ1732" s="16">
        <f t="shared" si="405"/>
        <v>0</v>
      </c>
    </row>
    <row r="1733" spans="1:36" ht="11.25" customHeight="1">
      <c r="A1733" s="156">
        <v>23200493</v>
      </c>
      <c r="C1733" s="197" t="s">
        <v>2796</v>
      </c>
      <c r="D1733" s="159">
        <v>-105738.47</v>
      </c>
      <c r="E1733" s="159">
        <v>-205803.64</v>
      </c>
      <c r="F1733" s="159">
        <v>-492114.2</v>
      </c>
      <c r="G1733" s="159">
        <v>-151795.97</v>
      </c>
      <c r="H1733" s="159">
        <v>-326339.06</v>
      </c>
      <c r="I1733" s="159">
        <v>-542974.07999999996</v>
      </c>
      <c r="J1733" s="275">
        <v>-135900.04999999999</v>
      </c>
      <c r="K1733" s="275">
        <v>-140633.26999999999</v>
      </c>
      <c r="L1733" s="160">
        <v>-194411.28</v>
      </c>
      <c r="M1733" s="160">
        <v>-82094.19</v>
      </c>
      <c r="N1733" s="160">
        <v>-114513.77</v>
      </c>
      <c r="O1733" s="160">
        <v>-71550.179999999993</v>
      </c>
      <c r="P1733" s="160">
        <v>-109452.94</v>
      </c>
      <c r="Q1733" s="160">
        <f t="shared" si="395"/>
        <v>-213810.44958333336</v>
      </c>
      <c r="R1733" s="222"/>
      <c r="S1733" s="209"/>
      <c r="T1733" s="209"/>
      <c r="U1733" s="517"/>
      <c r="V1733" s="16">
        <v>0</v>
      </c>
      <c r="W1733" s="11">
        <v>0</v>
      </c>
      <c r="X1733" s="17">
        <v>0</v>
      </c>
      <c r="Y1733" s="16"/>
      <c r="Z1733" s="11"/>
      <c r="AA1733" s="17"/>
      <c r="AB1733" s="16"/>
      <c r="AC1733" s="11"/>
      <c r="AD1733" s="17">
        <f t="shared" ref="AD1733" si="406">SUM(AB1733:AC1733)</f>
        <v>0</v>
      </c>
      <c r="AE1733" s="16"/>
      <c r="AF1733" s="11"/>
      <c r="AG1733" s="17"/>
      <c r="AH1733" s="164">
        <f t="shared" si="404"/>
        <v>-213810.44958333336</v>
      </c>
      <c r="AI1733" s="285"/>
      <c r="AJ1733" s="16">
        <f t="shared" si="405"/>
        <v>0</v>
      </c>
    </row>
    <row r="1734" spans="1:36" ht="11.25" customHeight="1">
      <c r="A1734" s="156">
        <v>23200543</v>
      </c>
      <c r="C1734" s="197" t="s">
        <v>3171</v>
      </c>
      <c r="D1734" s="159">
        <v>-59285033.979999997</v>
      </c>
      <c r="E1734" s="159">
        <v>-57020349.829999998</v>
      </c>
      <c r="F1734" s="159">
        <v>-58926463.939999998</v>
      </c>
      <c r="G1734" s="159">
        <v>-64340653.609999999</v>
      </c>
      <c r="H1734" s="159">
        <v>-58522222.859999999</v>
      </c>
      <c r="I1734" s="159">
        <v>-53967856.469999999</v>
      </c>
      <c r="J1734" s="275">
        <v>-60534153.310000002</v>
      </c>
      <c r="K1734" s="275">
        <v>-51966980.229999997</v>
      </c>
      <c r="L1734" s="160">
        <v>-54011608.539999999</v>
      </c>
      <c r="M1734" s="160">
        <v>-57898667.939999998</v>
      </c>
      <c r="N1734" s="160">
        <v>-61629900.479999997</v>
      </c>
      <c r="O1734" s="160">
        <v>-65130508.18</v>
      </c>
      <c r="P1734" s="160">
        <v>-75008429.030000001</v>
      </c>
      <c r="Q1734" s="160">
        <f t="shared" si="395"/>
        <v>-59258008.074583329</v>
      </c>
      <c r="R1734" s="222"/>
      <c r="S1734" s="209"/>
      <c r="T1734" s="209"/>
      <c r="U1734" s="517"/>
      <c r="V1734" s="16">
        <v>0</v>
      </c>
      <c r="W1734" s="11">
        <v>0</v>
      </c>
      <c r="X1734" s="17">
        <v>0</v>
      </c>
      <c r="Y1734" s="16"/>
      <c r="Z1734" s="11"/>
      <c r="AA1734" s="17"/>
      <c r="AB1734" s="16"/>
      <c r="AC1734" s="11"/>
      <c r="AD1734" s="17">
        <f t="shared" si="400"/>
        <v>0</v>
      </c>
      <c r="AE1734" s="16"/>
      <c r="AF1734" s="11"/>
      <c r="AG1734" s="17"/>
      <c r="AH1734" s="164">
        <f t="shared" si="404"/>
        <v>-59258008.074583329</v>
      </c>
      <c r="AI1734" s="285"/>
      <c r="AJ1734" s="16">
        <f t="shared" si="405"/>
        <v>0</v>
      </c>
    </row>
    <row r="1735" spans="1:36" ht="11.25" customHeight="1">
      <c r="A1735" s="156">
        <v>23200563</v>
      </c>
      <c r="C1735" s="197" t="s">
        <v>228</v>
      </c>
      <c r="D1735" s="159">
        <v>0</v>
      </c>
      <c r="E1735" s="159">
        <v>0</v>
      </c>
      <c r="F1735" s="159">
        <v>0</v>
      </c>
      <c r="G1735" s="159">
        <v>0</v>
      </c>
      <c r="H1735" s="159">
        <v>0</v>
      </c>
      <c r="I1735" s="159">
        <v>0</v>
      </c>
      <c r="J1735" s="275">
        <v>0</v>
      </c>
      <c r="K1735" s="275">
        <v>0</v>
      </c>
      <c r="L1735" s="160">
        <v>0</v>
      </c>
      <c r="M1735" s="160">
        <v>0</v>
      </c>
      <c r="N1735" s="160">
        <v>0</v>
      </c>
      <c r="O1735" s="160">
        <v>0</v>
      </c>
      <c r="P1735" s="160">
        <v>0</v>
      </c>
      <c r="Q1735" s="160">
        <f t="shared" si="395"/>
        <v>0</v>
      </c>
      <c r="R1735" s="222"/>
      <c r="S1735" s="209"/>
      <c r="T1735" s="209"/>
      <c r="U1735" s="517"/>
      <c r="V1735" s="16">
        <v>0</v>
      </c>
      <c r="W1735" s="11">
        <v>0</v>
      </c>
      <c r="X1735" s="17">
        <v>0</v>
      </c>
      <c r="Y1735" s="16"/>
      <c r="Z1735" s="11"/>
      <c r="AA1735" s="17"/>
      <c r="AB1735" s="16"/>
      <c r="AC1735" s="11"/>
      <c r="AD1735" s="17">
        <f t="shared" si="400"/>
        <v>0</v>
      </c>
      <c r="AE1735" s="16"/>
      <c r="AF1735" s="11"/>
      <c r="AG1735" s="17"/>
      <c r="AH1735" s="164">
        <f t="shared" si="404"/>
        <v>0</v>
      </c>
      <c r="AI1735" s="285"/>
      <c r="AJ1735" s="16">
        <f t="shared" si="405"/>
        <v>0</v>
      </c>
    </row>
    <row r="1736" spans="1:36" ht="11.25" customHeight="1">
      <c r="A1736" s="156">
        <v>23200573</v>
      </c>
      <c r="C1736" s="197" t="s">
        <v>229</v>
      </c>
      <c r="D1736" s="159">
        <v>0</v>
      </c>
      <c r="E1736" s="159">
        <v>0</v>
      </c>
      <c r="F1736" s="159">
        <v>0</v>
      </c>
      <c r="G1736" s="159">
        <v>0</v>
      </c>
      <c r="H1736" s="159">
        <v>0</v>
      </c>
      <c r="I1736" s="159">
        <v>0</v>
      </c>
      <c r="J1736" s="275">
        <v>0</v>
      </c>
      <c r="K1736" s="275">
        <v>0</v>
      </c>
      <c r="L1736" s="160">
        <v>0</v>
      </c>
      <c r="M1736" s="160">
        <v>0</v>
      </c>
      <c r="N1736" s="160">
        <v>0</v>
      </c>
      <c r="O1736" s="160">
        <v>0</v>
      </c>
      <c r="P1736" s="160">
        <v>0</v>
      </c>
      <c r="Q1736" s="160">
        <f t="shared" si="395"/>
        <v>0</v>
      </c>
      <c r="R1736" s="222"/>
      <c r="S1736" s="209"/>
      <c r="T1736" s="209"/>
      <c r="U1736" s="517"/>
      <c r="V1736" s="16">
        <v>0</v>
      </c>
      <c r="W1736" s="11">
        <v>0</v>
      </c>
      <c r="X1736" s="17">
        <v>0</v>
      </c>
      <c r="Y1736" s="16"/>
      <c r="Z1736" s="11"/>
      <c r="AA1736" s="17"/>
      <c r="AB1736" s="16"/>
      <c r="AC1736" s="11"/>
      <c r="AD1736" s="17">
        <f t="shared" si="400"/>
        <v>0</v>
      </c>
      <c r="AE1736" s="16"/>
      <c r="AF1736" s="11"/>
      <c r="AG1736" s="17"/>
      <c r="AH1736" s="164">
        <f t="shared" si="404"/>
        <v>0</v>
      </c>
      <c r="AI1736" s="285"/>
      <c r="AJ1736" s="16">
        <f t="shared" si="405"/>
        <v>0</v>
      </c>
    </row>
    <row r="1737" spans="1:36" ht="11.25" customHeight="1">
      <c r="A1737" s="156">
        <v>23200583</v>
      </c>
      <c r="C1737" s="197" t="s">
        <v>230</v>
      </c>
      <c r="D1737" s="159">
        <v>0</v>
      </c>
      <c r="E1737" s="159">
        <v>0</v>
      </c>
      <c r="F1737" s="159">
        <v>0</v>
      </c>
      <c r="G1737" s="159">
        <v>0</v>
      </c>
      <c r="H1737" s="159">
        <v>0</v>
      </c>
      <c r="I1737" s="159">
        <v>0</v>
      </c>
      <c r="J1737" s="275">
        <v>0</v>
      </c>
      <c r="K1737" s="275">
        <v>0</v>
      </c>
      <c r="L1737" s="160">
        <v>0</v>
      </c>
      <c r="M1737" s="160">
        <v>0</v>
      </c>
      <c r="N1737" s="160">
        <v>0</v>
      </c>
      <c r="O1737" s="160">
        <v>0</v>
      </c>
      <c r="P1737" s="160">
        <v>0</v>
      </c>
      <c r="Q1737" s="160">
        <f t="shared" si="395"/>
        <v>0</v>
      </c>
      <c r="R1737" s="222"/>
      <c r="S1737" s="209"/>
      <c r="T1737" s="209"/>
      <c r="U1737" s="517"/>
      <c r="V1737" s="16">
        <v>0</v>
      </c>
      <c r="W1737" s="11">
        <v>0</v>
      </c>
      <c r="X1737" s="17">
        <v>0</v>
      </c>
      <c r="Y1737" s="16"/>
      <c r="Z1737" s="11"/>
      <c r="AA1737" s="17"/>
      <c r="AB1737" s="16"/>
      <c r="AC1737" s="11"/>
      <c r="AD1737" s="17">
        <f t="shared" si="400"/>
        <v>0</v>
      </c>
      <c r="AE1737" s="16"/>
      <c r="AF1737" s="11"/>
      <c r="AG1737" s="17"/>
      <c r="AH1737" s="164">
        <f t="shared" si="404"/>
        <v>0</v>
      </c>
      <c r="AI1737" s="285"/>
      <c r="AJ1737" s="16">
        <f t="shared" si="405"/>
        <v>0</v>
      </c>
    </row>
    <row r="1738" spans="1:36" ht="11.25" customHeight="1">
      <c r="A1738" s="156">
        <v>23200593</v>
      </c>
      <c r="C1738" s="197" t="s">
        <v>112</v>
      </c>
      <c r="D1738" s="159">
        <v>0</v>
      </c>
      <c r="E1738" s="159">
        <v>0</v>
      </c>
      <c r="F1738" s="159">
        <v>0</v>
      </c>
      <c r="G1738" s="159">
        <v>0</v>
      </c>
      <c r="H1738" s="159">
        <v>0</v>
      </c>
      <c r="I1738" s="159">
        <v>0</v>
      </c>
      <c r="J1738" s="275">
        <v>0</v>
      </c>
      <c r="K1738" s="275">
        <v>0</v>
      </c>
      <c r="L1738" s="160">
        <v>0</v>
      </c>
      <c r="M1738" s="160">
        <v>0</v>
      </c>
      <c r="N1738" s="160">
        <v>0</v>
      </c>
      <c r="O1738" s="160">
        <v>0</v>
      </c>
      <c r="P1738" s="160">
        <v>0</v>
      </c>
      <c r="Q1738" s="160">
        <f t="shared" si="395"/>
        <v>0</v>
      </c>
      <c r="R1738" s="222"/>
      <c r="S1738" s="209"/>
      <c r="T1738" s="209"/>
      <c r="U1738" s="517"/>
      <c r="V1738" s="16">
        <v>0</v>
      </c>
      <c r="W1738" s="11">
        <v>0</v>
      </c>
      <c r="X1738" s="17">
        <v>0</v>
      </c>
      <c r="Y1738" s="16"/>
      <c r="Z1738" s="11"/>
      <c r="AA1738" s="17"/>
      <c r="AB1738" s="16"/>
      <c r="AC1738" s="11"/>
      <c r="AD1738" s="17">
        <f t="shared" si="400"/>
        <v>0</v>
      </c>
      <c r="AE1738" s="16"/>
      <c r="AF1738" s="11"/>
      <c r="AG1738" s="17"/>
      <c r="AH1738" s="164">
        <f t="shared" si="404"/>
        <v>0</v>
      </c>
      <c r="AI1738" s="285"/>
      <c r="AJ1738" s="16">
        <f t="shared" si="405"/>
        <v>0</v>
      </c>
    </row>
    <row r="1739" spans="1:36" ht="11.25" customHeight="1">
      <c r="A1739" s="156">
        <v>23200603</v>
      </c>
      <c r="C1739" s="197" t="s">
        <v>113</v>
      </c>
      <c r="D1739" s="159">
        <v>0</v>
      </c>
      <c r="E1739" s="159">
        <v>0</v>
      </c>
      <c r="F1739" s="159">
        <v>0</v>
      </c>
      <c r="G1739" s="159">
        <v>0</v>
      </c>
      <c r="H1739" s="159">
        <v>0</v>
      </c>
      <c r="I1739" s="159">
        <v>0</v>
      </c>
      <c r="J1739" s="275">
        <v>0</v>
      </c>
      <c r="K1739" s="275">
        <v>0</v>
      </c>
      <c r="L1739" s="160">
        <v>0</v>
      </c>
      <c r="M1739" s="160">
        <v>0</v>
      </c>
      <c r="N1739" s="160">
        <v>0</v>
      </c>
      <c r="O1739" s="160">
        <v>0</v>
      </c>
      <c r="P1739" s="160">
        <v>0</v>
      </c>
      <c r="Q1739" s="160">
        <f t="shared" ref="Q1739:Q1802" si="407">(D1739+P1739+SUM(E1739:O1739)*2)/24</f>
        <v>0</v>
      </c>
      <c r="R1739" s="222"/>
      <c r="S1739" s="209"/>
      <c r="T1739" s="209"/>
      <c r="U1739" s="517"/>
      <c r="V1739" s="16">
        <v>0</v>
      </c>
      <c r="W1739" s="11">
        <v>0</v>
      </c>
      <c r="X1739" s="17">
        <v>0</v>
      </c>
      <c r="Y1739" s="16"/>
      <c r="Z1739" s="11"/>
      <c r="AA1739" s="17"/>
      <c r="AB1739" s="16"/>
      <c r="AC1739" s="11"/>
      <c r="AD1739" s="17">
        <f t="shared" si="400"/>
        <v>0</v>
      </c>
      <c r="AE1739" s="16"/>
      <c r="AF1739" s="11"/>
      <c r="AG1739" s="17"/>
      <c r="AH1739" s="164">
        <f t="shared" si="404"/>
        <v>0</v>
      </c>
      <c r="AI1739" s="285"/>
      <c r="AJ1739" s="16">
        <f t="shared" si="405"/>
        <v>0</v>
      </c>
    </row>
    <row r="1740" spans="1:36" ht="11.25" customHeight="1">
      <c r="A1740" s="156">
        <v>23200613</v>
      </c>
      <c r="C1740" s="197" t="s">
        <v>116</v>
      </c>
      <c r="D1740" s="159">
        <v>0</v>
      </c>
      <c r="E1740" s="159">
        <v>0</v>
      </c>
      <c r="F1740" s="159">
        <v>0</v>
      </c>
      <c r="G1740" s="159">
        <v>0</v>
      </c>
      <c r="H1740" s="159">
        <v>0</v>
      </c>
      <c r="I1740" s="159">
        <v>0</v>
      </c>
      <c r="J1740" s="275">
        <v>0</v>
      </c>
      <c r="K1740" s="275">
        <v>0</v>
      </c>
      <c r="L1740" s="160">
        <v>0</v>
      </c>
      <c r="M1740" s="160">
        <v>0</v>
      </c>
      <c r="N1740" s="160">
        <v>0</v>
      </c>
      <c r="O1740" s="160">
        <v>0</v>
      </c>
      <c r="P1740" s="160">
        <v>0</v>
      </c>
      <c r="Q1740" s="160">
        <f t="shared" si="407"/>
        <v>0</v>
      </c>
      <c r="R1740" s="222"/>
      <c r="S1740" s="209"/>
      <c r="T1740" s="209"/>
      <c r="U1740" s="517"/>
      <c r="V1740" s="16">
        <v>0</v>
      </c>
      <c r="W1740" s="11">
        <v>0</v>
      </c>
      <c r="X1740" s="17">
        <v>0</v>
      </c>
      <c r="Y1740" s="16"/>
      <c r="Z1740" s="11"/>
      <c r="AA1740" s="17"/>
      <c r="AB1740" s="16"/>
      <c r="AC1740" s="11"/>
      <c r="AD1740" s="17">
        <f t="shared" si="400"/>
        <v>0</v>
      </c>
      <c r="AE1740" s="16"/>
      <c r="AF1740" s="11"/>
      <c r="AG1740" s="17"/>
      <c r="AH1740" s="164">
        <f t="shared" si="404"/>
        <v>0</v>
      </c>
      <c r="AI1740" s="285"/>
      <c r="AJ1740" s="16">
        <f t="shared" si="405"/>
        <v>0</v>
      </c>
    </row>
    <row r="1741" spans="1:36" ht="11.25" customHeight="1">
      <c r="A1741" s="156">
        <v>23200623</v>
      </c>
      <c r="C1741" s="197" t="s">
        <v>117</v>
      </c>
      <c r="D1741" s="159">
        <v>0</v>
      </c>
      <c r="E1741" s="159">
        <v>0</v>
      </c>
      <c r="F1741" s="159">
        <v>0</v>
      </c>
      <c r="G1741" s="159">
        <v>0</v>
      </c>
      <c r="H1741" s="159">
        <v>0</v>
      </c>
      <c r="I1741" s="159">
        <v>0</v>
      </c>
      <c r="J1741" s="275">
        <v>0</v>
      </c>
      <c r="K1741" s="275">
        <v>0</v>
      </c>
      <c r="L1741" s="160">
        <v>0</v>
      </c>
      <c r="M1741" s="160">
        <v>0</v>
      </c>
      <c r="N1741" s="160">
        <v>0</v>
      </c>
      <c r="O1741" s="160">
        <v>0</v>
      </c>
      <c r="P1741" s="160">
        <v>0</v>
      </c>
      <c r="Q1741" s="160">
        <f t="shared" si="407"/>
        <v>0</v>
      </c>
      <c r="R1741" s="222"/>
      <c r="S1741" s="209"/>
      <c r="T1741" s="209"/>
      <c r="U1741" s="517"/>
      <c r="V1741" s="16">
        <v>0</v>
      </c>
      <c r="W1741" s="11">
        <v>0</v>
      </c>
      <c r="X1741" s="17">
        <v>0</v>
      </c>
      <c r="Y1741" s="16"/>
      <c r="Z1741" s="11"/>
      <c r="AA1741" s="17"/>
      <c r="AB1741" s="16"/>
      <c r="AC1741" s="11"/>
      <c r="AD1741" s="17">
        <f t="shared" si="400"/>
        <v>0</v>
      </c>
      <c r="AE1741" s="16"/>
      <c r="AF1741" s="11"/>
      <c r="AG1741" s="17"/>
      <c r="AH1741" s="164">
        <f t="shared" si="404"/>
        <v>0</v>
      </c>
      <c r="AI1741" s="285"/>
      <c r="AJ1741" s="16">
        <f t="shared" si="405"/>
        <v>0</v>
      </c>
    </row>
    <row r="1742" spans="1:36" ht="11.25" customHeight="1">
      <c r="A1742" s="156">
        <v>23200633</v>
      </c>
      <c r="C1742" s="197" t="s">
        <v>2139</v>
      </c>
      <c r="D1742" s="159">
        <v>0</v>
      </c>
      <c r="E1742" s="159">
        <v>0</v>
      </c>
      <c r="F1742" s="159">
        <v>0</v>
      </c>
      <c r="G1742" s="159">
        <v>0</v>
      </c>
      <c r="H1742" s="159">
        <v>0</v>
      </c>
      <c r="I1742" s="159">
        <v>0</v>
      </c>
      <c r="J1742" s="275">
        <v>0</v>
      </c>
      <c r="K1742" s="275">
        <v>0</v>
      </c>
      <c r="L1742" s="160">
        <v>0</v>
      </c>
      <c r="M1742" s="160">
        <v>0</v>
      </c>
      <c r="N1742" s="160">
        <v>0</v>
      </c>
      <c r="O1742" s="160">
        <v>0</v>
      </c>
      <c r="P1742" s="160">
        <v>0</v>
      </c>
      <c r="Q1742" s="160">
        <f t="shared" si="407"/>
        <v>0</v>
      </c>
      <c r="R1742" s="222"/>
      <c r="S1742" s="209"/>
      <c r="T1742" s="209"/>
      <c r="U1742" s="517"/>
      <c r="V1742" s="16">
        <v>0</v>
      </c>
      <c r="W1742" s="11">
        <v>0</v>
      </c>
      <c r="X1742" s="17">
        <v>0</v>
      </c>
      <c r="Y1742" s="16"/>
      <c r="Z1742" s="11"/>
      <c r="AA1742" s="17"/>
      <c r="AB1742" s="16"/>
      <c r="AC1742" s="11"/>
      <c r="AD1742" s="17">
        <f t="shared" ref="AD1742:AD1778" si="408">SUM(AB1742:AC1742)</f>
        <v>0</v>
      </c>
      <c r="AE1742" s="16"/>
      <c r="AF1742" s="11"/>
      <c r="AG1742" s="17"/>
      <c r="AH1742" s="164">
        <f t="shared" si="404"/>
        <v>0</v>
      </c>
      <c r="AI1742" s="285"/>
      <c r="AJ1742" s="16">
        <f t="shared" si="405"/>
        <v>0</v>
      </c>
    </row>
    <row r="1743" spans="1:36" ht="11.25" customHeight="1">
      <c r="A1743" s="156">
        <v>23200643</v>
      </c>
      <c r="C1743" s="197" t="s">
        <v>597</v>
      </c>
      <c r="D1743" s="159">
        <v>-6450380.2300000004</v>
      </c>
      <c r="E1743" s="159">
        <v>-7082353.8399999999</v>
      </c>
      <c r="F1743" s="159">
        <v>-7458965.96</v>
      </c>
      <c r="G1743" s="159">
        <v>-7669443.0999999996</v>
      </c>
      <c r="H1743" s="159">
        <v>-7299319.46</v>
      </c>
      <c r="I1743" s="159">
        <v>-5890019.9100000001</v>
      </c>
      <c r="J1743" s="275">
        <v>-7044689.2800000003</v>
      </c>
      <c r="K1743" s="275">
        <v>-6931771.9500000002</v>
      </c>
      <c r="L1743" s="160">
        <v>-7600427.9299999997</v>
      </c>
      <c r="M1743" s="160">
        <v>-7667275.3499999996</v>
      </c>
      <c r="N1743" s="160">
        <v>-7599955.04</v>
      </c>
      <c r="O1743" s="160">
        <v>-7025921.4800000004</v>
      </c>
      <c r="P1743" s="160">
        <v>-7383182.2599999998</v>
      </c>
      <c r="Q1743" s="160">
        <f t="shared" si="407"/>
        <v>-7182243.712083335</v>
      </c>
      <c r="R1743" s="222"/>
      <c r="S1743" s="209"/>
      <c r="T1743" s="209"/>
      <c r="U1743" s="517"/>
      <c r="V1743" s="16">
        <v>0</v>
      </c>
      <c r="W1743" s="11">
        <v>0</v>
      </c>
      <c r="X1743" s="17">
        <v>0</v>
      </c>
      <c r="Y1743" s="16"/>
      <c r="Z1743" s="11"/>
      <c r="AA1743" s="17"/>
      <c r="AB1743" s="16"/>
      <c r="AC1743" s="11"/>
      <c r="AD1743" s="17">
        <f t="shared" si="408"/>
        <v>0</v>
      </c>
      <c r="AE1743" s="16"/>
      <c r="AF1743" s="11"/>
      <c r="AG1743" s="17"/>
      <c r="AH1743" s="164">
        <f t="shared" si="404"/>
        <v>-7182243.712083335</v>
      </c>
      <c r="AI1743" s="285"/>
      <c r="AJ1743" s="16">
        <f t="shared" si="405"/>
        <v>0</v>
      </c>
    </row>
    <row r="1744" spans="1:36" ht="11.25" customHeight="1">
      <c r="A1744" s="156">
        <v>23200653</v>
      </c>
      <c r="C1744" s="197" t="s">
        <v>1573</v>
      </c>
      <c r="D1744" s="159">
        <v>-804827.4</v>
      </c>
      <c r="E1744" s="159">
        <v>-1417031.74</v>
      </c>
      <c r="F1744" s="159">
        <v>-1824949.84</v>
      </c>
      <c r="G1744" s="159">
        <v>-2412954.11</v>
      </c>
      <c r="H1744" s="159">
        <v>-2753320.37</v>
      </c>
      <c r="I1744" s="159">
        <v>-236063.3</v>
      </c>
      <c r="J1744" s="275">
        <v>-1026053.64</v>
      </c>
      <c r="K1744" s="275">
        <v>-1397963.04</v>
      </c>
      <c r="L1744" s="160">
        <v>-1989454.79</v>
      </c>
      <c r="M1744" s="160">
        <v>-2574607.81</v>
      </c>
      <c r="N1744" s="160">
        <v>-3028085.21</v>
      </c>
      <c r="O1744" s="160">
        <v>-824377.68</v>
      </c>
      <c r="P1744" s="160">
        <v>-1363676.05</v>
      </c>
      <c r="Q1744" s="160">
        <f t="shared" si="407"/>
        <v>-1714092.77125</v>
      </c>
      <c r="R1744" s="222"/>
      <c r="S1744" s="209"/>
      <c r="T1744" s="209"/>
      <c r="U1744" s="517"/>
      <c r="V1744" s="16">
        <v>0</v>
      </c>
      <c r="W1744" s="11">
        <v>0</v>
      </c>
      <c r="X1744" s="17">
        <v>0</v>
      </c>
      <c r="Y1744" s="16"/>
      <c r="Z1744" s="11"/>
      <c r="AA1744" s="17"/>
      <c r="AB1744" s="16"/>
      <c r="AC1744" s="11"/>
      <c r="AD1744" s="17">
        <f t="shared" si="408"/>
        <v>0</v>
      </c>
      <c r="AE1744" s="16"/>
      <c r="AF1744" s="11"/>
      <c r="AG1744" s="17"/>
      <c r="AH1744" s="164">
        <f t="shared" si="404"/>
        <v>-1714092.77125</v>
      </c>
      <c r="AI1744" s="285"/>
      <c r="AJ1744" s="16">
        <f t="shared" si="405"/>
        <v>0</v>
      </c>
    </row>
    <row r="1745" spans="1:36" ht="11.25" customHeight="1">
      <c r="A1745" s="156">
        <v>23200673</v>
      </c>
      <c r="B1745" s="144"/>
      <c r="C1745" s="197" t="s">
        <v>1737</v>
      </c>
      <c r="D1745" s="159">
        <v>0</v>
      </c>
      <c r="E1745" s="159">
        <v>0</v>
      </c>
      <c r="F1745" s="159">
        <v>0</v>
      </c>
      <c r="G1745" s="159">
        <v>0</v>
      </c>
      <c r="H1745" s="159">
        <v>0</v>
      </c>
      <c r="I1745" s="159">
        <v>0</v>
      </c>
      <c r="J1745" s="275">
        <v>0</v>
      </c>
      <c r="K1745" s="275">
        <v>0</v>
      </c>
      <c r="L1745" s="160">
        <v>0</v>
      </c>
      <c r="M1745" s="160">
        <v>0</v>
      </c>
      <c r="N1745" s="160">
        <v>0</v>
      </c>
      <c r="O1745" s="160">
        <v>0</v>
      </c>
      <c r="P1745" s="160">
        <v>0</v>
      </c>
      <c r="Q1745" s="160">
        <f t="shared" si="407"/>
        <v>0</v>
      </c>
      <c r="R1745" s="222"/>
      <c r="S1745" s="209"/>
      <c r="T1745" s="209"/>
      <c r="U1745" s="517"/>
      <c r="V1745" s="16">
        <v>0</v>
      </c>
      <c r="W1745" s="11">
        <v>0</v>
      </c>
      <c r="X1745" s="17">
        <v>0</v>
      </c>
      <c r="Y1745" s="16"/>
      <c r="Z1745" s="11"/>
      <c r="AA1745" s="17"/>
      <c r="AB1745" s="16"/>
      <c r="AC1745" s="11"/>
      <c r="AD1745" s="17">
        <f t="shared" si="408"/>
        <v>0</v>
      </c>
      <c r="AE1745" s="16"/>
      <c r="AF1745" s="11"/>
      <c r="AG1745" s="17"/>
      <c r="AH1745" s="164">
        <f t="shared" si="404"/>
        <v>0</v>
      </c>
      <c r="AI1745" s="285"/>
      <c r="AJ1745" s="16">
        <f t="shared" si="405"/>
        <v>0</v>
      </c>
    </row>
    <row r="1746" spans="1:36" ht="11.25" customHeight="1">
      <c r="A1746" s="156">
        <v>23200683</v>
      </c>
      <c r="C1746" s="197" t="s">
        <v>1714</v>
      </c>
      <c r="D1746" s="159">
        <v>-7.5</v>
      </c>
      <c r="E1746" s="159">
        <v>0</v>
      </c>
      <c r="F1746" s="159">
        <v>0</v>
      </c>
      <c r="G1746" s="159">
        <v>0</v>
      </c>
      <c r="H1746" s="159">
        <v>0</v>
      </c>
      <c r="I1746" s="159">
        <v>-7.5</v>
      </c>
      <c r="J1746" s="275">
        <v>-15</v>
      </c>
      <c r="K1746" s="275">
        <v>0</v>
      </c>
      <c r="L1746" s="160">
        <v>0</v>
      </c>
      <c r="M1746" s="160">
        <v>0</v>
      </c>
      <c r="N1746" s="160">
        <v>0</v>
      </c>
      <c r="O1746" s="160">
        <v>-7.5</v>
      </c>
      <c r="P1746" s="160">
        <v>0</v>
      </c>
      <c r="Q1746" s="160">
        <f t="shared" si="407"/>
        <v>-2.8125</v>
      </c>
      <c r="R1746" s="222"/>
      <c r="S1746" s="209"/>
      <c r="T1746" s="209"/>
      <c r="U1746" s="517"/>
      <c r="V1746" s="16">
        <v>0</v>
      </c>
      <c r="W1746" s="11">
        <v>0</v>
      </c>
      <c r="X1746" s="17">
        <v>0</v>
      </c>
      <c r="Y1746" s="16"/>
      <c r="Z1746" s="11"/>
      <c r="AA1746" s="17"/>
      <c r="AB1746" s="16"/>
      <c r="AC1746" s="11"/>
      <c r="AD1746" s="17">
        <f t="shared" si="408"/>
        <v>0</v>
      </c>
      <c r="AE1746" s="16"/>
      <c r="AF1746" s="11"/>
      <c r="AG1746" s="17"/>
      <c r="AH1746" s="164">
        <f t="shared" si="404"/>
        <v>-2.8125</v>
      </c>
      <c r="AI1746" s="285"/>
      <c r="AJ1746" s="16">
        <f t="shared" si="405"/>
        <v>0</v>
      </c>
    </row>
    <row r="1747" spans="1:36" ht="11.25" customHeight="1">
      <c r="A1747" s="156">
        <v>23200693</v>
      </c>
      <c r="B1747" s="144"/>
      <c r="C1747" s="197" t="s">
        <v>1291</v>
      </c>
      <c r="D1747" s="159">
        <v>-200521.83</v>
      </c>
      <c r="E1747" s="159">
        <v>-55.08</v>
      </c>
      <c r="F1747" s="159">
        <v>78.48</v>
      </c>
      <c r="G1747" s="159">
        <v>52.04</v>
      </c>
      <c r="H1747" s="159">
        <v>-352.32</v>
      </c>
      <c r="I1747" s="159">
        <v>-206525.44</v>
      </c>
      <c r="J1747" s="275">
        <v>-217533.68</v>
      </c>
      <c r="K1747" s="275">
        <v>166.99</v>
      </c>
      <c r="L1747" s="160">
        <v>-798.06</v>
      </c>
      <c r="M1747" s="160">
        <v>-337.9</v>
      </c>
      <c r="N1747" s="160">
        <v>-175.02</v>
      </c>
      <c r="O1747" s="160">
        <v>-218281.97</v>
      </c>
      <c r="P1747" s="160">
        <v>0</v>
      </c>
      <c r="Q1747" s="160">
        <f t="shared" si="407"/>
        <v>-62001.906250000007</v>
      </c>
      <c r="R1747" s="222"/>
      <c r="S1747" s="209"/>
      <c r="T1747" s="209"/>
      <c r="U1747" s="517"/>
      <c r="V1747" s="16">
        <v>0</v>
      </c>
      <c r="W1747" s="11">
        <v>0</v>
      </c>
      <c r="X1747" s="17">
        <v>0</v>
      </c>
      <c r="Y1747" s="16"/>
      <c r="Z1747" s="11"/>
      <c r="AA1747" s="17"/>
      <c r="AB1747" s="16"/>
      <c r="AC1747" s="11"/>
      <c r="AD1747" s="17">
        <f t="shared" si="408"/>
        <v>0</v>
      </c>
      <c r="AE1747" s="16"/>
      <c r="AF1747" s="11"/>
      <c r="AG1747" s="17"/>
      <c r="AH1747" s="164">
        <f t="shared" si="404"/>
        <v>-62001.906250000007</v>
      </c>
      <c r="AI1747" s="285"/>
      <c r="AJ1747" s="16">
        <f t="shared" si="405"/>
        <v>0</v>
      </c>
    </row>
    <row r="1748" spans="1:36" ht="11.25" customHeight="1">
      <c r="A1748" s="156">
        <v>23200713</v>
      </c>
      <c r="B1748" s="157"/>
      <c r="C1748" s="197" t="s">
        <v>1064</v>
      </c>
      <c r="D1748" s="159">
        <v>0</v>
      </c>
      <c r="E1748" s="159">
        <v>0</v>
      </c>
      <c r="F1748" s="159">
        <v>0</v>
      </c>
      <c r="G1748" s="159">
        <v>0</v>
      </c>
      <c r="H1748" s="159">
        <v>0</v>
      </c>
      <c r="I1748" s="159">
        <v>0</v>
      </c>
      <c r="J1748" s="275">
        <v>0</v>
      </c>
      <c r="K1748" s="275">
        <v>0</v>
      </c>
      <c r="L1748" s="160">
        <v>0</v>
      </c>
      <c r="M1748" s="160">
        <v>0</v>
      </c>
      <c r="N1748" s="160">
        <v>0</v>
      </c>
      <c r="O1748" s="160">
        <v>0</v>
      </c>
      <c r="P1748" s="160">
        <v>0</v>
      </c>
      <c r="Q1748" s="160">
        <f t="shared" si="407"/>
        <v>0</v>
      </c>
      <c r="R1748" s="222"/>
      <c r="S1748" s="209"/>
      <c r="T1748" s="209"/>
      <c r="U1748" s="517"/>
      <c r="V1748" s="16">
        <v>0</v>
      </c>
      <c r="W1748" s="11">
        <v>0</v>
      </c>
      <c r="X1748" s="17">
        <v>0</v>
      </c>
      <c r="Y1748" s="16"/>
      <c r="Z1748" s="11"/>
      <c r="AA1748" s="17"/>
      <c r="AB1748" s="16"/>
      <c r="AC1748" s="11"/>
      <c r="AD1748" s="17">
        <f t="shared" si="408"/>
        <v>0</v>
      </c>
      <c r="AE1748" s="16"/>
      <c r="AF1748" s="11"/>
      <c r="AG1748" s="17"/>
      <c r="AH1748" s="164">
        <f t="shared" si="404"/>
        <v>0</v>
      </c>
      <c r="AI1748" s="285"/>
      <c r="AJ1748" s="16">
        <f t="shared" si="405"/>
        <v>0</v>
      </c>
    </row>
    <row r="1749" spans="1:36" ht="11.25" customHeight="1">
      <c r="A1749" s="156">
        <v>23200723</v>
      </c>
      <c r="B1749" s="157"/>
      <c r="C1749" s="197" t="s">
        <v>229</v>
      </c>
      <c r="D1749" s="159">
        <v>0</v>
      </c>
      <c r="E1749" s="159">
        <v>0</v>
      </c>
      <c r="F1749" s="159">
        <v>0</v>
      </c>
      <c r="G1749" s="159">
        <v>0</v>
      </c>
      <c r="H1749" s="159">
        <v>0</v>
      </c>
      <c r="I1749" s="159">
        <v>0</v>
      </c>
      <c r="J1749" s="275">
        <v>0</v>
      </c>
      <c r="K1749" s="275">
        <v>0</v>
      </c>
      <c r="L1749" s="160">
        <v>0</v>
      </c>
      <c r="M1749" s="160">
        <v>0</v>
      </c>
      <c r="N1749" s="160">
        <v>0</v>
      </c>
      <c r="O1749" s="160">
        <v>0</v>
      </c>
      <c r="P1749" s="160">
        <v>0</v>
      </c>
      <c r="Q1749" s="160">
        <f t="shared" si="407"/>
        <v>0</v>
      </c>
      <c r="R1749" s="222"/>
      <c r="S1749" s="209"/>
      <c r="T1749" s="209"/>
      <c r="U1749" s="517"/>
      <c r="V1749" s="16">
        <v>0</v>
      </c>
      <c r="W1749" s="11">
        <v>0</v>
      </c>
      <c r="X1749" s="17">
        <v>0</v>
      </c>
      <c r="Y1749" s="16"/>
      <c r="Z1749" s="11"/>
      <c r="AA1749" s="17"/>
      <c r="AB1749" s="16"/>
      <c r="AC1749" s="11"/>
      <c r="AD1749" s="17">
        <f t="shared" si="408"/>
        <v>0</v>
      </c>
      <c r="AE1749" s="16"/>
      <c r="AF1749" s="11"/>
      <c r="AG1749" s="17"/>
      <c r="AH1749" s="164">
        <f t="shared" si="404"/>
        <v>0</v>
      </c>
      <c r="AI1749" s="285"/>
      <c r="AJ1749" s="16">
        <f t="shared" si="405"/>
        <v>0</v>
      </c>
    </row>
    <row r="1750" spans="1:36" ht="11.25" customHeight="1">
      <c r="A1750" s="156">
        <v>23200733</v>
      </c>
      <c r="B1750" s="157"/>
      <c r="C1750" s="197" t="s">
        <v>230</v>
      </c>
      <c r="D1750" s="159">
        <v>-1667.57</v>
      </c>
      <c r="E1750" s="159">
        <v>-5462.87</v>
      </c>
      <c r="F1750" s="159">
        <v>-977.85</v>
      </c>
      <c r="G1750" s="159">
        <v>-757.1</v>
      </c>
      <c r="H1750" s="159">
        <v>-1971.43</v>
      </c>
      <c r="I1750" s="159">
        <v>-1675.66</v>
      </c>
      <c r="J1750" s="275">
        <v>-2409.0100000000002</v>
      </c>
      <c r="K1750" s="275">
        <v>-2162.96</v>
      </c>
      <c r="L1750" s="160">
        <v>-2589.21</v>
      </c>
      <c r="M1750" s="160">
        <v>-3270.6</v>
      </c>
      <c r="N1750" s="160">
        <v>-3167.05</v>
      </c>
      <c r="O1750" s="160">
        <v>-28343.19</v>
      </c>
      <c r="P1750" s="160">
        <v>-1830.21</v>
      </c>
      <c r="Q1750" s="160">
        <f t="shared" si="407"/>
        <v>-4544.6516666666657</v>
      </c>
      <c r="R1750" s="222"/>
      <c r="S1750" s="209"/>
      <c r="T1750" s="209"/>
      <c r="U1750" s="517"/>
      <c r="V1750" s="16">
        <v>0</v>
      </c>
      <c r="W1750" s="11">
        <v>0</v>
      </c>
      <c r="X1750" s="17">
        <v>0</v>
      </c>
      <c r="Y1750" s="16"/>
      <c r="Z1750" s="11"/>
      <c r="AA1750" s="17"/>
      <c r="AB1750" s="16"/>
      <c r="AC1750" s="11"/>
      <c r="AD1750" s="17">
        <f t="shared" si="408"/>
        <v>0</v>
      </c>
      <c r="AE1750" s="16"/>
      <c r="AF1750" s="11"/>
      <c r="AG1750" s="17"/>
      <c r="AH1750" s="164">
        <f t="shared" si="404"/>
        <v>-4544.6516666666657</v>
      </c>
      <c r="AI1750" s="285"/>
      <c r="AJ1750" s="16">
        <f t="shared" si="405"/>
        <v>0</v>
      </c>
    </row>
    <row r="1751" spans="1:36" ht="11.25" customHeight="1">
      <c r="A1751" s="156">
        <v>23200743</v>
      </c>
      <c r="B1751" s="144"/>
      <c r="C1751" s="247" t="s">
        <v>1821</v>
      </c>
      <c r="D1751" s="159">
        <v>-1935.31</v>
      </c>
      <c r="E1751" s="159">
        <v>-4086.38</v>
      </c>
      <c r="F1751" s="159">
        <v>-3607.56</v>
      </c>
      <c r="G1751" s="159">
        <v>14208.73</v>
      </c>
      <c r="H1751" s="159">
        <v>14871.11</v>
      </c>
      <c r="I1751" s="159">
        <v>-114194.39</v>
      </c>
      <c r="J1751" s="275">
        <v>53257.77</v>
      </c>
      <c r="K1751" s="275">
        <v>14067.92</v>
      </c>
      <c r="L1751" s="160">
        <v>13784.61</v>
      </c>
      <c r="M1751" s="160">
        <v>13324.86</v>
      </c>
      <c r="N1751" s="160">
        <v>13692.48</v>
      </c>
      <c r="O1751" s="160">
        <v>13266.82</v>
      </c>
      <c r="P1751" s="160">
        <v>12748.82</v>
      </c>
      <c r="Q1751" s="160">
        <f t="shared" si="407"/>
        <v>2832.7270833333337</v>
      </c>
      <c r="R1751" s="222"/>
      <c r="S1751" s="209"/>
      <c r="T1751" s="209"/>
      <c r="U1751" s="517"/>
      <c r="V1751" s="16">
        <v>0</v>
      </c>
      <c r="W1751" s="11">
        <v>0</v>
      </c>
      <c r="X1751" s="17">
        <v>0</v>
      </c>
      <c r="Y1751" s="16"/>
      <c r="Z1751" s="11"/>
      <c r="AA1751" s="17"/>
      <c r="AB1751" s="16"/>
      <c r="AC1751" s="11"/>
      <c r="AD1751" s="17">
        <f t="shared" si="408"/>
        <v>0</v>
      </c>
      <c r="AE1751" s="16"/>
      <c r="AF1751" s="11"/>
      <c r="AG1751" s="17"/>
      <c r="AH1751" s="164">
        <f t="shared" si="404"/>
        <v>2832.7270833333337</v>
      </c>
      <c r="AI1751" s="285"/>
      <c r="AJ1751" s="16">
        <f t="shared" si="405"/>
        <v>0</v>
      </c>
    </row>
    <row r="1752" spans="1:36" ht="11.25" customHeight="1">
      <c r="A1752" s="156">
        <v>23200753</v>
      </c>
      <c r="B1752" s="144"/>
      <c r="C1752" s="247" t="s">
        <v>113</v>
      </c>
      <c r="D1752" s="159">
        <v>-1294.56</v>
      </c>
      <c r="E1752" s="159">
        <v>-1656.52</v>
      </c>
      <c r="F1752" s="159">
        <v>-1673.25</v>
      </c>
      <c r="G1752" s="159">
        <v>-1824.82</v>
      </c>
      <c r="H1752" s="159">
        <v>-1707.18</v>
      </c>
      <c r="I1752" s="159">
        <v>-14447.08</v>
      </c>
      <c r="J1752" s="275">
        <v>-1832.87</v>
      </c>
      <c r="K1752" s="275">
        <v>-1857.22</v>
      </c>
      <c r="L1752" s="160">
        <v>-1950.36</v>
      </c>
      <c r="M1752" s="160">
        <v>-1930.99</v>
      </c>
      <c r="N1752" s="160">
        <v>-1955.28</v>
      </c>
      <c r="O1752" s="160">
        <v>-2030.11</v>
      </c>
      <c r="P1752" s="160">
        <v>-2135.9899999999998</v>
      </c>
      <c r="Q1752" s="160">
        <f t="shared" si="407"/>
        <v>-2881.7462500000001</v>
      </c>
      <c r="R1752" s="222"/>
      <c r="S1752" s="209"/>
      <c r="T1752" s="209"/>
      <c r="U1752" s="517"/>
      <c r="V1752" s="16">
        <v>0</v>
      </c>
      <c r="W1752" s="11">
        <v>0</v>
      </c>
      <c r="X1752" s="17">
        <v>0</v>
      </c>
      <c r="Y1752" s="16"/>
      <c r="Z1752" s="11"/>
      <c r="AA1752" s="17"/>
      <c r="AB1752" s="16"/>
      <c r="AC1752" s="11"/>
      <c r="AD1752" s="17">
        <f t="shared" si="408"/>
        <v>0</v>
      </c>
      <c r="AE1752" s="16"/>
      <c r="AF1752" s="11"/>
      <c r="AG1752" s="17"/>
      <c r="AH1752" s="164">
        <f t="shared" si="404"/>
        <v>-2881.7462500000001</v>
      </c>
      <c r="AI1752" s="285"/>
      <c r="AJ1752" s="16">
        <f t="shared" si="405"/>
        <v>0</v>
      </c>
    </row>
    <row r="1753" spans="1:36" ht="11.25" customHeight="1">
      <c r="A1753" s="156">
        <v>23200763</v>
      </c>
      <c r="B1753" s="144"/>
      <c r="C1753" s="247" t="s">
        <v>116</v>
      </c>
      <c r="D1753" s="159">
        <v>-193.59</v>
      </c>
      <c r="E1753" s="159">
        <v>149.12</v>
      </c>
      <c r="F1753" s="159">
        <v>-113.53</v>
      </c>
      <c r="G1753" s="159">
        <v>-620.70000000000005</v>
      </c>
      <c r="H1753" s="159">
        <v>3424.48</v>
      </c>
      <c r="I1753" s="159">
        <v>-78412.33</v>
      </c>
      <c r="J1753" s="275">
        <v>4908.2299999999996</v>
      </c>
      <c r="K1753" s="275">
        <v>6811.68</v>
      </c>
      <c r="L1753" s="160">
        <v>7892.25</v>
      </c>
      <c r="M1753" s="160">
        <v>7852.33</v>
      </c>
      <c r="N1753" s="160">
        <v>8967.75</v>
      </c>
      <c r="O1753" s="160">
        <v>8247.1299999999992</v>
      </c>
      <c r="P1753" s="160">
        <v>7798.25</v>
      </c>
      <c r="Q1753" s="160">
        <f t="shared" si="407"/>
        <v>-2257.6050000000009</v>
      </c>
      <c r="R1753" s="222"/>
      <c r="S1753" s="209"/>
      <c r="T1753" s="209"/>
      <c r="U1753" s="517"/>
      <c r="V1753" s="16">
        <v>0</v>
      </c>
      <c r="W1753" s="11">
        <v>0</v>
      </c>
      <c r="X1753" s="17">
        <v>0</v>
      </c>
      <c r="Y1753" s="16"/>
      <c r="Z1753" s="11"/>
      <c r="AA1753" s="17"/>
      <c r="AB1753" s="16"/>
      <c r="AC1753" s="11"/>
      <c r="AD1753" s="17">
        <f t="shared" si="408"/>
        <v>0</v>
      </c>
      <c r="AE1753" s="16"/>
      <c r="AF1753" s="11"/>
      <c r="AG1753" s="17"/>
      <c r="AH1753" s="164">
        <f t="shared" si="404"/>
        <v>-2257.6050000000009</v>
      </c>
      <c r="AI1753" s="285"/>
      <c r="AJ1753" s="16">
        <f t="shared" si="405"/>
        <v>0</v>
      </c>
    </row>
    <row r="1754" spans="1:36" ht="11.25" customHeight="1">
      <c r="A1754" s="156">
        <v>23200773</v>
      </c>
      <c r="B1754" s="144"/>
      <c r="C1754" s="247" t="s">
        <v>1064</v>
      </c>
      <c r="D1754" s="159">
        <v>-14085</v>
      </c>
      <c r="E1754" s="159">
        <v>-14354.6</v>
      </c>
      <c r="F1754" s="159">
        <v>-14124.4</v>
      </c>
      <c r="G1754" s="159">
        <v>-14159.9</v>
      </c>
      <c r="H1754" s="159">
        <v>-17574.8</v>
      </c>
      <c r="I1754" s="159">
        <v>-17207.900000000001</v>
      </c>
      <c r="J1754" s="275">
        <v>-16604.2</v>
      </c>
      <c r="K1754" s="275">
        <v>-16738.2</v>
      </c>
      <c r="L1754" s="160">
        <v>-17260.7</v>
      </c>
      <c r="M1754" s="160">
        <v>-19376.599999999999</v>
      </c>
      <c r="N1754" s="160">
        <v>-17025.439999999999</v>
      </c>
      <c r="O1754" s="160">
        <v>-17337.2</v>
      </c>
      <c r="P1754" s="160">
        <v>-17313.7</v>
      </c>
      <c r="Q1754" s="160">
        <f t="shared" si="407"/>
        <v>-16455.274166666666</v>
      </c>
      <c r="R1754" s="222"/>
      <c r="S1754" s="209"/>
      <c r="T1754" s="209"/>
      <c r="U1754" s="517"/>
      <c r="V1754" s="16">
        <v>0</v>
      </c>
      <c r="W1754" s="11">
        <v>0</v>
      </c>
      <c r="X1754" s="17">
        <v>0</v>
      </c>
      <c r="Y1754" s="16"/>
      <c r="Z1754" s="11"/>
      <c r="AA1754" s="17"/>
      <c r="AB1754" s="16"/>
      <c r="AC1754" s="11"/>
      <c r="AD1754" s="17">
        <f t="shared" si="408"/>
        <v>0</v>
      </c>
      <c r="AE1754" s="16"/>
      <c r="AF1754" s="11"/>
      <c r="AG1754" s="17"/>
      <c r="AH1754" s="164">
        <f t="shared" si="404"/>
        <v>-16455.274166666666</v>
      </c>
      <c r="AI1754" s="285"/>
      <c r="AJ1754" s="16">
        <f t="shared" si="405"/>
        <v>0</v>
      </c>
    </row>
    <row r="1755" spans="1:36" ht="11.25" customHeight="1">
      <c r="A1755" s="156">
        <v>23200783</v>
      </c>
      <c r="B1755" s="144"/>
      <c r="C1755" s="247" t="s">
        <v>1665</v>
      </c>
      <c r="D1755" s="159">
        <v>0</v>
      </c>
      <c r="E1755" s="159">
        <v>0</v>
      </c>
      <c r="F1755" s="159">
        <v>0</v>
      </c>
      <c r="G1755" s="159">
        <v>0</v>
      </c>
      <c r="H1755" s="159">
        <v>0</v>
      </c>
      <c r="I1755" s="159">
        <v>0</v>
      </c>
      <c r="J1755" s="275">
        <v>0</v>
      </c>
      <c r="K1755" s="275">
        <v>0</v>
      </c>
      <c r="L1755" s="160">
        <v>0</v>
      </c>
      <c r="M1755" s="160">
        <v>0</v>
      </c>
      <c r="N1755" s="160">
        <v>0</v>
      </c>
      <c r="O1755" s="160">
        <v>0</v>
      </c>
      <c r="P1755" s="160">
        <v>0</v>
      </c>
      <c r="Q1755" s="160">
        <f t="shared" si="407"/>
        <v>0</v>
      </c>
      <c r="R1755" s="222"/>
      <c r="S1755" s="209"/>
      <c r="T1755" s="209"/>
      <c r="U1755" s="517"/>
      <c r="V1755" s="16">
        <v>0</v>
      </c>
      <c r="W1755" s="11">
        <v>0</v>
      </c>
      <c r="X1755" s="17">
        <v>0</v>
      </c>
      <c r="Y1755" s="16"/>
      <c r="Z1755" s="11"/>
      <c r="AA1755" s="17"/>
      <c r="AB1755" s="16"/>
      <c r="AC1755" s="11"/>
      <c r="AD1755" s="17">
        <f t="shared" si="408"/>
        <v>0</v>
      </c>
      <c r="AE1755" s="16"/>
      <c r="AF1755" s="11"/>
      <c r="AG1755" s="17"/>
      <c r="AH1755" s="164">
        <f t="shared" si="404"/>
        <v>0</v>
      </c>
      <c r="AI1755" s="285"/>
      <c r="AJ1755" s="16">
        <f t="shared" si="405"/>
        <v>0</v>
      </c>
    </row>
    <row r="1756" spans="1:36" ht="11.25" customHeight="1">
      <c r="A1756" s="156">
        <v>23200793</v>
      </c>
      <c r="B1756" s="144"/>
      <c r="C1756" s="247" t="s">
        <v>1881</v>
      </c>
      <c r="D1756" s="159">
        <v>0</v>
      </c>
      <c r="E1756" s="159">
        <v>0</v>
      </c>
      <c r="F1756" s="159">
        <v>0</v>
      </c>
      <c r="G1756" s="159">
        <v>0</v>
      </c>
      <c r="H1756" s="159">
        <v>0</v>
      </c>
      <c r="I1756" s="159">
        <v>0</v>
      </c>
      <c r="J1756" s="275">
        <v>0</v>
      </c>
      <c r="K1756" s="275">
        <v>0</v>
      </c>
      <c r="L1756" s="160">
        <v>0</v>
      </c>
      <c r="M1756" s="160">
        <v>0</v>
      </c>
      <c r="N1756" s="160">
        <v>0</v>
      </c>
      <c r="O1756" s="160">
        <v>0</v>
      </c>
      <c r="P1756" s="160">
        <v>0</v>
      </c>
      <c r="Q1756" s="160">
        <f t="shared" si="407"/>
        <v>0</v>
      </c>
      <c r="R1756" s="222"/>
      <c r="S1756" s="209"/>
      <c r="T1756" s="209"/>
      <c r="U1756" s="517"/>
      <c r="V1756" s="16">
        <v>0</v>
      </c>
      <c r="W1756" s="11">
        <v>0</v>
      </c>
      <c r="X1756" s="17">
        <v>0</v>
      </c>
      <c r="Y1756" s="16"/>
      <c r="Z1756" s="11"/>
      <c r="AA1756" s="17"/>
      <c r="AB1756" s="16"/>
      <c r="AC1756" s="11"/>
      <c r="AD1756" s="17">
        <f t="shared" si="408"/>
        <v>0</v>
      </c>
      <c r="AE1756" s="16"/>
      <c r="AF1756" s="11"/>
      <c r="AG1756" s="17"/>
      <c r="AH1756" s="164">
        <f t="shared" si="404"/>
        <v>0</v>
      </c>
      <c r="AI1756" s="285"/>
      <c r="AJ1756" s="16">
        <f t="shared" si="405"/>
        <v>0</v>
      </c>
    </row>
    <row r="1757" spans="1:36" ht="33.75" customHeight="1">
      <c r="A1757" s="156">
        <v>23200803</v>
      </c>
      <c r="B1757" s="144"/>
      <c r="C1757" s="197" t="s">
        <v>2455</v>
      </c>
      <c r="D1757" s="159">
        <v>0</v>
      </c>
      <c r="E1757" s="159">
        <v>0</v>
      </c>
      <c r="F1757" s="159">
        <v>0</v>
      </c>
      <c r="G1757" s="159">
        <v>0</v>
      </c>
      <c r="H1757" s="159">
        <v>0</v>
      </c>
      <c r="I1757" s="159">
        <v>0</v>
      </c>
      <c r="J1757" s="275">
        <v>0</v>
      </c>
      <c r="K1757" s="275">
        <v>0</v>
      </c>
      <c r="L1757" s="160">
        <v>0</v>
      </c>
      <c r="M1757" s="160">
        <v>0</v>
      </c>
      <c r="N1757" s="160">
        <v>0</v>
      </c>
      <c r="O1757" s="160">
        <v>0</v>
      </c>
      <c r="P1757" s="160">
        <v>0</v>
      </c>
      <c r="Q1757" s="160">
        <f t="shared" si="407"/>
        <v>0</v>
      </c>
      <c r="R1757" s="222"/>
      <c r="S1757" s="209"/>
      <c r="T1757" s="209"/>
      <c r="U1757" s="517"/>
      <c r="V1757" s="16">
        <v>0</v>
      </c>
      <c r="W1757" s="11">
        <v>0</v>
      </c>
      <c r="X1757" s="17">
        <v>0</v>
      </c>
      <c r="Y1757" s="16"/>
      <c r="Z1757" s="11"/>
      <c r="AA1757" s="17"/>
      <c r="AB1757" s="16"/>
      <c r="AC1757" s="11"/>
      <c r="AD1757" s="17">
        <f t="shared" ref="AD1757" si="409">SUM(AB1757:AC1757)</f>
        <v>0</v>
      </c>
      <c r="AE1757" s="16"/>
      <c r="AF1757" s="11"/>
      <c r="AG1757" s="17"/>
      <c r="AH1757" s="164">
        <f t="shared" si="404"/>
        <v>0</v>
      </c>
      <c r="AI1757" s="285"/>
      <c r="AJ1757" s="16">
        <f t="shared" si="405"/>
        <v>0</v>
      </c>
    </row>
    <row r="1758" spans="1:36" ht="11.25" customHeight="1">
      <c r="A1758" s="156">
        <v>23200813</v>
      </c>
      <c r="B1758" s="144"/>
      <c r="C1758" s="197" t="s">
        <v>2870</v>
      </c>
      <c r="D1758" s="159">
        <v>16021.56</v>
      </c>
      <c r="E1758" s="159">
        <v>100</v>
      </c>
      <c r="F1758" s="159">
        <v>100</v>
      </c>
      <c r="G1758" s="159">
        <v>0</v>
      </c>
      <c r="H1758" s="159">
        <v>0</v>
      </c>
      <c r="I1758" s="159">
        <v>-2211.16</v>
      </c>
      <c r="J1758" s="275">
        <v>28.85</v>
      </c>
      <c r="K1758" s="275">
        <v>28.85</v>
      </c>
      <c r="L1758" s="160">
        <v>0</v>
      </c>
      <c r="M1758" s="160">
        <v>0</v>
      </c>
      <c r="N1758" s="160">
        <v>0</v>
      </c>
      <c r="O1758" s="160">
        <v>0</v>
      </c>
      <c r="P1758" s="160">
        <v>-3824.12</v>
      </c>
      <c r="Q1758" s="160">
        <f t="shared" si="407"/>
        <v>345.43833333333328</v>
      </c>
      <c r="R1758" s="222"/>
      <c r="S1758" s="209"/>
      <c r="T1758" s="209"/>
      <c r="U1758" s="517"/>
      <c r="V1758" s="16">
        <v>0</v>
      </c>
      <c r="W1758" s="11">
        <v>0</v>
      </c>
      <c r="X1758" s="17">
        <v>0</v>
      </c>
      <c r="Y1758" s="16"/>
      <c r="Z1758" s="11"/>
      <c r="AA1758" s="17"/>
      <c r="AB1758" s="16"/>
      <c r="AC1758" s="11"/>
      <c r="AD1758" s="17">
        <f t="shared" ref="AD1758" si="410">SUM(AB1758:AC1758)</f>
        <v>0</v>
      </c>
      <c r="AE1758" s="16"/>
      <c r="AF1758" s="11"/>
      <c r="AG1758" s="17"/>
      <c r="AH1758" s="164">
        <f t="shared" si="404"/>
        <v>345.43833333333328</v>
      </c>
      <c r="AI1758" s="285"/>
      <c r="AJ1758" s="16">
        <f t="shared" si="405"/>
        <v>0</v>
      </c>
    </row>
    <row r="1759" spans="1:36" ht="11.25" customHeight="1">
      <c r="A1759" s="156">
        <v>23200823</v>
      </c>
      <c r="B1759" s="144"/>
      <c r="C1759" s="247" t="s">
        <v>2886</v>
      </c>
      <c r="D1759" s="159">
        <v>-125604.8</v>
      </c>
      <c r="E1759" s="159">
        <v>-167246.84</v>
      </c>
      <c r="F1759" s="159">
        <v>-194014.81</v>
      </c>
      <c r="G1759" s="159">
        <v>-268718.67</v>
      </c>
      <c r="H1759" s="159">
        <v>-192448.78</v>
      </c>
      <c r="I1759" s="159">
        <v>-182092.54</v>
      </c>
      <c r="J1759" s="275">
        <v>-74593.039999999994</v>
      </c>
      <c r="K1759" s="275">
        <v>-122074.87</v>
      </c>
      <c r="L1759" s="160">
        <v>-183431.51</v>
      </c>
      <c r="M1759" s="160">
        <v>-132237.85</v>
      </c>
      <c r="N1759" s="160">
        <v>-256667.44</v>
      </c>
      <c r="O1759" s="160">
        <v>-209704.94</v>
      </c>
      <c r="P1759" s="160">
        <v>-87333.39</v>
      </c>
      <c r="Q1759" s="160">
        <f t="shared" si="407"/>
        <v>-174141.69875000001</v>
      </c>
      <c r="R1759" s="222"/>
      <c r="S1759" s="209"/>
      <c r="T1759" s="209"/>
      <c r="U1759" s="517"/>
      <c r="V1759" s="16">
        <v>0</v>
      </c>
      <c r="W1759" s="11">
        <v>0</v>
      </c>
      <c r="X1759" s="17">
        <v>0</v>
      </c>
      <c r="Y1759" s="16"/>
      <c r="Z1759" s="11"/>
      <c r="AA1759" s="17"/>
      <c r="AB1759" s="16"/>
      <c r="AC1759" s="11"/>
      <c r="AD1759" s="17"/>
      <c r="AE1759" s="16"/>
      <c r="AF1759" s="11"/>
      <c r="AG1759" s="17"/>
      <c r="AH1759" s="164">
        <f t="shared" si="404"/>
        <v>-174141.69875000001</v>
      </c>
      <c r="AI1759" s="285"/>
      <c r="AJ1759" s="16">
        <f t="shared" si="405"/>
        <v>0</v>
      </c>
    </row>
    <row r="1760" spans="1:36">
      <c r="A1760" s="156" t="s">
        <v>3113</v>
      </c>
      <c r="B1760" s="144"/>
      <c r="C1760" s="197" t="s">
        <v>3111</v>
      </c>
      <c r="D1760" s="159"/>
      <c r="E1760" s="159"/>
      <c r="F1760" s="159"/>
      <c r="G1760" s="159"/>
      <c r="H1760" s="159">
        <v>-4068.5</v>
      </c>
      <c r="I1760" s="159">
        <v>-3813.95</v>
      </c>
      <c r="J1760" s="275">
        <v>557.5</v>
      </c>
      <c r="K1760" s="275">
        <v>463.5</v>
      </c>
      <c r="L1760" s="160">
        <v>164</v>
      </c>
      <c r="M1760" s="160">
        <v>487</v>
      </c>
      <c r="N1760" s="160">
        <v>35</v>
      </c>
      <c r="O1760" s="160">
        <v>481</v>
      </c>
      <c r="P1760" s="160">
        <v>-167.5</v>
      </c>
      <c r="Q1760" s="160">
        <f t="shared" si="407"/>
        <v>-481.51666666666665</v>
      </c>
      <c r="R1760" s="222"/>
      <c r="S1760" s="209"/>
      <c r="T1760" s="209"/>
      <c r="U1760" s="517"/>
      <c r="V1760" s="16">
        <v>0</v>
      </c>
      <c r="W1760" s="11">
        <v>0</v>
      </c>
      <c r="X1760" s="17">
        <v>0</v>
      </c>
      <c r="Y1760" s="16"/>
      <c r="Z1760" s="11"/>
      <c r="AA1760" s="17"/>
      <c r="AB1760" s="16"/>
      <c r="AC1760" s="11"/>
      <c r="AD1760" s="17"/>
      <c r="AE1760" s="16"/>
      <c r="AF1760" s="11"/>
      <c r="AG1760" s="17"/>
      <c r="AH1760" s="164">
        <f t="shared" si="404"/>
        <v>-481.51666666666665</v>
      </c>
      <c r="AI1760" s="285"/>
      <c r="AJ1760" s="16">
        <f t="shared" si="405"/>
        <v>0</v>
      </c>
    </row>
    <row r="1761" spans="1:36" ht="11.25" customHeight="1">
      <c r="A1761" s="156">
        <v>23200873</v>
      </c>
      <c r="C1761" s="197" t="s">
        <v>2979</v>
      </c>
      <c r="D1761" s="159">
        <v>-836828.17</v>
      </c>
      <c r="E1761" s="159">
        <v>-861005.63</v>
      </c>
      <c r="F1761" s="159">
        <v>-1038362.49</v>
      </c>
      <c r="G1761" s="159">
        <v>-992598.56</v>
      </c>
      <c r="H1761" s="159">
        <v>-1147874.42</v>
      </c>
      <c r="I1761" s="159">
        <v>-1530156.78</v>
      </c>
      <c r="J1761" s="275">
        <v>-2613496.8199999998</v>
      </c>
      <c r="K1761" s="275">
        <v>-1625647.9</v>
      </c>
      <c r="L1761" s="160">
        <v>-1906434.16</v>
      </c>
      <c r="M1761" s="160">
        <v>-2642448.8199999998</v>
      </c>
      <c r="N1761" s="160">
        <v>-2614644.9500000002</v>
      </c>
      <c r="O1761" s="160">
        <v>-2716476.23</v>
      </c>
      <c r="P1761" s="160">
        <v>-3143349.44</v>
      </c>
      <c r="Q1761" s="160">
        <f t="shared" si="407"/>
        <v>-1806602.9637500001</v>
      </c>
      <c r="R1761" s="222"/>
      <c r="S1761" s="209"/>
      <c r="T1761" s="209" t="s">
        <v>1056</v>
      </c>
      <c r="U1761" s="517"/>
      <c r="V1761" s="16"/>
      <c r="W1761" s="11"/>
      <c r="X1761" s="17"/>
      <c r="Y1761" s="16"/>
      <c r="Z1761" s="11"/>
      <c r="AA1761" s="17"/>
      <c r="AB1761" s="16"/>
      <c r="AC1761" s="11"/>
      <c r="AD1761" s="17"/>
      <c r="AE1761" s="16">
        <f>$Q1761</f>
        <v>-1806602.9637500001</v>
      </c>
      <c r="AF1761" s="11">
        <f>$Q1761</f>
        <v>-1806602.9637500001</v>
      </c>
      <c r="AG1761" s="17">
        <f>$Q1761</f>
        <v>-1806602.9637500001</v>
      </c>
      <c r="AH1761" s="164">
        <v>0</v>
      </c>
      <c r="AI1761" s="285"/>
      <c r="AJ1761" s="16">
        <f t="shared" si="405"/>
        <v>0</v>
      </c>
    </row>
    <row r="1762" spans="1:36" ht="11.25" customHeight="1">
      <c r="A1762" s="156">
        <v>23200953</v>
      </c>
      <c r="C1762" s="197" t="s">
        <v>62</v>
      </c>
      <c r="D1762" s="159">
        <v>0</v>
      </c>
      <c r="E1762" s="159">
        <v>0</v>
      </c>
      <c r="F1762" s="159">
        <v>0</v>
      </c>
      <c r="G1762" s="159">
        <v>0</v>
      </c>
      <c r="H1762" s="159">
        <v>0</v>
      </c>
      <c r="I1762" s="159">
        <v>0</v>
      </c>
      <c r="J1762" s="275">
        <v>0</v>
      </c>
      <c r="K1762" s="275">
        <v>0</v>
      </c>
      <c r="L1762" s="160">
        <v>0</v>
      </c>
      <c r="M1762" s="160">
        <v>0</v>
      </c>
      <c r="N1762" s="160">
        <v>0</v>
      </c>
      <c r="O1762" s="160">
        <v>0</v>
      </c>
      <c r="P1762" s="160">
        <v>0</v>
      </c>
      <c r="Q1762" s="160">
        <f t="shared" si="407"/>
        <v>0</v>
      </c>
      <c r="R1762" s="222"/>
      <c r="S1762" s="209"/>
      <c r="T1762" s="209"/>
      <c r="U1762" s="517"/>
      <c r="V1762" s="16">
        <v>0</v>
      </c>
      <c r="W1762" s="11">
        <v>0</v>
      </c>
      <c r="X1762" s="17">
        <v>0</v>
      </c>
      <c r="Y1762" s="16"/>
      <c r="Z1762" s="11"/>
      <c r="AA1762" s="17"/>
      <c r="AB1762" s="16"/>
      <c r="AC1762" s="11"/>
      <c r="AD1762" s="17">
        <f t="shared" si="408"/>
        <v>0</v>
      </c>
      <c r="AE1762" s="16"/>
      <c r="AF1762" s="11"/>
      <c r="AG1762" s="17"/>
      <c r="AH1762" s="164">
        <f t="shared" ref="AH1762:AH1788" si="411">Q1762</f>
        <v>0</v>
      </c>
      <c r="AI1762" s="285"/>
      <c r="AJ1762" s="16">
        <f t="shared" si="405"/>
        <v>0</v>
      </c>
    </row>
    <row r="1763" spans="1:36" ht="11.25" customHeight="1">
      <c r="A1763" s="156">
        <v>23200963</v>
      </c>
      <c r="C1763" s="197" t="s">
        <v>1242</v>
      </c>
      <c r="D1763" s="159">
        <v>0</v>
      </c>
      <c r="E1763" s="159">
        <v>0</v>
      </c>
      <c r="F1763" s="159">
        <v>0</v>
      </c>
      <c r="G1763" s="159">
        <v>0</v>
      </c>
      <c r="H1763" s="159">
        <v>0</v>
      </c>
      <c r="I1763" s="159">
        <v>0</v>
      </c>
      <c r="J1763" s="275">
        <v>0</v>
      </c>
      <c r="K1763" s="275">
        <v>0</v>
      </c>
      <c r="L1763" s="160">
        <v>0</v>
      </c>
      <c r="M1763" s="160">
        <v>0</v>
      </c>
      <c r="N1763" s="160">
        <v>0</v>
      </c>
      <c r="O1763" s="160">
        <v>0</v>
      </c>
      <c r="P1763" s="160">
        <v>0</v>
      </c>
      <c r="Q1763" s="160">
        <f t="shared" si="407"/>
        <v>0</v>
      </c>
      <c r="R1763" s="222"/>
      <c r="S1763" s="209"/>
      <c r="T1763" s="209"/>
      <c r="U1763" s="517"/>
      <c r="V1763" s="16">
        <v>0</v>
      </c>
      <c r="W1763" s="11">
        <v>0</v>
      </c>
      <c r="X1763" s="17">
        <v>0</v>
      </c>
      <c r="Y1763" s="16"/>
      <c r="Z1763" s="11"/>
      <c r="AA1763" s="17"/>
      <c r="AB1763" s="16"/>
      <c r="AC1763" s="11"/>
      <c r="AD1763" s="17">
        <f t="shared" si="408"/>
        <v>0</v>
      </c>
      <c r="AE1763" s="16"/>
      <c r="AF1763" s="11"/>
      <c r="AG1763" s="17"/>
      <c r="AH1763" s="164">
        <f t="shared" si="411"/>
        <v>0</v>
      </c>
      <c r="AI1763" s="285"/>
      <c r="AJ1763" s="16">
        <f t="shared" si="405"/>
        <v>0</v>
      </c>
    </row>
    <row r="1764" spans="1:36" ht="11.25" customHeight="1">
      <c r="A1764" s="156">
        <v>23201001</v>
      </c>
      <c r="B1764" s="144"/>
      <c r="C1764" s="197" t="s">
        <v>657</v>
      </c>
      <c r="D1764" s="159">
        <v>0</v>
      </c>
      <c r="E1764" s="159">
        <v>0</v>
      </c>
      <c r="F1764" s="159">
        <v>0</v>
      </c>
      <c r="G1764" s="159">
        <v>0</v>
      </c>
      <c r="H1764" s="159">
        <v>0</v>
      </c>
      <c r="I1764" s="159">
        <v>0</v>
      </c>
      <c r="J1764" s="275">
        <v>0</v>
      </c>
      <c r="K1764" s="275">
        <v>0</v>
      </c>
      <c r="L1764" s="160">
        <v>0</v>
      </c>
      <c r="M1764" s="160">
        <v>0</v>
      </c>
      <c r="N1764" s="160">
        <v>0</v>
      </c>
      <c r="O1764" s="160">
        <v>0</v>
      </c>
      <c r="P1764" s="160">
        <v>0</v>
      </c>
      <c r="Q1764" s="160">
        <f t="shared" si="407"/>
        <v>0</v>
      </c>
      <c r="R1764" s="222"/>
      <c r="S1764" s="209"/>
      <c r="T1764" s="209"/>
      <c r="U1764" s="517"/>
      <c r="V1764" s="16">
        <v>0</v>
      </c>
      <c r="W1764" s="11">
        <v>0</v>
      </c>
      <c r="X1764" s="17">
        <v>0</v>
      </c>
      <c r="Y1764" s="16"/>
      <c r="Z1764" s="11"/>
      <c r="AA1764" s="17"/>
      <c r="AB1764" s="16"/>
      <c r="AC1764" s="11"/>
      <c r="AD1764" s="17">
        <f t="shared" si="408"/>
        <v>0</v>
      </c>
      <c r="AE1764" s="16"/>
      <c r="AF1764" s="11"/>
      <c r="AG1764" s="17"/>
      <c r="AH1764" s="164">
        <f t="shared" si="411"/>
        <v>0</v>
      </c>
      <c r="AI1764" s="285"/>
      <c r="AJ1764" s="16">
        <f t="shared" si="405"/>
        <v>0</v>
      </c>
    </row>
    <row r="1765" spans="1:36" ht="11.25" customHeight="1">
      <c r="A1765" s="156">
        <v>23201003</v>
      </c>
      <c r="C1765" s="197" t="s">
        <v>2177</v>
      </c>
      <c r="D1765" s="159">
        <v>-25733503.289999999</v>
      </c>
      <c r="E1765" s="159">
        <v>-19752412.149999999</v>
      </c>
      <c r="F1765" s="159">
        <v>-14803434.949999999</v>
      </c>
      <c r="G1765" s="159">
        <v>-25950883.030000001</v>
      </c>
      <c r="H1765" s="159">
        <v>-17089079.899999999</v>
      </c>
      <c r="I1765" s="159">
        <v>-28108324.329999998</v>
      </c>
      <c r="J1765" s="275">
        <v>-27660649.870000001</v>
      </c>
      <c r="K1765" s="275">
        <v>-25958065.199999999</v>
      </c>
      <c r="L1765" s="160">
        <v>-11727855.52</v>
      </c>
      <c r="M1765" s="160">
        <v>-16273945.17</v>
      </c>
      <c r="N1765" s="160">
        <v>-21382659.420000002</v>
      </c>
      <c r="O1765" s="160">
        <v>-25675350.440000001</v>
      </c>
      <c r="P1765" s="160">
        <v>-21410866.829999998</v>
      </c>
      <c r="Q1765" s="160">
        <f t="shared" si="407"/>
        <v>-21496237.08666667</v>
      </c>
      <c r="R1765" s="222"/>
      <c r="S1765" s="209"/>
      <c r="T1765" s="209"/>
      <c r="U1765" s="517"/>
      <c r="V1765" s="16">
        <v>0</v>
      </c>
      <c r="W1765" s="11">
        <v>0</v>
      </c>
      <c r="X1765" s="17">
        <v>0</v>
      </c>
      <c r="Y1765" s="16"/>
      <c r="Z1765" s="11"/>
      <c r="AA1765" s="17"/>
      <c r="AB1765" s="16"/>
      <c r="AC1765" s="11"/>
      <c r="AD1765" s="17">
        <f t="shared" si="408"/>
        <v>0</v>
      </c>
      <c r="AE1765" s="16"/>
      <c r="AF1765" s="11"/>
      <c r="AG1765" s="17"/>
      <c r="AH1765" s="164">
        <f t="shared" si="411"/>
        <v>-21496237.08666667</v>
      </c>
      <c r="AI1765" s="285"/>
      <c r="AJ1765" s="16">
        <f t="shared" si="405"/>
        <v>0</v>
      </c>
    </row>
    <row r="1766" spans="1:36" ht="11.25" customHeight="1">
      <c r="A1766" s="156">
        <v>23201011</v>
      </c>
      <c r="C1766" s="197" t="s">
        <v>1448</v>
      </c>
      <c r="D1766" s="159">
        <v>0</v>
      </c>
      <c r="E1766" s="159">
        <v>0</v>
      </c>
      <c r="F1766" s="159">
        <v>0</v>
      </c>
      <c r="G1766" s="159">
        <v>0</v>
      </c>
      <c r="H1766" s="159">
        <v>0</v>
      </c>
      <c r="I1766" s="159">
        <v>0</v>
      </c>
      <c r="J1766" s="275">
        <v>0</v>
      </c>
      <c r="K1766" s="275">
        <v>0</v>
      </c>
      <c r="L1766" s="160">
        <v>0</v>
      </c>
      <c r="M1766" s="160">
        <v>0</v>
      </c>
      <c r="N1766" s="160">
        <v>0</v>
      </c>
      <c r="O1766" s="160">
        <v>0</v>
      </c>
      <c r="P1766" s="160">
        <v>0</v>
      </c>
      <c r="Q1766" s="160">
        <f t="shared" si="407"/>
        <v>0</v>
      </c>
      <c r="R1766" s="222"/>
      <c r="S1766" s="209"/>
      <c r="T1766" s="209"/>
      <c r="U1766" s="517"/>
      <c r="V1766" s="16">
        <v>0</v>
      </c>
      <c r="W1766" s="11">
        <v>0</v>
      </c>
      <c r="X1766" s="17">
        <v>0</v>
      </c>
      <c r="Y1766" s="16"/>
      <c r="Z1766" s="11"/>
      <c r="AA1766" s="17"/>
      <c r="AB1766" s="16"/>
      <c r="AC1766" s="11"/>
      <c r="AD1766" s="17">
        <f t="shared" si="408"/>
        <v>0</v>
      </c>
      <c r="AE1766" s="16"/>
      <c r="AF1766" s="11"/>
      <c r="AG1766" s="17"/>
      <c r="AH1766" s="164">
        <f t="shared" si="411"/>
        <v>0</v>
      </c>
      <c r="AI1766" s="285"/>
      <c r="AJ1766" s="16">
        <f t="shared" si="405"/>
        <v>0</v>
      </c>
    </row>
    <row r="1767" spans="1:36" ht="11.25" customHeight="1">
      <c r="A1767" s="156">
        <v>23201013</v>
      </c>
      <c r="C1767" s="197" t="s">
        <v>1373</v>
      </c>
      <c r="D1767" s="159">
        <v>-3344612.68</v>
      </c>
      <c r="E1767" s="159">
        <v>-10927689.109999999</v>
      </c>
      <c r="F1767" s="159">
        <v>-10102591.119999999</v>
      </c>
      <c r="G1767" s="159">
        <v>-21725480.239999998</v>
      </c>
      <c r="H1767" s="159">
        <v>-13841381.720000001</v>
      </c>
      <c r="I1767" s="159">
        <v>-9866296.8599999994</v>
      </c>
      <c r="J1767" s="275">
        <v>-18207252.379999999</v>
      </c>
      <c r="K1767" s="275">
        <v>-6870734.3099999996</v>
      </c>
      <c r="L1767" s="160">
        <v>-5166526.45</v>
      </c>
      <c r="M1767" s="160">
        <v>-3892603.97</v>
      </c>
      <c r="N1767" s="160">
        <v>-5027451.5</v>
      </c>
      <c r="O1767" s="160">
        <v>-7763957.8799999999</v>
      </c>
      <c r="P1767" s="160">
        <v>-3860739.22</v>
      </c>
      <c r="Q1767" s="160">
        <f t="shared" si="407"/>
        <v>-9749553.4574999996</v>
      </c>
      <c r="R1767" s="222"/>
      <c r="S1767" s="209"/>
      <c r="T1767" s="209"/>
      <c r="U1767" s="517"/>
      <c r="V1767" s="16">
        <v>0</v>
      </c>
      <c r="W1767" s="11">
        <v>0</v>
      </c>
      <c r="X1767" s="17">
        <v>0</v>
      </c>
      <c r="Y1767" s="16"/>
      <c r="Z1767" s="11"/>
      <c r="AA1767" s="17"/>
      <c r="AB1767" s="16"/>
      <c r="AC1767" s="11"/>
      <c r="AD1767" s="17">
        <f t="shared" si="408"/>
        <v>0</v>
      </c>
      <c r="AE1767" s="16"/>
      <c r="AF1767" s="11"/>
      <c r="AG1767" s="17"/>
      <c r="AH1767" s="164">
        <f t="shared" si="411"/>
        <v>-9749553.4574999996</v>
      </c>
      <c r="AI1767" s="285"/>
      <c r="AJ1767" s="16">
        <f t="shared" si="405"/>
        <v>0</v>
      </c>
    </row>
    <row r="1768" spans="1:36" ht="11.25" customHeight="1">
      <c r="A1768" s="156">
        <v>23201023</v>
      </c>
      <c r="C1768" s="197" t="s">
        <v>1071</v>
      </c>
      <c r="D1768" s="159">
        <v>0</v>
      </c>
      <c r="E1768" s="159">
        <v>0</v>
      </c>
      <c r="F1768" s="159">
        <v>0</v>
      </c>
      <c r="G1768" s="159">
        <v>0</v>
      </c>
      <c r="H1768" s="159">
        <v>0</v>
      </c>
      <c r="I1768" s="159">
        <v>0</v>
      </c>
      <c r="J1768" s="275">
        <v>0</v>
      </c>
      <c r="K1768" s="275">
        <v>0</v>
      </c>
      <c r="L1768" s="160">
        <v>0</v>
      </c>
      <c r="M1768" s="160">
        <v>0</v>
      </c>
      <c r="N1768" s="160">
        <v>0</v>
      </c>
      <c r="O1768" s="160">
        <v>0</v>
      </c>
      <c r="P1768" s="160">
        <v>0</v>
      </c>
      <c r="Q1768" s="160">
        <f t="shared" si="407"/>
        <v>0</v>
      </c>
      <c r="R1768" s="222"/>
      <c r="S1768" s="209"/>
      <c r="T1768" s="209"/>
      <c r="U1768" s="517"/>
      <c r="V1768" s="16">
        <v>0</v>
      </c>
      <c r="W1768" s="11">
        <v>0</v>
      </c>
      <c r="X1768" s="17">
        <v>0</v>
      </c>
      <c r="Y1768" s="16"/>
      <c r="Z1768" s="11"/>
      <c r="AA1768" s="17"/>
      <c r="AB1768" s="16"/>
      <c r="AC1768" s="11"/>
      <c r="AD1768" s="17">
        <f t="shared" si="408"/>
        <v>0</v>
      </c>
      <c r="AE1768" s="16"/>
      <c r="AF1768" s="11"/>
      <c r="AG1768" s="17"/>
      <c r="AH1768" s="164">
        <f t="shared" si="411"/>
        <v>0</v>
      </c>
      <c r="AI1768" s="285"/>
      <c r="AJ1768" s="16">
        <f t="shared" si="405"/>
        <v>0</v>
      </c>
    </row>
    <row r="1769" spans="1:36" ht="11.25" customHeight="1">
      <c r="A1769" s="156">
        <v>23201033</v>
      </c>
      <c r="C1769" s="197" t="s">
        <v>994</v>
      </c>
      <c r="D1769" s="159">
        <v>-128388.99</v>
      </c>
      <c r="E1769" s="159">
        <v>-169775.69</v>
      </c>
      <c r="F1769" s="159">
        <v>-93155.25</v>
      </c>
      <c r="G1769" s="159">
        <v>-132749.98000000001</v>
      </c>
      <c r="H1769" s="159">
        <v>-173412.56</v>
      </c>
      <c r="I1769" s="159">
        <v>-92220.9</v>
      </c>
      <c r="J1769" s="275">
        <v>-136613.16</v>
      </c>
      <c r="K1769" s="275">
        <v>-179857.26</v>
      </c>
      <c r="L1769" s="160">
        <v>-97329.83</v>
      </c>
      <c r="M1769" s="160">
        <v>-140300.60999999999</v>
      </c>
      <c r="N1769" s="160">
        <v>-182912.25</v>
      </c>
      <c r="O1769" s="160">
        <v>-96088.42</v>
      </c>
      <c r="P1769" s="160">
        <v>-139527.88</v>
      </c>
      <c r="Q1769" s="160">
        <f t="shared" si="407"/>
        <v>-135697.86208333334</v>
      </c>
      <c r="R1769" s="222"/>
      <c r="S1769" s="209"/>
      <c r="T1769" s="209"/>
      <c r="U1769" s="517"/>
      <c r="V1769" s="16">
        <v>0</v>
      </c>
      <c r="W1769" s="11">
        <v>0</v>
      </c>
      <c r="X1769" s="17">
        <v>0</v>
      </c>
      <c r="Y1769" s="16"/>
      <c r="Z1769" s="11"/>
      <c r="AA1769" s="17"/>
      <c r="AB1769" s="16"/>
      <c r="AC1769" s="11"/>
      <c r="AD1769" s="17">
        <f t="shared" si="408"/>
        <v>0</v>
      </c>
      <c r="AE1769" s="16"/>
      <c r="AF1769" s="11"/>
      <c r="AG1769" s="17"/>
      <c r="AH1769" s="164">
        <f t="shared" si="411"/>
        <v>-135697.86208333334</v>
      </c>
      <c r="AI1769" s="285"/>
      <c r="AJ1769" s="16">
        <f t="shared" si="405"/>
        <v>0</v>
      </c>
    </row>
    <row r="1770" spans="1:36" ht="11.25" customHeight="1">
      <c r="A1770" s="156">
        <v>23201043</v>
      </c>
      <c r="C1770" s="197" t="s">
        <v>2140</v>
      </c>
      <c r="D1770" s="159">
        <v>-170888.69</v>
      </c>
      <c r="E1770" s="159">
        <v>-190858.25</v>
      </c>
      <c r="F1770" s="159">
        <v>-219970.77</v>
      </c>
      <c r="G1770" s="159">
        <v>116517.51</v>
      </c>
      <c r="H1770" s="159">
        <v>76440.399999999994</v>
      </c>
      <c r="I1770" s="159">
        <v>70044.460000000006</v>
      </c>
      <c r="J1770" s="275">
        <v>64422.16</v>
      </c>
      <c r="K1770" s="275">
        <v>48515.06</v>
      </c>
      <c r="L1770" s="160">
        <v>-46244.03</v>
      </c>
      <c r="M1770" s="160">
        <v>-142929.24</v>
      </c>
      <c r="N1770" s="160">
        <v>-6201.82</v>
      </c>
      <c r="O1770" s="160">
        <v>-30153.82</v>
      </c>
      <c r="P1770" s="160">
        <v>-56039.48</v>
      </c>
      <c r="Q1770" s="160">
        <f t="shared" si="407"/>
        <v>-31156.868750000005</v>
      </c>
      <c r="R1770" s="222"/>
      <c r="S1770" s="209"/>
      <c r="T1770" s="209"/>
      <c r="U1770" s="517"/>
      <c r="V1770" s="16">
        <v>0</v>
      </c>
      <c r="W1770" s="11">
        <v>0</v>
      </c>
      <c r="X1770" s="17">
        <v>0</v>
      </c>
      <c r="Y1770" s="16"/>
      <c r="Z1770" s="11"/>
      <c r="AA1770" s="17"/>
      <c r="AB1770" s="16"/>
      <c r="AC1770" s="11"/>
      <c r="AD1770" s="17">
        <f t="shared" si="408"/>
        <v>0</v>
      </c>
      <c r="AE1770" s="16"/>
      <c r="AF1770" s="11"/>
      <c r="AG1770" s="17"/>
      <c r="AH1770" s="164">
        <f t="shared" si="411"/>
        <v>-31156.868750000005</v>
      </c>
      <c r="AI1770" s="285"/>
      <c r="AJ1770" s="16">
        <f t="shared" si="405"/>
        <v>0</v>
      </c>
    </row>
    <row r="1771" spans="1:36" ht="11.25" customHeight="1">
      <c r="A1771" s="156">
        <v>23201053</v>
      </c>
      <c r="C1771" s="197" t="s">
        <v>2141</v>
      </c>
      <c r="D1771" s="159">
        <v>-45662.559999999998</v>
      </c>
      <c r="E1771" s="159">
        <v>-45662.559999999998</v>
      </c>
      <c r="F1771" s="159">
        <v>-45662.559999999998</v>
      </c>
      <c r="G1771" s="159">
        <v>-317661.3</v>
      </c>
      <c r="H1771" s="159">
        <v>-265747.98</v>
      </c>
      <c r="I1771" s="159">
        <v>-208083.09</v>
      </c>
      <c r="J1771" s="275">
        <v>-181976.41</v>
      </c>
      <c r="K1771" s="275">
        <v>-176281.65</v>
      </c>
      <c r="L1771" s="160">
        <v>-102557.27</v>
      </c>
      <c r="M1771" s="160">
        <v>-25568.28</v>
      </c>
      <c r="N1771" s="160">
        <v>-176147.38</v>
      </c>
      <c r="O1771" s="160">
        <v>-176147.38</v>
      </c>
      <c r="P1771" s="160">
        <v>-176147.38</v>
      </c>
      <c r="Q1771" s="160">
        <f t="shared" si="407"/>
        <v>-152700.06916666665</v>
      </c>
      <c r="R1771" s="222"/>
      <c r="S1771" s="209"/>
      <c r="T1771" s="209"/>
      <c r="U1771" s="517"/>
      <c r="V1771" s="16">
        <v>0</v>
      </c>
      <c r="W1771" s="11">
        <v>0</v>
      </c>
      <c r="X1771" s="17">
        <v>0</v>
      </c>
      <c r="Y1771" s="16"/>
      <c r="Z1771" s="11"/>
      <c r="AA1771" s="17"/>
      <c r="AB1771" s="16"/>
      <c r="AC1771" s="11"/>
      <c r="AD1771" s="17">
        <f t="shared" si="408"/>
        <v>0</v>
      </c>
      <c r="AE1771" s="16"/>
      <c r="AF1771" s="11"/>
      <c r="AG1771" s="17"/>
      <c r="AH1771" s="164">
        <f t="shared" si="411"/>
        <v>-152700.06916666665</v>
      </c>
      <c r="AI1771" s="285"/>
      <c r="AJ1771" s="16">
        <f t="shared" si="405"/>
        <v>0</v>
      </c>
    </row>
    <row r="1772" spans="1:36" ht="11.25" customHeight="1">
      <c r="A1772" s="156">
        <v>23201063</v>
      </c>
      <c r="C1772" s="197" t="s">
        <v>1743</v>
      </c>
      <c r="D1772" s="159">
        <v>0</v>
      </c>
      <c r="E1772" s="159">
        <v>0</v>
      </c>
      <c r="F1772" s="159">
        <v>0</v>
      </c>
      <c r="G1772" s="159">
        <v>0</v>
      </c>
      <c r="H1772" s="159">
        <v>0</v>
      </c>
      <c r="I1772" s="159">
        <v>0</v>
      </c>
      <c r="J1772" s="275">
        <v>0</v>
      </c>
      <c r="K1772" s="275">
        <v>0</v>
      </c>
      <c r="L1772" s="160">
        <v>0</v>
      </c>
      <c r="M1772" s="160">
        <v>0</v>
      </c>
      <c r="N1772" s="160">
        <v>0</v>
      </c>
      <c r="O1772" s="160">
        <v>0</v>
      </c>
      <c r="P1772" s="160">
        <v>0</v>
      </c>
      <c r="Q1772" s="160">
        <f t="shared" si="407"/>
        <v>0</v>
      </c>
      <c r="R1772" s="222"/>
      <c r="S1772" s="209"/>
      <c r="T1772" s="209"/>
      <c r="U1772" s="517"/>
      <c r="V1772" s="16">
        <v>0</v>
      </c>
      <c r="W1772" s="11">
        <v>0</v>
      </c>
      <c r="X1772" s="17">
        <v>0</v>
      </c>
      <c r="Y1772" s="16"/>
      <c r="Z1772" s="11"/>
      <c r="AA1772" s="17"/>
      <c r="AB1772" s="16"/>
      <c r="AC1772" s="11"/>
      <c r="AD1772" s="17">
        <f t="shared" si="408"/>
        <v>0</v>
      </c>
      <c r="AE1772" s="16"/>
      <c r="AF1772" s="11"/>
      <c r="AG1772" s="17"/>
      <c r="AH1772" s="164">
        <f t="shared" si="411"/>
        <v>0</v>
      </c>
      <c r="AI1772" s="285"/>
      <c r="AJ1772" s="16">
        <f t="shared" si="405"/>
        <v>0</v>
      </c>
    </row>
    <row r="1773" spans="1:36" ht="11.25" customHeight="1">
      <c r="A1773" s="156">
        <v>23201073</v>
      </c>
      <c r="C1773" s="197" t="s">
        <v>127</v>
      </c>
      <c r="D1773" s="159">
        <v>-349443.26</v>
      </c>
      <c r="E1773" s="159">
        <v>-144.09</v>
      </c>
      <c r="F1773" s="159">
        <v>123.21</v>
      </c>
      <c r="G1773" s="159">
        <v>87.15</v>
      </c>
      <c r="H1773" s="159">
        <v>-688.15</v>
      </c>
      <c r="I1773" s="159">
        <v>-391485.94</v>
      </c>
      <c r="J1773" s="275">
        <v>-422661.32</v>
      </c>
      <c r="K1773" s="275">
        <v>-532.76</v>
      </c>
      <c r="L1773" s="160">
        <v>-811.88</v>
      </c>
      <c r="M1773" s="160">
        <v>-708.28</v>
      </c>
      <c r="N1773" s="160">
        <v>-199</v>
      </c>
      <c r="O1773" s="160">
        <v>-389980.79</v>
      </c>
      <c r="P1773" s="160">
        <v>0</v>
      </c>
      <c r="Q1773" s="160">
        <f t="shared" si="407"/>
        <v>-115143.62333333334</v>
      </c>
      <c r="R1773" s="222"/>
      <c r="S1773" s="209"/>
      <c r="T1773" s="209"/>
      <c r="U1773" s="517"/>
      <c r="V1773" s="16">
        <v>0</v>
      </c>
      <c r="W1773" s="11">
        <v>0</v>
      </c>
      <c r="X1773" s="17">
        <v>0</v>
      </c>
      <c r="Y1773" s="16"/>
      <c r="Z1773" s="11"/>
      <c r="AA1773" s="17"/>
      <c r="AB1773" s="16"/>
      <c r="AC1773" s="11"/>
      <c r="AD1773" s="17">
        <f t="shared" si="408"/>
        <v>0</v>
      </c>
      <c r="AE1773" s="16"/>
      <c r="AF1773" s="11"/>
      <c r="AG1773" s="17"/>
      <c r="AH1773" s="164">
        <f t="shared" si="411"/>
        <v>-115143.62333333334</v>
      </c>
      <c r="AI1773" s="285"/>
      <c r="AJ1773" s="16">
        <f t="shared" si="405"/>
        <v>0</v>
      </c>
    </row>
    <row r="1774" spans="1:36" ht="11.25" customHeight="1">
      <c r="A1774" s="156">
        <v>23201093</v>
      </c>
      <c r="C1774" s="197" t="s">
        <v>128</v>
      </c>
      <c r="D1774" s="159">
        <v>-68650.19</v>
      </c>
      <c r="E1774" s="159">
        <v>0</v>
      </c>
      <c r="F1774" s="159">
        <v>0</v>
      </c>
      <c r="G1774" s="159">
        <v>0</v>
      </c>
      <c r="H1774" s="159">
        <v>0</v>
      </c>
      <c r="I1774" s="159">
        <v>-69829.81</v>
      </c>
      <c r="J1774" s="275">
        <v>-68986.38</v>
      </c>
      <c r="K1774" s="275">
        <v>0</v>
      </c>
      <c r="L1774" s="160">
        <v>0</v>
      </c>
      <c r="M1774" s="160">
        <v>0</v>
      </c>
      <c r="N1774" s="160">
        <v>0</v>
      </c>
      <c r="O1774" s="160">
        <v>-70812.63</v>
      </c>
      <c r="P1774" s="160">
        <v>0</v>
      </c>
      <c r="Q1774" s="160">
        <f t="shared" si="407"/>
        <v>-20329.492916666666</v>
      </c>
      <c r="R1774" s="222"/>
      <c r="S1774" s="209"/>
      <c r="T1774" s="209"/>
      <c r="U1774" s="517"/>
      <c r="V1774" s="16">
        <v>0</v>
      </c>
      <c r="W1774" s="11">
        <v>0</v>
      </c>
      <c r="X1774" s="17">
        <v>0</v>
      </c>
      <c r="Y1774" s="16"/>
      <c r="Z1774" s="11"/>
      <c r="AA1774" s="17"/>
      <c r="AB1774" s="16"/>
      <c r="AC1774" s="11"/>
      <c r="AD1774" s="17">
        <f t="shared" si="408"/>
        <v>0</v>
      </c>
      <c r="AE1774" s="16"/>
      <c r="AF1774" s="11"/>
      <c r="AG1774" s="17"/>
      <c r="AH1774" s="164">
        <f t="shared" si="411"/>
        <v>-20329.492916666666</v>
      </c>
      <c r="AI1774" s="285"/>
      <c r="AJ1774" s="16">
        <f t="shared" si="405"/>
        <v>0</v>
      </c>
    </row>
    <row r="1775" spans="1:36" ht="11.25" customHeight="1">
      <c r="A1775" s="156">
        <v>23201103</v>
      </c>
      <c r="C1775" s="197" t="s">
        <v>1695</v>
      </c>
      <c r="D1775" s="159">
        <v>0</v>
      </c>
      <c r="E1775" s="159">
        <v>0</v>
      </c>
      <c r="F1775" s="159">
        <v>0</v>
      </c>
      <c r="G1775" s="159">
        <v>0</v>
      </c>
      <c r="H1775" s="159">
        <v>0</v>
      </c>
      <c r="I1775" s="159">
        <v>0</v>
      </c>
      <c r="J1775" s="275">
        <v>0</v>
      </c>
      <c r="K1775" s="275">
        <v>0</v>
      </c>
      <c r="L1775" s="160">
        <v>0</v>
      </c>
      <c r="M1775" s="160">
        <v>0</v>
      </c>
      <c r="N1775" s="160">
        <v>0</v>
      </c>
      <c r="O1775" s="160">
        <v>0</v>
      </c>
      <c r="P1775" s="160">
        <v>0</v>
      </c>
      <c r="Q1775" s="160">
        <f t="shared" si="407"/>
        <v>0</v>
      </c>
      <c r="R1775" s="222"/>
      <c r="S1775" s="209"/>
      <c r="T1775" s="209"/>
      <c r="U1775" s="517"/>
      <c r="V1775" s="16">
        <v>0</v>
      </c>
      <c r="W1775" s="11">
        <v>0</v>
      </c>
      <c r="X1775" s="17">
        <v>0</v>
      </c>
      <c r="Y1775" s="16"/>
      <c r="Z1775" s="11"/>
      <c r="AA1775" s="17"/>
      <c r="AB1775" s="16"/>
      <c r="AC1775" s="11"/>
      <c r="AD1775" s="17">
        <f t="shared" si="408"/>
        <v>0</v>
      </c>
      <c r="AE1775" s="16"/>
      <c r="AF1775" s="11"/>
      <c r="AG1775" s="17"/>
      <c r="AH1775" s="164">
        <f t="shared" si="411"/>
        <v>0</v>
      </c>
      <c r="AI1775" s="285"/>
      <c r="AJ1775" s="16">
        <f t="shared" si="405"/>
        <v>0</v>
      </c>
    </row>
    <row r="1776" spans="1:36" ht="11.25" customHeight="1">
      <c r="A1776" s="156">
        <v>23201111</v>
      </c>
      <c r="C1776" s="197" t="s">
        <v>1316</v>
      </c>
      <c r="D1776" s="159">
        <v>0</v>
      </c>
      <c r="E1776" s="159">
        <v>0</v>
      </c>
      <c r="F1776" s="159">
        <v>0</v>
      </c>
      <c r="G1776" s="159">
        <v>0</v>
      </c>
      <c r="H1776" s="159">
        <v>0</v>
      </c>
      <c r="I1776" s="159">
        <v>0</v>
      </c>
      <c r="J1776" s="275">
        <v>0</v>
      </c>
      <c r="K1776" s="275">
        <v>0</v>
      </c>
      <c r="L1776" s="160">
        <v>0</v>
      </c>
      <c r="M1776" s="160">
        <v>0</v>
      </c>
      <c r="N1776" s="160">
        <v>0</v>
      </c>
      <c r="O1776" s="160">
        <v>0</v>
      </c>
      <c r="P1776" s="160">
        <v>0</v>
      </c>
      <c r="Q1776" s="160">
        <f t="shared" si="407"/>
        <v>0</v>
      </c>
      <c r="R1776" s="222"/>
      <c r="S1776" s="209"/>
      <c r="T1776" s="209"/>
      <c r="U1776" s="517"/>
      <c r="V1776" s="16">
        <v>0</v>
      </c>
      <c r="W1776" s="11">
        <v>0</v>
      </c>
      <c r="X1776" s="17">
        <v>0</v>
      </c>
      <c r="Y1776" s="16"/>
      <c r="Z1776" s="11"/>
      <c r="AA1776" s="17"/>
      <c r="AB1776" s="16"/>
      <c r="AC1776" s="11"/>
      <c r="AD1776" s="17">
        <f t="shared" si="408"/>
        <v>0</v>
      </c>
      <c r="AE1776" s="16"/>
      <c r="AF1776" s="11"/>
      <c r="AG1776" s="17"/>
      <c r="AH1776" s="164">
        <f t="shared" si="411"/>
        <v>0</v>
      </c>
      <c r="AI1776" s="285"/>
      <c r="AJ1776" s="16">
        <f t="shared" si="405"/>
        <v>0</v>
      </c>
    </row>
    <row r="1777" spans="1:36" ht="11.25" customHeight="1">
      <c r="A1777" s="174">
        <v>23201113</v>
      </c>
      <c r="C1777" s="197" t="s">
        <v>539</v>
      </c>
      <c r="D1777" s="159">
        <v>10623.47</v>
      </c>
      <c r="E1777" s="159">
        <v>10345.6</v>
      </c>
      <c r="F1777" s="159">
        <v>8014.73</v>
      </c>
      <c r="G1777" s="159">
        <v>7418.64</v>
      </c>
      <c r="H1777" s="159">
        <v>14917.56</v>
      </c>
      <c r="I1777" s="159">
        <v>12887.49</v>
      </c>
      <c r="J1777" s="275">
        <v>9094.86</v>
      </c>
      <c r="K1777" s="275">
        <v>16775.82</v>
      </c>
      <c r="L1777" s="160">
        <v>13093.27</v>
      </c>
      <c r="M1777" s="160">
        <v>20068.09</v>
      </c>
      <c r="N1777" s="160">
        <v>18078.580000000002</v>
      </c>
      <c r="O1777" s="160">
        <v>21636.79</v>
      </c>
      <c r="P1777" s="160">
        <v>12633.92</v>
      </c>
      <c r="Q1777" s="160">
        <f t="shared" si="407"/>
        <v>13663.34375</v>
      </c>
      <c r="R1777" s="222"/>
      <c r="S1777" s="209"/>
      <c r="T1777" s="209"/>
      <c r="U1777" s="517"/>
      <c r="V1777" s="16">
        <v>0</v>
      </c>
      <c r="W1777" s="11">
        <v>0</v>
      </c>
      <c r="X1777" s="17">
        <v>0</v>
      </c>
      <c r="Y1777" s="16"/>
      <c r="Z1777" s="11"/>
      <c r="AA1777" s="17"/>
      <c r="AB1777" s="16"/>
      <c r="AC1777" s="11"/>
      <c r="AD1777" s="17">
        <f t="shared" si="408"/>
        <v>0</v>
      </c>
      <c r="AE1777" s="16"/>
      <c r="AF1777" s="11"/>
      <c r="AG1777" s="17"/>
      <c r="AH1777" s="164">
        <f t="shared" si="411"/>
        <v>13663.34375</v>
      </c>
      <c r="AI1777" s="285"/>
      <c r="AJ1777" s="16">
        <f t="shared" si="405"/>
        <v>0</v>
      </c>
    </row>
    <row r="1778" spans="1:36" ht="11.25" customHeight="1">
      <c r="A1778" s="156">
        <v>23201153</v>
      </c>
      <c r="C1778" s="197" t="s">
        <v>484</v>
      </c>
      <c r="D1778" s="159">
        <v>-2990.49</v>
      </c>
      <c r="E1778" s="159">
        <v>-4529.33</v>
      </c>
      <c r="F1778" s="159">
        <v>-7475.96</v>
      </c>
      <c r="G1778" s="159">
        <v>-11230.66</v>
      </c>
      <c r="H1778" s="159">
        <v>-12936.55</v>
      </c>
      <c r="I1778" s="159">
        <v>-9340.18</v>
      </c>
      <c r="J1778" s="275">
        <v>-12566.79</v>
      </c>
      <c r="K1778" s="275">
        <v>-8106.45</v>
      </c>
      <c r="L1778" s="160">
        <v>-8639.4</v>
      </c>
      <c r="M1778" s="160">
        <v>-9861.9500000000007</v>
      </c>
      <c r="N1778" s="160">
        <v>-9244.31</v>
      </c>
      <c r="O1778" s="160">
        <v>-11714.99</v>
      </c>
      <c r="P1778" s="160">
        <v>-9186.5300000000007</v>
      </c>
      <c r="Q1778" s="160">
        <f t="shared" si="407"/>
        <v>-9311.2566666666662</v>
      </c>
      <c r="R1778" s="222"/>
      <c r="S1778" s="209"/>
      <c r="T1778" s="209"/>
      <c r="U1778" s="517"/>
      <c r="V1778" s="16">
        <v>0</v>
      </c>
      <c r="W1778" s="11">
        <v>0</v>
      </c>
      <c r="X1778" s="17">
        <v>0</v>
      </c>
      <c r="Y1778" s="16"/>
      <c r="Z1778" s="11"/>
      <c r="AA1778" s="17"/>
      <c r="AB1778" s="16"/>
      <c r="AC1778" s="11"/>
      <c r="AD1778" s="17">
        <f t="shared" si="408"/>
        <v>0</v>
      </c>
      <c r="AE1778" s="16"/>
      <c r="AF1778" s="11"/>
      <c r="AG1778" s="17"/>
      <c r="AH1778" s="164">
        <f t="shared" si="411"/>
        <v>-9311.2566666666662</v>
      </c>
      <c r="AI1778" s="285"/>
      <c r="AJ1778" s="16">
        <f t="shared" si="405"/>
        <v>0</v>
      </c>
    </row>
    <row r="1779" spans="1:36" ht="11.25" customHeight="1">
      <c r="A1779" s="156">
        <v>23201163</v>
      </c>
      <c r="C1779" s="197" t="s">
        <v>771</v>
      </c>
      <c r="D1779" s="159">
        <v>-19435.03</v>
      </c>
      <c r="E1779" s="159">
        <v>-9496.08</v>
      </c>
      <c r="F1779" s="159">
        <v>-5651.88</v>
      </c>
      <c r="G1779" s="159">
        <v>-5862.14</v>
      </c>
      <c r="H1779" s="159">
        <v>-6387.53</v>
      </c>
      <c r="I1779" s="159">
        <v>-5428.82</v>
      </c>
      <c r="J1779" s="275">
        <v>-7152.8</v>
      </c>
      <c r="K1779" s="275">
        <v>-6936.23</v>
      </c>
      <c r="L1779" s="160">
        <v>-5856.48</v>
      </c>
      <c r="M1779" s="160">
        <v>-9635.2999999999993</v>
      </c>
      <c r="N1779" s="160">
        <v>-5745.23</v>
      </c>
      <c r="O1779" s="160">
        <v>-7983</v>
      </c>
      <c r="P1779" s="160">
        <v>-7480.09</v>
      </c>
      <c r="Q1779" s="160">
        <f t="shared" si="407"/>
        <v>-7466.0874999999987</v>
      </c>
      <c r="R1779" s="222"/>
      <c r="S1779" s="209"/>
      <c r="T1779" s="209"/>
      <c r="U1779" s="517"/>
      <c r="V1779" s="16">
        <v>0</v>
      </c>
      <c r="W1779" s="11">
        <v>0</v>
      </c>
      <c r="X1779" s="17">
        <v>0</v>
      </c>
      <c r="Y1779" s="16"/>
      <c r="Z1779" s="11"/>
      <c r="AA1779" s="17"/>
      <c r="AB1779" s="16"/>
      <c r="AC1779" s="11"/>
      <c r="AD1779" s="17">
        <f t="shared" ref="AD1779:AD1815" si="412">SUM(AB1779:AC1779)</f>
        <v>0</v>
      </c>
      <c r="AE1779" s="16"/>
      <c r="AF1779" s="11"/>
      <c r="AG1779" s="17"/>
      <c r="AH1779" s="164">
        <f t="shared" si="411"/>
        <v>-7466.0874999999987</v>
      </c>
      <c r="AI1779" s="285"/>
      <c r="AJ1779" s="16">
        <f t="shared" si="405"/>
        <v>0</v>
      </c>
    </row>
    <row r="1780" spans="1:36" ht="11.25" customHeight="1">
      <c r="A1780" s="156">
        <v>23201173</v>
      </c>
      <c r="C1780" s="197" t="s">
        <v>462</v>
      </c>
      <c r="D1780" s="159">
        <v>0</v>
      </c>
      <c r="E1780" s="159">
        <v>10561.86</v>
      </c>
      <c r="F1780" s="159">
        <v>95412.46</v>
      </c>
      <c r="G1780" s="159">
        <v>0</v>
      </c>
      <c r="H1780" s="159">
        <v>88973.51</v>
      </c>
      <c r="I1780" s="159">
        <v>94670.17</v>
      </c>
      <c r="J1780" s="275">
        <v>0</v>
      </c>
      <c r="K1780" s="275">
        <v>88078.03</v>
      </c>
      <c r="L1780" s="160">
        <v>-4203.21</v>
      </c>
      <c r="M1780" s="160">
        <v>-4930.09</v>
      </c>
      <c r="N1780" s="160">
        <v>-2582.7199999999998</v>
      </c>
      <c r="O1780" s="160">
        <v>-1646.19</v>
      </c>
      <c r="P1780" s="160">
        <v>-5891.11</v>
      </c>
      <c r="Q1780" s="160">
        <f t="shared" si="407"/>
        <v>30115.688750000001</v>
      </c>
      <c r="R1780" s="222"/>
      <c r="S1780" s="209"/>
      <c r="T1780" s="209"/>
      <c r="U1780" s="517"/>
      <c r="V1780" s="16">
        <v>0</v>
      </c>
      <c r="W1780" s="11">
        <v>0</v>
      </c>
      <c r="X1780" s="17">
        <v>0</v>
      </c>
      <c r="Y1780" s="16"/>
      <c r="Z1780" s="11"/>
      <c r="AA1780" s="17"/>
      <c r="AB1780" s="16"/>
      <c r="AC1780" s="11"/>
      <c r="AD1780" s="17">
        <f t="shared" si="412"/>
        <v>0</v>
      </c>
      <c r="AE1780" s="16"/>
      <c r="AF1780" s="11"/>
      <c r="AG1780" s="17"/>
      <c r="AH1780" s="164">
        <f t="shared" si="411"/>
        <v>30115.688750000001</v>
      </c>
      <c r="AI1780" s="285"/>
      <c r="AJ1780" s="16">
        <f t="shared" si="405"/>
        <v>0</v>
      </c>
    </row>
    <row r="1781" spans="1:36" ht="11.25" customHeight="1">
      <c r="A1781" s="156">
        <v>23201183</v>
      </c>
      <c r="B1781" s="144"/>
      <c r="C1781" s="197" t="s">
        <v>152</v>
      </c>
      <c r="D1781" s="159">
        <v>0</v>
      </c>
      <c r="E1781" s="159">
        <v>0</v>
      </c>
      <c r="F1781" s="159">
        <v>0</v>
      </c>
      <c r="G1781" s="159">
        <v>0</v>
      </c>
      <c r="H1781" s="159">
        <v>0</v>
      </c>
      <c r="I1781" s="159">
        <v>0</v>
      </c>
      <c r="J1781" s="275">
        <v>0</v>
      </c>
      <c r="K1781" s="275">
        <v>0</v>
      </c>
      <c r="L1781" s="160">
        <v>0</v>
      </c>
      <c r="M1781" s="160">
        <v>0</v>
      </c>
      <c r="N1781" s="160">
        <v>0</v>
      </c>
      <c r="O1781" s="160">
        <v>0</v>
      </c>
      <c r="P1781" s="160">
        <v>0</v>
      </c>
      <c r="Q1781" s="160">
        <f t="shared" si="407"/>
        <v>0</v>
      </c>
      <c r="R1781" s="222"/>
      <c r="S1781" s="209"/>
      <c r="T1781" s="209"/>
      <c r="U1781" s="517"/>
      <c r="V1781" s="16">
        <v>0</v>
      </c>
      <c r="W1781" s="11">
        <v>0</v>
      </c>
      <c r="X1781" s="17">
        <v>0</v>
      </c>
      <c r="Y1781" s="16"/>
      <c r="Z1781" s="11"/>
      <c r="AA1781" s="17"/>
      <c r="AB1781" s="16"/>
      <c r="AC1781" s="11"/>
      <c r="AD1781" s="17">
        <f t="shared" si="412"/>
        <v>0</v>
      </c>
      <c r="AE1781" s="16"/>
      <c r="AF1781" s="11"/>
      <c r="AG1781" s="17"/>
      <c r="AH1781" s="164">
        <f t="shared" si="411"/>
        <v>0</v>
      </c>
      <c r="AI1781" s="285"/>
      <c r="AJ1781" s="16">
        <f t="shared" si="405"/>
        <v>0</v>
      </c>
    </row>
    <row r="1782" spans="1:36" ht="11.25" customHeight="1">
      <c r="A1782" s="156">
        <v>23201193</v>
      </c>
      <c r="C1782" s="197" t="s">
        <v>2179</v>
      </c>
      <c r="D1782" s="159">
        <v>-25440.86</v>
      </c>
      <c r="E1782" s="159">
        <v>-19619.150000000001</v>
      </c>
      <c r="F1782" s="159">
        <v>-21861.87</v>
      </c>
      <c r="G1782" s="159">
        <v>-19144.59</v>
      </c>
      <c r="H1782" s="159">
        <v>-23851.64</v>
      </c>
      <c r="I1782" s="159">
        <v>-20852.34</v>
      </c>
      <c r="J1782" s="275">
        <v>-23741.27</v>
      </c>
      <c r="K1782" s="275">
        <v>-22287.14</v>
      </c>
      <c r="L1782" s="160">
        <v>-22323.83</v>
      </c>
      <c r="M1782" s="160">
        <v>-21625.01</v>
      </c>
      <c r="N1782" s="160">
        <v>-18882.82</v>
      </c>
      <c r="O1782" s="160">
        <v>-18232.61</v>
      </c>
      <c r="P1782" s="160">
        <v>-26531.119999999999</v>
      </c>
      <c r="Q1782" s="160">
        <f t="shared" si="407"/>
        <v>-21534.021666666667</v>
      </c>
      <c r="R1782" s="222"/>
      <c r="S1782" s="209"/>
      <c r="T1782" s="209"/>
      <c r="U1782" s="517"/>
      <c r="V1782" s="16">
        <v>0</v>
      </c>
      <c r="W1782" s="11">
        <v>0</v>
      </c>
      <c r="X1782" s="17">
        <v>0</v>
      </c>
      <c r="Y1782" s="16"/>
      <c r="Z1782" s="11"/>
      <c r="AA1782" s="17"/>
      <c r="AB1782" s="16"/>
      <c r="AC1782" s="11"/>
      <c r="AD1782" s="17">
        <f>SUM(AB1782:AC1782)</f>
        <v>0</v>
      </c>
      <c r="AE1782" s="16"/>
      <c r="AF1782" s="11"/>
      <c r="AG1782" s="17"/>
      <c r="AH1782" s="164">
        <f t="shared" si="411"/>
        <v>-21534.021666666667</v>
      </c>
      <c r="AI1782" s="285"/>
      <c r="AJ1782" s="16">
        <f t="shared" si="405"/>
        <v>0</v>
      </c>
    </row>
    <row r="1783" spans="1:36" ht="11.25" customHeight="1">
      <c r="A1783" s="156">
        <v>23201203</v>
      </c>
      <c r="B1783" s="144"/>
      <c r="C1783" s="197" t="s">
        <v>2178</v>
      </c>
      <c r="D1783" s="159">
        <v>-3301.36</v>
      </c>
      <c r="E1783" s="159">
        <v>-3301.36</v>
      </c>
      <c r="F1783" s="159">
        <v>-3361.36</v>
      </c>
      <c r="G1783" s="159">
        <v>-2232.29</v>
      </c>
      <c r="H1783" s="159">
        <v>-1633.01</v>
      </c>
      <c r="I1783" s="159">
        <v>-1731</v>
      </c>
      <c r="J1783" s="275">
        <v>-1633.01</v>
      </c>
      <c r="K1783" s="275">
        <v>-1633.01</v>
      </c>
      <c r="L1783" s="160">
        <v>1554.13</v>
      </c>
      <c r="M1783" s="160">
        <v>-1633.01</v>
      </c>
      <c r="N1783" s="160">
        <v>-1633.01</v>
      </c>
      <c r="O1783" s="160">
        <v>-1633.01</v>
      </c>
      <c r="P1783" s="160">
        <v>211.47</v>
      </c>
      <c r="Q1783" s="160">
        <f t="shared" si="407"/>
        <v>-1701.2404166666665</v>
      </c>
      <c r="R1783" s="222"/>
      <c r="S1783" s="209"/>
      <c r="T1783" s="209"/>
      <c r="U1783" s="517"/>
      <c r="V1783" s="16">
        <v>0</v>
      </c>
      <c r="W1783" s="11">
        <v>0</v>
      </c>
      <c r="X1783" s="17">
        <v>0</v>
      </c>
      <c r="Y1783" s="16"/>
      <c r="Z1783" s="11"/>
      <c r="AA1783" s="17"/>
      <c r="AB1783" s="16"/>
      <c r="AC1783" s="11"/>
      <c r="AD1783" s="17">
        <f t="shared" si="412"/>
        <v>0</v>
      </c>
      <c r="AE1783" s="16"/>
      <c r="AF1783" s="11"/>
      <c r="AG1783" s="17"/>
      <c r="AH1783" s="164">
        <f t="shared" si="411"/>
        <v>-1701.2404166666665</v>
      </c>
      <c r="AI1783" s="285"/>
      <c r="AJ1783" s="16">
        <f t="shared" si="405"/>
        <v>0</v>
      </c>
    </row>
    <row r="1784" spans="1:36" ht="11.25" customHeight="1">
      <c r="A1784" s="156">
        <v>23201213</v>
      </c>
      <c r="B1784" s="144"/>
      <c r="C1784" s="197" t="s">
        <v>2871</v>
      </c>
      <c r="D1784" s="159">
        <v>0</v>
      </c>
      <c r="E1784" s="159">
        <v>0</v>
      </c>
      <c r="F1784" s="159">
        <v>0</v>
      </c>
      <c r="G1784" s="159">
        <v>0</v>
      </c>
      <c r="H1784" s="159">
        <v>0</v>
      </c>
      <c r="I1784" s="159">
        <v>-1008.85</v>
      </c>
      <c r="J1784" s="275">
        <v>-8.85</v>
      </c>
      <c r="K1784" s="275">
        <v>-8.85</v>
      </c>
      <c r="L1784" s="160">
        <v>0</v>
      </c>
      <c r="M1784" s="160">
        <v>0</v>
      </c>
      <c r="N1784" s="160">
        <v>-500</v>
      </c>
      <c r="O1784" s="160">
        <v>0</v>
      </c>
      <c r="P1784" s="160">
        <v>0</v>
      </c>
      <c r="Q1784" s="160">
        <f t="shared" si="407"/>
        <v>-127.21249999999999</v>
      </c>
      <c r="R1784" s="222"/>
      <c r="S1784" s="209"/>
      <c r="T1784" s="209"/>
      <c r="U1784" s="517"/>
      <c r="V1784" s="16">
        <v>0</v>
      </c>
      <c r="W1784" s="11">
        <v>0</v>
      </c>
      <c r="X1784" s="17">
        <v>0</v>
      </c>
      <c r="Y1784" s="16"/>
      <c r="Z1784" s="11"/>
      <c r="AA1784" s="17"/>
      <c r="AB1784" s="16"/>
      <c r="AC1784" s="11"/>
      <c r="AD1784" s="17">
        <f t="shared" ref="AD1784" si="413">SUM(AB1784:AC1784)</f>
        <v>0</v>
      </c>
      <c r="AE1784" s="16"/>
      <c r="AF1784" s="11"/>
      <c r="AG1784" s="17"/>
      <c r="AH1784" s="164">
        <f t="shared" si="411"/>
        <v>-127.21249999999999</v>
      </c>
      <c r="AI1784" s="285"/>
      <c r="AJ1784" s="16">
        <f t="shared" si="405"/>
        <v>0</v>
      </c>
    </row>
    <row r="1785" spans="1:36" ht="11.25" customHeight="1">
      <c r="A1785" s="156">
        <v>23201251</v>
      </c>
      <c r="B1785" s="144"/>
      <c r="C1785" s="197" t="s">
        <v>2440</v>
      </c>
      <c r="D1785" s="159">
        <v>-325473</v>
      </c>
      <c r="E1785" s="159">
        <v>-325473</v>
      </c>
      <c r="F1785" s="159">
        <v>-325473</v>
      </c>
      <c r="G1785" s="159">
        <v>-437151</v>
      </c>
      <c r="H1785" s="159">
        <v>-1005795</v>
      </c>
      <c r="I1785" s="159">
        <v>-1005795</v>
      </c>
      <c r="J1785" s="275">
        <v>-1110041</v>
      </c>
      <c r="K1785" s="275">
        <v>-1110041</v>
      </c>
      <c r="L1785" s="160">
        <v>-1110041</v>
      </c>
      <c r="M1785" s="160">
        <v>-1214275</v>
      </c>
      <c r="N1785" s="160">
        <v>-208480</v>
      </c>
      <c r="O1785" s="160">
        <v>-208480</v>
      </c>
      <c r="P1785" s="160">
        <v>-309009</v>
      </c>
      <c r="Q1785" s="160">
        <f t="shared" si="407"/>
        <v>-698190.5</v>
      </c>
      <c r="R1785" s="222"/>
      <c r="S1785" s="209"/>
      <c r="T1785" s="209"/>
      <c r="U1785" s="517"/>
      <c r="V1785" s="16">
        <v>0</v>
      </c>
      <c r="W1785" s="11">
        <v>0</v>
      </c>
      <c r="X1785" s="17">
        <v>0</v>
      </c>
      <c r="Y1785" s="16"/>
      <c r="Z1785" s="11"/>
      <c r="AA1785" s="17"/>
      <c r="AB1785" s="16"/>
      <c r="AC1785" s="11"/>
      <c r="AD1785" s="17">
        <f t="shared" ref="AD1785" si="414">SUM(AB1785:AC1785)</f>
        <v>0</v>
      </c>
      <c r="AE1785" s="16"/>
      <c r="AF1785" s="11"/>
      <c r="AG1785" s="17"/>
      <c r="AH1785" s="164">
        <f t="shared" si="411"/>
        <v>-698190.5</v>
      </c>
      <c r="AI1785" s="285"/>
      <c r="AJ1785" s="16">
        <f t="shared" si="405"/>
        <v>0</v>
      </c>
    </row>
    <row r="1786" spans="1:36" ht="11.25" customHeight="1">
      <c r="A1786" s="156">
        <v>23202173</v>
      </c>
      <c r="C1786" s="197" t="s">
        <v>389</v>
      </c>
      <c r="D1786" s="159">
        <v>76.540000000000006</v>
      </c>
      <c r="E1786" s="159">
        <v>53.6</v>
      </c>
      <c r="F1786" s="159">
        <v>31.5</v>
      </c>
      <c r="G1786" s="159">
        <v>-8.6999999999999993</v>
      </c>
      <c r="H1786" s="159">
        <v>-8.6999999999999993</v>
      </c>
      <c r="I1786" s="159">
        <v>-188.76</v>
      </c>
      <c r="J1786" s="275">
        <v>0</v>
      </c>
      <c r="K1786" s="275">
        <v>0</v>
      </c>
      <c r="L1786" s="160">
        <v>0</v>
      </c>
      <c r="M1786" s="160">
        <v>0</v>
      </c>
      <c r="N1786" s="160">
        <v>0</v>
      </c>
      <c r="O1786" s="160">
        <v>0</v>
      </c>
      <c r="P1786" s="160">
        <v>0</v>
      </c>
      <c r="Q1786" s="160">
        <f t="shared" si="407"/>
        <v>-6.899166666666666</v>
      </c>
      <c r="R1786" s="222"/>
      <c r="S1786" s="209"/>
      <c r="T1786" s="209"/>
      <c r="U1786" s="517"/>
      <c r="V1786" s="16">
        <v>0</v>
      </c>
      <c r="W1786" s="11">
        <v>0</v>
      </c>
      <c r="X1786" s="17">
        <v>0</v>
      </c>
      <c r="Y1786" s="16"/>
      <c r="Z1786" s="11"/>
      <c r="AA1786" s="17"/>
      <c r="AB1786" s="16"/>
      <c r="AC1786" s="11"/>
      <c r="AD1786" s="17">
        <f t="shared" si="412"/>
        <v>0</v>
      </c>
      <c r="AE1786" s="16"/>
      <c r="AF1786" s="11"/>
      <c r="AG1786" s="17"/>
      <c r="AH1786" s="164">
        <f t="shared" si="411"/>
        <v>-6.899166666666666</v>
      </c>
      <c r="AI1786" s="285"/>
      <c r="AJ1786" s="16">
        <f t="shared" si="405"/>
        <v>0</v>
      </c>
    </row>
    <row r="1787" spans="1:36" ht="11.25" customHeight="1">
      <c r="A1787" s="156">
        <v>23202183</v>
      </c>
      <c r="C1787" s="197" t="s">
        <v>1183</v>
      </c>
      <c r="D1787" s="159">
        <v>-29.94</v>
      </c>
      <c r="E1787" s="159">
        <v>-17689.8</v>
      </c>
      <c r="F1787" s="159">
        <v>-12523.5</v>
      </c>
      <c r="G1787" s="159">
        <v>-354.34</v>
      </c>
      <c r="H1787" s="159">
        <v>-19041.560000000001</v>
      </c>
      <c r="I1787" s="159">
        <v>-12329.49</v>
      </c>
      <c r="J1787" s="275">
        <v>-108913</v>
      </c>
      <c r="K1787" s="275">
        <v>-145.31</v>
      </c>
      <c r="L1787" s="160">
        <v>0</v>
      </c>
      <c r="M1787" s="160">
        <v>-149605.88</v>
      </c>
      <c r="N1787" s="160">
        <v>-17218.21</v>
      </c>
      <c r="O1787" s="160">
        <v>-46436.07</v>
      </c>
      <c r="P1787" s="160">
        <v>0</v>
      </c>
      <c r="Q1787" s="160">
        <f t="shared" si="407"/>
        <v>-32022.677500000002</v>
      </c>
      <c r="R1787" s="222"/>
      <c r="S1787" s="209"/>
      <c r="T1787" s="209"/>
      <c r="U1787" s="517"/>
      <c r="V1787" s="16">
        <v>0</v>
      </c>
      <c r="W1787" s="11">
        <v>0</v>
      </c>
      <c r="X1787" s="17">
        <v>0</v>
      </c>
      <c r="Y1787" s="16"/>
      <c r="Z1787" s="11"/>
      <c r="AA1787" s="17"/>
      <c r="AB1787" s="16"/>
      <c r="AC1787" s="11"/>
      <c r="AD1787" s="17">
        <f t="shared" si="412"/>
        <v>0</v>
      </c>
      <c r="AE1787" s="16"/>
      <c r="AF1787" s="11"/>
      <c r="AG1787" s="17"/>
      <c r="AH1787" s="164">
        <f t="shared" si="411"/>
        <v>-32022.677500000002</v>
      </c>
      <c r="AI1787" s="285"/>
      <c r="AJ1787" s="16">
        <f t="shared" si="405"/>
        <v>0</v>
      </c>
    </row>
    <row r="1788" spans="1:36" ht="11.25" customHeight="1">
      <c r="A1788" s="156">
        <v>23202193</v>
      </c>
      <c r="B1788" s="144"/>
      <c r="C1788" s="197" t="s">
        <v>1777</v>
      </c>
      <c r="D1788" s="159">
        <v>0</v>
      </c>
      <c r="E1788" s="159">
        <v>0</v>
      </c>
      <c r="F1788" s="159">
        <v>0</v>
      </c>
      <c r="G1788" s="159">
        <v>0</v>
      </c>
      <c r="H1788" s="159">
        <v>0</v>
      </c>
      <c r="I1788" s="159">
        <v>0</v>
      </c>
      <c r="J1788" s="275">
        <v>0</v>
      </c>
      <c r="K1788" s="275">
        <v>0</v>
      </c>
      <c r="L1788" s="160">
        <v>0</v>
      </c>
      <c r="M1788" s="160">
        <v>0</v>
      </c>
      <c r="N1788" s="160">
        <v>0</v>
      </c>
      <c r="O1788" s="160">
        <v>0</v>
      </c>
      <c r="P1788" s="160">
        <v>0</v>
      </c>
      <c r="Q1788" s="160">
        <f t="shared" si="407"/>
        <v>0</v>
      </c>
      <c r="R1788" s="222"/>
      <c r="S1788" s="209"/>
      <c r="T1788" s="209"/>
      <c r="U1788" s="517"/>
      <c r="V1788" s="16">
        <v>0</v>
      </c>
      <c r="W1788" s="11">
        <v>0</v>
      </c>
      <c r="X1788" s="17">
        <v>0</v>
      </c>
      <c r="Y1788" s="16"/>
      <c r="Z1788" s="11"/>
      <c r="AA1788" s="17"/>
      <c r="AB1788" s="16"/>
      <c r="AC1788" s="11"/>
      <c r="AD1788" s="17">
        <f t="shared" si="412"/>
        <v>0</v>
      </c>
      <c r="AE1788" s="16"/>
      <c r="AF1788" s="11"/>
      <c r="AG1788" s="17"/>
      <c r="AH1788" s="164">
        <f t="shared" si="411"/>
        <v>0</v>
      </c>
      <c r="AI1788" s="285"/>
      <c r="AJ1788" s="16">
        <f t="shared" si="405"/>
        <v>0</v>
      </c>
    </row>
    <row r="1789" spans="1:36" ht="11.25" customHeight="1">
      <c r="A1789" s="156">
        <v>23202203</v>
      </c>
      <c r="B1789" s="144"/>
      <c r="C1789" s="197" t="s">
        <v>1637</v>
      </c>
      <c r="D1789" s="159">
        <v>0</v>
      </c>
      <c r="E1789" s="159">
        <v>0</v>
      </c>
      <c r="F1789" s="159">
        <v>0</v>
      </c>
      <c r="G1789" s="159">
        <v>0</v>
      </c>
      <c r="H1789" s="159">
        <v>0</v>
      </c>
      <c r="I1789" s="159">
        <v>0</v>
      </c>
      <c r="J1789" s="275">
        <v>0</v>
      </c>
      <c r="K1789" s="275">
        <v>0</v>
      </c>
      <c r="L1789" s="160">
        <v>0</v>
      </c>
      <c r="M1789" s="160">
        <v>0</v>
      </c>
      <c r="N1789" s="160">
        <v>0</v>
      </c>
      <c r="O1789" s="160">
        <v>0</v>
      </c>
      <c r="P1789" s="160">
        <v>0</v>
      </c>
      <c r="Q1789" s="160">
        <f t="shared" si="407"/>
        <v>0</v>
      </c>
      <c r="R1789" s="222"/>
      <c r="S1789" s="209"/>
      <c r="T1789" s="209" t="s">
        <v>1056</v>
      </c>
      <c r="U1789" s="517"/>
      <c r="V1789" s="16">
        <v>0</v>
      </c>
      <c r="W1789" s="11">
        <v>0</v>
      </c>
      <c r="X1789" s="17">
        <v>0</v>
      </c>
      <c r="Y1789" s="16"/>
      <c r="Z1789" s="11"/>
      <c r="AA1789" s="17"/>
      <c r="AB1789" s="16"/>
      <c r="AC1789" s="11"/>
      <c r="AD1789" s="17">
        <f t="shared" si="412"/>
        <v>0</v>
      </c>
      <c r="AE1789" s="16">
        <f>$Q1789</f>
        <v>0</v>
      </c>
      <c r="AF1789" s="11">
        <f>$Q1789</f>
        <v>0</v>
      </c>
      <c r="AG1789" s="17">
        <f>$Q1789</f>
        <v>0</v>
      </c>
      <c r="AH1789" s="161"/>
      <c r="AI1789" s="285"/>
      <c r="AJ1789" s="16">
        <f t="shared" si="405"/>
        <v>0</v>
      </c>
    </row>
    <row r="1790" spans="1:36" ht="11.25" customHeight="1">
      <c r="A1790" s="156">
        <v>23202213</v>
      </c>
      <c r="B1790" s="144"/>
      <c r="C1790" s="197" t="s">
        <v>2233</v>
      </c>
      <c r="D1790" s="159">
        <v>-996.5</v>
      </c>
      <c r="E1790" s="159">
        <v>0</v>
      </c>
      <c r="F1790" s="159">
        <v>0</v>
      </c>
      <c r="G1790" s="159">
        <v>0</v>
      </c>
      <c r="H1790" s="159">
        <v>0</v>
      </c>
      <c r="I1790" s="159">
        <v>-908</v>
      </c>
      <c r="J1790" s="275">
        <v>-933</v>
      </c>
      <c r="K1790" s="275">
        <v>0</v>
      </c>
      <c r="L1790" s="160">
        <v>0</v>
      </c>
      <c r="M1790" s="160">
        <v>0</v>
      </c>
      <c r="N1790" s="160">
        <v>0</v>
      </c>
      <c r="O1790" s="160">
        <v>-1896.11</v>
      </c>
      <c r="P1790" s="160">
        <v>0</v>
      </c>
      <c r="Q1790" s="160">
        <f t="shared" si="407"/>
        <v>-352.94666666666666</v>
      </c>
      <c r="R1790" s="222"/>
      <c r="S1790" s="209"/>
      <c r="T1790" s="209"/>
      <c r="U1790" s="517"/>
      <c r="V1790" s="16">
        <v>0</v>
      </c>
      <c r="W1790" s="11">
        <v>0</v>
      </c>
      <c r="X1790" s="17">
        <v>0</v>
      </c>
      <c r="Y1790" s="16"/>
      <c r="Z1790" s="11"/>
      <c r="AA1790" s="17"/>
      <c r="AB1790" s="16"/>
      <c r="AC1790" s="11"/>
      <c r="AD1790" s="17">
        <f t="shared" si="412"/>
        <v>0</v>
      </c>
      <c r="AE1790" s="16"/>
      <c r="AF1790" s="11"/>
      <c r="AG1790" s="17"/>
      <c r="AH1790" s="164">
        <f>Q1790</f>
        <v>-352.94666666666666</v>
      </c>
      <c r="AI1790" s="285"/>
      <c r="AJ1790" s="16">
        <f t="shared" si="405"/>
        <v>0</v>
      </c>
    </row>
    <row r="1791" spans="1:36" ht="11.25" customHeight="1">
      <c r="A1791" s="156">
        <v>23202233</v>
      </c>
      <c r="B1791" s="144"/>
      <c r="C1791" s="197" t="s">
        <v>2975</v>
      </c>
      <c r="D1791" s="159">
        <v>-680725.77</v>
      </c>
      <c r="E1791" s="159">
        <v>-515651.61</v>
      </c>
      <c r="F1791" s="159">
        <v>-586090.72</v>
      </c>
      <c r="G1791" s="159">
        <v>467541.69</v>
      </c>
      <c r="H1791" s="159">
        <v>1284462.6100000001</v>
      </c>
      <c r="I1791" s="159">
        <v>1729179.96</v>
      </c>
      <c r="J1791" s="275">
        <v>2841940.65</v>
      </c>
      <c r="K1791" s="275">
        <v>2322709.04</v>
      </c>
      <c r="L1791" s="160">
        <v>1253798.79</v>
      </c>
      <c r="M1791" s="160">
        <v>134886.82</v>
      </c>
      <c r="N1791" s="160">
        <v>-575078.52</v>
      </c>
      <c r="O1791" s="160">
        <v>-1038336.34</v>
      </c>
      <c r="P1791" s="160">
        <v>-1455019.07</v>
      </c>
      <c r="Q1791" s="160">
        <f t="shared" si="407"/>
        <v>520957.49583333341</v>
      </c>
      <c r="R1791" s="222"/>
      <c r="S1791" s="209"/>
      <c r="T1791" s="209"/>
      <c r="U1791" s="517"/>
      <c r="V1791" s="16"/>
      <c r="W1791" s="11"/>
      <c r="X1791" s="17"/>
      <c r="Y1791" s="16"/>
      <c r="Z1791" s="11"/>
      <c r="AA1791" s="17"/>
      <c r="AB1791" s="16"/>
      <c r="AC1791" s="11"/>
      <c r="AD1791" s="17"/>
      <c r="AE1791" s="16"/>
      <c r="AF1791" s="11"/>
      <c r="AG1791" s="17"/>
      <c r="AH1791" s="164">
        <f>Q1791</f>
        <v>520957.49583333341</v>
      </c>
      <c r="AI1791" s="285"/>
      <c r="AJ1791" s="16">
        <f t="shared" si="405"/>
        <v>0</v>
      </c>
    </row>
    <row r="1792" spans="1:36" ht="11.25" customHeight="1">
      <c r="A1792" s="156">
        <v>23202353</v>
      </c>
      <c r="B1792" s="144"/>
      <c r="C1792" s="197" t="s">
        <v>2976</v>
      </c>
      <c r="D1792" s="159">
        <v>-9414309.4900000002</v>
      </c>
      <c r="E1792" s="159">
        <v>-10275656.560000001</v>
      </c>
      <c r="F1792" s="159">
        <v>-11740183.66</v>
      </c>
      <c r="G1792" s="159">
        <v>-10977432.140000001</v>
      </c>
      <c r="H1792" s="159">
        <v>-10293440.449999999</v>
      </c>
      <c r="I1792" s="159">
        <v>-11556744.109999999</v>
      </c>
      <c r="J1792" s="275">
        <v>-13374785.619999999</v>
      </c>
      <c r="K1792" s="275">
        <v>-13782130.1</v>
      </c>
      <c r="L1792" s="160">
        <v>-15492440.289999999</v>
      </c>
      <c r="M1792" s="160">
        <v>-16463571.99</v>
      </c>
      <c r="N1792" s="160">
        <v>-16940438.859999999</v>
      </c>
      <c r="O1792" s="160">
        <v>-18534409.25</v>
      </c>
      <c r="P1792" s="160">
        <v>-18502384.34</v>
      </c>
      <c r="Q1792" s="160">
        <f t="shared" si="407"/>
        <v>-13615798.328749999</v>
      </c>
      <c r="R1792" s="222"/>
      <c r="S1792" s="209"/>
      <c r="T1792" s="209"/>
      <c r="U1792" s="517"/>
      <c r="V1792" s="16"/>
      <c r="W1792" s="11"/>
      <c r="X1792" s="17"/>
      <c r="Y1792" s="16"/>
      <c r="Z1792" s="11"/>
      <c r="AA1792" s="17"/>
      <c r="AB1792" s="16"/>
      <c r="AC1792" s="11"/>
      <c r="AD1792" s="17"/>
      <c r="AE1792" s="16"/>
      <c r="AF1792" s="11"/>
      <c r="AG1792" s="17"/>
      <c r="AH1792" s="164">
        <f>Q1792</f>
        <v>-13615798.328749999</v>
      </c>
      <c r="AI1792" s="285"/>
      <c r="AJ1792" s="16">
        <f t="shared" si="405"/>
        <v>0</v>
      </c>
    </row>
    <row r="1793" spans="1:36" ht="11.25" customHeight="1">
      <c r="A1793" s="156">
        <v>23300000</v>
      </c>
      <c r="C1793" s="197" t="s">
        <v>1532</v>
      </c>
      <c r="D1793" s="159">
        <v>0</v>
      </c>
      <c r="E1793" s="159">
        <v>0</v>
      </c>
      <c r="F1793" s="159">
        <v>0</v>
      </c>
      <c r="G1793" s="159">
        <v>0</v>
      </c>
      <c r="H1793" s="159">
        <v>0</v>
      </c>
      <c r="I1793" s="159">
        <v>0</v>
      </c>
      <c r="J1793" s="275">
        <v>0</v>
      </c>
      <c r="K1793" s="275">
        <v>0</v>
      </c>
      <c r="L1793" s="160">
        <v>0</v>
      </c>
      <c r="M1793" s="160">
        <v>0</v>
      </c>
      <c r="N1793" s="160">
        <v>0</v>
      </c>
      <c r="O1793" s="160">
        <v>0</v>
      </c>
      <c r="P1793" s="160">
        <v>0</v>
      </c>
      <c r="Q1793" s="160">
        <f t="shared" si="407"/>
        <v>0</v>
      </c>
      <c r="R1793" s="222"/>
      <c r="S1793" s="209"/>
      <c r="T1793" s="209" t="s">
        <v>1687</v>
      </c>
      <c r="U1793" s="517"/>
      <c r="V1793" s="16">
        <v>0</v>
      </c>
      <c r="W1793" s="11">
        <v>0</v>
      </c>
      <c r="X1793" s="17">
        <v>0</v>
      </c>
      <c r="Y1793" s="16"/>
      <c r="Z1793" s="11"/>
      <c r="AA1793" s="17"/>
      <c r="AB1793" s="16"/>
      <c r="AC1793" s="11"/>
      <c r="AD1793" s="17">
        <f t="shared" si="412"/>
        <v>0</v>
      </c>
      <c r="AE1793" s="16">
        <f>$Q1793</f>
        <v>0</v>
      </c>
      <c r="AF1793" s="11">
        <f>$Q1793</f>
        <v>0</v>
      </c>
      <c r="AG1793" s="17">
        <f>$Q1793</f>
        <v>0</v>
      </c>
      <c r="AH1793" s="161"/>
      <c r="AI1793" s="285"/>
      <c r="AJ1793" s="16">
        <f t="shared" si="405"/>
        <v>0</v>
      </c>
    </row>
    <row r="1794" spans="1:36" ht="11.25" customHeight="1">
      <c r="A1794" s="173">
        <v>23300043</v>
      </c>
      <c r="B1794" s="168"/>
      <c r="C1794" s="251" t="s">
        <v>976</v>
      </c>
      <c r="D1794" s="159">
        <v>0</v>
      </c>
      <c r="E1794" s="159">
        <v>0</v>
      </c>
      <c r="F1794" s="159">
        <v>0</v>
      </c>
      <c r="G1794" s="159">
        <v>0</v>
      </c>
      <c r="H1794" s="159">
        <v>0</v>
      </c>
      <c r="I1794" s="159">
        <v>0</v>
      </c>
      <c r="J1794" s="275">
        <v>0</v>
      </c>
      <c r="K1794" s="275">
        <v>0</v>
      </c>
      <c r="L1794" s="160">
        <v>0</v>
      </c>
      <c r="M1794" s="160">
        <v>0</v>
      </c>
      <c r="N1794" s="160">
        <v>0</v>
      </c>
      <c r="O1794" s="160">
        <v>0</v>
      </c>
      <c r="P1794" s="160">
        <v>0</v>
      </c>
      <c r="Q1794" s="160">
        <f t="shared" si="407"/>
        <v>0</v>
      </c>
      <c r="R1794" s="222"/>
      <c r="S1794" s="209"/>
      <c r="T1794" s="209" t="s">
        <v>428</v>
      </c>
      <c r="U1794" s="517"/>
      <c r="V1794" s="16">
        <f>Q1794</f>
        <v>0</v>
      </c>
      <c r="W1794" s="11">
        <f>Q1794</f>
        <v>0</v>
      </c>
      <c r="X1794" s="17">
        <f>Q1794</f>
        <v>0</v>
      </c>
      <c r="Y1794" s="16"/>
      <c r="Z1794" s="11"/>
      <c r="AA1794" s="17"/>
      <c r="AB1794" s="16"/>
      <c r="AC1794" s="11"/>
      <c r="AD1794" s="17">
        <f t="shared" si="412"/>
        <v>0</v>
      </c>
      <c r="AE1794" s="16"/>
      <c r="AF1794" s="11"/>
      <c r="AG1794" s="17"/>
      <c r="AH1794" s="161"/>
      <c r="AI1794" s="285"/>
      <c r="AJ1794" s="16">
        <f t="shared" ref="AJ1794:AJ1857" si="415">Q1794-X1794-AA1794-AD1794-AG1794-AH1794</f>
        <v>0</v>
      </c>
    </row>
    <row r="1795" spans="1:36" ht="11.25" customHeight="1">
      <c r="A1795" s="156">
        <v>23400000</v>
      </c>
      <c r="C1795" s="197" t="s">
        <v>904</v>
      </c>
      <c r="D1795" s="159">
        <v>0</v>
      </c>
      <c r="E1795" s="159">
        <v>0</v>
      </c>
      <c r="F1795" s="159">
        <v>0</v>
      </c>
      <c r="G1795" s="159">
        <v>0</v>
      </c>
      <c r="H1795" s="159">
        <v>0</v>
      </c>
      <c r="I1795" s="159">
        <v>0</v>
      </c>
      <c r="J1795" s="275">
        <v>0</v>
      </c>
      <c r="K1795" s="275">
        <v>0</v>
      </c>
      <c r="L1795" s="160">
        <v>0</v>
      </c>
      <c r="M1795" s="160">
        <v>0</v>
      </c>
      <c r="N1795" s="160">
        <v>0</v>
      </c>
      <c r="O1795" s="160">
        <v>0</v>
      </c>
      <c r="P1795" s="160">
        <v>0</v>
      </c>
      <c r="Q1795" s="160">
        <f t="shared" si="407"/>
        <v>0</v>
      </c>
      <c r="R1795" s="222"/>
      <c r="S1795" s="209"/>
      <c r="T1795" s="209" t="s">
        <v>1687</v>
      </c>
      <c r="U1795" s="517"/>
      <c r="V1795" s="16"/>
      <c r="W1795" s="11"/>
      <c r="X1795" s="17"/>
      <c r="Y1795" s="16"/>
      <c r="Z1795" s="11"/>
      <c r="AA1795" s="17"/>
      <c r="AB1795" s="16"/>
      <c r="AC1795" s="11"/>
      <c r="AD1795" s="17">
        <f t="shared" si="412"/>
        <v>0</v>
      </c>
      <c r="AE1795" s="16">
        <f t="shared" ref="AE1795:AG1796" si="416">$Q1795</f>
        <v>0</v>
      </c>
      <c r="AF1795" s="11">
        <f t="shared" si="416"/>
        <v>0</v>
      </c>
      <c r="AG1795" s="17">
        <f t="shared" si="416"/>
        <v>0</v>
      </c>
      <c r="AH1795" s="161"/>
      <c r="AI1795" s="285"/>
      <c r="AJ1795" s="16">
        <f t="shared" si="415"/>
        <v>0</v>
      </c>
    </row>
    <row r="1796" spans="1:36" ht="11.25" customHeight="1">
      <c r="A1796" s="156">
        <v>23400000</v>
      </c>
      <c r="C1796" s="197" t="s">
        <v>1104</v>
      </c>
      <c r="D1796" s="159">
        <v>0</v>
      </c>
      <c r="E1796" s="159">
        <v>0</v>
      </c>
      <c r="F1796" s="159">
        <v>0</v>
      </c>
      <c r="G1796" s="159">
        <v>0</v>
      </c>
      <c r="H1796" s="159">
        <v>0</v>
      </c>
      <c r="I1796" s="159">
        <v>0</v>
      </c>
      <c r="J1796" s="275">
        <v>0</v>
      </c>
      <c r="K1796" s="275">
        <v>0</v>
      </c>
      <c r="L1796" s="160">
        <v>0</v>
      </c>
      <c r="M1796" s="160">
        <v>0</v>
      </c>
      <c r="N1796" s="160">
        <v>0</v>
      </c>
      <c r="O1796" s="160">
        <v>0</v>
      </c>
      <c r="P1796" s="160">
        <v>0</v>
      </c>
      <c r="Q1796" s="160">
        <f t="shared" si="407"/>
        <v>0</v>
      </c>
      <c r="R1796" s="222"/>
      <c r="S1796" s="209"/>
      <c r="T1796" s="209" t="s">
        <v>1687</v>
      </c>
      <c r="U1796" s="517"/>
      <c r="V1796" s="16">
        <v>0</v>
      </c>
      <c r="W1796" s="11">
        <v>0</v>
      </c>
      <c r="X1796" s="17">
        <v>0</v>
      </c>
      <c r="Y1796" s="16"/>
      <c r="Z1796" s="11"/>
      <c r="AA1796" s="17"/>
      <c r="AB1796" s="16"/>
      <c r="AC1796" s="11"/>
      <c r="AD1796" s="17">
        <f t="shared" si="412"/>
        <v>0</v>
      </c>
      <c r="AE1796" s="16">
        <f t="shared" si="416"/>
        <v>0</v>
      </c>
      <c r="AF1796" s="11">
        <f t="shared" si="416"/>
        <v>0</v>
      </c>
      <c r="AG1796" s="17">
        <f t="shared" si="416"/>
        <v>0</v>
      </c>
      <c r="AH1796" s="161"/>
      <c r="AI1796" s="285"/>
      <c r="AJ1796" s="16">
        <f t="shared" si="415"/>
        <v>0</v>
      </c>
    </row>
    <row r="1797" spans="1:36" ht="11.25" customHeight="1">
      <c r="A1797" s="244">
        <v>23500003</v>
      </c>
      <c r="B1797" s="229"/>
      <c r="C1797" s="197" t="s">
        <v>2507</v>
      </c>
      <c r="D1797" s="231">
        <v>-22869443.239999998</v>
      </c>
      <c r="E1797" s="231">
        <v>-23969140.859999999</v>
      </c>
      <c r="F1797" s="159">
        <v>-24854850.510000002</v>
      </c>
      <c r="G1797" s="159">
        <v>-25314306.75</v>
      </c>
      <c r="H1797" s="159">
        <v>-25802206.59</v>
      </c>
      <c r="I1797" s="159">
        <v>-26608345.420000002</v>
      </c>
      <c r="J1797" s="275">
        <v>-27778977.940000001</v>
      </c>
      <c r="K1797" s="275">
        <v>-28782942</v>
      </c>
      <c r="L1797" s="202">
        <v>-30244032.469999999</v>
      </c>
      <c r="M1797" s="202">
        <v>-31581982.34</v>
      </c>
      <c r="N1797" s="202">
        <v>-32563711.190000001</v>
      </c>
      <c r="O1797" s="202">
        <v>-33838555.509999998</v>
      </c>
      <c r="P1797" s="202">
        <v>-34679107.590000004</v>
      </c>
      <c r="Q1797" s="160">
        <f t="shared" si="407"/>
        <v>-28342777.249583337</v>
      </c>
      <c r="R1797" s="222" t="s">
        <v>2529</v>
      </c>
      <c r="S1797" s="209" t="s">
        <v>2528</v>
      </c>
      <c r="T1797" s="209" t="s">
        <v>2530</v>
      </c>
      <c r="U1797" s="517"/>
      <c r="V1797" s="16">
        <v>0</v>
      </c>
      <c r="W1797" s="11">
        <v>0</v>
      </c>
      <c r="X1797" s="17">
        <v>0</v>
      </c>
      <c r="Y1797" s="16">
        <f ca="1">Q1797*$Y$5</f>
        <v>-19040677.756270085</v>
      </c>
      <c r="Z1797" s="11">
        <f ca="1">Q1797*Z5</f>
        <v>-9302099.4933132511</v>
      </c>
      <c r="AA1797" s="17">
        <f>Q1797</f>
        <v>-28342777.249583337</v>
      </c>
      <c r="AB1797" s="16"/>
      <c r="AC1797" s="11"/>
      <c r="AD1797" s="17">
        <f t="shared" ref="AD1797" si="417">SUM(AB1797:AC1797)</f>
        <v>0</v>
      </c>
      <c r="AE1797" s="16">
        <v>0</v>
      </c>
      <c r="AF1797" s="11">
        <v>0</v>
      </c>
      <c r="AG1797" s="17">
        <v>0</v>
      </c>
      <c r="AH1797" s="161"/>
      <c r="AI1797" s="285"/>
      <c r="AJ1797" s="16">
        <f t="shared" si="415"/>
        <v>0</v>
      </c>
    </row>
    <row r="1798" spans="1:36" ht="11.25" customHeight="1">
      <c r="A1798" s="174">
        <v>23500011</v>
      </c>
      <c r="C1798" s="197" t="s">
        <v>935</v>
      </c>
      <c r="D1798" s="159">
        <v>-4682953.8099999996</v>
      </c>
      <c r="E1798" s="159">
        <v>-4672953.8099999996</v>
      </c>
      <c r="F1798" s="159">
        <v>-4672953.8099999996</v>
      </c>
      <c r="G1798" s="159">
        <v>-4704243.8099999996</v>
      </c>
      <c r="H1798" s="159">
        <v>-4533243.8099999996</v>
      </c>
      <c r="I1798" s="159">
        <v>-6686993.8099999996</v>
      </c>
      <c r="J1798" s="275">
        <v>-6686993.8099999996</v>
      </c>
      <c r="K1798" s="275">
        <v>-6686993.8099999996</v>
      </c>
      <c r="L1798" s="160">
        <v>-6771993.8099999996</v>
      </c>
      <c r="M1798" s="160">
        <v>-6771993.8099999996</v>
      </c>
      <c r="N1798" s="160">
        <v>-6821993.8099999996</v>
      </c>
      <c r="O1798" s="160">
        <v>-6796993.8099999996</v>
      </c>
      <c r="P1798" s="160">
        <v>-6796993.8099999996</v>
      </c>
      <c r="Q1798" s="160">
        <f t="shared" si="407"/>
        <v>-5962277.1433333335</v>
      </c>
      <c r="R1798" s="222">
        <v>28</v>
      </c>
      <c r="S1798" s="209"/>
      <c r="T1798" s="209">
        <v>21</v>
      </c>
      <c r="U1798" s="517"/>
      <c r="V1798" s="16">
        <v>0</v>
      </c>
      <c r="W1798" s="11">
        <v>0</v>
      </c>
      <c r="X1798" s="17">
        <v>0</v>
      </c>
      <c r="Y1798" s="16">
        <f>Q1798</f>
        <v>-5962277.1433333335</v>
      </c>
      <c r="Z1798" s="11"/>
      <c r="AA1798" s="17">
        <f>Q1798</f>
        <v>-5962277.1433333335</v>
      </c>
      <c r="AB1798" s="16"/>
      <c r="AC1798" s="11"/>
      <c r="AD1798" s="17">
        <f t="shared" si="412"/>
        <v>0</v>
      </c>
      <c r="AE1798" s="16"/>
      <c r="AF1798" s="11"/>
      <c r="AG1798" s="17"/>
      <c r="AH1798" s="161"/>
      <c r="AI1798" s="285"/>
      <c r="AJ1798" s="16">
        <f t="shared" si="415"/>
        <v>0</v>
      </c>
    </row>
    <row r="1799" spans="1:36" ht="11.25" customHeight="1">
      <c r="A1799" s="174">
        <v>23500012</v>
      </c>
      <c r="C1799" s="197" t="s">
        <v>820</v>
      </c>
      <c r="D1799" s="159">
        <v>0</v>
      </c>
      <c r="E1799" s="159">
        <v>0</v>
      </c>
      <c r="F1799" s="159">
        <v>0</v>
      </c>
      <c r="G1799" s="159">
        <v>0</v>
      </c>
      <c r="H1799" s="159">
        <v>0</v>
      </c>
      <c r="I1799" s="159">
        <v>0</v>
      </c>
      <c r="J1799" s="275">
        <v>0</v>
      </c>
      <c r="K1799" s="275">
        <v>0</v>
      </c>
      <c r="L1799" s="160">
        <v>0</v>
      </c>
      <c r="M1799" s="160">
        <v>0</v>
      </c>
      <c r="N1799" s="160">
        <v>0</v>
      </c>
      <c r="O1799" s="160">
        <v>0</v>
      </c>
      <c r="P1799" s="160">
        <v>0</v>
      </c>
      <c r="Q1799" s="160">
        <f t="shared" si="407"/>
        <v>0</v>
      </c>
      <c r="R1799" s="222"/>
      <c r="S1799" s="209"/>
      <c r="T1799" s="209"/>
      <c r="U1799" s="517"/>
      <c r="V1799" s="16">
        <v>0</v>
      </c>
      <c r="W1799" s="11">
        <v>0</v>
      </c>
      <c r="X1799" s="17">
        <v>0</v>
      </c>
      <c r="Y1799" s="16"/>
      <c r="Z1799" s="11"/>
      <c r="AA1799" s="17"/>
      <c r="AB1799" s="16"/>
      <c r="AC1799" s="11"/>
      <c r="AD1799" s="17">
        <f t="shared" si="412"/>
        <v>0</v>
      </c>
      <c r="AE1799" s="16"/>
      <c r="AF1799" s="11"/>
      <c r="AG1799" s="17"/>
      <c r="AH1799" s="164">
        <f>Q1799</f>
        <v>0</v>
      </c>
      <c r="AI1799" s="285"/>
      <c r="AJ1799" s="16">
        <f t="shared" si="415"/>
        <v>0</v>
      </c>
    </row>
    <row r="1800" spans="1:36" ht="11.25" customHeight="1">
      <c r="A1800" s="174">
        <v>23500021</v>
      </c>
      <c r="C1800" s="197" t="s">
        <v>225</v>
      </c>
      <c r="D1800" s="159">
        <v>0</v>
      </c>
      <c r="E1800" s="159">
        <v>0</v>
      </c>
      <c r="F1800" s="159">
        <v>0</v>
      </c>
      <c r="G1800" s="159">
        <v>0</v>
      </c>
      <c r="H1800" s="159">
        <v>0</v>
      </c>
      <c r="I1800" s="159">
        <v>0</v>
      </c>
      <c r="J1800" s="275">
        <v>0</v>
      </c>
      <c r="K1800" s="275">
        <v>0</v>
      </c>
      <c r="L1800" s="160">
        <v>0</v>
      </c>
      <c r="M1800" s="160">
        <v>0</v>
      </c>
      <c r="N1800" s="160">
        <v>0</v>
      </c>
      <c r="O1800" s="160">
        <v>0</v>
      </c>
      <c r="P1800" s="160">
        <v>0</v>
      </c>
      <c r="Q1800" s="202">
        <f t="shared" si="407"/>
        <v>0</v>
      </c>
      <c r="R1800" s="222">
        <v>28</v>
      </c>
      <c r="S1800" s="209"/>
      <c r="T1800" s="209">
        <v>21</v>
      </c>
      <c r="U1800" s="517"/>
      <c r="V1800" s="16">
        <v>0</v>
      </c>
      <c r="W1800" s="11">
        <v>0</v>
      </c>
      <c r="X1800" s="17">
        <v>0</v>
      </c>
      <c r="Y1800" s="193">
        <f>Q1800</f>
        <v>0</v>
      </c>
      <c r="Z1800" s="11"/>
      <c r="AA1800" s="17">
        <f>Q1800</f>
        <v>0</v>
      </c>
      <c r="AB1800" s="16">
        <f>Q1800</f>
        <v>0</v>
      </c>
      <c r="AC1800" s="11"/>
      <c r="AD1800" s="17">
        <f t="shared" si="412"/>
        <v>0</v>
      </c>
      <c r="AE1800" s="16"/>
      <c r="AF1800" s="11"/>
      <c r="AG1800" s="17"/>
      <c r="AH1800" s="161"/>
      <c r="AI1800" s="285"/>
      <c r="AJ1800" s="16">
        <f t="shared" si="415"/>
        <v>0</v>
      </c>
    </row>
    <row r="1801" spans="1:36" ht="11.25" customHeight="1">
      <c r="A1801" s="156">
        <v>23500032</v>
      </c>
      <c r="C1801" s="197" t="s">
        <v>362</v>
      </c>
      <c r="D1801" s="159">
        <v>0</v>
      </c>
      <c r="E1801" s="159">
        <v>0</v>
      </c>
      <c r="F1801" s="159">
        <v>0</v>
      </c>
      <c r="G1801" s="159">
        <v>0</v>
      </c>
      <c r="H1801" s="159">
        <v>0</v>
      </c>
      <c r="I1801" s="159">
        <v>0</v>
      </c>
      <c r="J1801" s="275">
        <v>0</v>
      </c>
      <c r="K1801" s="275">
        <v>0</v>
      </c>
      <c r="L1801" s="160">
        <v>0</v>
      </c>
      <c r="M1801" s="160">
        <v>0</v>
      </c>
      <c r="N1801" s="160">
        <v>0</v>
      </c>
      <c r="O1801" s="160">
        <v>0</v>
      </c>
      <c r="P1801" s="160">
        <v>0</v>
      </c>
      <c r="Q1801" s="160">
        <f t="shared" si="407"/>
        <v>0</v>
      </c>
      <c r="R1801" s="222"/>
      <c r="S1801" s="209"/>
      <c r="T1801" s="209"/>
      <c r="U1801" s="517"/>
      <c r="V1801" s="16">
        <v>0</v>
      </c>
      <c r="W1801" s="11">
        <v>0</v>
      </c>
      <c r="X1801" s="17">
        <v>0</v>
      </c>
      <c r="Y1801" s="16"/>
      <c r="Z1801" s="11"/>
      <c r="AA1801" s="17"/>
      <c r="AB1801" s="16"/>
      <c r="AC1801" s="11"/>
      <c r="AD1801" s="17">
        <f t="shared" si="412"/>
        <v>0</v>
      </c>
      <c r="AE1801" s="16"/>
      <c r="AF1801" s="11"/>
      <c r="AG1801" s="17"/>
      <c r="AH1801" s="164">
        <f>Q1801</f>
        <v>0</v>
      </c>
      <c r="AI1801" s="285"/>
      <c r="AJ1801" s="16">
        <f t="shared" si="415"/>
        <v>0</v>
      </c>
    </row>
    <row r="1802" spans="1:36" ht="11.25" customHeight="1">
      <c r="A1802" s="156">
        <v>23500112</v>
      </c>
      <c r="C1802" s="197" t="s">
        <v>695</v>
      </c>
      <c r="D1802" s="159">
        <v>0</v>
      </c>
      <c r="E1802" s="159">
        <v>0</v>
      </c>
      <c r="F1802" s="159">
        <v>0</v>
      </c>
      <c r="G1802" s="159">
        <v>0</v>
      </c>
      <c r="H1802" s="159">
        <v>0</v>
      </c>
      <c r="I1802" s="159">
        <v>0</v>
      </c>
      <c r="J1802" s="275">
        <v>0</v>
      </c>
      <c r="K1802" s="275">
        <v>0</v>
      </c>
      <c r="L1802" s="160">
        <v>0</v>
      </c>
      <c r="M1802" s="160">
        <v>0</v>
      </c>
      <c r="N1802" s="160">
        <v>0</v>
      </c>
      <c r="O1802" s="160">
        <v>0</v>
      </c>
      <c r="P1802" s="160">
        <v>0</v>
      </c>
      <c r="Q1802" s="160">
        <f t="shared" si="407"/>
        <v>0</v>
      </c>
      <c r="R1802" s="222"/>
      <c r="S1802" s="209" t="s">
        <v>426</v>
      </c>
      <c r="T1802" s="209" t="s">
        <v>1913</v>
      </c>
      <c r="U1802" s="517"/>
      <c r="V1802" s="16">
        <v>0</v>
      </c>
      <c r="W1802" s="11">
        <v>0</v>
      </c>
      <c r="X1802" s="17">
        <v>0</v>
      </c>
      <c r="Y1802" s="16"/>
      <c r="Z1802" s="11">
        <f>Q1802</f>
        <v>0</v>
      </c>
      <c r="AA1802" s="17">
        <f>Q1802</f>
        <v>0</v>
      </c>
      <c r="AB1802" s="16">
        <v>0</v>
      </c>
      <c r="AC1802" s="11"/>
      <c r="AD1802" s="17">
        <f t="shared" si="412"/>
        <v>0</v>
      </c>
      <c r="AE1802" s="16"/>
      <c r="AF1802" s="11"/>
      <c r="AG1802" s="17"/>
      <c r="AH1802" s="161"/>
      <c r="AI1802" s="285"/>
      <c r="AJ1802" s="16">
        <f t="shared" si="415"/>
        <v>0</v>
      </c>
    </row>
    <row r="1803" spans="1:36" ht="11.25" customHeight="1">
      <c r="A1803" s="156">
        <v>23500121</v>
      </c>
      <c r="C1803" s="197" t="s">
        <v>696</v>
      </c>
      <c r="D1803" s="159">
        <v>0</v>
      </c>
      <c r="E1803" s="159">
        <v>0</v>
      </c>
      <c r="F1803" s="159">
        <v>0</v>
      </c>
      <c r="G1803" s="159">
        <v>0</v>
      </c>
      <c r="H1803" s="159">
        <v>0</v>
      </c>
      <c r="I1803" s="159">
        <v>0</v>
      </c>
      <c r="J1803" s="275">
        <v>0</v>
      </c>
      <c r="K1803" s="275">
        <v>0</v>
      </c>
      <c r="L1803" s="160">
        <v>0</v>
      </c>
      <c r="M1803" s="160">
        <v>0</v>
      </c>
      <c r="N1803" s="160">
        <v>0</v>
      </c>
      <c r="O1803" s="160">
        <v>0</v>
      </c>
      <c r="P1803" s="160">
        <v>0</v>
      </c>
      <c r="Q1803" s="160">
        <f t="shared" ref="Q1803:Q1866" si="418">(D1803+P1803+SUM(E1803:O1803)*2)/24</f>
        <v>0</v>
      </c>
      <c r="R1803" s="222">
        <v>28</v>
      </c>
      <c r="S1803" s="209"/>
      <c r="T1803" s="209">
        <v>21</v>
      </c>
      <c r="U1803" s="517"/>
      <c r="V1803" s="16">
        <v>0</v>
      </c>
      <c r="W1803" s="11">
        <v>0</v>
      </c>
      <c r="X1803" s="17">
        <v>0</v>
      </c>
      <c r="Y1803" s="16">
        <f>Q1803</f>
        <v>0</v>
      </c>
      <c r="Z1803" s="11"/>
      <c r="AA1803" s="17">
        <f>Q1803</f>
        <v>0</v>
      </c>
      <c r="AB1803" s="16"/>
      <c r="AC1803" s="11"/>
      <c r="AD1803" s="17">
        <f t="shared" si="412"/>
        <v>0</v>
      </c>
      <c r="AE1803" s="16"/>
      <c r="AF1803" s="11"/>
      <c r="AG1803" s="17"/>
      <c r="AH1803" s="161"/>
      <c r="AI1803" s="285"/>
      <c r="AJ1803" s="16">
        <f t="shared" si="415"/>
        <v>0</v>
      </c>
    </row>
    <row r="1804" spans="1:36" ht="11.25" customHeight="1">
      <c r="A1804" s="169">
        <v>23500131</v>
      </c>
      <c r="C1804" s="197" t="s">
        <v>1149</v>
      </c>
      <c r="D1804" s="159">
        <v>0</v>
      </c>
      <c r="E1804" s="159">
        <v>0</v>
      </c>
      <c r="F1804" s="159">
        <v>0</v>
      </c>
      <c r="G1804" s="159">
        <v>0</v>
      </c>
      <c r="H1804" s="159">
        <v>0</v>
      </c>
      <c r="I1804" s="159">
        <v>0</v>
      </c>
      <c r="J1804" s="275">
        <v>0</v>
      </c>
      <c r="K1804" s="275">
        <v>0</v>
      </c>
      <c r="L1804" s="160">
        <v>0</v>
      </c>
      <c r="M1804" s="160">
        <v>0</v>
      </c>
      <c r="N1804" s="160">
        <v>0</v>
      </c>
      <c r="O1804" s="160">
        <v>0</v>
      </c>
      <c r="P1804" s="160">
        <v>0</v>
      </c>
      <c r="Q1804" s="160">
        <f t="shared" si="418"/>
        <v>0</v>
      </c>
      <c r="R1804" s="222">
        <v>28</v>
      </c>
      <c r="S1804" s="209"/>
      <c r="T1804" s="209">
        <v>21</v>
      </c>
      <c r="U1804" s="517"/>
      <c r="V1804" s="16"/>
      <c r="W1804" s="11"/>
      <c r="X1804" s="17"/>
      <c r="Y1804" s="16">
        <f>Q1804</f>
        <v>0</v>
      </c>
      <c r="Z1804" s="11"/>
      <c r="AA1804" s="17">
        <f>Q1804</f>
        <v>0</v>
      </c>
      <c r="AB1804" s="16"/>
      <c r="AC1804" s="11"/>
      <c r="AD1804" s="17">
        <f t="shared" si="412"/>
        <v>0</v>
      </c>
      <c r="AE1804" s="16"/>
      <c r="AF1804" s="11"/>
      <c r="AG1804" s="17"/>
      <c r="AH1804" s="161"/>
      <c r="AI1804" s="285"/>
      <c r="AJ1804" s="16">
        <f t="shared" si="415"/>
        <v>0</v>
      </c>
    </row>
    <row r="1805" spans="1:36" ht="11.25" customHeight="1">
      <c r="A1805" s="169">
        <v>23500141</v>
      </c>
      <c r="C1805" s="197" t="s">
        <v>1666</v>
      </c>
      <c r="D1805" s="159">
        <v>0</v>
      </c>
      <c r="E1805" s="159">
        <v>0</v>
      </c>
      <c r="F1805" s="159">
        <v>0</v>
      </c>
      <c r="G1805" s="159">
        <v>0</v>
      </c>
      <c r="H1805" s="159">
        <v>0</v>
      </c>
      <c r="I1805" s="159">
        <v>0</v>
      </c>
      <c r="J1805" s="275">
        <v>0</v>
      </c>
      <c r="K1805" s="275">
        <v>0</v>
      </c>
      <c r="L1805" s="160">
        <v>0</v>
      </c>
      <c r="M1805" s="160">
        <v>0</v>
      </c>
      <c r="N1805" s="160">
        <v>0</v>
      </c>
      <c r="O1805" s="160">
        <v>0</v>
      </c>
      <c r="P1805" s="160">
        <v>0</v>
      </c>
      <c r="Q1805" s="160">
        <f t="shared" si="418"/>
        <v>0</v>
      </c>
      <c r="R1805" s="222"/>
      <c r="S1805" s="209"/>
      <c r="T1805" s="209"/>
      <c r="U1805" s="517"/>
      <c r="V1805" s="16"/>
      <c r="W1805" s="11"/>
      <c r="X1805" s="17"/>
      <c r="Y1805" s="16"/>
      <c r="Z1805" s="11"/>
      <c r="AA1805" s="17"/>
      <c r="AB1805" s="16"/>
      <c r="AC1805" s="11"/>
      <c r="AD1805" s="17">
        <f t="shared" si="412"/>
        <v>0</v>
      </c>
      <c r="AE1805" s="16"/>
      <c r="AF1805" s="11"/>
      <c r="AG1805" s="17"/>
      <c r="AH1805" s="161">
        <f t="shared" ref="AH1805:AH1811" si="419">Q1805</f>
        <v>0</v>
      </c>
      <c r="AI1805" s="285"/>
      <c r="AJ1805" s="16">
        <f t="shared" si="415"/>
        <v>0</v>
      </c>
    </row>
    <row r="1806" spans="1:36" ht="11.25" customHeight="1">
      <c r="A1806" s="156">
        <v>23600000</v>
      </c>
      <c r="C1806" s="197" t="s">
        <v>1102</v>
      </c>
      <c r="D1806" s="159">
        <v>0</v>
      </c>
      <c r="E1806" s="159">
        <v>0</v>
      </c>
      <c r="F1806" s="159">
        <v>0</v>
      </c>
      <c r="G1806" s="159">
        <v>0</v>
      </c>
      <c r="H1806" s="159">
        <v>0</v>
      </c>
      <c r="I1806" s="159">
        <v>0</v>
      </c>
      <c r="J1806" s="275">
        <v>0</v>
      </c>
      <c r="K1806" s="275">
        <v>0</v>
      </c>
      <c r="L1806" s="160">
        <v>0</v>
      </c>
      <c r="M1806" s="160">
        <v>0</v>
      </c>
      <c r="N1806" s="160">
        <v>0</v>
      </c>
      <c r="O1806" s="160">
        <v>0</v>
      </c>
      <c r="P1806" s="160">
        <v>0</v>
      </c>
      <c r="Q1806" s="160">
        <f t="shared" si="418"/>
        <v>0</v>
      </c>
      <c r="R1806" s="222"/>
      <c r="S1806" s="209"/>
      <c r="T1806" s="209"/>
      <c r="U1806" s="517"/>
      <c r="V1806" s="16">
        <v>0</v>
      </c>
      <c r="W1806" s="11">
        <v>0</v>
      </c>
      <c r="X1806" s="17">
        <v>0</v>
      </c>
      <c r="Y1806" s="16"/>
      <c r="Z1806" s="11"/>
      <c r="AA1806" s="17"/>
      <c r="AB1806" s="16"/>
      <c r="AC1806" s="11"/>
      <c r="AD1806" s="17">
        <f t="shared" si="412"/>
        <v>0</v>
      </c>
      <c r="AE1806" s="16"/>
      <c r="AF1806" s="11"/>
      <c r="AG1806" s="17"/>
      <c r="AH1806" s="164">
        <f t="shared" si="419"/>
        <v>0</v>
      </c>
      <c r="AI1806" s="285"/>
      <c r="AJ1806" s="16">
        <f t="shared" si="415"/>
        <v>0</v>
      </c>
    </row>
    <row r="1807" spans="1:36" ht="11.25" customHeight="1">
      <c r="A1807" s="156">
        <v>23600011</v>
      </c>
      <c r="B1807" s="144"/>
      <c r="C1807" s="197" t="s">
        <v>280</v>
      </c>
      <c r="D1807" s="159">
        <v>0</v>
      </c>
      <c r="E1807" s="159">
        <v>0</v>
      </c>
      <c r="F1807" s="159">
        <v>0</v>
      </c>
      <c r="G1807" s="159">
        <v>0</v>
      </c>
      <c r="H1807" s="159">
        <v>0</v>
      </c>
      <c r="I1807" s="159">
        <v>0</v>
      </c>
      <c r="J1807" s="275">
        <v>0</v>
      </c>
      <c r="K1807" s="275">
        <v>0</v>
      </c>
      <c r="L1807" s="160">
        <v>0</v>
      </c>
      <c r="M1807" s="160">
        <v>0</v>
      </c>
      <c r="N1807" s="160">
        <v>0</v>
      </c>
      <c r="O1807" s="160">
        <v>0</v>
      </c>
      <c r="P1807" s="160">
        <v>0</v>
      </c>
      <c r="Q1807" s="160">
        <f t="shared" si="418"/>
        <v>0</v>
      </c>
      <c r="R1807" s="222"/>
      <c r="S1807" s="209"/>
      <c r="T1807" s="209"/>
      <c r="U1807" s="517"/>
      <c r="V1807" s="16">
        <v>0</v>
      </c>
      <c r="W1807" s="11">
        <v>0</v>
      </c>
      <c r="X1807" s="17">
        <v>0</v>
      </c>
      <c r="Y1807" s="16"/>
      <c r="Z1807" s="11"/>
      <c r="AA1807" s="17"/>
      <c r="AB1807" s="16"/>
      <c r="AC1807" s="11"/>
      <c r="AD1807" s="17">
        <f t="shared" si="412"/>
        <v>0</v>
      </c>
      <c r="AE1807" s="16"/>
      <c r="AF1807" s="11"/>
      <c r="AG1807" s="17"/>
      <c r="AH1807" s="164">
        <f t="shared" si="419"/>
        <v>0</v>
      </c>
      <c r="AI1807" s="285"/>
      <c r="AJ1807" s="16">
        <f t="shared" si="415"/>
        <v>0</v>
      </c>
    </row>
    <row r="1808" spans="1:36" ht="11.25" customHeight="1">
      <c r="A1808" s="156">
        <v>23600021</v>
      </c>
      <c r="B1808" s="157"/>
      <c r="C1808" s="197" t="s">
        <v>2281</v>
      </c>
      <c r="D1808" s="159">
        <v>-3832781.68</v>
      </c>
      <c r="E1808" s="159">
        <v>-4328773.1399999997</v>
      </c>
      <c r="F1808" s="159">
        <v>-5504286.2199999997</v>
      </c>
      <c r="G1808" s="159">
        <v>-5740315.6399999997</v>
      </c>
      <c r="H1808" s="159">
        <v>-5481718.1100000003</v>
      </c>
      <c r="I1808" s="159">
        <v>-4696578.91</v>
      </c>
      <c r="J1808" s="275">
        <v>-4665281.38</v>
      </c>
      <c r="K1808" s="275">
        <v>-3937129.35</v>
      </c>
      <c r="L1808" s="160">
        <v>-4138133.43</v>
      </c>
      <c r="M1808" s="160">
        <v>-3951306.66</v>
      </c>
      <c r="N1808" s="160">
        <v>-4283127.8</v>
      </c>
      <c r="O1808" s="160">
        <v>-4181333.58</v>
      </c>
      <c r="P1808" s="160">
        <v>-3868439.86</v>
      </c>
      <c r="Q1808" s="160">
        <f t="shared" si="418"/>
        <v>-4563216.2491666665</v>
      </c>
      <c r="R1808" s="222"/>
      <c r="S1808" s="209"/>
      <c r="T1808" s="209"/>
      <c r="U1808" s="517"/>
      <c r="V1808" s="16">
        <v>0</v>
      </c>
      <c r="W1808" s="11">
        <v>0</v>
      </c>
      <c r="X1808" s="17">
        <v>0</v>
      </c>
      <c r="Y1808" s="16"/>
      <c r="Z1808" s="11"/>
      <c r="AA1808" s="17"/>
      <c r="AB1808" s="16"/>
      <c r="AC1808" s="11"/>
      <c r="AD1808" s="17">
        <f t="shared" si="412"/>
        <v>0</v>
      </c>
      <c r="AE1808" s="16"/>
      <c r="AF1808" s="11"/>
      <c r="AG1808" s="17"/>
      <c r="AH1808" s="164">
        <f t="shared" si="419"/>
        <v>-4563216.2491666665</v>
      </c>
      <c r="AI1808" s="285"/>
      <c r="AJ1808" s="16">
        <f t="shared" si="415"/>
        <v>0</v>
      </c>
    </row>
    <row r="1809" spans="1:36" ht="11.25" customHeight="1">
      <c r="A1809" s="156">
        <v>23600022</v>
      </c>
      <c r="B1809" s="157"/>
      <c r="C1809" s="197" t="s">
        <v>2282</v>
      </c>
      <c r="D1809" s="159">
        <v>-1104312</v>
      </c>
      <c r="E1809" s="159">
        <v>-1425463.15</v>
      </c>
      <c r="F1809" s="159">
        <v>-2363129.87</v>
      </c>
      <c r="G1809" s="159">
        <v>-2660780.34</v>
      </c>
      <c r="H1809" s="159">
        <v>-2229943.39</v>
      </c>
      <c r="I1809" s="159">
        <v>-1786825.08</v>
      </c>
      <c r="J1809" s="275">
        <v>-1719315.03</v>
      </c>
      <c r="K1809" s="275">
        <v>-1167260.81</v>
      </c>
      <c r="L1809" s="160">
        <v>-1104456.6200000001</v>
      </c>
      <c r="M1809" s="160">
        <v>-933311.22</v>
      </c>
      <c r="N1809" s="160">
        <v>-894651.71</v>
      </c>
      <c r="O1809" s="160">
        <v>-860624.76</v>
      </c>
      <c r="P1809" s="160">
        <v>-1007268.29</v>
      </c>
      <c r="Q1809" s="160">
        <f t="shared" si="418"/>
        <v>-1516796.0104166667</v>
      </c>
      <c r="R1809" s="222"/>
      <c r="S1809" s="209"/>
      <c r="T1809" s="209"/>
      <c r="U1809" s="517"/>
      <c r="V1809" s="16">
        <v>0</v>
      </c>
      <c r="W1809" s="11">
        <v>0</v>
      </c>
      <c r="X1809" s="17">
        <v>0</v>
      </c>
      <c r="Y1809" s="16"/>
      <c r="Z1809" s="11"/>
      <c r="AA1809" s="17"/>
      <c r="AB1809" s="16"/>
      <c r="AC1809" s="11"/>
      <c r="AD1809" s="17">
        <f t="shared" si="412"/>
        <v>0</v>
      </c>
      <c r="AE1809" s="16"/>
      <c r="AF1809" s="11"/>
      <c r="AG1809" s="17"/>
      <c r="AH1809" s="164">
        <f t="shared" si="419"/>
        <v>-1516796.0104166667</v>
      </c>
      <c r="AI1809" s="285"/>
      <c r="AJ1809" s="16">
        <f t="shared" si="415"/>
        <v>0</v>
      </c>
    </row>
    <row r="1810" spans="1:36" ht="11.25" customHeight="1">
      <c r="A1810" s="156">
        <v>23600023</v>
      </c>
      <c r="B1810" s="144"/>
      <c r="C1810" s="197" t="s">
        <v>896</v>
      </c>
      <c r="D1810" s="159">
        <v>0</v>
      </c>
      <c r="E1810" s="159">
        <v>0</v>
      </c>
      <c r="F1810" s="159">
        <v>0</v>
      </c>
      <c r="G1810" s="159">
        <v>0</v>
      </c>
      <c r="H1810" s="159">
        <v>0</v>
      </c>
      <c r="I1810" s="159">
        <v>0</v>
      </c>
      <c r="J1810" s="275">
        <v>0</v>
      </c>
      <c r="K1810" s="275">
        <v>0</v>
      </c>
      <c r="L1810" s="160">
        <v>0</v>
      </c>
      <c r="M1810" s="160">
        <v>0</v>
      </c>
      <c r="N1810" s="160">
        <v>0</v>
      </c>
      <c r="O1810" s="160">
        <v>0</v>
      </c>
      <c r="P1810" s="160">
        <v>0</v>
      </c>
      <c r="Q1810" s="160">
        <f t="shared" si="418"/>
        <v>0</v>
      </c>
      <c r="R1810" s="222"/>
      <c r="S1810" s="209"/>
      <c r="T1810" s="209"/>
      <c r="U1810" s="517"/>
      <c r="V1810" s="16">
        <v>0</v>
      </c>
      <c r="W1810" s="11">
        <v>0</v>
      </c>
      <c r="X1810" s="17">
        <v>0</v>
      </c>
      <c r="Y1810" s="16"/>
      <c r="Z1810" s="11"/>
      <c r="AA1810" s="17"/>
      <c r="AB1810" s="16"/>
      <c r="AC1810" s="11"/>
      <c r="AD1810" s="17">
        <f t="shared" si="412"/>
        <v>0</v>
      </c>
      <c r="AE1810" s="16"/>
      <c r="AF1810" s="11"/>
      <c r="AG1810" s="17"/>
      <c r="AH1810" s="164">
        <f t="shared" si="419"/>
        <v>0</v>
      </c>
      <c r="AI1810" s="285"/>
      <c r="AJ1810" s="16">
        <f t="shared" si="415"/>
        <v>0</v>
      </c>
    </row>
    <row r="1811" spans="1:36" ht="11.25" customHeight="1">
      <c r="A1811" s="156">
        <v>23600033</v>
      </c>
      <c r="C1811" s="197" t="s">
        <v>1791</v>
      </c>
      <c r="D1811" s="159">
        <v>0</v>
      </c>
      <c r="E1811" s="159">
        <v>0</v>
      </c>
      <c r="F1811" s="159">
        <v>0</v>
      </c>
      <c r="G1811" s="159">
        <v>0</v>
      </c>
      <c r="H1811" s="159">
        <v>0</v>
      </c>
      <c r="I1811" s="159">
        <v>0</v>
      </c>
      <c r="J1811" s="275">
        <v>0</v>
      </c>
      <c r="K1811" s="275">
        <v>0</v>
      </c>
      <c r="L1811" s="160">
        <v>0</v>
      </c>
      <c r="M1811" s="160">
        <v>0</v>
      </c>
      <c r="N1811" s="160">
        <v>0</v>
      </c>
      <c r="O1811" s="160">
        <v>0</v>
      </c>
      <c r="P1811" s="160">
        <v>0</v>
      </c>
      <c r="Q1811" s="160">
        <f t="shared" si="418"/>
        <v>0</v>
      </c>
      <c r="R1811" s="222"/>
      <c r="S1811" s="209"/>
      <c r="T1811" s="209"/>
      <c r="U1811" s="517"/>
      <c r="V1811" s="16">
        <v>0</v>
      </c>
      <c r="W1811" s="11">
        <v>0</v>
      </c>
      <c r="X1811" s="17">
        <v>0</v>
      </c>
      <c r="Y1811" s="16"/>
      <c r="Z1811" s="11"/>
      <c r="AA1811" s="17"/>
      <c r="AB1811" s="16"/>
      <c r="AC1811" s="11"/>
      <c r="AD1811" s="17">
        <f t="shared" si="412"/>
        <v>0</v>
      </c>
      <c r="AE1811" s="16"/>
      <c r="AF1811" s="11"/>
      <c r="AG1811" s="17"/>
      <c r="AH1811" s="164">
        <f t="shared" si="419"/>
        <v>0</v>
      </c>
      <c r="AI1811" s="285"/>
      <c r="AJ1811" s="16">
        <f t="shared" si="415"/>
        <v>0</v>
      </c>
    </row>
    <row r="1812" spans="1:36" ht="11.25" customHeight="1">
      <c r="A1812" s="156" t="s">
        <v>10</v>
      </c>
      <c r="C1812" s="197" t="s">
        <v>303</v>
      </c>
      <c r="D1812" s="159">
        <v>0</v>
      </c>
      <c r="E1812" s="159">
        <v>0</v>
      </c>
      <c r="F1812" s="159">
        <v>0</v>
      </c>
      <c r="G1812" s="159">
        <v>0</v>
      </c>
      <c r="H1812" s="159">
        <v>0</v>
      </c>
      <c r="I1812" s="159">
        <v>0</v>
      </c>
      <c r="J1812" s="275">
        <v>0</v>
      </c>
      <c r="K1812" s="275">
        <v>0</v>
      </c>
      <c r="L1812" s="160">
        <v>0</v>
      </c>
      <c r="M1812" s="160">
        <v>0</v>
      </c>
      <c r="N1812" s="160">
        <v>0</v>
      </c>
      <c r="O1812" s="160">
        <v>0</v>
      </c>
      <c r="P1812" s="160">
        <v>0</v>
      </c>
      <c r="Q1812" s="160">
        <f t="shared" si="418"/>
        <v>0</v>
      </c>
      <c r="R1812" s="222"/>
      <c r="S1812" s="209"/>
      <c r="T1812" s="209" t="s">
        <v>1687</v>
      </c>
      <c r="U1812" s="517"/>
      <c r="V1812" s="16">
        <v>0</v>
      </c>
      <c r="W1812" s="11">
        <v>0</v>
      </c>
      <c r="X1812" s="17">
        <v>0</v>
      </c>
      <c r="Y1812" s="16"/>
      <c r="Z1812" s="11"/>
      <c r="AA1812" s="17"/>
      <c r="AB1812" s="16"/>
      <c r="AC1812" s="11"/>
      <c r="AD1812" s="17">
        <f t="shared" si="412"/>
        <v>0</v>
      </c>
      <c r="AE1812" s="16"/>
      <c r="AF1812" s="11"/>
      <c r="AG1812" s="17"/>
      <c r="AH1812" s="161"/>
      <c r="AI1812" s="285"/>
      <c r="AJ1812" s="16">
        <f t="shared" si="415"/>
        <v>0</v>
      </c>
    </row>
    <row r="1813" spans="1:36" ht="11.25" customHeight="1">
      <c r="A1813" s="156">
        <v>23600043</v>
      </c>
      <c r="B1813" s="144"/>
      <c r="C1813" s="197" t="s">
        <v>1171</v>
      </c>
      <c r="D1813" s="159">
        <v>0</v>
      </c>
      <c r="E1813" s="159">
        <v>0</v>
      </c>
      <c r="F1813" s="159">
        <v>0</v>
      </c>
      <c r="G1813" s="159">
        <v>0</v>
      </c>
      <c r="H1813" s="159">
        <v>0</v>
      </c>
      <c r="I1813" s="159">
        <v>0</v>
      </c>
      <c r="J1813" s="275">
        <v>0</v>
      </c>
      <c r="K1813" s="275">
        <v>0</v>
      </c>
      <c r="L1813" s="160">
        <v>0</v>
      </c>
      <c r="M1813" s="160">
        <v>0</v>
      </c>
      <c r="N1813" s="160">
        <v>0</v>
      </c>
      <c r="O1813" s="160">
        <v>0</v>
      </c>
      <c r="P1813" s="160">
        <v>0</v>
      </c>
      <c r="Q1813" s="160">
        <f t="shared" si="418"/>
        <v>0</v>
      </c>
      <c r="R1813" s="222"/>
      <c r="S1813" s="209"/>
      <c r="T1813" s="209"/>
      <c r="U1813" s="517"/>
      <c r="V1813" s="16">
        <v>0</v>
      </c>
      <c r="W1813" s="11">
        <v>0</v>
      </c>
      <c r="X1813" s="17">
        <v>0</v>
      </c>
      <c r="Y1813" s="16"/>
      <c r="Z1813" s="11"/>
      <c r="AA1813" s="17"/>
      <c r="AB1813" s="16"/>
      <c r="AC1813" s="11"/>
      <c r="AD1813" s="17">
        <f t="shared" si="412"/>
        <v>0</v>
      </c>
      <c r="AE1813" s="16"/>
      <c r="AF1813" s="11"/>
      <c r="AG1813" s="17"/>
      <c r="AH1813" s="164">
        <f t="shared" ref="AH1813:AH1844" si="420">Q1813</f>
        <v>0</v>
      </c>
      <c r="AI1813" s="285"/>
      <c r="AJ1813" s="16">
        <f t="shared" si="415"/>
        <v>0</v>
      </c>
    </row>
    <row r="1814" spans="1:36" ht="11.25" customHeight="1">
      <c r="A1814" s="156">
        <v>23600063</v>
      </c>
      <c r="B1814" s="144"/>
      <c r="C1814" s="197" t="s">
        <v>897</v>
      </c>
      <c r="D1814" s="159">
        <v>-264.45</v>
      </c>
      <c r="E1814" s="159">
        <v>-108.27</v>
      </c>
      <c r="F1814" s="159">
        <v>-186.36</v>
      </c>
      <c r="G1814" s="159">
        <v>-264.45</v>
      </c>
      <c r="H1814" s="159">
        <v>-108.27</v>
      </c>
      <c r="I1814" s="159">
        <v>-186.36</v>
      </c>
      <c r="J1814" s="275">
        <v>-264.45</v>
      </c>
      <c r="K1814" s="275">
        <v>-108.27</v>
      </c>
      <c r="L1814" s="160">
        <v>-108.27</v>
      </c>
      <c r="M1814" s="160">
        <v>-108.27</v>
      </c>
      <c r="N1814" s="160">
        <v>0</v>
      </c>
      <c r="O1814" s="160">
        <v>0</v>
      </c>
      <c r="P1814" s="160">
        <v>0</v>
      </c>
      <c r="Q1814" s="160">
        <f t="shared" si="418"/>
        <v>-131.26624999999999</v>
      </c>
      <c r="R1814" s="222"/>
      <c r="S1814" s="209"/>
      <c r="T1814" s="209"/>
      <c r="U1814" s="517"/>
      <c r="V1814" s="16">
        <v>0</v>
      </c>
      <c r="W1814" s="11">
        <v>0</v>
      </c>
      <c r="X1814" s="17">
        <v>0</v>
      </c>
      <c r="Y1814" s="16"/>
      <c r="Z1814" s="11"/>
      <c r="AA1814" s="17"/>
      <c r="AB1814" s="16"/>
      <c r="AC1814" s="11"/>
      <c r="AD1814" s="17">
        <f t="shared" si="412"/>
        <v>0</v>
      </c>
      <c r="AE1814" s="16"/>
      <c r="AF1814" s="11"/>
      <c r="AG1814" s="17"/>
      <c r="AH1814" s="164">
        <f t="shared" si="420"/>
        <v>-131.26624999999999</v>
      </c>
      <c r="AI1814" s="285"/>
      <c r="AJ1814" s="16">
        <f t="shared" si="415"/>
        <v>0</v>
      </c>
    </row>
    <row r="1815" spans="1:36" ht="11.25" customHeight="1">
      <c r="A1815" s="156">
        <v>23600093</v>
      </c>
      <c r="C1815" s="197" t="s">
        <v>317</v>
      </c>
      <c r="D1815" s="159">
        <v>30330.5</v>
      </c>
      <c r="E1815" s="159">
        <v>23.44</v>
      </c>
      <c r="F1815" s="159">
        <v>0</v>
      </c>
      <c r="G1815" s="159">
        <v>0</v>
      </c>
      <c r="H1815" s="159">
        <v>0</v>
      </c>
      <c r="I1815" s="159">
        <v>-328338.48</v>
      </c>
      <c r="J1815" s="275">
        <v>-351618.95</v>
      </c>
      <c r="K1815" s="275">
        <v>0</v>
      </c>
      <c r="L1815" s="160">
        <v>0</v>
      </c>
      <c r="M1815" s="160">
        <v>0</v>
      </c>
      <c r="N1815" s="160">
        <v>0</v>
      </c>
      <c r="O1815" s="160">
        <v>-323745.42</v>
      </c>
      <c r="P1815" s="160">
        <v>0</v>
      </c>
      <c r="Q1815" s="160">
        <f t="shared" si="418"/>
        <v>-82376.179999999993</v>
      </c>
      <c r="R1815" s="222"/>
      <c r="S1815" s="209"/>
      <c r="T1815" s="209"/>
      <c r="U1815" s="517"/>
      <c r="V1815" s="16">
        <v>0</v>
      </c>
      <c r="W1815" s="11">
        <v>0</v>
      </c>
      <c r="X1815" s="17">
        <v>0</v>
      </c>
      <c r="Y1815" s="16"/>
      <c r="Z1815" s="11"/>
      <c r="AA1815" s="17"/>
      <c r="AB1815" s="16"/>
      <c r="AC1815" s="11"/>
      <c r="AD1815" s="17">
        <f t="shared" si="412"/>
        <v>0</v>
      </c>
      <c r="AE1815" s="16"/>
      <c r="AF1815" s="11"/>
      <c r="AG1815" s="17"/>
      <c r="AH1815" s="164">
        <f t="shared" si="420"/>
        <v>-82376.179999999993</v>
      </c>
      <c r="AI1815" s="285"/>
      <c r="AJ1815" s="16">
        <f t="shared" si="415"/>
        <v>0</v>
      </c>
    </row>
    <row r="1816" spans="1:36" ht="11.25" customHeight="1">
      <c r="A1816" s="156">
        <v>23600103</v>
      </c>
      <c r="C1816" s="197" t="s">
        <v>3172</v>
      </c>
      <c r="D1816" s="159">
        <v>0</v>
      </c>
      <c r="E1816" s="159">
        <v>0</v>
      </c>
      <c r="F1816" s="159">
        <v>0</v>
      </c>
      <c r="G1816" s="159">
        <v>0</v>
      </c>
      <c r="H1816" s="159">
        <v>0</v>
      </c>
      <c r="I1816" s="159">
        <v>0</v>
      </c>
      <c r="J1816" s="275">
        <v>0</v>
      </c>
      <c r="K1816" s="275">
        <v>0</v>
      </c>
      <c r="L1816" s="160">
        <v>0</v>
      </c>
      <c r="M1816" s="160">
        <v>0</v>
      </c>
      <c r="N1816" s="160">
        <v>0</v>
      </c>
      <c r="O1816" s="160">
        <v>0</v>
      </c>
      <c r="P1816" s="160">
        <v>0</v>
      </c>
      <c r="Q1816" s="160">
        <f t="shared" si="418"/>
        <v>0</v>
      </c>
      <c r="R1816" s="222"/>
      <c r="S1816" s="209"/>
      <c r="T1816" s="209"/>
      <c r="U1816" s="517"/>
      <c r="V1816" s="16">
        <v>0</v>
      </c>
      <c r="W1816" s="11">
        <v>0</v>
      </c>
      <c r="X1816" s="17">
        <v>0</v>
      </c>
      <c r="Y1816" s="16"/>
      <c r="Z1816" s="11"/>
      <c r="AA1816" s="17"/>
      <c r="AB1816" s="16"/>
      <c r="AC1816" s="11"/>
      <c r="AD1816" s="17">
        <f t="shared" ref="AD1816:AD1849" si="421">SUM(AB1816:AC1816)</f>
        <v>0</v>
      </c>
      <c r="AE1816" s="16"/>
      <c r="AF1816" s="11"/>
      <c r="AG1816" s="17"/>
      <c r="AH1816" s="164">
        <f t="shared" si="420"/>
        <v>0</v>
      </c>
      <c r="AI1816" s="285"/>
      <c r="AJ1816" s="16">
        <f t="shared" si="415"/>
        <v>0</v>
      </c>
    </row>
    <row r="1817" spans="1:36" ht="11.25" customHeight="1">
      <c r="A1817" s="156">
        <v>23600113</v>
      </c>
      <c r="C1817" s="197" t="s">
        <v>151</v>
      </c>
      <c r="D1817" s="159">
        <v>0</v>
      </c>
      <c r="E1817" s="159">
        <v>0</v>
      </c>
      <c r="F1817" s="159">
        <v>0</v>
      </c>
      <c r="G1817" s="159">
        <v>0</v>
      </c>
      <c r="H1817" s="159">
        <v>0</v>
      </c>
      <c r="I1817" s="159">
        <v>0</v>
      </c>
      <c r="J1817" s="275">
        <v>0</v>
      </c>
      <c r="K1817" s="275">
        <v>0</v>
      </c>
      <c r="L1817" s="160">
        <v>0</v>
      </c>
      <c r="M1817" s="160">
        <v>0</v>
      </c>
      <c r="N1817" s="160">
        <v>0</v>
      </c>
      <c r="O1817" s="160">
        <v>0</v>
      </c>
      <c r="P1817" s="160">
        <v>0</v>
      </c>
      <c r="Q1817" s="160">
        <f t="shared" si="418"/>
        <v>0</v>
      </c>
      <c r="R1817" s="222"/>
      <c r="S1817" s="209"/>
      <c r="T1817" s="209"/>
      <c r="U1817" s="517"/>
      <c r="V1817" s="16">
        <v>0</v>
      </c>
      <c r="W1817" s="11">
        <v>0</v>
      </c>
      <c r="X1817" s="17">
        <v>0</v>
      </c>
      <c r="Y1817" s="16"/>
      <c r="Z1817" s="11"/>
      <c r="AA1817" s="17"/>
      <c r="AB1817" s="16"/>
      <c r="AC1817" s="11"/>
      <c r="AD1817" s="17">
        <f t="shared" si="421"/>
        <v>0</v>
      </c>
      <c r="AE1817" s="16"/>
      <c r="AF1817" s="11"/>
      <c r="AG1817" s="17"/>
      <c r="AH1817" s="164">
        <f t="shared" si="420"/>
        <v>0</v>
      </c>
      <c r="AI1817" s="285"/>
      <c r="AJ1817" s="16">
        <f t="shared" si="415"/>
        <v>0</v>
      </c>
    </row>
    <row r="1818" spans="1:36" ht="11.25" customHeight="1">
      <c r="A1818" s="156">
        <v>23600123</v>
      </c>
      <c r="C1818" s="197" t="s">
        <v>3173</v>
      </c>
      <c r="D1818" s="159">
        <v>0</v>
      </c>
      <c r="E1818" s="159">
        <v>0</v>
      </c>
      <c r="F1818" s="159">
        <v>0</v>
      </c>
      <c r="G1818" s="159">
        <v>0</v>
      </c>
      <c r="H1818" s="159">
        <v>0</v>
      </c>
      <c r="I1818" s="159">
        <v>0</v>
      </c>
      <c r="J1818" s="275">
        <v>0</v>
      </c>
      <c r="K1818" s="275">
        <v>0</v>
      </c>
      <c r="L1818" s="160">
        <v>0</v>
      </c>
      <c r="M1818" s="160">
        <v>0</v>
      </c>
      <c r="N1818" s="160">
        <v>0</v>
      </c>
      <c r="O1818" s="160">
        <v>0</v>
      </c>
      <c r="P1818" s="160">
        <v>0</v>
      </c>
      <c r="Q1818" s="160">
        <f t="shared" si="418"/>
        <v>0</v>
      </c>
      <c r="R1818" s="222"/>
      <c r="S1818" s="209"/>
      <c r="T1818" s="209"/>
      <c r="U1818" s="517"/>
      <c r="V1818" s="16">
        <v>0</v>
      </c>
      <c r="W1818" s="11">
        <v>0</v>
      </c>
      <c r="X1818" s="17">
        <v>0</v>
      </c>
      <c r="Y1818" s="16"/>
      <c r="Z1818" s="11"/>
      <c r="AA1818" s="17"/>
      <c r="AB1818" s="16"/>
      <c r="AC1818" s="11"/>
      <c r="AD1818" s="17">
        <f t="shared" si="421"/>
        <v>0</v>
      </c>
      <c r="AE1818" s="16"/>
      <c r="AF1818" s="11"/>
      <c r="AG1818" s="17"/>
      <c r="AH1818" s="164">
        <f t="shared" si="420"/>
        <v>0</v>
      </c>
      <c r="AI1818" s="285"/>
      <c r="AJ1818" s="16">
        <f t="shared" si="415"/>
        <v>0</v>
      </c>
    </row>
    <row r="1819" spans="1:36" ht="12" customHeight="1">
      <c r="A1819" s="247">
        <v>23600173</v>
      </c>
      <c r="C1819" s="197" t="s">
        <v>2914</v>
      </c>
      <c r="D1819" s="159">
        <v>0</v>
      </c>
      <c r="E1819" s="159">
        <v>0</v>
      </c>
      <c r="F1819" s="159">
        <v>0</v>
      </c>
      <c r="G1819" s="159">
        <v>0</v>
      </c>
      <c r="H1819" s="159">
        <v>0</v>
      </c>
      <c r="I1819" s="159">
        <v>0</v>
      </c>
      <c r="J1819" s="275">
        <v>0</v>
      </c>
      <c r="K1819" s="275">
        <v>0</v>
      </c>
      <c r="L1819" s="160">
        <v>0</v>
      </c>
      <c r="M1819" s="160">
        <v>0</v>
      </c>
      <c r="N1819" s="160">
        <v>-2264.4499999999998</v>
      </c>
      <c r="O1819" s="160">
        <v>-2264.4499999999998</v>
      </c>
      <c r="P1819" s="160">
        <v>-2264.4499999999998</v>
      </c>
      <c r="Q1819" s="160">
        <f t="shared" si="418"/>
        <v>-471.76041666666669</v>
      </c>
      <c r="R1819" s="222"/>
      <c r="S1819" s="209"/>
      <c r="T1819" s="209"/>
      <c r="U1819" s="517"/>
      <c r="V1819" s="16"/>
      <c r="W1819" s="11"/>
      <c r="X1819" s="17"/>
      <c r="Y1819" s="16"/>
      <c r="Z1819" s="11"/>
      <c r="AA1819" s="17"/>
      <c r="AB1819" s="16"/>
      <c r="AC1819" s="11"/>
      <c r="AD1819" s="17"/>
      <c r="AE1819" s="16"/>
      <c r="AF1819" s="11"/>
      <c r="AG1819" s="17"/>
      <c r="AH1819" s="164">
        <f t="shared" si="420"/>
        <v>-471.76041666666669</v>
      </c>
      <c r="AI1819" s="285"/>
      <c r="AJ1819" s="16">
        <f t="shared" si="415"/>
        <v>0</v>
      </c>
    </row>
    <row r="1820" spans="1:36" ht="11.25" customHeight="1">
      <c r="A1820" s="156">
        <v>23600201</v>
      </c>
      <c r="C1820" s="197" t="s">
        <v>453</v>
      </c>
      <c r="D1820" s="159">
        <v>-36384210.43</v>
      </c>
      <c r="E1820" s="159">
        <v>-40426106.100000001</v>
      </c>
      <c r="F1820" s="159">
        <v>-44469590.329999998</v>
      </c>
      <c r="G1820" s="159">
        <v>-48285581.899999999</v>
      </c>
      <c r="H1820" s="159">
        <v>-52904452.840000004</v>
      </c>
      <c r="I1820" s="159">
        <v>-57523322.659999996</v>
      </c>
      <c r="J1820" s="275">
        <v>-62926537.219999999</v>
      </c>
      <c r="K1820" s="275">
        <v>-43050553.270000003</v>
      </c>
      <c r="L1820" s="160">
        <v>-47689762.329999998</v>
      </c>
      <c r="M1820" s="160">
        <v>-48343602.93</v>
      </c>
      <c r="N1820" s="160">
        <v>-52318584.840000004</v>
      </c>
      <c r="O1820" s="160">
        <v>-54396199.840000004</v>
      </c>
      <c r="P1820" s="160">
        <v>-33640295.490000002</v>
      </c>
      <c r="Q1820" s="160">
        <f t="shared" si="418"/>
        <v>-48945545.601666667</v>
      </c>
      <c r="R1820" s="222"/>
      <c r="S1820" s="209"/>
      <c r="T1820" s="209"/>
      <c r="U1820" s="517"/>
      <c r="V1820" s="16">
        <v>0</v>
      </c>
      <c r="W1820" s="11">
        <v>0</v>
      </c>
      <c r="X1820" s="17">
        <v>0</v>
      </c>
      <c r="Y1820" s="16"/>
      <c r="Z1820" s="11"/>
      <c r="AA1820" s="17"/>
      <c r="AB1820" s="16"/>
      <c r="AC1820" s="11"/>
      <c r="AD1820" s="17">
        <f t="shared" si="421"/>
        <v>0</v>
      </c>
      <c r="AE1820" s="16"/>
      <c r="AF1820" s="11"/>
      <c r="AG1820" s="17"/>
      <c r="AH1820" s="164">
        <f t="shared" si="420"/>
        <v>-48945545.601666667</v>
      </c>
      <c r="AI1820" s="285"/>
      <c r="AJ1820" s="16">
        <f t="shared" si="415"/>
        <v>0</v>
      </c>
    </row>
    <row r="1821" spans="1:36" ht="11.25" customHeight="1">
      <c r="A1821" s="156">
        <v>23600211</v>
      </c>
      <c r="C1821" s="197" t="s">
        <v>454</v>
      </c>
      <c r="D1821" s="159">
        <v>-7911332.6399999997</v>
      </c>
      <c r="E1821" s="159">
        <v>-8790422.0800000001</v>
      </c>
      <c r="F1821" s="159">
        <v>-4390164.92</v>
      </c>
      <c r="G1821" s="159">
        <v>-5742885.5899999999</v>
      </c>
      <c r="H1821" s="159">
        <v>-6847693.2599999998</v>
      </c>
      <c r="I1821" s="159">
        <v>-7951237.9299999997</v>
      </c>
      <c r="J1821" s="275">
        <v>-9054781.6099999994</v>
      </c>
      <c r="K1821" s="275">
        <v>-10159057.289999999</v>
      </c>
      <c r="L1821" s="160">
        <v>-5520242.6600000001</v>
      </c>
      <c r="M1821" s="160">
        <v>-6038394.3399999999</v>
      </c>
      <c r="N1821" s="160">
        <v>-6956256.0199999996</v>
      </c>
      <c r="O1821" s="160">
        <v>-7950147.0800000001</v>
      </c>
      <c r="P1821" s="160">
        <v>-8944626.0800000001</v>
      </c>
      <c r="Q1821" s="160">
        <f t="shared" si="418"/>
        <v>-7319105.1783333337</v>
      </c>
      <c r="R1821" s="222"/>
      <c r="S1821" s="209"/>
      <c r="T1821" s="209"/>
      <c r="U1821" s="517"/>
      <c r="V1821" s="16">
        <v>0</v>
      </c>
      <c r="W1821" s="11">
        <v>0</v>
      </c>
      <c r="X1821" s="17">
        <v>0</v>
      </c>
      <c r="Y1821" s="16"/>
      <c r="Z1821" s="11"/>
      <c r="AA1821" s="17"/>
      <c r="AB1821" s="16"/>
      <c r="AC1821" s="11"/>
      <c r="AD1821" s="17">
        <f t="shared" si="421"/>
        <v>0</v>
      </c>
      <c r="AE1821" s="16"/>
      <c r="AF1821" s="11"/>
      <c r="AG1821" s="17"/>
      <c r="AH1821" s="164">
        <f t="shared" si="420"/>
        <v>-7319105.1783333337</v>
      </c>
      <c r="AI1821" s="285"/>
      <c r="AJ1821" s="16">
        <f t="shared" si="415"/>
        <v>0</v>
      </c>
    </row>
    <row r="1822" spans="1:36" ht="11.25" customHeight="1">
      <c r="A1822" s="156">
        <v>23600213</v>
      </c>
      <c r="C1822" s="197" t="s">
        <v>601</v>
      </c>
      <c r="D1822" s="159">
        <v>-76702.59</v>
      </c>
      <c r="E1822" s="159">
        <v>-92809.58</v>
      </c>
      <c r="F1822" s="159">
        <v>-33844.120000000003</v>
      </c>
      <c r="G1822" s="159">
        <v>-44961.599999999999</v>
      </c>
      <c r="H1822" s="159">
        <v>-150838.34</v>
      </c>
      <c r="I1822" s="159">
        <v>-367672.46</v>
      </c>
      <c r="J1822" s="275">
        <v>-587233.5</v>
      </c>
      <c r="K1822" s="275">
        <v>-123625.97</v>
      </c>
      <c r="L1822" s="160">
        <v>-188464.83</v>
      </c>
      <c r="M1822" s="160">
        <v>-229501.91</v>
      </c>
      <c r="N1822" s="160">
        <v>-25515.65</v>
      </c>
      <c r="O1822" s="160">
        <v>-46158.93</v>
      </c>
      <c r="P1822" s="160">
        <v>-57612.13</v>
      </c>
      <c r="Q1822" s="160">
        <f t="shared" si="418"/>
        <v>-163148.6875</v>
      </c>
      <c r="R1822" s="222"/>
      <c r="S1822" s="209"/>
      <c r="T1822" s="209"/>
      <c r="U1822" s="517"/>
      <c r="V1822" s="16">
        <v>0</v>
      </c>
      <c r="W1822" s="11">
        <v>0</v>
      </c>
      <c r="X1822" s="17">
        <v>0</v>
      </c>
      <c r="Y1822" s="16"/>
      <c r="Z1822" s="11"/>
      <c r="AA1822" s="17"/>
      <c r="AB1822" s="16"/>
      <c r="AC1822" s="11"/>
      <c r="AD1822" s="17">
        <f t="shared" si="421"/>
        <v>0</v>
      </c>
      <c r="AE1822" s="16"/>
      <c r="AF1822" s="11"/>
      <c r="AG1822" s="17"/>
      <c r="AH1822" s="164">
        <f t="shared" si="420"/>
        <v>-163148.6875</v>
      </c>
      <c r="AI1822" s="285"/>
      <c r="AJ1822" s="16">
        <f t="shared" si="415"/>
        <v>0</v>
      </c>
    </row>
    <row r="1823" spans="1:36" ht="11.25" customHeight="1">
      <c r="A1823" s="156">
        <v>23600221</v>
      </c>
      <c r="C1823" s="197" t="s">
        <v>670</v>
      </c>
      <c r="D1823" s="159">
        <v>-145680</v>
      </c>
      <c r="E1823" s="159">
        <v>-194240</v>
      </c>
      <c r="F1823" s="159">
        <v>339474.39</v>
      </c>
      <c r="G1823" s="159">
        <v>290977.39</v>
      </c>
      <c r="H1823" s="159">
        <v>243212.29</v>
      </c>
      <c r="I1823" s="159">
        <v>194570.29</v>
      </c>
      <c r="J1823" s="275">
        <v>145929.29</v>
      </c>
      <c r="K1823" s="275">
        <v>97287.29</v>
      </c>
      <c r="L1823" s="160">
        <v>48646.29</v>
      </c>
      <c r="M1823" s="160">
        <v>0</v>
      </c>
      <c r="N1823" s="160">
        <v>-49717</v>
      </c>
      <c r="O1823" s="160">
        <v>-99434</v>
      </c>
      <c r="P1823" s="160">
        <v>-149152</v>
      </c>
      <c r="Q1823" s="160">
        <f t="shared" si="418"/>
        <v>72440.852500000023</v>
      </c>
      <c r="R1823" s="222"/>
      <c r="S1823" s="209"/>
      <c r="T1823" s="209"/>
      <c r="U1823" s="517"/>
      <c r="V1823" s="16">
        <v>0</v>
      </c>
      <c r="W1823" s="11">
        <v>0</v>
      </c>
      <c r="X1823" s="17">
        <v>0</v>
      </c>
      <c r="Y1823" s="16"/>
      <c r="Z1823" s="11"/>
      <c r="AA1823" s="17"/>
      <c r="AB1823" s="16"/>
      <c r="AC1823" s="11"/>
      <c r="AD1823" s="17">
        <f t="shared" si="421"/>
        <v>0</v>
      </c>
      <c r="AE1823" s="16"/>
      <c r="AF1823" s="11"/>
      <c r="AG1823" s="17"/>
      <c r="AH1823" s="164">
        <f t="shared" si="420"/>
        <v>72440.852500000023</v>
      </c>
      <c r="AI1823" s="285"/>
      <c r="AJ1823" s="16">
        <f t="shared" si="415"/>
        <v>0</v>
      </c>
    </row>
    <row r="1824" spans="1:36" ht="11.25" customHeight="1">
      <c r="A1824" s="156">
        <v>23600231</v>
      </c>
      <c r="C1824" s="197" t="s">
        <v>1354</v>
      </c>
      <c r="D1824" s="159">
        <v>0</v>
      </c>
      <c r="E1824" s="159">
        <v>0</v>
      </c>
      <c r="F1824" s="159">
        <v>0</v>
      </c>
      <c r="G1824" s="159">
        <v>0</v>
      </c>
      <c r="H1824" s="159">
        <v>0</v>
      </c>
      <c r="I1824" s="159">
        <v>0</v>
      </c>
      <c r="J1824" s="275">
        <v>0</v>
      </c>
      <c r="K1824" s="275">
        <v>0</v>
      </c>
      <c r="L1824" s="160">
        <v>0</v>
      </c>
      <c r="M1824" s="160">
        <v>0</v>
      </c>
      <c r="N1824" s="160">
        <v>0</v>
      </c>
      <c r="O1824" s="160">
        <v>0</v>
      </c>
      <c r="P1824" s="160">
        <v>0</v>
      </c>
      <c r="Q1824" s="160">
        <f t="shared" si="418"/>
        <v>0</v>
      </c>
      <c r="R1824" s="222"/>
      <c r="S1824" s="209"/>
      <c r="T1824" s="209"/>
      <c r="U1824" s="517"/>
      <c r="V1824" s="16">
        <v>0</v>
      </c>
      <c r="W1824" s="11">
        <v>0</v>
      </c>
      <c r="X1824" s="17">
        <v>0</v>
      </c>
      <c r="Y1824" s="16"/>
      <c r="Z1824" s="11"/>
      <c r="AA1824" s="17"/>
      <c r="AB1824" s="16"/>
      <c r="AC1824" s="11"/>
      <c r="AD1824" s="17">
        <f t="shared" si="421"/>
        <v>0</v>
      </c>
      <c r="AE1824" s="16"/>
      <c r="AF1824" s="11"/>
      <c r="AG1824" s="17"/>
      <c r="AH1824" s="164">
        <f t="shared" si="420"/>
        <v>0</v>
      </c>
      <c r="AI1824" s="285"/>
      <c r="AJ1824" s="16">
        <f t="shared" si="415"/>
        <v>0</v>
      </c>
    </row>
    <row r="1825" spans="1:36" ht="11.25" customHeight="1">
      <c r="A1825" s="156">
        <v>23600232</v>
      </c>
      <c r="C1825" s="197" t="s">
        <v>455</v>
      </c>
      <c r="D1825" s="159">
        <v>-15926160.42</v>
      </c>
      <c r="E1825" s="159">
        <v>-17695686.48</v>
      </c>
      <c r="F1825" s="159">
        <v>-19465453.879999999</v>
      </c>
      <c r="G1825" s="159">
        <v>-21117975.359999999</v>
      </c>
      <c r="H1825" s="159">
        <v>-22976874.07</v>
      </c>
      <c r="I1825" s="159">
        <v>-24835773.75</v>
      </c>
      <c r="J1825" s="275">
        <v>-27399921.649999999</v>
      </c>
      <c r="K1825" s="275">
        <v>-18430542.609999999</v>
      </c>
      <c r="L1825" s="160">
        <v>-20323012.359999999</v>
      </c>
      <c r="M1825" s="160">
        <v>-21703412.239999998</v>
      </c>
      <c r="N1825" s="160">
        <v>-23440785.239999998</v>
      </c>
      <c r="O1825" s="160">
        <v>-24862896.66</v>
      </c>
      <c r="P1825" s="160">
        <v>-15752515.65</v>
      </c>
      <c r="Q1825" s="160">
        <f t="shared" si="418"/>
        <v>-21507639.361250002</v>
      </c>
      <c r="R1825" s="222"/>
      <c r="S1825" s="209"/>
      <c r="T1825" s="209"/>
      <c r="U1825" s="517"/>
      <c r="V1825" s="16">
        <v>0</v>
      </c>
      <c r="W1825" s="11">
        <v>0</v>
      </c>
      <c r="X1825" s="17">
        <v>0</v>
      </c>
      <c r="Y1825" s="16"/>
      <c r="Z1825" s="11"/>
      <c r="AA1825" s="17"/>
      <c r="AB1825" s="16"/>
      <c r="AC1825" s="11"/>
      <c r="AD1825" s="17">
        <f t="shared" si="421"/>
        <v>0</v>
      </c>
      <c r="AE1825" s="16"/>
      <c r="AF1825" s="11"/>
      <c r="AG1825" s="17"/>
      <c r="AH1825" s="164">
        <f t="shared" si="420"/>
        <v>-21507639.361250002</v>
      </c>
      <c r="AI1825" s="285"/>
      <c r="AJ1825" s="16">
        <f t="shared" si="415"/>
        <v>0</v>
      </c>
    </row>
    <row r="1826" spans="1:36" ht="11.25" customHeight="1">
      <c r="A1826" s="156">
        <v>23600301</v>
      </c>
      <c r="C1826" s="197" t="s">
        <v>148</v>
      </c>
      <c r="D1826" s="159">
        <v>0</v>
      </c>
      <c r="E1826" s="159">
        <v>0</v>
      </c>
      <c r="F1826" s="159">
        <v>0</v>
      </c>
      <c r="G1826" s="159">
        <v>0</v>
      </c>
      <c r="H1826" s="159">
        <v>0</v>
      </c>
      <c r="I1826" s="159">
        <v>0</v>
      </c>
      <c r="J1826" s="275">
        <v>0</v>
      </c>
      <c r="K1826" s="275">
        <v>0</v>
      </c>
      <c r="L1826" s="160">
        <v>0</v>
      </c>
      <c r="M1826" s="160">
        <v>0</v>
      </c>
      <c r="N1826" s="160">
        <v>0</v>
      </c>
      <c r="O1826" s="160">
        <v>0</v>
      </c>
      <c r="P1826" s="160">
        <v>0</v>
      </c>
      <c r="Q1826" s="160">
        <f t="shared" si="418"/>
        <v>0</v>
      </c>
      <c r="R1826" s="222"/>
      <c r="S1826" s="209"/>
      <c r="T1826" s="209"/>
      <c r="U1826" s="517"/>
      <c r="V1826" s="16">
        <v>0</v>
      </c>
      <c r="W1826" s="11">
        <v>0</v>
      </c>
      <c r="X1826" s="17">
        <v>0</v>
      </c>
      <c r="Y1826" s="16"/>
      <c r="Z1826" s="11"/>
      <c r="AA1826" s="17"/>
      <c r="AB1826" s="16"/>
      <c r="AC1826" s="11"/>
      <c r="AD1826" s="17">
        <f t="shared" si="421"/>
        <v>0</v>
      </c>
      <c r="AE1826" s="16"/>
      <c r="AF1826" s="11"/>
      <c r="AG1826" s="17"/>
      <c r="AH1826" s="164">
        <f t="shared" si="420"/>
        <v>0</v>
      </c>
      <c r="AI1826" s="285"/>
      <c r="AJ1826" s="16">
        <f t="shared" si="415"/>
        <v>0</v>
      </c>
    </row>
    <row r="1827" spans="1:36" ht="11.25" customHeight="1">
      <c r="A1827" s="156">
        <v>23600351</v>
      </c>
      <c r="C1827" s="197" t="s">
        <v>3174</v>
      </c>
      <c r="D1827" s="159">
        <v>-9134082.0700000003</v>
      </c>
      <c r="E1827" s="159">
        <v>-6317559.6200000001</v>
      </c>
      <c r="F1827" s="159">
        <v>-8251693.3200000003</v>
      </c>
      <c r="G1827" s="159">
        <v>-11445906.41</v>
      </c>
      <c r="H1827" s="159">
        <v>-8552316.6199999992</v>
      </c>
      <c r="I1827" s="159">
        <v>-10047416.609999999</v>
      </c>
      <c r="J1827" s="275">
        <v>-10990029.039999999</v>
      </c>
      <c r="K1827" s="275">
        <v>-6850285.7000000002</v>
      </c>
      <c r="L1827" s="160">
        <v>-7561546.7800000003</v>
      </c>
      <c r="M1827" s="160">
        <v>-9124802.3499999996</v>
      </c>
      <c r="N1827" s="160">
        <v>-5812319.3300000001</v>
      </c>
      <c r="O1827" s="160">
        <v>-7856396.29</v>
      </c>
      <c r="P1827" s="160">
        <v>-8966980.6099999994</v>
      </c>
      <c r="Q1827" s="160">
        <f t="shared" si="418"/>
        <v>-8488400.2841666657</v>
      </c>
      <c r="R1827" s="222"/>
      <c r="S1827" s="209"/>
      <c r="T1827" s="209"/>
      <c r="U1827" s="517"/>
      <c r="V1827" s="16">
        <v>0</v>
      </c>
      <c r="W1827" s="11">
        <v>0</v>
      </c>
      <c r="X1827" s="17">
        <v>0</v>
      </c>
      <c r="Y1827" s="16"/>
      <c r="Z1827" s="11"/>
      <c r="AA1827" s="17"/>
      <c r="AB1827" s="16"/>
      <c r="AC1827" s="11"/>
      <c r="AD1827" s="17">
        <f t="shared" si="421"/>
        <v>0</v>
      </c>
      <c r="AE1827" s="16"/>
      <c r="AF1827" s="11"/>
      <c r="AG1827" s="17"/>
      <c r="AH1827" s="164">
        <f t="shared" si="420"/>
        <v>-8488400.2841666657</v>
      </c>
      <c r="AI1827" s="285"/>
      <c r="AJ1827" s="16">
        <f t="shared" si="415"/>
        <v>0</v>
      </c>
    </row>
    <row r="1828" spans="1:36" ht="11.25" customHeight="1">
      <c r="A1828" s="156">
        <v>23600381</v>
      </c>
      <c r="C1828" s="197" t="s">
        <v>140</v>
      </c>
      <c r="D1828" s="159">
        <v>0</v>
      </c>
      <c r="E1828" s="159">
        <v>0</v>
      </c>
      <c r="F1828" s="159">
        <v>0</v>
      </c>
      <c r="G1828" s="159">
        <v>0</v>
      </c>
      <c r="H1828" s="159">
        <v>0</v>
      </c>
      <c r="I1828" s="159">
        <v>0</v>
      </c>
      <c r="J1828" s="275">
        <v>0</v>
      </c>
      <c r="K1828" s="275">
        <v>0</v>
      </c>
      <c r="L1828" s="160">
        <v>0</v>
      </c>
      <c r="M1828" s="160">
        <v>0</v>
      </c>
      <c r="N1828" s="160">
        <v>0</v>
      </c>
      <c r="O1828" s="160">
        <v>0</v>
      </c>
      <c r="P1828" s="160">
        <v>0</v>
      </c>
      <c r="Q1828" s="160">
        <f t="shared" si="418"/>
        <v>0</v>
      </c>
      <c r="R1828" s="222"/>
      <c r="S1828" s="209"/>
      <c r="T1828" s="209"/>
      <c r="U1828" s="517"/>
      <c r="V1828" s="16">
        <v>0</v>
      </c>
      <c r="W1828" s="11">
        <v>0</v>
      </c>
      <c r="X1828" s="17">
        <v>0</v>
      </c>
      <c r="Y1828" s="16"/>
      <c r="Z1828" s="11"/>
      <c r="AA1828" s="17"/>
      <c r="AB1828" s="16"/>
      <c r="AC1828" s="11"/>
      <c r="AD1828" s="17">
        <f t="shared" si="421"/>
        <v>0</v>
      </c>
      <c r="AE1828" s="16"/>
      <c r="AF1828" s="11"/>
      <c r="AG1828" s="17"/>
      <c r="AH1828" s="164">
        <f t="shared" si="420"/>
        <v>0</v>
      </c>
      <c r="AI1828" s="285"/>
      <c r="AJ1828" s="16">
        <f t="shared" si="415"/>
        <v>0</v>
      </c>
    </row>
    <row r="1829" spans="1:36" ht="11.25" customHeight="1">
      <c r="A1829" s="156">
        <v>23600391</v>
      </c>
      <c r="C1829" s="197" t="s">
        <v>1262</v>
      </c>
      <c r="D1829" s="159">
        <v>-486160.35</v>
      </c>
      <c r="E1829" s="159">
        <v>-179067.4</v>
      </c>
      <c r="F1829" s="159">
        <v>-307777.96000000002</v>
      </c>
      <c r="G1829" s="159">
        <v>-436488.52</v>
      </c>
      <c r="H1829" s="159">
        <v>-133273.96</v>
      </c>
      <c r="I1829" s="159">
        <v>-261569.67</v>
      </c>
      <c r="J1829" s="275">
        <v>-389865.38</v>
      </c>
      <c r="K1829" s="275">
        <v>-112997.97</v>
      </c>
      <c r="L1829" s="160">
        <v>-241293.68</v>
      </c>
      <c r="M1829" s="160">
        <v>-369589.39</v>
      </c>
      <c r="N1829" s="160">
        <v>-264438.13</v>
      </c>
      <c r="O1829" s="160">
        <v>-392733.84</v>
      </c>
      <c r="P1829" s="160">
        <v>-521029.55</v>
      </c>
      <c r="Q1829" s="160">
        <f t="shared" si="418"/>
        <v>-299390.90416666662</v>
      </c>
      <c r="R1829" s="222"/>
      <c r="S1829" s="209"/>
      <c r="T1829" s="209"/>
      <c r="U1829" s="517"/>
      <c r="V1829" s="16">
        <v>0</v>
      </c>
      <c r="W1829" s="11">
        <v>0</v>
      </c>
      <c r="X1829" s="17">
        <v>0</v>
      </c>
      <c r="Y1829" s="16"/>
      <c r="Z1829" s="11"/>
      <c r="AA1829" s="17"/>
      <c r="AB1829" s="16"/>
      <c r="AC1829" s="11"/>
      <c r="AD1829" s="17">
        <f t="shared" si="421"/>
        <v>0</v>
      </c>
      <c r="AE1829" s="16"/>
      <c r="AF1829" s="11"/>
      <c r="AG1829" s="17"/>
      <c r="AH1829" s="164">
        <f t="shared" si="420"/>
        <v>-299390.90416666662</v>
      </c>
      <c r="AI1829" s="285"/>
      <c r="AJ1829" s="16">
        <f t="shared" si="415"/>
        <v>0</v>
      </c>
    </row>
    <row r="1830" spans="1:36" ht="11.25" customHeight="1">
      <c r="A1830" s="156">
        <v>23600421</v>
      </c>
      <c r="C1830" s="197" t="s">
        <v>1433</v>
      </c>
      <c r="D1830" s="159">
        <v>0</v>
      </c>
      <c r="E1830" s="159">
        <v>0</v>
      </c>
      <c r="F1830" s="159">
        <v>0</v>
      </c>
      <c r="G1830" s="159">
        <v>0</v>
      </c>
      <c r="H1830" s="159">
        <v>-9.16</v>
      </c>
      <c r="I1830" s="159">
        <v>-18.329999999999998</v>
      </c>
      <c r="J1830" s="275">
        <v>0</v>
      </c>
      <c r="K1830" s="275">
        <v>-4.6100000000000003</v>
      </c>
      <c r="L1830" s="160">
        <v>-4.6100000000000003</v>
      </c>
      <c r="M1830" s="160">
        <v>0</v>
      </c>
      <c r="N1830" s="160">
        <v>0</v>
      </c>
      <c r="O1830" s="160">
        <v>0</v>
      </c>
      <c r="P1830" s="160">
        <v>0</v>
      </c>
      <c r="Q1830" s="160">
        <f t="shared" si="418"/>
        <v>-3.0591666666666666</v>
      </c>
      <c r="R1830" s="222"/>
      <c r="S1830" s="209"/>
      <c r="T1830" s="209"/>
      <c r="U1830" s="517"/>
      <c r="V1830" s="16">
        <v>0</v>
      </c>
      <c r="W1830" s="11">
        <v>0</v>
      </c>
      <c r="X1830" s="17">
        <v>0</v>
      </c>
      <c r="Y1830" s="16"/>
      <c r="Z1830" s="11"/>
      <c r="AA1830" s="17"/>
      <c r="AB1830" s="16"/>
      <c r="AC1830" s="11"/>
      <c r="AD1830" s="17">
        <f t="shared" si="421"/>
        <v>0</v>
      </c>
      <c r="AE1830" s="16"/>
      <c r="AF1830" s="11"/>
      <c r="AG1830" s="17"/>
      <c r="AH1830" s="164">
        <f t="shared" si="420"/>
        <v>-3.0591666666666666</v>
      </c>
      <c r="AI1830" s="285"/>
      <c r="AJ1830" s="16">
        <f t="shared" si="415"/>
        <v>0</v>
      </c>
    </row>
    <row r="1831" spans="1:36" ht="11.25" customHeight="1">
      <c r="A1831" s="156">
        <v>23600431</v>
      </c>
      <c r="C1831" s="197" t="s">
        <v>2822</v>
      </c>
      <c r="D1831" s="159">
        <v>800</v>
      </c>
      <c r="E1831" s="159">
        <v>2400</v>
      </c>
      <c r="F1831" s="159">
        <v>2400</v>
      </c>
      <c r="G1831" s="159">
        <v>1600</v>
      </c>
      <c r="H1831" s="159">
        <v>1600</v>
      </c>
      <c r="I1831" s="159">
        <v>1600</v>
      </c>
      <c r="J1831" s="275">
        <v>1600</v>
      </c>
      <c r="K1831" s="275">
        <v>1600</v>
      </c>
      <c r="L1831" s="160">
        <v>1600</v>
      </c>
      <c r="M1831" s="160">
        <v>1600</v>
      </c>
      <c r="N1831" s="160">
        <v>1600</v>
      </c>
      <c r="O1831" s="160">
        <v>1600</v>
      </c>
      <c r="P1831" s="160">
        <v>1600</v>
      </c>
      <c r="Q1831" s="160">
        <f t="shared" si="418"/>
        <v>1700</v>
      </c>
      <c r="R1831" s="222"/>
      <c r="S1831" s="209"/>
      <c r="T1831" s="209"/>
      <c r="U1831" s="517"/>
      <c r="V1831" s="16">
        <v>0</v>
      </c>
      <c r="W1831" s="11">
        <v>0</v>
      </c>
      <c r="X1831" s="17">
        <v>0</v>
      </c>
      <c r="Y1831" s="16"/>
      <c r="Z1831" s="11"/>
      <c r="AA1831" s="17"/>
      <c r="AB1831" s="16"/>
      <c r="AC1831" s="11"/>
      <c r="AD1831" s="17">
        <f t="shared" ref="AD1831" si="422">SUM(AB1831:AC1831)</f>
        <v>0</v>
      </c>
      <c r="AE1831" s="16"/>
      <c r="AF1831" s="11"/>
      <c r="AG1831" s="17"/>
      <c r="AH1831" s="164">
        <f t="shared" si="420"/>
        <v>1700</v>
      </c>
      <c r="AI1831" s="285"/>
      <c r="AJ1831" s="16">
        <f t="shared" si="415"/>
        <v>0</v>
      </c>
    </row>
    <row r="1832" spans="1:36" ht="11.25" customHeight="1">
      <c r="A1832" s="156">
        <v>23600451</v>
      </c>
      <c r="C1832" s="197" t="s">
        <v>1263</v>
      </c>
      <c r="D1832" s="159">
        <v>0</v>
      </c>
      <c r="E1832" s="159">
        <v>0</v>
      </c>
      <c r="F1832" s="159">
        <v>0</v>
      </c>
      <c r="G1832" s="159">
        <v>0</v>
      </c>
      <c r="H1832" s="159">
        <v>0</v>
      </c>
      <c r="I1832" s="159">
        <v>0</v>
      </c>
      <c r="J1832" s="275">
        <v>0</v>
      </c>
      <c r="K1832" s="275">
        <v>0</v>
      </c>
      <c r="L1832" s="160">
        <v>0</v>
      </c>
      <c r="M1832" s="160">
        <v>0</v>
      </c>
      <c r="N1832" s="160">
        <v>0</v>
      </c>
      <c r="O1832" s="160">
        <v>0</v>
      </c>
      <c r="P1832" s="160">
        <v>0</v>
      </c>
      <c r="Q1832" s="160">
        <f t="shared" si="418"/>
        <v>0</v>
      </c>
      <c r="R1832" s="222"/>
      <c r="S1832" s="209"/>
      <c r="T1832" s="209"/>
      <c r="U1832" s="517"/>
      <c r="V1832" s="16">
        <v>0</v>
      </c>
      <c r="W1832" s="11">
        <v>0</v>
      </c>
      <c r="X1832" s="17">
        <v>0</v>
      </c>
      <c r="Y1832" s="16"/>
      <c r="Z1832" s="11"/>
      <c r="AA1832" s="17"/>
      <c r="AB1832" s="16"/>
      <c r="AC1832" s="11"/>
      <c r="AD1832" s="17">
        <f t="shared" si="421"/>
        <v>0</v>
      </c>
      <c r="AE1832" s="16"/>
      <c r="AF1832" s="11"/>
      <c r="AG1832" s="17"/>
      <c r="AH1832" s="164">
        <f t="shared" si="420"/>
        <v>0</v>
      </c>
      <c r="AI1832" s="285"/>
      <c r="AJ1832" s="16">
        <f t="shared" si="415"/>
        <v>0</v>
      </c>
    </row>
    <row r="1833" spans="1:36" ht="11.25" customHeight="1">
      <c r="A1833" s="156">
        <v>23600471</v>
      </c>
      <c r="C1833" s="197" t="s">
        <v>3175</v>
      </c>
      <c r="D1833" s="159">
        <v>-783140.79</v>
      </c>
      <c r="E1833" s="159">
        <v>-5085489.53</v>
      </c>
      <c r="F1833" s="159">
        <v>-6752294.9900000002</v>
      </c>
      <c r="G1833" s="159">
        <v>-8407730.9000000004</v>
      </c>
      <c r="H1833" s="159">
        <v>-9053408.2599999998</v>
      </c>
      <c r="I1833" s="159">
        <v>-8444309.8000000007</v>
      </c>
      <c r="J1833" s="275">
        <v>-7549493.96</v>
      </c>
      <c r="K1833" s="275">
        <v>-6719766.5499999998</v>
      </c>
      <c r="L1833" s="160">
        <v>-5833545.8700000001</v>
      </c>
      <c r="M1833" s="160">
        <v>-6065798.7300000004</v>
      </c>
      <c r="N1833" s="160">
        <v>-5909908.9400000004</v>
      </c>
      <c r="O1833" s="160">
        <v>-6500357.9500000002</v>
      </c>
      <c r="P1833" s="160">
        <v>-1624806.04</v>
      </c>
      <c r="Q1833" s="160">
        <f t="shared" si="418"/>
        <v>-6460506.5745833339</v>
      </c>
      <c r="R1833" s="222"/>
      <c r="S1833" s="209"/>
      <c r="T1833" s="209"/>
      <c r="U1833" s="517"/>
      <c r="V1833" s="16">
        <v>0</v>
      </c>
      <c r="W1833" s="11">
        <v>0</v>
      </c>
      <c r="X1833" s="17">
        <v>0</v>
      </c>
      <c r="Y1833" s="16"/>
      <c r="Z1833" s="11"/>
      <c r="AA1833" s="17"/>
      <c r="AB1833" s="16"/>
      <c r="AC1833" s="11"/>
      <c r="AD1833" s="17">
        <f t="shared" si="421"/>
        <v>0</v>
      </c>
      <c r="AE1833" s="16"/>
      <c r="AF1833" s="11"/>
      <c r="AG1833" s="17"/>
      <c r="AH1833" s="164">
        <f t="shared" si="420"/>
        <v>-6460506.5745833339</v>
      </c>
      <c r="AI1833" s="285"/>
      <c r="AJ1833" s="16">
        <f t="shared" si="415"/>
        <v>0</v>
      </c>
    </row>
    <row r="1834" spans="1:36" ht="11.25" customHeight="1">
      <c r="A1834" s="213">
        <v>23600483</v>
      </c>
      <c r="B1834" s="230"/>
      <c r="C1834" s="197" t="s">
        <v>2088</v>
      </c>
      <c r="D1834" s="159">
        <v>0</v>
      </c>
      <c r="E1834" s="159">
        <v>0</v>
      </c>
      <c r="F1834" s="159">
        <v>0</v>
      </c>
      <c r="G1834" s="159">
        <v>0</v>
      </c>
      <c r="H1834" s="159">
        <v>0</v>
      </c>
      <c r="I1834" s="159">
        <v>0</v>
      </c>
      <c r="J1834" s="275">
        <v>0</v>
      </c>
      <c r="K1834" s="275">
        <v>0</v>
      </c>
      <c r="L1834" s="202">
        <v>0</v>
      </c>
      <c r="M1834" s="202">
        <v>0</v>
      </c>
      <c r="N1834" s="202">
        <v>0</v>
      </c>
      <c r="O1834" s="202">
        <v>0</v>
      </c>
      <c r="P1834" s="202">
        <v>0</v>
      </c>
      <c r="Q1834" s="160">
        <f t="shared" si="418"/>
        <v>0</v>
      </c>
      <c r="R1834" s="222"/>
      <c r="S1834" s="209"/>
      <c r="T1834" s="209" t="s">
        <v>327</v>
      </c>
      <c r="U1834" s="517"/>
      <c r="V1834" s="16">
        <v>0</v>
      </c>
      <c r="W1834" s="11">
        <v>0</v>
      </c>
      <c r="X1834" s="17">
        <v>0</v>
      </c>
      <c r="Y1834" s="16"/>
      <c r="Z1834" s="11"/>
      <c r="AA1834" s="17"/>
      <c r="AB1834" s="16"/>
      <c r="AC1834" s="11"/>
      <c r="AD1834" s="17">
        <f>SUM(AB1834:AC1834)</f>
        <v>0</v>
      </c>
      <c r="AE1834" s="16"/>
      <c r="AF1834" s="11"/>
      <c r="AG1834" s="17"/>
      <c r="AH1834" s="164">
        <f t="shared" si="420"/>
        <v>0</v>
      </c>
      <c r="AI1834" s="285"/>
      <c r="AJ1834" s="16">
        <f t="shared" si="415"/>
        <v>0</v>
      </c>
    </row>
    <row r="1835" spans="1:36" ht="11.25" customHeight="1">
      <c r="A1835" s="156">
        <v>23600552</v>
      </c>
      <c r="C1835" s="197" t="s">
        <v>3176</v>
      </c>
      <c r="D1835" s="159">
        <v>-1594730</v>
      </c>
      <c r="E1835" s="159">
        <v>-1799488.94</v>
      </c>
      <c r="F1835" s="159">
        <v>-3058473.45</v>
      </c>
      <c r="G1835" s="159">
        <v>-4503371.92</v>
      </c>
      <c r="H1835" s="159">
        <v>-5110413.99</v>
      </c>
      <c r="I1835" s="159">
        <v>-4168369.03</v>
      </c>
      <c r="J1835" s="275">
        <v>-3693025.16</v>
      </c>
      <c r="K1835" s="275">
        <v>-2783517.89</v>
      </c>
      <c r="L1835" s="160">
        <v>-1881022.26</v>
      </c>
      <c r="M1835" s="160">
        <v>-1729630.02</v>
      </c>
      <c r="N1835" s="160">
        <v>-1502913.69</v>
      </c>
      <c r="O1835" s="160">
        <v>-1325180.94</v>
      </c>
      <c r="P1835" s="160">
        <v>-1422846.71</v>
      </c>
      <c r="Q1835" s="160">
        <f t="shared" si="418"/>
        <v>-2755349.6370833339</v>
      </c>
      <c r="R1835" s="222"/>
      <c r="S1835" s="209"/>
      <c r="T1835" s="209"/>
      <c r="U1835" s="517"/>
      <c r="V1835" s="16">
        <v>0</v>
      </c>
      <c r="W1835" s="11">
        <v>0</v>
      </c>
      <c r="X1835" s="17">
        <v>0</v>
      </c>
      <c r="Y1835" s="16"/>
      <c r="Z1835" s="11"/>
      <c r="AA1835" s="17"/>
      <c r="AB1835" s="16"/>
      <c r="AC1835" s="11"/>
      <c r="AD1835" s="17">
        <f t="shared" si="421"/>
        <v>0</v>
      </c>
      <c r="AE1835" s="16"/>
      <c r="AF1835" s="11"/>
      <c r="AG1835" s="17"/>
      <c r="AH1835" s="164">
        <f t="shared" si="420"/>
        <v>-2755349.6370833339</v>
      </c>
      <c r="AI1835" s="285"/>
      <c r="AJ1835" s="16">
        <f t="shared" si="415"/>
        <v>0</v>
      </c>
    </row>
    <row r="1836" spans="1:36" ht="11.25" customHeight="1">
      <c r="A1836" s="156">
        <v>23600602</v>
      </c>
      <c r="C1836" s="197" t="s">
        <v>3177</v>
      </c>
      <c r="D1836" s="159">
        <v>-2389518.0299999998</v>
      </c>
      <c r="E1836" s="159">
        <v>-2454203.2799999998</v>
      </c>
      <c r="F1836" s="159">
        <v>-3983154.92</v>
      </c>
      <c r="G1836" s="159">
        <v>-6103800.2999999998</v>
      </c>
      <c r="H1836" s="159">
        <v>-5874816.5300000003</v>
      </c>
      <c r="I1836" s="159">
        <v>-5847775.5300000003</v>
      </c>
      <c r="J1836" s="275">
        <v>-5788732.1699999999</v>
      </c>
      <c r="K1836" s="275">
        <v>-3453232.2</v>
      </c>
      <c r="L1836" s="160">
        <v>-2849993.34</v>
      </c>
      <c r="M1836" s="160">
        <v>-2948849.52</v>
      </c>
      <c r="N1836" s="160">
        <v>-1725828.89</v>
      </c>
      <c r="O1836" s="160">
        <v>-1889716.87</v>
      </c>
      <c r="P1836" s="160">
        <v>-2177488.23</v>
      </c>
      <c r="Q1836" s="160">
        <f t="shared" si="418"/>
        <v>-3766967.2233333341</v>
      </c>
      <c r="R1836" s="222"/>
      <c r="S1836" s="209"/>
      <c r="T1836" s="209"/>
      <c r="U1836" s="517"/>
      <c r="V1836" s="16">
        <v>0</v>
      </c>
      <c r="W1836" s="11">
        <v>0</v>
      </c>
      <c r="X1836" s="17">
        <v>0</v>
      </c>
      <c r="Y1836" s="16"/>
      <c r="Z1836" s="11"/>
      <c r="AA1836" s="17"/>
      <c r="AB1836" s="16"/>
      <c r="AC1836" s="11"/>
      <c r="AD1836" s="17">
        <f t="shared" si="421"/>
        <v>0</v>
      </c>
      <c r="AE1836" s="16"/>
      <c r="AF1836" s="11"/>
      <c r="AG1836" s="17"/>
      <c r="AH1836" s="164">
        <f t="shared" si="420"/>
        <v>-3766967.2233333341</v>
      </c>
      <c r="AI1836" s="285"/>
      <c r="AJ1836" s="16">
        <f t="shared" si="415"/>
        <v>0</v>
      </c>
    </row>
    <row r="1837" spans="1:36" ht="11.25" customHeight="1">
      <c r="A1837" s="156">
        <v>23600622</v>
      </c>
      <c r="C1837" s="197" t="s">
        <v>15</v>
      </c>
      <c r="D1837" s="159">
        <v>0</v>
      </c>
      <c r="E1837" s="159">
        <v>0</v>
      </c>
      <c r="F1837" s="159">
        <v>0</v>
      </c>
      <c r="G1837" s="159">
        <v>0</v>
      </c>
      <c r="H1837" s="159">
        <v>0</v>
      </c>
      <c r="I1837" s="159">
        <v>0</v>
      </c>
      <c r="J1837" s="275">
        <v>0</v>
      </c>
      <c r="K1837" s="275">
        <v>0</v>
      </c>
      <c r="L1837" s="160">
        <v>0</v>
      </c>
      <c r="M1837" s="160">
        <v>0</v>
      </c>
      <c r="N1837" s="160">
        <v>0</v>
      </c>
      <c r="O1837" s="160">
        <v>0</v>
      </c>
      <c r="P1837" s="160">
        <v>0</v>
      </c>
      <c r="Q1837" s="202">
        <f t="shared" si="418"/>
        <v>0</v>
      </c>
      <c r="R1837" s="222"/>
      <c r="S1837" s="209"/>
      <c r="T1837" s="209"/>
      <c r="U1837" s="517"/>
      <c r="V1837" s="16">
        <v>0</v>
      </c>
      <c r="W1837" s="11">
        <v>0</v>
      </c>
      <c r="X1837" s="17">
        <v>0</v>
      </c>
      <c r="Y1837" s="16"/>
      <c r="Z1837" s="11"/>
      <c r="AA1837" s="17"/>
      <c r="AB1837" s="16"/>
      <c r="AC1837" s="11"/>
      <c r="AD1837" s="17">
        <f t="shared" si="421"/>
        <v>0</v>
      </c>
      <c r="AE1837" s="16"/>
      <c r="AF1837" s="11"/>
      <c r="AG1837" s="17"/>
      <c r="AH1837" s="164">
        <f t="shared" si="420"/>
        <v>0</v>
      </c>
      <c r="AI1837" s="285"/>
      <c r="AJ1837" s="16">
        <f t="shared" si="415"/>
        <v>0</v>
      </c>
    </row>
    <row r="1838" spans="1:36" ht="11.25" customHeight="1">
      <c r="A1838" s="156">
        <v>23601001</v>
      </c>
      <c r="C1838" s="197" t="s">
        <v>1239</v>
      </c>
      <c r="D1838" s="159">
        <v>0</v>
      </c>
      <c r="E1838" s="159">
        <v>0</v>
      </c>
      <c r="F1838" s="159">
        <v>0</v>
      </c>
      <c r="G1838" s="159">
        <v>0</v>
      </c>
      <c r="H1838" s="159">
        <v>0</v>
      </c>
      <c r="I1838" s="159">
        <v>0</v>
      </c>
      <c r="J1838" s="275">
        <v>0</v>
      </c>
      <c r="K1838" s="275">
        <v>0</v>
      </c>
      <c r="L1838" s="160">
        <v>0</v>
      </c>
      <c r="M1838" s="160">
        <v>0</v>
      </c>
      <c r="N1838" s="160">
        <v>0</v>
      </c>
      <c r="O1838" s="160">
        <v>0</v>
      </c>
      <c r="P1838" s="160">
        <v>0</v>
      </c>
      <c r="Q1838" s="160">
        <f t="shared" si="418"/>
        <v>0</v>
      </c>
      <c r="R1838" s="222"/>
      <c r="S1838" s="209"/>
      <c r="T1838" s="209"/>
      <c r="U1838" s="517"/>
      <c r="V1838" s="16">
        <v>0</v>
      </c>
      <c r="W1838" s="11">
        <v>0</v>
      </c>
      <c r="X1838" s="17">
        <v>0</v>
      </c>
      <c r="Y1838" s="16"/>
      <c r="Z1838" s="11"/>
      <c r="AA1838" s="17"/>
      <c r="AB1838" s="16"/>
      <c r="AC1838" s="11"/>
      <c r="AD1838" s="17">
        <f t="shared" si="421"/>
        <v>0</v>
      </c>
      <c r="AE1838" s="16"/>
      <c r="AF1838" s="11"/>
      <c r="AG1838" s="17"/>
      <c r="AH1838" s="164">
        <f t="shared" si="420"/>
        <v>0</v>
      </c>
      <c r="AI1838" s="285"/>
      <c r="AJ1838" s="16">
        <f t="shared" si="415"/>
        <v>0</v>
      </c>
    </row>
    <row r="1839" spans="1:36" ht="11.25" customHeight="1">
      <c r="A1839" s="156">
        <v>23601003</v>
      </c>
      <c r="C1839" s="197" t="s">
        <v>1610</v>
      </c>
      <c r="D1839" s="159">
        <v>-114661.17</v>
      </c>
      <c r="E1839" s="159">
        <v>-81776.210000000006</v>
      </c>
      <c r="F1839" s="159">
        <v>-101068.08</v>
      </c>
      <c r="G1839" s="159">
        <v>-182866.48</v>
      </c>
      <c r="H1839" s="159">
        <v>-67029.23</v>
      </c>
      <c r="I1839" s="159">
        <v>-123916.34</v>
      </c>
      <c r="J1839" s="275">
        <v>-120589.11</v>
      </c>
      <c r="K1839" s="275">
        <v>-117579.03</v>
      </c>
      <c r="L1839" s="160">
        <v>-121170.89</v>
      </c>
      <c r="M1839" s="160">
        <v>-76014.42</v>
      </c>
      <c r="N1839" s="160">
        <v>-101061.46</v>
      </c>
      <c r="O1839" s="160">
        <v>-103858.34</v>
      </c>
      <c r="P1839" s="160">
        <v>-124277.43</v>
      </c>
      <c r="Q1839" s="160">
        <f t="shared" si="418"/>
        <v>-109699.90750000002</v>
      </c>
      <c r="R1839" s="222"/>
      <c r="S1839" s="209"/>
      <c r="T1839" s="209"/>
      <c r="U1839" s="517"/>
      <c r="V1839" s="16">
        <v>0</v>
      </c>
      <c r="W1839" s="11">
        <v>0</v>
      </c>
      <c r="X1839" s="17">
        <v>0</v>
      </c>
      <c r="Y1839" s="16"/>
      <c r="Z1839" s="11"/>
      <c r="AA1839" s="17"/>
      <c r="AB1839" s="16"/>
      <c r="AC1839" s="11"/>
      <c r="AD1839" s="17">
        <f t="shared" si="421"/>
        <v>0</v>
      </c>
      <c r="AE1839" s="16"/>
      <c r="AF1839" s="11"/>
      <c r="AG1839" s="17"/>
      <c r="AH1839" s="164">
        <f t="shared" si="420"/>
        <v>-109699.90750000002</v>
      </c>
      <c r="AI1839" s="285"/>
      <c r="AJ1839" s="16">
        <f t="shared" si="415"/>
        <v>0</v>
      </c>
    </row>
    <row r="1840" spans="1:36" ht="11.25" customHeight="1">
      <c r="A1840" s="156">
        <v>23601011</v>
      </c>
      <c r="C1840" s="197" t="s">
        <v>105</v>
      </c>
      <c r="D1840" s="159">
        <v>0</v>
      </c>
      <c r="E1840" s="159">
        <v>0</v>
      </c>
      <c r="F1840" s="159">
        <v>0</v>
      </c>
      <c r="G1840" s="159">
        <v>0</v>
      </c>
      <c r="H1840" s="159">
        <v>0</v>
      </c>
      <c r="I1840" s="159">
        <v>0</v>
      </c>
      <c r="J1840" s="275">
        <v>0</v>
      </c>
      <c r="K1840" s="275">
        <v>0</v>
      </c>
      <c r="L1840" s="160">
        <v>0</v>
      </c>
      <c r="M1840" s="160">
        <v>0</v>
      </c>
      <c r="N1840" s="160">
        <v>0</v>
      </c>
      <c r="O1840" s="160">
        <v>0</v>
      </c>
      <c r="P1840" s="160">
        <v>0</v>
      </c>
      <c r="Q1840" s="160">
        <f t="shared" si="418"/>
        <v>0</v>
      </c>
      <c r="R1840" s="222"/>
      <c r="S1840" s="209"/>
      <c r="T1840" s="209"/>
      <c r="U1840" s="517"/>
      <c r="V1840" s="16">
        <v>0</v>
      </c>
      <c r="W1840" s="11">
        <v>0</v>
      </c>
      <c r="X1840" s="17">
        <v>0</v>
      </c>
      <c r="Y1840" s="16"/>
      <c r="Z1840" s="11"/>
      <c r="AA1840" s="17"/>
      <c r="AB1840" s="16"/>
      <c r="AC1840" s="11"/>
      <c r="AD1840" s="17">
        <f t="shared" si="421"/>
        <v>0</v>
      </c>
      <c r="AE1840" s="16"/>
      <c r="AF1840" s="11"/>
      <c r="AG1840" s="17"/>
      <c r="AH1840" s="164">
        <f t="shared" si="420"/>
        <v>0</v>
      </c>
      <c r="AI1840" s="285"/>
      <c r="AJ1840" s="16">
        <f t="shared" si="415"/>
        <v>0</v>
      </c>
    </row>
    <row r="1841" spans="1:36" ht="11.25" customHeight="1">
      <c r="A1841" s="156">
        <v>23601013</v>
      </c>
      <c r="C1841" s="197" t="s">
        <v>2283</v>
      </c>
      <c r="D1841" s="159">
        <v>-88224.69</v>
      </c>
      <c r="E1841" s="159">
        <v>-121415</v>
      </c>
      <c r="F1841" s="159">
        <v>-42595.040000000001</v>
      </c>
      <c r="G1841" s="159">
        <v>-141234.76999999999</v>
      </c>
      <c r="H1841" s="159">
        <v>-78298.27</v>
      </c>
      <c r="I1841" s="159">
        <v>-83809.22</v>
      </c>
      <c r="J1841" s="275">
        <v>-78824.94</v>
      </c>
      <c r="K1841" s="275">
        <v>-118184.26</v>
      </c>
      <c r="L1841" s="160">
        <v>-84303.5</v>
      </c>
      <c r="M1841" s="160">
        <v>-88348.06</v>
      </c>
      <c r="N1841" s="160">
        <v>-84659.05</v>
      </c>
      <c r="O1841" s="160">
        <v>-100762.28</v>
      </c>
      <c r="P1841" s="160">
        <v>-111135.61</v>
      </c>
      <c r="Q1841" s="160">
        <f t="shared" si="418"/>
        <v>-93509.544999999998</v>
      </c>
      <c r="R1841" s="222"/>
      <c r="S1841" s="209"/>
      <c r="T1841" s="209"/>
      <c r="U1841" s="517"/>
      <c r="V1841" s="16">
        <v>0</v>
      </c>
      <c r="W1841" s="11">
        <v>0</v>
      </c>
      <c r="X1841" s="17">
        <v>0</v>
      </c>
      <c r="Y1841" s="16"/>
      <c r="Z1841" s="11"/>
      <c r="AA1841" s="17"/>
      <c r="AB1841" s="16"/>
      <c r="AC1841" s="11"/>
      <c r="AD1841" s="17">
        <f t="shared" si="421"/>
        <v>0</v>
      </c>
      <c r="AE1841" s="16"/>
      <c r="AF1841" s="11"/>
      <c r="AG1841" s="17"/>
      <c r="AH1841" s="164">
        <f t="shared" si="420"/>
        <v>-93509.544999999998</v>
      </c>
      <c r="AI1841" s="285"/>
      <c r="AJ1841" s="16">
        <f t="shared" si="415"/>
        <v>0</v>
      </c>
    </row>
    <row r="1842" spans="1:36" ht="11.25" customHeight="1">
      <c r="A1842" s="156">
        <v>23601021</v>
      </c>
      <c r="C1842" s="197" t="s">
        <v>106</v>
      </c>
      <c r="D1842" s="159">
        <v>0</v>
      </c>
      <c r="E1842" s="159">
        <v>0</v>
      </c>
      <c r="F1842" s="159">
        <v>0</v>
      </c>
      <c r="G1842" s="159">
        <v>0</v>
      </c>
      <c r="H1842" s="159">
        <v>0</v>
      </c>
      <c r="I1842" s="159">
        <v>0</v>
      </c>
      <c r="J1842" s="275">
        <v>0</v>
      </c>
      <c r="K1842" s="275">
        <v>0</v>
      </c>
      <c r="L1842" s="160">
        <v>0</v>
      </c>
      <c r="M1842" s="160">
        <v>0</v>
      </c>
      <c r="N1842" s="160">
        <v>0</v>
      </c>
      <c r="O1842" s="160">
        <v>0</v>
      </c>
      <c r="P1842" s="160">
        <v>0</v>
      </c>
      <c r="Q1842" s="160">
        <f t="shared" si="418"/>
        <v>0</v>
      </c>
      <c r="R1842" s="222"/>
      <c r="S1842" s="209"/>
      <c r="T1842" s="209"/>
      <c r="U1842" s="517"/>
      <c r="V1842" s="16">
        <v>0</v>
      </c>
      <c r="W1842" s="11">
        <v>0</v>
      </c>
      <c r="X1842" s="17">
        <v>0</v>
      </c>
      <c r="Y1842" s="16"/>
      <c r="Z1842" s="11"/>
      <c r="AA1842" s="17"/>
      <c r="AB1842" s="16"/>
      <c r="AC1842" s="11"/>
      <c r="AD1842" s="17">
        <f t="shared" si="421"/>
        <v>0</v>
      </c>
      <c r="AE1842" s="16"/>
      <c r="AF1842" s="11"/>
      <c r="AG1842" s="17"/>
      <c r="AH1842" s="164">
        <f t="shared" si="420"/>
        <v>0</v>
      </c>
      <c r="AI1842" s="285"/>
      <c r="AJ1842" s="16">
        <f t="shared" si="415"/>
        <v>0</v>
      </c>
    </row>
    <row r="1843" spans="1:36" ht="11.25" customHeight="1">
      <c r="A1843" s="156">
        <v>23601023</v>
      </c>
      <c r="C1843" s="197" t="s">
        <v>645</v>
      </c>
      <c r="D1843" s="159">
        <v>-10011.48</v>
      </c>
      <c r="E1843" s="159">
        <v>-8858.75</v>
      </c>
      <c r="F1843" s="159">
        <v>-12268.96</v>
      </c>
      <c r="G1843" s="159">
        <v>-35110.61</v>
      </c>
      <c r="H1843" s="159">
        <v>-2944.79</v>
      </c>
      <c r="I1843" s="159">
        <v>-5202.66</v>
      </c>
      <c r="J1843" s="275">
        <v>-9418.2000000000007</v>
      </c>
      <c r="K1843" s="275">
        <v>-7447.12</v>
      </c>
      <c r="L1843" s="160">
        <v>-8851.36</v>
      </c>
      <c r="M1843" s="160">
        <v>-17003.12</v>
      </c>
      <c r="N1843" s="160">
        <v>-4810.29</v>
      </c>
      <c r="O1843" s="160">
        <v>-6859.18</v>
      </c>
      <c r="P1843" s="160">
        <v>-7431.51</v>
      </c>
      <c r="Q1843" s="160">
        <f t="shared" si="418"/>
        <v>-10624.711249999998</v>
      </c>
      <c r="R1843" s="222"/>
      <c r="S1843" s="209"/>
      <c r="T1843" s="209"/>
      <c r="U1843" s="517"/>
      <c r="V1843" s="16">
        <v>0</v>
      </c>
      <c r="W1843" s="11">
        <v>0</v>
      </c>
      <c r="X1843" s="17">
        <v>0</v>
      </c>
      <c r="Y1843" s="16"/>
      <c r="Z1843" s="11"/>
      <c r="AA1843" s="17"/>
      <c r="AB1843" s="16"/>
      <c r="AC1843" s="11"/>
      <c r="AD1843" s="17">
        <f t="shared" si="421"/>
        <v>0</v>
      </c>
      <c r="AE1843" s="16"/>
      <c r="AF1843" s="11"/>
      <c r="AG1843" s="17"/>
      <c r="AH1843" s="164">
        <f t="shared" si="420"/>
        <v>-10624.711249999998</v>
      </c>
      <c r="AI1843" s="285"/>
      <c r="AJ1843" s="16">
        <f t="shared" si="415"/>
        <v>0</v>
      </c>
    </row>
    <row r="1844" spans="1:36" ht="11.25" customHeight="1">
      <c r="A1844" s="156">
        <v>23601031</v>
      </c>
      <c r="B1844" s="144"/>
      <c r="C1844" s="197" t="s">
        <v>1841</v>
      </c>
      <c r="D1844" s="159">
        <v>0</v>
      </c>
      <c r="E1844" s="159">
        <v>0</v>
      </c>
      <c r="F1844" s="159">
        <v>0</v>
      </c>
      <c r="G1844" s="159">
        <v>0</v>
      </c>
      <c r="H1844" s="159">
        <v>0</v>
      </c>
      <c r="I1844" s="159">
        <v>0</v>
      </c>
      <c r="J1844" s="275">
        <v>0</v>
      </c>
      <c r="K1844" s="275">
        <v>0</v>
      </c>
      <c r="L1844" s="160">
        <v>0</v>
      </c>
      <c r="M1844" s="160">
        <v>0</v>
      </c>
      <c r="N1844" s="160">
        <v>0</v>
      </c>
      <c r="O1844" s="160">
        <v>0</v>
      </c>
      <c r="P1844" s="160">
        <v>0</v>
      </c>
      <c r="Q1844" s="160">
        <f t="shared" si="418"/>
        <v>0</v>
      </c>
      <c r="R1844" s="222"/>
      <c r="S1844" s="209"/>
      <c r="T1844" s="209"/>
      <c r="U1844" s="517"/>
      <c r="V1844" s="16">
        <v>0</v>
      </c>
      <c r="W1844" s="11">
        <v>0</v>
      </c>
      <c r="X1844" s="17">
        <v>0</v>
      </c>
      <c r="Y1844" s="16"/>
      <c r="Z1844" s="11"/>
      <c r="AA1844" s="17"/>
      <c r="AB1844" s="16"/>
      <c r="AC1844" s="11"/>
      <c r="AD1844" s="17">
        <f t="shared" si="421"/>
        <v>0</v>
      </c>
      <c r="AE1844" s="16"/>
      <c r="AF1844" s="11"/>
      <c r="AG1844" s="17"/>
      <c r="AH1844" s="164">
        <f t="shared" si="420"/>
        <v>0</v>
      </c>
      <c r="AI1844" s="285"/>
      <c r="AJ1844" s="16">
        <f t="shared" si="415"/>
        <v>0</v>
      </c>
    </row>
    <row r="1845" spans="1:36" ht="11.25" customHeight="1">
      <c r="A1845" s="156">
        <v>23601033</v>
      </c>
      <c r="B1845" s="144"/>
      <c r="C1845" s="197" t="s">
        <v>1535</v>
      </c>
      <c r="D1845" s="159">
        <v>0</v>
      </c>
      <c r="E1845" s="159">
        <v>0</v>
      </c>
      <c r="F1845" s="159">
        <v>0</v>
      </c>
      <c r="G1845" s="159">
        <v>0</v>
      </c>
      <c r="H1845" s="159">
        <v>0</v>
      </c>
      <c r="I1845" s="159">
        <v>0</v>
      </c>
      <c r="J1845" s="275">
        <v>0</v>
      </c>
      <c r="K1845" s="275">
        <v>0</v>
      </c>
      <c r="L1845" s="160">
        <v>0</v>
      </c>
      <c r="M1845" s="160">
        <v>0</v>
      </c>
      <c r="N1845" s="160">
        <v>0</v>
      </c>
      <c r="O1845" s="160">
        <v>0</v>
      </c>
      <c r="P1845" s="160">
        <v>0</v>
      </c>
      <c r="Q1845" s="160">
        <f t="shared" si="418"/>
        <v>0</v>
      </c>
      <c r="R1845" s="222"/>
      <c r="S1845" s="209"/>
      <c r="T1845" s="209"/>
      <c r="U1845" s="517"/>
      <c r="V1845" s="16">
        <v>0</v>
      </c>
      <c r="W1845" s="11">
        <v>0</v>
      </c>
      <c r="X1845" s="17">
        <v>0</v>
      </c>
      <c r="Y1845" s="16"/>
      <c r="Z1845" s="11"/>
      <c r="AA1845" s="17"/>
      <c r="AB1845" s="16"/>
      <c r="AC1845" s="11"/>
      <c r="AD1845" s="17">
        <f t="shared" si="421"/>
        <v>0</v>
      </c>
      <c r="AE1845" s="16"/>
      <c r="AF1845" s="11"/>
      <c r="AG1845" s="17"/>
      <c r="AH1845" s="164">
        <f t="shared" ref="AH1845:AH1878" si="423">Q1845</f>
        <v>0</v>
      </c>
      <c r="AI1845" s="285"/>
      <c r="AJ1845" s="16">
        <f t="shared" si="415"/>
        <v>0</v>
      </c>
    </row>
    <row r="1846" spans="1:36" ht="11.25" customHeight="1">
      <c r="A1846" s="156">
        <v>23601043</v>
      </c>
      <c r="B1846" s="144"/>
      <c r="C1846" s="197" t="s">
        <v>1733</v>
      </c>
      <c r="D1846" s="159">
        <v>-8522.16</v>
      </c>
      <c r="E1846" s="159">
        <v>-3024.19</v>
      </c>
      <c r="F1846" s="159">
        <v>-4632.29</v>
      </c>
      <c r="G1846" s="159">
        <v>-5118.7299999999996</v>
      </c>
      <c r="H1846" s="159">
        <v>-103193.85</v>
      </c>
      <c r="I1846" s="159">
        <v>-121856.35</v>
      </c>
      <c r="J1846" s="275">
        <v>-123884.55</v>
      </c>
      <c r="K1846" s="275">
        <v>-1410.88</v>
      </c>
      <c r="L1846" s="160">
        <v>-2630.73</v>
      </c>
      <c r="M1846" s="160">
        <v>-4409.57</v>
      </c>
      <c r="N1846" s="160">
        <v>-1524.38</v>
      </c>
      <c r="O1846" s="160">
        <v>-3239.12</v>
      </c>
      <c r="P1846" s="160">
        <v>-4714.45</v>
      </c>
      <c r="Q1846" s="160">
        <f t="shared" si="418"/>
        <v>-31795.245416666668</v>
      </c>
      <c r="R1846" s="222"/>
      <c r="S1846" s="209"/>
      <c r="T1846" s="209"/>
      <c r="U1846" s="517"/>
      <c r="V1846" s="16">
        <v>0</v>
      </c>
      <c r="W1846" s="11">
        <v>0</v>
      </c>
      <c r="X1846" s="17">
        <v>0</v>
      </c>
      <c r="Y1846" s="16"/>
      <c r="Z1846" s="11"/>
      <c r="AA1846" s="17"/>
      <c r="AB1846" s="16"/>
      <c r="AC1846" s="11"/>
      <c r="AD1846" s="17">
        <f t="shared" si="421"/>
        <v>0</v>
      </c>
      <c r="AE1846" s="16"/>
      <c r="AF1846" s="11"/>
      <c r="AG1846" s="17"/>
      <c r="AH1846" s="164">
        <f t="shared" si="423"/>
        <v>-31795.245416666668</v>
      </c>
      <c r="AI1846" s="285"/>
      <c r="AJ1846" s="16">
        <f t="shared" si="415"/>
        <v>0</v>
      </c>
    </row>
    <row r="1847" spans="1:36" ht="11.25" customHeight="1">
      <c r="A1847" s="156">
        <v>23700001</v>
      </c>
      <c r="C1847" s="197" t="s">
        <v>3178</v>
      </c>
      <c r="D1847" s="159">
        <v>0</v>
      </c>
      <c r="E1847" s="159">
        <v>0</v>
      </c>
      <c r="F1847" s="159">
        <v>0</v>
      </c>
      <c r="G1847" s="159">
        <v>0</v>
      </c>
      <c r="H1847" s="159">
        <v>0</v>
      </c>
      <c r="I1847" s="159">
        <v>0</v>
      </c>
      <c r="J1847" s="275">
        <v>0</v>
      </c>
      <c r="K1847" s="275">
        <v>0</v>
      </c>
      <c r="L1847" s="160">
        <v>0</v>
      </c>
      <c r="M1847" s="160">
        <v>0</v>
      </c>
      <c r="N1847" s="160">
        <v>0</v>
      </c>
      <c r="O1847" s="160">
        <v>0</v>
      </c>
      <c r="P1847" s="160">
        <v>0</v>
      </c>
      <c r="Q1847" s="160">
        <f t="shared" si="418"/>
        <v>0</v>
      </c>
      <c r="R1847" s="222"/>
      <c r="S1847" s="209"/>
      <c r="T1847" s="209"/>
      <c r="U1847" s="517"/>
      <c r="V1847" s="16">
        <v>0</v>
      </c>
      <c r="W1847" s="11">
        <v>0</v>
      </c>
      <c r="X1847" s="17">
        <v>0</v>
      </c>
      <c r="Y1847" s="16"/>
      <c r="Z1847" s="11"/>
      <c r="AA1847" s="17"/>
      <c r="AB1847" s="16"/>
      <c r="AC1847" s="11"/>
      <c r="AD1847" s="17">
        <f t="shared" si="421"/>
        <v>0</v>
      </c>
      <c r="AE1847" s="16"/>
      <c r="AF1847" s="11"/>
      <c r="AG1847" s="17"/>
      <c r="AH1847" s="164">
        <f t="shared" si="423"/>
        <v>0</v>
      </c>
      <c r="AI1847" s="285"/>
      <c r="AJ1847" s="16">
        <f t="shared" si="415"/>
        <v>0</v>
      </c>
    </row>
    <row r="1848" spans="1:36" ht="11.25" customHeight="1">
      <c r="A1848" s="156">
        <v>23700033</v>
      </c>
      <c r="C1848" s="197" t="s">
        <v>3179</v>
      </c>
      <c r="D1848" s="159">
        <v>0</v>
      </c>
      <c r="E1848" s="159">
        <v>0</v>
      </c>
      <c r="F1848" s="159">
        <v>0</v>
      </c>
      <c r="G1848" s="159">
        <v>0</v>
      </c>
      <c r="H1848" s="159">
        <v>0</v>
      </c>
      <c r="I1848" s="159">
        <v>0</v>
      </c>
      <c r="J1848" s="275">
        <v>0</v>
      </c>
      <c r="K1848" s="275">
        <v>0</v>
      </c>
      <c r="L1848" s="160">
        <v>0</v>
      </c>
      <c r="M1848" s="160">
        <v>0</v>
      </c>
      <c r="N1848" s="160">
        <v>0</v>
      </c>
      <c r="O1848" s="160">
        <v>0</v>
      </c>
      <c r="P1848" s="160">
        <v>0</v>
      </c>
      <c r="Q1848" s="160">
        <f t="shared" si="418"/>
        <v>0</v>
      </c>
      <c r="R1848" s="222"/>
      <c r="S1848" s="209"/>
      <c r="T1848" s="209"/>
      <c r="U1848" s="517"/>
      <c r="V1848" s="16">
        <v>0</v>
      </c>
      <c r="W1848" s="11">
        <v>0</v>
      </c>
      <c r="X1848" s="17">
        <v>0</v>
      </c>
      <c r="Y1848" s="16"/>
      <c r="Z1848" s="11"/>
      <c r="AA1848" s="17"/>
      <c r="AB1848" s="16"/>
      <c r="AC1848" s="11"/>
      <c r="AD1848" s="17">
        <f t="shared" si="421"/>
        <v>0</v>
      </c>
      <c r="AE1848" s="16"/>
      <c r="AF1848" s="11"/>
      <c r="AG1848" s="17"/>
      <c r="AH1848" s="164">
        <f t="shared" si="423"/>
        <v>0</v>
      </c>
      <c r="AI1848" s="285"/>
      <c r="AJ1848" s="16">
        <f t="shared" si="415"/>
        <v>0</v>
      </c>
    </row>
    <row r="1849" spans="1:36" ht="11.25" customHeight="1">
      <c r="A1849" s="156">
        <v>23700163</v>
      </c>
      <c r="C1849" s="197" t="s">
        <v>3180</v>
      </c>
      <c r="D1849" s="159">
        <v>0</v>
      </c>
      <c r="E1849" s="159">
        <v>0</v>
      </c>
      <c r="F1849" s="159">
        <v>0</v>
      </c>
      <c r="G1849" s="159">
        <v>0</v>
      </c>
      <c r="H1849" s="159">
        <v>0</v>
      </c>
      <c r="I1849" s="159">
        <v>0</v>
      </c>
      <c r="J1849" s="275">
        <v>0</v>
      </c>
      <c r="K1849" s="275">
        <v>0</v>
      </c>
      <c r="L1849" s="160">
        <v>0</v>
      </c>
      <c r="M1849" s="160">
        <v>0</v>
      </c>
      <c r="N1849" s="160">
        <v>0</v>
      </c>
      <c r="O1849" s="160">
        <v>0</v>
      </c>
      <c r="P1849" s="160">
        <v>0</v>
      </c>
      <c r="Q1849" s="160">
        <f t="shared" si="418"/>
        <v>0</v>
      </c>
      <c r="R1849" s="222"/>
      <c r="S1849" s="209"/>
      <c r="T1849" s="209"/>
      <c r="U1849" s="517"/>
      <c r="V1849" s="16">
        <v>0</v>
      </c>
      <c r="W1849" s="11">
        <v>0</v>
      </c>
      <c r="X1849" s="17">
        <v>0</v>
      </c>
      <c r="Y1849" s="16"/>
      <c r="Z1849" s="11"/>
      <c r="AA1849" s="17"/>
      <c r="AB1849" s="16"/>
      <c r="AC1849" s="11"/>
      <c r="AD1849" s="17">
        <f t="shared" si="421"/>
        <v>0</v>
      </c>
      <c r="AE1849" s="16"/>
      <c r="AF1849" s="11"/>
      <c r="AG1849" s="17"/>
      <c r="AH1849" s="164">
        <f t="shared" si="423"/>
        <v>0</v>
      </c>
      <c r="AI1849" s="285"/>
      <c r="AJ1849" s="16">
        <f t="shared" si="415"/>
        <v>0</v>
      </c>
    </row>
    <row r="1850" spans="1:36" ht="11.25" customHeight="1">
      <c r="A1850" s="156">
        <v>23700193</v>
      </c>
      <c r="C1850" s="197" t="s">
        <v>3181</v>
      </c>
      <c r="D1850" s="159">
        <v>0</v>
      </c>
      <c r="E1850" s="159">
        <v>0</v>
      </c>
      <c r="F1850" s="159">
        <v>0</v>
      </c>
      <c r="G1850" s="159">
        <v>0</v>
      </c>
      <c r="H1850" s="159">
        <v>0</v>
      </c>
      <c r="I1850" s="159">
        <v>0</v>
      </c>
      <c r="J1850" s="275">
        <v>0</v>
      </c>
      <c r="K1850" s="275">
        <v>0</v>
      </c>
      <c r="L1850" s="160">
        <v>0</v>
      </c>
      <c r="M1850" s="160">
        <v>0</v>
      </c>
      <c r="N1850" s="160">
        <v>0</v>
      </c>
      <c r="O1850" s="160">
        <v>0</v>
      </c>
      <c r="P1850" s="160">
        <v>0</v>
      </c>
      <c r="Q1850" s="160">
        <f t="shared" si="418"/>
        <v>0</v>
      </c>
      <c r="R1850" s="222"/>
      <c r="S1850" s="209"/>
      <c r="T1850" s="209"/>
      <c r="U1850" s="517"/>
      <c r="V1850" s="16">
        <v>0</v>
      </c>
      <c r="W1850" s="11">
        <v>0</v>
      </c>
      <c r="X1850" s="17">
        <v>0</v>
      </c>
      <c r="Y1850" s="16"/>
      <c r="Z1850" s="11"/>
      <c r="AA1850" s="17"/>
      <c r="AB1850" s="16"/>
      <c r="AC1850" s="11"/>
      <c r="AD1850" s="17">
        <f t="shared" ref="AD1850:AD1881" si="424">SUM(AB1850:AC1850)</f>
        <v>0</v>
      </c>
      <c r="AE1850" s="16"/>
      <c r="AF1850" s="11"/>
      <c r="AG1850" s="17"/>
      <c r="AH1850" s="164">
        <f t="shared" si="423"/>
        <v>0</v>
      </c>
      <c r="AI1850" s="285"/>
      <c r="AJ1850" s="16">
        <f t="shared" si="415"/>
        <v>0</v>
      </c>
    </row>
    <row r="1851" spans="1:36" ht="11.25" customHeight="1">
      <c r="A1851" s="156">
        <v>23700210</v>
      </c>
      <c r="C1851" s="197" t="s">
        <v>1103</v>
      </c>
      <c r="D1851" s="159">
        <v>0</v>
      </c>
      <c r="E1851" s="159">
        <v>0</v>
      </c>
      <c r="F1851" s="159">
        <v>0</v>
      </c>
      <c r="G1851" s="159">
        <v>0</v>
      </c>
      <c r="H1851" s="159">
        <v>0</v>
      </c>
      <c r="I1851" s="159">
        <v>0</v>
      </c>
      <c r="J1851" s="275">
        <v>0</v>
      </c>
      <c r="K1851" s="275">
        <v>0</v>
      </c>
      <c r="L1851" s="160">
        <v>0</v>
      </c>
      <c r="M1851" s="160">
        <v>0</v>
      </c>
      <c r="N1851" s="160">
        <v>0</v>
      </c>
      <c r="O1851" s="160">
        <v>0</v>
      </c>
      <c r="P1851" s="160">
        <v>0</v>
      </c>
      <c r="Q1851" s="160">
        <f t="shared" si="418"/>
        <v>0</v>
      </c>
      <c r="R1851" s="222"/>
      <c r="S1851" s="209"/>
      <c r="T1851" s="209"/>
      <c r="U1851" s="517"/>
      <c r="V1851" s="16">
        <v>0</v>
      </c>
      <c r="W1851" s="11">
        <v>0</v>
      </c>
      <c r="X1851" s="17">
        <v>0</v>
      </c>
      <c r="Y1851" s="16"/>
      <c r="Z1851" s="11"/>
      <c r="AA1851" s="17"/>
      <c r="AB1851" s="16"/>
      <c r="AC1851" s="11"/>
      <c r="AD1851" s="17">
        <f t="shared" si="424"/>
        <v>0</v>
      </c>
      <c r="AE1851" s="16"/>
      <c r="AF1851" s="11"/>
      <c r="AG1851" s="17"/>
      <c r="AH1851" s="164">
        <f t="shared" si="423"/>
        <v>0</v>
      </c>
      <c r="AI1851" s="285"/>
      <c r="AJ1851" s="16">
        <f t="shared" si="415"/>
        <v>0</v>
      </c>
    </row>
    <row r="1852" spans="1:36" ht="11.25" customHeight="1">
      <c r="A1852" s="156">
        <v>23700213</v>
      </c>
      <c r="C1852" s="197" t="s">
        <v>3182</v>
      </c>
      <c r="D1852" s="159">
        <v>0</v>
      </c>
      <c r="E1852" s="159">
        <v>0</v>
      </c>
      <c r="F1852" s="159">
        <v>0</v>
      </c>
      <c r="G1852" s="159">
        <v>0</v>
      </c>
      <c r="H1852" s="159">
        <v>0</v>
      </c>
      <c r="I1852" s="159">
        <v>0</v>
      </c>
      <c r="J1852" s="275">
        <v>0</v>
      </c>
      <c r="K1852" s="275">
        <v>0</v>
      </c>
      <c r="L1852" s="160">
        <v>0</v>
      </c>
      <c r="M1852" s="160">
        <v>0</v>
      </c>
      <c r="N1852" s="160">
        <v>0</v>
      </c>
      <c r="O1852" s="160">
        <v>0</v>
      </c>
      <c r="P1852" s="160">
        <v>0</v>
      </c>
      <c r="Q1852" s="160">
        <f t="shared" si="418"/>
        <v>0</v>
      </c>
      <c r="R1852" s="222"/>
      <c r="S1852" s="209"/>
      <c r="T1852" s="209"/>
      <c r="U1852" s="517"/>
      <c r="V1852" s="16">
        <v>0</v>
      </c>
      <c r="W1852" s="11">
        <v>0</v>
      </c>
      <c r="X1852" s="17">
        <v>0</v>
      </c>
      <c r="Y1852" s="16"/>
      <c r="Z1852" s="11"/>
      <c r="AA1852" s="17"/>
      <c r="AB1852" s="16"/>
      <c r="AC1852" s="11"/>
      <c r="AD1852" s="17">
        <f t="shared" si="424"/>
        <v>0</v>
      </c>
      <c r="AE1852" s="16"/>
      <c r="AF1852" s="11"/>
      <c r="AG1852" s="17"/>
      <c r="AH1852" s="164">
        <f t="shared" si="423"/>
        <v>0</v>
      </c>
      <c r="AI1852" s="285"/>
      <c r="AJ1852" s="16">
        <f t="shared" si="415"/>
        <v>0</v>
      </c>
    </row>
    <row r="1853" spans="1:36" ht="11.25" customHeight="1">
      <c r="A1853" s="156">
        <v>23700233</v>
      </c>
      <c r="C1853" s="197" t="s">
        <v>3183</v>
      </c>
      <c r="D1853" s="159">
        <v>0</v>
      </c>
      <c r="E1853" s="159">
        <v>0</v>
      </c>
      <c r="F1853" s="159">
        <v>0</v>
      </c>
      <c r="G1853" s="159">
        <v>0</v>
      </c>
      <c r="H1853" s="159">
        <v>0</v>
      </c>
      <c r="I1853" s="159">
        <v>0</v>
      </c>
      <c r="J1853" s="275">
        <v>0</v>
      </c>
      <c r="K1853" s="275">
        <v>0</v>
      </c>
      <c r="L1853" s="160">
        <v>0</v>
      </c>
      <c r="M1853" s="160">
        <v>0</v>
      </c>
      <c r="N1853" s="160">
        <v>0</v>
      </c>
      <c r="O1853" s="160">
        <v>0</v>
      </c>
      <c r="P1853" s="160">
        <v>0</v>
      </c>
      <c r="Q1853" s="160">
        <f t="shared" si="418"/>
        <v>0</v>
      </c>
      <c r="R1853" s="222"/>
      <c r="S1853" s="209"/>
      <c r="T1853" s="209"/>
      <c r="U1853" s="517"/>
      <c r="V1853" s="16">
        <v>0</v>
      </c>
      <c r="W1853" s="11">
        <v>0</v>
      </c>
      <c r="X1853" s="17">
        <v>0</v>
      </c>
      <c r="Y1853" s="16"/>
      <c r="Z1853" s="11"/>
      <c r="AA1853" s="17"/>
      <c r="AB1853" s="16"/>
      <c r="AC1853" s="11"/>
      <c r="AD1853" s="17">
        <f t="shared" si="424"/>
        <v>0</v>
      </c>
      <c r="AE1853" s="16"/>
      <c r="AF1853" s="11"/>
      <c r="AG1853" s="17"/>
      <c r="AH1853" s="164">
        <f t="shared" si="423"/>
        <v>0</v>
      </c>
      <c r="AI1853" s="285"/>
      <c r="AJ1853" s="16">
        <f t="shared" si="415"/>
        <v>0</v>
      </c>
    </row>
    <row r="1854" spans="1:36" ht="11.25" customHeight="1">
      <c r="A1854" s="156">
        <v>23700243</v>
      </c>
      <c r="C1854" s="197" t="s">
        <v>3184</v>
      </c>
      <c r="D1854" s="159">
        <v>0</v>
      </c>
      <c r="E1854" s="159">
        <v>0</v>
      </c>
      <c r="F1854" s="159">
        <v>0</v>
      </c>
      <c r="G1854" s="159">
        <v>0</v>
      </c>
      <c r="H1854" s="159">
        <v>0</v>
      </c>
      <c r="I1854" s="159">
        <v>0</v>
      </c>
      <c r="J1854" s="275">
        <v>0</v>
      </c>
      <c r="K1854" s="275">
        <v>0</v>
      </c>
      <c r="L1854" s="160">
        <v>0</v>
      </c>
      <c r="M1854" s="160">
        <v>0</v>
      </c>
      <c r="N1854" s="160">
        <v>0</v>
      </c>
      <c r="O1854" s="160">
        <v>0</v>
      </c>
      <c r="P1854" s="160">
        <v>0</v>
      </c>
      <c r="Q1854" s="160">
        <f t="shared" si="418"/>
        <v>0</v>
      </c>
      <c r="R1854" s="222"/>
      <c r="S1854" s="209"/>
      <c r="T1854" s="209"/>
      <c r="U1854" s="517"/>
      <c r="V1854" s="16">
        <v>0</v>
      </c>
      <c r="W1854" s="11">
        <v>0</v>
      </c>
      <c r="X1854" s="17">
        <v>0</v>
      </c>
      <c r="Y1854" s="16"/>
      <c r="Z1854" s="11"/>
      <c r="AA1854" s="17"/>
      <c r="AB1854" s="16"/>
      <c r="AC1854" s="11"/>
      <c r="AD1854" s="17">
        <f t="shared" si="424"/>
        <v>0</v>
      </c>
      <c r="AE1854" s="16"/>
      <c r="AF1854" s="11"/>
      <c r="AG1854" s="17"/>
      <c r="AH1854" s="164">
        <f t="shared" si="423"/>
        <v>0</v>
      </c>
      <c r="AI1854" s="285"/>
      <c r="AJ1854" s="16">
        <f t="shared" si="415"/>
        <v>0</v>
      </c>
    </row>
    <row r="1855" spans="1:36" ht="11.25" customHeight="1">
      <c r="A1855" s="156">
        <v>23700253</v>
      </c>
      <c r="C1855" s="197" t="s">
        <v>3185</v>
      </c>
      <c r="D1855" s="159">
        <v>0</v>
      </c>
      <c r="E1855" s="159">
        <v>0</v>
      </c>
      <c r="F1855" s="159">
        <v>0</v>
      </c>
      <c r="G1855" s="159">
        <v>0</v>
      </c>
      <c r="H1855" s="159">
        <v>0</v>
      </c>
      <c r="I1855" s="159">
        <v>0</v>
      </c>
      <c r="J1855" s="275">
        <v>0</v>
      </c>
      <c r="K1855" s="275">
        <v>0</v>
      </c>
      <c r="L1855" s="160">
        <v>0</v>
      </c>
      <c r="M1855" s="160">
        <v>0</v>
      </c>
      <c r="N1855" s="160">
        <v>0</v>
      </c>
      <c r="O1855" s="160">
        <v>0</v>
      </c>
      <c r="P1855" s="160">
        <v>0</v>
      </c>
      <c r="Q1855" s="160">
        <f t="shared" si="418"/>
        <v>0</v>
      </c>
      <c r="R1855" s="222"/>
      <c r="S1855" s="209"/>
      <c r="T1855" s="209"/>
      <c r="U1855" s="517"/>
      <c r="V1855" s="16">
        <v>0</v>
      </c>
      <c r="W1855" s="11">
        <v>0</v>
      </c>
      <c r="X1855" s="17">
        <v>0</v>
      </c>
      <c r="Y1855" s="16"/>
      <c r="Z1855" s="11"/>
      <c r="AA1855" s="17"/>
      <c r="AB1855" s="16"/>
      <c r="AC1855" s="11"/>
      <c r="AD1855" s="17">
        <f t="shared" si="424"/>
        <v>0</v>
      </c>
      <c r="AE1855" s="16"/>
      <c r="AF1855" s="11"/>
      <c r="AG1855" s="17"/>
      <c r="AH1855" s="164">
        <f t="shared" si="423"/>
        <v>0</v>
      </c>
      <c r="AI1855" s="285"/>
      <c r="AJ1855" s="16">
        <f t="shared" si="415"/>
        <v>0</v>
      </c>
    </row>
    <row r="1856" spans="1:36" ht="11.25" customHeight="1">
      <c r="A1856" s="156">
        <v>23700263</v>
      </c>
      <c r="C1856" s="197" t="s">
        <v>3186</v>
      </c>
      <c r="D1856" s="159">
        <v>0</v>
      </c>
      <c r="E1856" s="159">
        <v>0</v>
      </c>
      <c r="F1856" s="159">
        <v>0</v>
      </c>
      <c r="G1856" s="159">
        <v>0</v>
      </c>
      <c r="H1856" s="159">
        <v>0</v>
      </c>
      <c r="I1856" s="159">
        <v>0</v>
      </c>
      <c r="J1856" s="275">
        <v>0</v>
      </c>
      <c r="K1856" s="275">
        <v>0</v>
      </c>
      <c r="L1856" s="160">
        <v>0</v>
      </c>
      <c r="M1856" s="160">
        <v>0</v>
      </c>
      <c r="N1856" s="160">
        <v>0</v>
      </c>
      <c r="O1856" s="160">
        <v>0</v>
      </c>
      <c r="P1856" s="160">
        <v>0</v>
      </c>
      <c r="Q1856" s="160">
        <f t="shared" si="418"/>
        <v>0</v>
      </c>
      <c r="R1856" s="222"/>
      <c r="S1856" s="209"/>
      <c r="T1856" s="209"/>
      <c r="U1856" s="517"/>
      <c r="V1856" s="16">
        <v>0</v>
      </c>
      <c r="W1856" s="11">
        <v>0</v>
      </c>
      <c r="X1856" s="17">
        <v>0</v>
      </c>
      <c r="Y1856" s="16"/>
      <c r="Z1856" s="11"/>
      <c r="AA1856" s="17"/>
      <c r="AB1856" s="16"/>
      <c r="AC1856" s="11"/>
      <c r="AD1856" s="17">
        <f t="shared" si="424"/>
        <v>0</v>
      </c>
      <c r="AE1856" s="16"/>
      <c r="AF1856" s="11"/>
      <c r="AG1856" s="17"/>
      <c r="AH1856" s="164">
        <f t="shared" si="423"/>
        <v>0</v>
      </c>
      <c r="AI1856" s="285"/>
      <c r="AJ1856" s="16">
        <f t="shared" si="415"/>
        <v>0</v>
      </c>
    </row>
    <row r="1857" spans="1:36" ht="11.25" customHeight="1">
      <c r="A1857" s="156">
        <v>23700273</v>
      </c>
      <c r="C1857" s="197" t="s">
        <v>3186</v>
      </c>
      <c r="D1857" s="159">
        <v>0</v>
      </c>
      <c r="E1857" s="159">
        <v>0</v>
      </c>
      <c r="F1857" s="159">
        <v>0</v>
      </c>
      <c r="G1857" s="159">
        <v>0</v>
      </c>
      <c r="H1857" s="159">
        <v>0</v>
      </c>
      <c r="I1857" s="159">
        <v>0</v>
      </c>
      <c r="J1857" s="275">
        <v>0</v>
      </c>
      <c r="K1857" s="275">
        <v>0</v>
      </c>
      <c r="L1857" s="160">
        <v>0</v>
      </c>
      <c r="M1857" s="160">
        <v>0</v>
      </c>
      <c r="N1857" s="160">
        <v>0</v>
      </c>
      <c r="O1857" s="160">
        <v>0</v>
      </c>
      <c r="P1857" s="160">
        <v>0</v>
      </c>
      <c r="Q1857" s="160">
        <f t="shared" si="418"/>
        <v>0</v>
      </c>
      <c r="R1857" s="222"/>
      <c r="S1857" s="209"/>
      <c r="T1857" s="209"/>
      <c r="U1857" s="517"/>
      <c r="V1857" s="16">
        <v>0</v>
      </c>
      <c r="W1857" s="11">
        <v>0</v>
      </c>
      <c r="X1857" s="17">
        <v>0</v>
      </c>
      <c r="Y1857" s="16"/>
      <c r="Z1857" s="11"/>
      <c r="AA1857" s="17"/>
      <c r="AB1857" s="16"/>
      <c r="AC1857" s="11"/>
      <c r="AD1857" s="17">
        <f t="shared" si="424"/>
        <v>0</v>
      </c>
      <c r="AE1857" s="16"/>
      <c r="AF1857" s="11"/>
      <c r="AG1857" s="17"/>
      <c r="AH1857" s="164">
        <f t="shared" si="423"/>
        <v>0</v>
      </c>
      <c r="AI1857" s="285"/>
      <c r="AJ1857" s="16">
        <f t="shared" si="415"/>
        <v>0</v>
      </c>
    </row>
    <row r="1858" spans="1:36" ht="11.25" customHeight="1">
      <c r="A1858" s="156">
        <v>23700283</v>
      </c>
      <c r="C1858" s="197" t="s">
        <v>3187</v>
      </c>
      <c r="D1858" s="159">
        <v>0</v>
      </c>
      <c r="E1858" s="159">
        <v>0</v>
      </c>
      <c r="F1858" s="159">
        <v>0</v>
      </c>
      <c r="G1858" s="159">
        <v>0</v>
      </c>
      <c r="H1858" s="159">
        <v>0</v>
      </c>
      <c r="I1858" s="159">
        <v>0</v>
      </c>
      <c r="J1858" s="275">
        <v>0</v>
      </c>
      <c r="K1858" s="275">
        <v>0</v>
      </c>
      <c r="L1858" s="160">
        <v>0</v>
      </c>
      <c r="M1858" s="160">
        <v>0</v>
      </c>
      <c r="N1858" s="160">
        <v>0</v>
      </c>
      <c r="O1858" s="160">
        <v>0</v>
      </c>
      <c r="P1858" s="160">
        <v>0</v>
      </c>
      <c r="Q1858" s="160">
        <f t="shared" si="418"/>
        <v>0</v>
      </c>
      <c r="R1858" s="222"/>
      <c r="S1858" s="209"/>
      <c r="T1858" s="209"/>
      <c r="U1858" s="517"/>
      <c r="V1858" s="16">
        <v>0</v>
      </c>
      <c r="W1858" s="11">
        <v>0</v>
      </c>
      <c r="X1858" s="17">
        <v>0</v>
      </c>
      <c r="Y1858" s="16"/>
      <c r="Z1858" s="11"/>
      <c r="AA1858" s="17"/>
      <c r="AB1858" s="16"/>
      <c r="AC1858" s="11"/>
      <c r="AD1858" s="17">
        <f t="shared" si="424"/>
        <v>0</v>
      </c>
      <c r="AE1858" s="16"/>
      <c r="AF1858" s="11"/>
      <c r="AG1858" s="17"/>
      <c r="AH1858" s="164">
        <f t="shared" si="423"/>
        <v>0</v>
      </c>
      <c r="AI1858" s="285"/>
      <c r="AJ1858" s="16">
        <f t="shared" ref="AJ1858:AJ1921" si="425">Q1858-X1858-AA1858-AD1858-AG1858-AH1858</f>
        <v>0</v>
      </c>
    </row>
    <row r="1859" spans="1:36" ht="11.25" customHeight="1">
      <c r="A1859" s="156">
        <v>23700293</v>
      </c>
      <c r="C1859" s="197" t="s">
        <v>3188</v>
      </c>
      <c r="D1859" s="159">
        <v>0</v>
      </c>
      <c r="E1859" s="159">
        <v>0</v>
      </c>
      <c r="F1859" s="159">
        <v>0</v>
      </c>
      <c r="G1859" s="159">
        <v>0</v>
      </c>
      <c r="H1859" s="159">
        <v>0</v>
      </c>
      <c r="I1859" s="159">
        <v>0</v>
      </c>
      <c r="J1859" s="275">
        <v>0</v>
      </c>
      <c r="K1859" s="275">
        <v>0</v>
      </c>
      <c r="L1859" s="160">
        <v>0</v>
      </c>
      <c r="M1859" s="160">
        <v>0</v>
      </c>
      <c r="N1859" s="160">
        <v>0</v>
      </c>
      <c r="O1859" s="160">
        <v>0</v>
      </c>
      <c r="P1859" s="160">
        <v>0</v>
      </c>
      <c r="Q1859" s="160">
        <f t="shared" si="418"/>
        <v>0</v>
      </c>
      <c r="R1859" s="222"/>
      <c r="S1859" s="209"/>
      <c r="T1859" s="209"/>
      <c r="U1859" s="517"/>
      <c r="V1859" s="16">
        <v>0</v>
      </c>
      <c r="W1859" s="11">
        <v>0</v>
      </c>
      <c r="X1859" s="17">
        <v>0</v>
      </c>
      <c r="Y1859" s="16"/>
      <c r="Z1859" s="11"/>
      <c r="AA1859" s="17"/>
      <c r="AB1859" s="16"/>
      <c r="AC1859" s="11"/>
      <c r="AD1859" s="17">
        <f t="shared" si="424"/>
        <v>0</v>
      </c>
      <c r="AE1859" s="16"/>
      <c r="AF1859" s="11"/>
      <c r="AG1859" s="17"/>
      <c r="AH1859" s="164">
        <f t="shared" si="423"/>
        <v>0</v>
      </c>
      <c r="AI1859" s="285"/>
      <c r="AJ1859" s="16">
        <f t="shared" si="425"/>
        <v>0</v>
      </c>
    </row>
    <row r="1860" spans="1:36" ht="11.25" customHeight="1">
      <c r="A1860" s="156">
        <v>23700303</v>
      </c>
      <c r="C1860" s="197" t="s">
        <v>3189</v>
      </c>
      <c r="D1860" s="159">
        <v>0</v>
      </c>
      <c r="E1860" s="159">
        <v>0</v>
      </c>
      <c r="F1860" s="159">
        <v>0</v>
      </c>
      <c r="G1860" s="159">
        <v>0</v>
      </c>
      <c r="H1860" s="159">
        <v>0</v>
      </c>
      <c r="I1860" s="159">
        <v>0</v>
      </c>
      <c r="J1860" s="275">
        <v>0</v>
      </c>
      <c r="K1860" s="275">
        <v>0</v>
      </c>
      <c r="L1860" s="160">
        <v>0</v>
      </c>
      <c r="M1860" s="160">
        <v>0</v>
      </c>
      <c r="N1860" s="160">
        <v>0</v>
      </c>
      <c r="O1860" s="160">
        <v>0</v>
      </c>
      <c r="P1860" s="160">
        <v>0</v>
      </c>
      <c r="Q1860" s="160">
        <f t="shared" si="418"/>
        <v>0</v>
      </c>
      <c r="R1860" s="222"/>
      <c r="S1860" s="209"/>
      <c r="T1860" s="209"/>
      <c r="U1860" s="517"/>
      <c r="V1860" s="16">
        <v>0</v>
      </c>
      <c r="W1860" s="11">
        <v>0</v>
      </c>
      <c r="X1860" s="17">
        <v>0</v>
      </c>
      <c r="Y1860" s="16"/>
      <c r="Z1860" s="11"/>
      <c r="AA1860" s="17"/>
      <c r="AB1860" s="16"/>
      <c r="AC1860" s="11"/>
      <c r="AD1860" s="17">
        <f t="shared" si="424"/>
        <v>0</v>
      </c>
      <c r="AE1860" s="16"/>
      <c r="AF1860" s="11"/>
      <c r="AG1860" s="17"/>
      <c r="AH1860" s="164">
        <f t="shared" si="423"/>
        <v>0</v>
      </c>
      <c r="AI1860" s="285"/>
      <c r="AJ1860" s="16">
        <f t="shared" si="425"/>
        <v>0</v>
      </c>
    </row>
    <row r="1861" spans="1:36" ht="11.25" customHeight="1">
      <c r="A1861" s="156">
        <v>23700313</v>
      </c>
      <c r="C1861" s="197" t="s">
        <v>3190</v>
      </c>
      <c r="D1861" s="159">
        <v>0</v>
      </c>
      <c r="E1861" s="159">
        <v>0</v>
      </c>
      <c r="F1861" s="159">
        <v>0</v>
      </c>
      <c r="G1861" s="159">
        <v>0</v>
      </c>
      <c r="H1861" s="159">
        <v>0</v>
      </c>
      <c r="I1861" s="159">
        <v>0</v>
      </c>
      <c r="J1861" s="275">
        <v>0</v>
      </c>
      <c r="K1861" s="275">
        <v>0</v>
      </c>
      <c r="L1861" s="160">
        <v>0</v>
      </c>
      <c r="M1861" s="160">
        <v>0</v>
      </c>
      <c r="N1861" s="160">
        <v>0</v>
      </c>
      <c r="O1861" s="160">
        <v>0</v>
      </c>
      <c r="P1861" s="160">
        <v>0</v>
      </c>
      <c r="Q1861" s="160">
        <f t="shared" si="418"/>
        <v>0</v>
      </c>
      <c r="R1861" s="222"/>
      <c r="S1861" s="209"/>
      <c r="T1861" s="209"/>
      <c r="U1861" s="517"/>
      <c r="V1861" s="16">
        <v>0</v>
      </c>
      <c r="W1861" s="11">
        <v>0</v>
      </c>
      <c r="X1861" s="17">
        <v>0</v>
      </c>
      <c r="Y1861" s="16"/>
      <c r="Z1861" s="11"/>
      <c r="AA1861" s="17"/>
      <c r="AB1861" s="16"/>
      <c r="AC1861" s="11"/>
      <c r="AD1861" s="17">
        <f t="shared" si="424"/>
        <v>0</v>
      </c>
      <c r="AE1861" s="16"/>
      <c r="AF1861" s="11"/>
      <c r="AG1861" s="17"/>
      <c r="AH1861" s="164">
        <f t="shared" si="423"/>
        <v>0</v>
      </c>
      <c r="AI1861" s="285"/>
      <c r="AJ1861" s="16">
        <f t="shared" si="425"/>
        <v>0</v>
      </c>
    </row>
    <row r="1862" spans="1:36" ht="11.25" customHeight="1">
      <c r="A1862" s="156">
        <v>23700323</v>
      </c>
      <c r="C1862" s="197" t="s">
        <v>1581</v>
      </c>
      <c r="D1862" s="159">
        <v>0</v>
      </c>
      <c r="E1862" s="159">
        <v>0</v>
      </c>
      <c r="F1862" s="159">
        <v>0</v>
      </c>
      <c r="G1862" s="159">
        <v>0</v>
      </c>
      <c r="H1862" s="159">
        <v>0</v>
      </c>
      <c r="I1862" s="159">
        <v>0</v>
      </c>
      <c r="J1862" s="275">
        <v>0</v>
      </c>
      <c r="K1862" s="275">
        <v>0</v>
      </c>
      <c r="L1862" s="160">
        <v>0</v>
      </c>
      <c r="M1862" s="160">
        <v>0</v>
      </c>
      <c r="N1862" s="160">
        <v>0</v>
      </c>
      <c r="O1862" s="160">
        <v>0</v>
      </c>
      <c r="P1862" s="160">
        <v>0</v>
      </c>
      <c r="Q1862" s="160">
        <f t="shared" si="418"/>
        <v>0</v>
      </c>
      <c r="R1862" s="222"/>
      <c r="S1862" s="209"/>
      <c r="T1862" s="209"/>
      <c r="U1862" s="517"/>
      <c r="V1862" s="16">
        <v>0</v>
      </c>
      <c r="W1862" s="11">
        <v>0</v>
      </c>
      <c r="X1862" s="17">
        <v>0</v>
      </c>
      <c r="Y1862" s="16"/>
      <c r="Z1862" s="11"/>
      <c r="AA1862" s="17"/>
      <c r="AB1862" s="16"/>
      <c r="AC1862" s="11"/>
      <c r="AD1862" s="17">
        <f t="shared" si="424"/>
        <v>0</v>
      </c>
      <c r="AE1862" s="16"/>
      <c r="AF1862" s="11"/>
      <c r="AG1862" s="17"/>
      <c r="AH1862" s="164">
        <f t="shared" si="423"/>
        <v>0</v>
      </c>
      <c r="AI1862" s="285"/>
      <c r="AJ1862" s="16">
        <f t="shared" si="425"/>
        <v>0</v>
      </c>
    </row>
    <row r="1863" spans="1:36" ht="11.25" customHeight="1">
      <c r="A1863" s="156">
        <v>23700333</v>
      </c>
      <c r="C1863" s="197" t="s">
        <v>1582</v>
      </c>
      <c r="D1863" s="159">
        <v>0</v>
      </c>
      <c r="E1863" s="159">
        <v>0</v>
      </c>
      <c r="F1863" s="159">
        <v>0</v>
      </c>
      <c r="G1863" s="159">
        <v>0</v>
      </c>
      <c r="H1863" s="159">
        <v>0</v>
      </c>
      <c r="I1863" s="159">
        <v>0</v>
      </c>
      <c r="J1863" s="275">
        <v>0</v>
      </c>
      <c r="K1863" s="275">
        <v>0</v>
      </c>
      <c r="L1863" s="160">
        <v>0</v>
      </c>
      <c r="M1863" s="160">
        <v>0</v>
      </c>
      <c r="N1863" s="160">
        <v>0</v>
      </c>
      <c r="O1863" s="160">
        <v>0</v>
      </c>
      <c r="P1863" s="160">
        <v>0</v>
      </c>
      <c r="Q1863" s="160">
        <f t="shared" si="418"/>
        <v>0</v>
      </c>
      <c r="R1863" s="222"/>
      <c r="S1863" s="209"/>
      <c r="T1863" s="209"/>
      <c r="U1863" s="517"/>
      <c r="V1863" s="16">
        <v>0</v>
      </c>
      <c r="W1863" s="11">
        <v>0</v>
      </c>
      <c r="X1863" s="17">
        <v>0</v>
      </c>
      <c r="Y1863" s="16"/>
      <c r="Z1863" s="11"/>
      <c r="AA1863" s="17"/>
      <c r="AB1863" s="16"/>
      <c r="AC1863" s="11"/>
      <c r="AD1863" s="17">
        <f t="shared" si="424"/>
        <v>0</v>
      </c>
      <c r="AE1863" s="16"/>
      <c r="AF1863" s="11"/>
      <c r="AG1863" s="17"/>
      <c r="AH1863" s="164">
        <f t="shared" si="423"/>
        <v>0</v>
      </c>
      <c r="AI1863" s="285"/>
      <c r="AJ1863" s="16">
        <f t="shared" si="425"/>
        <v>0</v>
      </c>
    </row>
    <row r="1864" spans="1:36" ht="11.25" customHeight="1">
      <c r="A1864" s="156">
        <v>23700343</v>
      </c>
      <c r="C1864" s="197" t="s">
        <v>3191</v>
      </c>
      <c r="D1864" s="159">
        <v>0</v>
      </c>
      <c r="E1864" s="159">
        <v>0</v>
      </c>
      <c r="F1864" s="159">
        <v>0</v>
      </c>
      <c r="G1864" s="159">
        <v>0</v>
      </c>
      <c r="H1864" s="159">
        <v>0</v>
      </c>
      <c r="I1864" s="159">
        <v>0</v>
      </c>
      <c r="J1864" s="275">
        <v>0</v>
      </c>
      <c r="K1864" s="275">
        <v>0</v>
      </c>
      <c r="L1864" s="160">
        <v>0</v>
      </c>
      <c r="M1864" s="160">
        <v>0</v>
      </c>
      <c r="N1864" s="160">
        <v>0</v>
      </c>
      <c r="O1864" s="160">
        <v>0</v>
      </c>
      <c r="P1864" s="160">
        <v>0</v>
      </c>
      <c r="Q1864" s="160">
        <f t="shared" si="418"/>
        <v>0</v>
      </c>
      <c r="R1864" s="222"/>
      <c r="S1864" s="209"/>
      <c r="T1864" s="209"/>
      <c r="U1864" s="517"/>
      <c r="V1864" s="16">
        <v>0</v>
      </c>
      <c r="W1864" s="11">
        <v>0</v>
      </c>
      <c r="X1864" s="17">
        <v>0</v>
      </c>
      <c r="Y1864" s="16"/>
      <c r="Z1864" s="11"/>
      <c r="AA1864" s="17"/>
      <c r="AB1864" s="16"/>
      <c r="AC1864" s="11"/>
      <c r="AD1864" s="17">
        <f t="shared" si="424"/>
        <v>0</v>
      </c>
      <c r="AE1864" s="16"/>
      <c r="AF1864" s="11"/>
      <c r="AG1864" s="17"/>
      <c r="AH1864" s="164">
        <f t="shared" si="423"/>
        <v>0</v>
      </c>
      <c r="AI1864" s="285"/>
      <c r="AJ1864" s="16">
        <f t="shared" si="425"/>
        <v>0</v>
      </c>
    </row>
    <row r="1865" spans="1:36" ht="11.25" customHeight="1">
      <c r="A1865" s="156">
        <v>23700353</v>
      </c>
      <c r="C1865" s="197" t="s">
        <v>3192</v>
      </c>
      <c r="D1865" s="159">
        <v>0</v>
      </c>
      <c r="E1865" s="159">
        <v>0</v>
      </c>
      <c r="F1865" s="159">
        <v>0</v>
      </c>
      <c r="G1865" s="159">
        <v>0</v>
      </c>
      <c r="H1865" s="159">
        <v>0</v>
      </c>
      <c r="I1865" s="159">
        <v>0</v>
      </c>
      <c r="J1865" s="275">
        <v>0</v>
      </c>
      <c r="K1865" s="275">
        <v>0</v>
      </c>
      <c r="L1865" s="160">
        <v>0</v>
      </c>
      <c r="M1865" s="160">
        <v>0</v>
      </c>
      <c r="N1865" s="160">
        <v>0</v>
      </c>
      <c r="O1865" s="160">
        <v>0</v>
      </c>
      <c r="P1865" s="160">
        <v>0</v>
      </c>
      <c r="Q1865" s="160">
        <f t="shared" si="418"/>
        <v>0</v>
      </c>
      <c r="R1865" s="222"/>
      <c r="S1865" s="209"/>
      <c r="T1865" s="209"/>
      <c r="U1865" s="517"/>
      <c r="V1865" s="16">
        <v>0</v>
      </c>
      <c r="W1865" s="11">
        <v>0</v>
      </c>
      <c r="X1865" s="17">
        <v>0</v>
      </c>
      <c r="Y1865" s="16"/>
      <c r="Z1865" s="11"/>
      <c r="AA1865" s="17"/>
      <c r="AB1865" s="16"/>
      <c r="AC1865" s="11"/>
      <c r="AD1865" s="17">
        <f t="shared" si="424"/>
        <v>0</v>
      </c>
      <c r="AE1865" s="16"/>
      <c r="AF1865" s="11"/>
      <c r="AG1865" s="17"/>
      <c r="AH1865" s="164">
        <f t="shared" si="423"/>
        <v>0</v>
      </c>
      <c r="AI1865" s="285"/>
      <c r="AJ1865" s="16">
        <f t="shared" si="425"/>
        <v>0</v>
      </c>
    </row>
    <row r="1866" spans="1:36" ht="11.25" customHeight="1">
      <c r="A1866" s="156">
        <v>23700363</v>
      </c>
      <c r="C1866" s="197" t="s">
        <v>1583</v>
      </c>
      <c r="D1866" s="159">
        <v>-312812.5</v>
      </c>
      <c r="E1866" s="159">
        <v>-402187.5</v>
      </c>
      <c r="F1866" s="159">
        <v>-491562.5</v>
      </c>
      <c r="G1866" s="159">
        <v>-44687.5</v>
      </c>
      <c r="H1866" s="159">
        <v>-134062.5</v>
      </c>
      <c r="I1866" s="159">
        <v>-223437.5</v>
      </c>
      <c r="J1866" s="275">
        <v>-312812.5</v>
      </c>
      <c r="K1866" s="275">
        <v>-402187.5</v>
      </c>
      <c r="L1866" s="160">
        <v>-491562.5</v>
      </c>
      <c r="M1866" s="160">
        <v>-44687.5</v>
      </c>
      <c r="N1866" s="160">
        <v>-134062.5</v>
      </c>
      <c r="O1866" s="160">
        <v>-223437.5</v>
      </c>
      <c r="P1866" s="160">
        <v>-312812.5</v>
      </c>
      <c r="Q1866" s="160">
        <f t="shared" si="418"/>
        <v>-268125</v>
      </c>
      <c r="R1866" s="222"/>
      <c r="S1866" s="209"/>
      <c r="T1866" s="209"/>
      <c r="U1866" s="517"/>
      <c r="V1866" s="16">
        <v>0</v>
      </c>
      <c r="W1866" s="11">
        <v>0</v>
      </c>
      <c r="X1866" s="17">
        <v>0</v>
      </c>
      <c r="Y1866" s="16"/>
      <c r="Z1866" s="11"/>
      <c r="AA1866" s="17"/>
      <c r="AB1866" s="16"/>
      <c r="AC1866" s="11"/>
      <c r="AD1866" s="17">
        <f t="shared" si="424"/>
        <v>0</v>
      </c>
      <c r="AE1866" s="16"/>
      <c r="AF1866" s="11"/>
      <c r="AG1866" s="17"/>
      <c r="AH1866" s="164">
        <f t="shared" si="423"/>
        <v>-268125</v>
      </c>
      <c r="AI1866" s="285"/>
      <c r="AJ1866" s="16">
        <f t="shared" si="425"/>
        <v>0</v>
      </c>
    </row>
    <row r="1867" spans="1:36" ht="11.25" customHeight="1">
      <c r="A1867" s="156">
        <v>23700373</v>
      </c>
      <c r="C1867" s="197" t="s">
        <v>3193</v>
      </c>
      <c r="D1867" s="159">
        <v>0</v>
      </c>
      <c r="E1867" s="159">
        <v>0</v>
      </c>
      <c r="F1867" s="159">
        <v>0</v>
      </c>
      <c r="G1867" s="159">
        <v>0</v>
      </c>
      <c r="H1867" s="159">
        <v>0</v>
      </c>
      <c r="I1867" s="159">
        <v>0</v>
      </c>
      <c r="J1867" s="275">
        <v>0</v>
      </c>
      <c r="K1867" s="275">
        <v>0</v>
      </c>
      <c r="L1867" s="160">
        <v>0</v>
      </c>
      <c r="M1867" s="160">
        <v>0</v>
      </c>
      <c r="N1867" s="160">
        <v>0</v>
      </c>
      <c r="O1867" s="160">
        <v>0</v>
      </c>
      <c r="P1867" s="160">
        <v>0</v>
      </c>
      <c r="Q1867" s="160">
        <f t="shared" ref="Q1867:Q1930" si="426">(D1867+P1867+SUM(E1867:O1867)*2)/24</f>
        <v>0</v>
      </c>
      <c r="R1867" s="222"/>
      <c r="S1867" s="209"/>
      <c r="T1867" s="209"/>
      <c r="U1867" s="517"/>
      <c r="V1867" s="16">
        <v>0</v>
      </c>
      <c r="W1867" s="11">
        <v>0</v>
      </c>
      <c r="X1867" s="17">
        <v>0</v>
      </c>
      <c r="Y1867" s="16"/>
      <c r="Z1867" s="11"/>
      <c r="AA1867" s="17"/>
      <c r="AB1867" s="16"/>
      <c r="AC1867" s="11"/>
      <c r="AD1867" s="17">
        <f t="shared" si="424"/>
        <v>0</v>
      </c>
      <c r="AE1867" s="16"/>
      <c r="AF1867" s="11"/>
      <c r="AG1867" s="17"/>
      <c r="AH1867" s="164">
        <f t="shared" si="423"/>
        <v>0</v>
      </c>
      <c r="AI1867" s="285"/>
      <c r="AJ1867" s="16">
        <f t="shared" si="425"/>
        <v>0</v>
      </c>
    </row>
    <row r="1868" spans="1:36" ht="11.25" customHeight="1">
      <c r="A1868" s="156">
        <v>23700383</v>
      </c>
      <c r="C1868" s="197" t="s">
        <v>186</v>
      </c>
      <c r="D1868" s="159">
        <v>-42000</v>
      </c>
      <c r="E1868" s="159">
        <v>-54000</v>
      </c>
      <c r="F1868" s="159">
        <v>-66000</v>
      </c>
      <c r="G1868" s="159">
        <v>-6000</v>
      </c>
      <c r="H1868" s="159">
        <v>-18000</v>
      </c>
      <c r="I1868" s="159">
        <v>-30000</v>
      </c>
      <c r="J1868" s="275">
        <v>-42000</v>
      </c>
      <c r="K1868" s="275">
        <v>-54000</v>
      </c>
      <c r="L1868" s="160">
        <v>-66000</v>
      </c>
      <c r="M1868" s="160">
        <v>-6000</v>
      </c>
      <c r="N1868" s="160">
        <v>-18000</v>
      </c>
      <c r="O1868" s="160">
        <v>-30000</v>
      </c>
      <c r="P1868" s="160">
        <v>-42000</v>
      </c>
      <c r="Q1868" s="160">
        <f t="shared" si="426"/>
        <v>-36000</v>
      </c>
      <c r="R1868" s="222"/>
      <c r="S1868" s="209"/>
      <c r="T1868" s="209"/>
      <c r="U1868" s="517"/>
      <c r="V1868" s="16">
        <v>0</v>
      </c>
      <c r="W1868" s="11">
        <v>0</v>
      </c>
      <c r="X1868" s="17">
        <v>0</v>
      </c>
      <c r="Y1868" s="16"/>
      <c r="Z1868" s="11"/>
      <c r="AA1868" s="17"/>
      <c r="AB1868" s="16"/>
      <c r="AC1868" s="11"/>
      <c r="AD1868" s="17">
        <f t="shared" si="424"/>
        <v>0</v>
      </c>
      <c r="AE1868" s="16"/>
      <c r="AF1868" s="11"/>
      <c r="AG1868" s="17"/>
      <c r="AH1868" s="164">
        <f t="shared" si="423"/>
        <v>-36000</v>
      </c>
      <c r="AI1868" s="285"/>
      <c r="AJ1868" s="16">
        <f t="shared" si="425"/>
        <v>0</v>
      </c>
    </row>
    <row r="1869" spans="1:36" ht="11.25" customHeight="1">
      <c r="A1869" s="156">
        <v>23700443</v>
      </c>
      <c r="C1869" s="197" t="s">
        <v>3194</v>
      </c>
      <c r="D1869" s="159">
        <v>0</v>
      </c>
      <c r="E1869" s="159">
        <v>0</v>
      </c>
      <c r="F1869" s="159">
        <v>0</v>
      </c>
      <c r="G1869" s="159">
        <v>0</v>
      </c>
      <c r="H1869" s="159">
        <v>0</v>
      </c>
      <c r="I1869" s="159">
        <v>0</v>
      </c>
      <c r="J1869" s="275">
        <v>0</v>
      </c>
      <c r="K1869" s="275">
        <v>0</v>
      </c>
      <c r="L1869" s="160">
        <v>0</v>
      </c>
      <c r="M1869" s="160">
        <v>0</v>
      </c>
      <c r="N1869" s="160">
        <v>0</v>
      </c>
      <c r="O1869" s="160">
        <v>0</v>
      </c>
      <c r="P1869" s="160">
        <v>0</v>
      </c>
      <c r="Q1869" s="160">
        <f t="shared" si="426"/>
        <v>0</v>
      </c>
      <c r="R1869" s="222"/>
      <c r="S1869" s="209"/>
      <c r="T1869" s="209"/>
      <c r="U1869" s="517"/>
      <c r="V1869" s="16">
        <v>0</v>
      </c>
      <c r="W1869" s="11">
        <v>0</v>
      </c>
      <c r="X1869" s="17">
        <v>0</v>
      </c>
      <c r="Y1869" s="16"/>
      <c r="Z1869" s="11"/>
      <c r="AA1869" s="17"/>
      <c r="AB1869" s="16"/>
      <c r="AC1869" s="11"/>
      <c r="AD1869" s="17">
        <f t="shared" si="424"/>
        <v>0</v>
      </c>
      <c r="AE1869" s="16"/>
      <c r="AF1869" s="11"/>
      <c r="AG1869" s="17"/>
      <c r="AH1869" s="164">
        <f t="shared" si="423"/>
        <v>0</v>
      </c>
      <c r="AI1869" s="285"/>
      <c r="AJ1869" s="16">
        <f t="shared" si="425"/>
        <v>0</v>
      </c>
    </row>
    <row r="1870" spans="1:36" ht="11.25" customHeight="1">
      <c r="A1870" s="156">
        <v>23700453</v>
      </c>
      <c r="C1870" s="197" t="s">
        <v>3195</v>
      </c>
      <c r="D1870" s="159">
        <v>0</v>
      </c>
      <c r="E1870" s="159">
        <v>0</v>
      </c>
      <c r="F1870" s="159">
        <v>0</v>
      </c>
      <c r="G1870" s="159">
        <v>0</v>
      </c>
      <c r="H1870" s="159">
        <v>0</v>
      </c>
      <c r="I1870" s="159">
        <v>0</v>
      </c>
      <c r="J1870" s="275">
        <v>0</v>
      </c>
      <c r="K1870" s="275">
        <v>0</v>
      </c>
      <c r="L1870" s="160">
        <v>0</v>
      </c>
      <c r="M1870" s="160">
        <v>0</v>
      </c>
      <c r="N1870" s="160">
        <v>0</v>
      </c>
      <c r="O1870" s="160">
        <v>0</v>
      </c>
      <c r="P1870" s="160">
        <v>0</v>
      </c>
      <c r="Q1870" s="160">
        <f t="shared" si="426"/>
        <v>0</v>
      </c>
      <c r="R1870" s="222"/>
      <c r="S1870" s="209"/>
      <c r="T1870" s="209"/>
      <c r="U1870" s="517"/>
      <c r="V1870" s="16">
        <v>0</v>
      </c>
      <c r="W1870" s="11">
        <v>0</v>
      </c>
      <c r="X1870" s="17">
        <v>0</v>
      </c>
      <c r="Y1870" s="16"/>
      <c r="Z1870" s="11"/>
      <c r="AA1870" s="17"/>
      <c r="AB1870" s="16"/>
      <c r="AC1870" s="11"/>
      <c r="AD1870" s="17">
        <f t="shared" si="424"/>
        <v>0</v>
      </c>
      <c r="AE1870" s="16"/>
      <c r="AF1870" s="11"/>
      <c r="AG1870" s="17"/>
      <c r="AH1870" s="164">
        <f t="shared" si="423"/>
        <v>0</v>
      </c>
      <c r="AI1870" s="285"/>
      <c r="AJ1870" s="16">
        <f t="shared" si="425"/>
        <v>0</v>
      </c>
    </row>
    <row r="1871" spans="1:36" ht="11.25" customHeight="1">
      <c r="A1871" s="156">
        <v>23700493</v>
      </c>
      <c r="C1871" s="197" t="s">
        <v>3196</v>
      </c>
      <c r="D1871" s="159">
        <v>0</v>
      </c>
      <c r="E1871" s="159">
        <v>0</v>
      </c>
      <c r="F1871" s="159">
        <v>0</v>
      </c>
      <c r="G1871" s="159">
        <v>0</v>
      </c>
      <c r="H1871" s="159">
        <v>0</v>
      </c>
      <c r="I1871" s="159">
        <v>0</v>
      </c>
      <c r="J1871" s="275">
        <v>0</v>
      </c>
      <c r="K1871" s="275">
        <v>0</v>
      </c>
      <c r="L1871" s="160">
        <v>0</v>
      </c>
      <c r="M1871" s="160">
        <v>0</v>
      </c>
      <c r="N1871" s="160">
        <v>0</v>
      </c>
      <c r="O1871" s="160">
        <v>0</v>
      </c>
      <c r="P1871" s="160">
        <v>0</v>
      </c>
      <c r="Q1871" s="160">
        <f t="shared" si="426"/>
        <v>0</v>
      </c>
      <c r="R1871" s="222"/>
      <c r="S1871" s="209"/>
      <c r="T1871" s="209"/>
      <c r="U1871" s="517"/>
      <c r="V1871" s="16">
        <v>0</v>
      </c>
      <c r="W1871" s="11">
        <v>0</v>
      </c>
      <c r="X1871" s="17">
        <v>0</v>
      </c>
      <c r="Y1871" s="16"/>
      <c r="Z1871" s="11"/>
      <c r="AA1871" s="17"/>
      <c r="AB1871" s="16"/>
      <c r="AC1871" s="11"/>
      <c r="AD1871" s="17">
        <f t="shared" si="424"/>
        <v>0</v>
      </c>
      <c r="AE1871" s="16"/>
      <c r="AF1871" s="11"/>
      <c r="AG1871" s="17"/>
      <c r="AH1871" s="164">
        <f t="shared" si="423"/>
        <v>0</v>
      </c>
      <c r="AI1871" s="285"/>
      <c r="AJ1871" s="16">
        <f t="shared" si="425"/>
        <v>0</v>
      </c>
    </row>
    <row r="1872" spans="1:36" ht="11.25" customHeight="1">
      <c r="A1872" s="156">
        <v>23700573</v>
      </c>
      <c r="C1872" s="197" t="s">
        <v>3197</v>
      </c>
      <c r="D1872" s="159">
        <v>0</v>
      </c>
      <c r="E1872" s="159">
        <v>0</v>
      </c>
      <c r="F1872" s="159">
        <v>0</v>
      </c>
      <c r="G1872" s="159">
        <v>0</v>
      </c>
      <c r="H1872" s="159">
        <v>0</v>
      </c>
      <c r="I1872" s="159">
        <v>0</v>
      </c>
      <c r="J1872" s="275">
        <v>0</v>
      </c>
      <c r="K1872" s="275">
        <v>0</v>
      </c>
      <c r="L1872" s="160">
        <v>0</v>
      </c>
      <c r="M1872" s="160">
        <v>0</v>
      </c>
      <c r="N1872" s="160">
        <v>0</v>
      </c>
      <c r="O1872" s="160">
        <v>0</v>
      </c>
      <c r="P1872" s="160">
        <v>0</v>
      </c>
      <c r="Q1872" s="160">
        <f t="shared" si="426"/>
        <v>0</v>
      </c>
      <c r="R1872" s="222"/>
      <c r="S1872" s="209"/>
      <c r="T1872" s="209"/>
      <c r="U1872" s="517"/>
      <c r="V1872" s="16">
        <v>0</v>
      </c>
      <c r="W1872" s="11">
        <v>0</v>
      </c>
      <c r="X1872" s="17">
        <v>0</v>
      </c>
      <c r="Y1872" s="16"/>
      <c r="Z1872" s="11"/>
      <c r="AA1872" s="17"/>
      <c r="AB1872" s="16"/>
      <c r="AC1872" s="11"/>
      <c r="AD1872" s="17">
        <f t="shared" si="424"/>
        <v>0</v>
      </c>
      <c r="AE1872" s="16"/>
      <c r="AF1872" s="11"/>
      <c r="AG1872" s="17"/>
      <c r="AH1872" s="164">
        <f t="shared" si="423"/>
        <v>0</v>
      </c>
      <c r="AI1872" s="285"/>
      <c r="AJ1872" s="16">
        <f t="shared" si="425"/>
        <v>0</v>
      </c>
    </row>
    <row r="1873" spans="1:36" ht="11.25" customHeight="1">
      <c r="A1873" s="156">
        <v>23700663</v>
      </c>
      <c r="C1873" s="197" t="s">
        <v>3198</v>
      </c>
      <c r="D1873" s="159">
        <v>0</v>
      </c>
      <c r="E1873" s="159">
        <v>0</v>
      </c>
      <c r="F1873" s="159">
        <v>0</v>
      </c>
      <c r="G1873" s="159">
        <v>0</v>
      </c>
      <c r="H1873" s="159">
        <v>0</v>
      </c>
      <c r="I1873" s="159">
        <v>0</v>
      </c>
      <c r="J1873" s="275">
        <v>0</v>
      </c>
      <c r="K1873" s="275">
        <v>0</v>
      </c>
      <c r="L1873" s="160">
        <v>0</v>
      </c>
      <c r="M1873" s="160">
        <v>0</v>
      </c>
      <c r="N1873" s="160">
        <v>0</v>
      </c>
      <c r="O1873" s="160">
        <v>0</v>
      </c>
      <c r="P1873" s="160">
        <v>0</v>
      </c>
      <c r="Q1873" s="160">
        <f t="shared" si="426"/>
        <v>0</v>
      </c>
      <c r="R1873" s="222"/>
      <c r="S1873" s="209"/>
      <c r="T1873" s="209"/>
      <c r="U1873" s="517"/>
      <c r="V1873" s="16">
        <v>0</v>
      </c>
      <c r="W1873" s="11">
        <v>0</v>
      </c>
      <c r="X1873" s="17">
        <v>0</v>
      </c>
      <c r="Y1873" s="16"/>
      <c r="Z1873" s="11"/>
      <c r="AA1873" s="17"/>
      <c r="AB1873" s="16"/>
      <c r="AC1873" s="11"/>
      <c r="AD1873" s="17">
        <f t="shared" si="424"/>
        <v>0</v>
      </c>
      <c r="AE1873" s="16"/>
      <c r="AF1873" s="11"/>
      <c r="AG1873" s="17"/>
      <c r="AH1873" s="164">
        <f t="shared" si="423"/>
        <v>0</v>
      </c>
      <c r="AI1873" s="285"/>
      <c r="AJ1873" s="16">
        <f t="shared" si="425"/>
        <v>0</v>
      </c>
    </row>
    <row r="1874" spans="1:36" ht="11.25" customHeight="1">
      <c r="A1874" s="156">
        <v>23700673</v>
      </c>
      <c r="C1874" s="197" t="s">
        <v>3199</v>
      </c>
      <c r="D1874" s="159">
        <v>0</v>
      </c>
      <c r="E1874" s="159">
        <v>0</v>
      </c>
      <c r="F1874" s="159">
        <v>0</v>
      </c>
      <c r="G1874" s="159">
        <v>0</v>
      </c>
      <c r="H1874" s="159">
        <v>0</v>
      </c>
      <c r="I1874" s="159">
        <v>0</v>
      </c>
      <c r="J1874" s="275">
        <v>0</v>
      </c>
      <c r="K1874" s="275">
        <v>0</v>
      </c>
      <c r="L1874" s="160">
        <v>0</v>
      </c>
      <c r="M1874" s="160">
        <v>0</v>
      </c>
      <c r="N1874" s="160">
        <v>0</v>
      </c>
      <c r="O1874" s="160">
        <v>0</v>
      </c>
      <c r="P1874" s="160">
        <v>0</v>
      </c>
      <c r="Q1874" s="160">
        <f t="shared" si="426"/>
        <v>0</v>
      </c>
      <c r="R1874" s="222"/>
      <c r="S1874" s="209"/>
      <c r="T1874" s="209"/>
      <c r="U1874" s="517"/>
      <c r="V1874" s="16">
        <v>0</v>
      </c>
      <c r="W1874" s="11">
        <v>0</v>
      </c>
      <c r="X1874" s="17">
        <v>0</v>
      </c>
      <c r="Y1874" s="16"/>
      <c r="Z1874" s="11"/>
      <c r="AA1874" s="17"/>
      <c r="AB1874" s="16"/>
      <c r="AC1874" s="11"/>
      <c r="AD1874" s="17">
        <f t="shared" si="424"/>
        <v>0</v>
      </c>
      <c r="AE1874" s="16"/>
      <c r="AF1874" s="11"/>
      <c r="AG1874" s="17"/>
      <c r="AH1874" s="164">
        <f t="shared" si="423"/>
        <v>0</v>
      </c>
      <c r="AI1874" s="285"/>
      <c r="AJ1874" s="16">
        <f t="shared" si="425"/>
        <v>0</v>
      </c>
    </row>
    <row r="1875" spans="1:36" ht="11.25" customHeight="1">
      <c r="A1875" s="156">
        <v>23700683</v>
      </c>
      <c r="C1875" s="197" t="s">
        <v>3200</v>
      </c>
      <c r="D1875" s="159">
        <v>0</v>
      </c>
      <c r="E1875" s="159">
        <v>0</v>
      </c>
      <c r="F1875" s="159">
        <v>0</v>
      </c>
      <c r="G1875" s="159">
        <v>0</v>
      </c>
      <c r="H1875" s="159">
        <v>0</v>
      </c>
      <c r="I1875" s="159">
        <v>0</v>
      </c>
      <c r="J1875" s="275">
        <v>0</v>
      </c>
      <c r="K1875" s="275">
        <v>0</v>
      </c>
      <c r="L1875" s="160">
        <v>0</v>
      </c>
      <c r="M1875" s="160">
        <v>0</v>
      </c>
      <c r="N1875" s="160">
        <v>0</v>
      </c>
      <c r="O1875" s="160">
        <v>0</v>
      </c>
      <c r="P1875" s="160">
        <v>0</v>
      </c>
      <c r="Q1875" s="160">
        <f t="shared" si="426"/>
        <v>0</v>
      </c>
      <c r="R1875" s="222"/>
      <c r="S1875" s="209"/>
      <c r="T1875" s="209"/>
      <c r="U1875" s="517"/>
      <c r="V1875" s="16">
        <v>0</v>
      </c>
      <c r="W1875" s="11">
        <v>0</v>
      </c>
      <c r="X1875" s="17">
        <v>0</v>
      </c>
      <c r="Y1875" s="16"/>
      <c r="Z1875" s="11"/>
      <c r="AA1875" s="17"/>
      <c r="AB1875" s="16"/>
      <c r="AC1875" s="11"/>
      <c r="AD1875" s="17">
        <f t="shared" si="424"/>
        <v>0</v>
      </c>
      <c r="AE1875" s="16"/>
      <c r="AF1875" s="11"/>
      <c r="AG1875" s="17"/>
      <c r="AH1875" s="164">
        <f t="shared" si="423"/>
        <v>0</v>
      </c>
      <c r="AI1875" s="285"/>
      <c r="AJ1875" s="16">
        <f t="shared" si="425"/>
        <v>0</v>
      </c>
    </row>
    <row r="1876" spans="1:36" ht="11.25" customHeight="1">
      <c r="A1876" s="156">
        <v>23700713</v>
      </c>
      <c r="C1876" s="197" t="s">
        <v>1093</v>
      </c>
      <c r="D1876" s="159">
        <v>-13926.69</v>
      </c>
      <c r="E1876" s="159">
        <v>-67565.86</v>
      </c>
      <c r="F1876" s="159">
        <v>-116920.3</v>
      </c>
      <c r="G1876" s="159">
        <v>-14031.69</v>
      </c>
      <c r="H1876" s="159">
        <v>-65115.3</v>
      </c>
      <c r="I1876" s="159">
        <v>-115296.14</v>
      </c>
      <c r="J1876" s="275">
        <v>-13908.92</v>
      </c>
      <c r="K1876" s="275">
        <v>-63291.14</v>
      </c>
      <c r="L1876" s="160">
        <v>-116930.31</v>
      </c>
      <c r="M1876" s="160">
        <v>-14013.92</v>
      </c>
      <c r="N1876" s="160">
        <v>-65125.31</v>
      </c>
      <c r="O1876" s="160">
        <v>-118764.48</v>
      </c>
      <c r="P1876" s="160">
        <v>-14146.7</v>
      </c>
      <c r="Q1876" s="160">
        <f t="shared" si="426"/>
        <v>-65416.672083333338</v>
      </c>
      <c r="R1876" s="222"/>
      <c r="S1876" s="209"/>
      <c r="T1876" s="209"/>
      <c r="U1876" s="517"/>
      <c r="V1876" s="16">
        <v>0</v>
      </c>
      <c r="W1876" s="11">
        <v>0</v>
      </c>
      <c r="X1876" s="17">
        <v>0</v>
      </c>
      <c r="Y1876" s="16"/>
      <c r="Z1876" s="11"/>
      <c r="AA1876" s="17"/>
      <c r="AB1876" s="16"/>
      <c r="AC1876" s="11"/>
      <c r="AD1876" s="17">
        <f t="shared" si="424"/>
        <v>0</v>
      </c>
      <c r="AE1876" s="16"/>
      <c r="AF1876" s="11"/>
      <c r="AG1876" s="17"/>
      <c r="AH1876" s="164">
        <f t="shared" si="423"/>
        <v>-65416.672083333338</v>
      </c>
      <c r="AI1876" s="285"/>
      <c r="AJ1876" s="16">
        <f t="shared" si="425"/>
        <v>0</v>
      </c>
    </row>
    <row r="1877" spans="1:36" ht="11.25" customHeight="1">
      <c r="A1877" s="156">
        <v>23700771</v>
      </c>
      <c r="C1877" s="197" t="s">
        <v>1184</v>
      </c>
      <c r="D1877" s="159">
        <v>0</v>
      </c>
      <c r="E1877" s="159">
        <v>0</v>
      </c>
      <c r="F1877" s="159">
        <v>0</v>
      </c>
      <c r="G1877" s="159">
        <v>0</v>
      </c>
      <c r="H1877" s="159">
        <v>0</v>
      </c>
      <c r="I1877" s="159">
        <v>0</v>
      </c>
      <c r="J1877" s="275">
        <v>0</v>
      </c>
      <c r="K1877" s="275">
        <v>0</v>
      </c>
      <c r="L1877" s="160">
        <v>0</v>
      </c>
      <c r="M1877" s="160">
        <v>0</v>
      </c>
      <c r="N1877" s="160">
        <v>0</v>
      </c>
      <c r="O1877" s="160">
        <v>0</v>
      </c>
      <c r="P1877" s="160">
        <v>0</v>
      </c>
      <c r="Q1877" s="160">
        <f t="shared" si="426"/>
        <v>0</v>
      </c>
      <c r="R1877" s="222"/>
      <c r="S1877" s="209"/>
      <c r="T1877" s="209"/>
      <c r="U1877" s="517"/>
      <c r="V1877" s="16">
        <v>0</v>
      </c>
      <c r="W1877" s="11">
        <v>0</v>
      </c>
      <c r="X1877" s="17">
        <v>0</v>
      </c>
      <c r="Y1877" s="16"/>
      <c r="Z1877" s="11"/>
      <c r="AA1877" s="17"/>
      <c r="AB1877" s="16"/>
      <c r="AC1877" s="11"/>
      <c r="AD1877" s="17">
        <f t="shared" si="424"/>
        <v>0</v>
      </c>
      <c r="AE1877" s="16"/>
      <c r="AF1877" s="11"/>
      <c r="AG1877" s="17"/>
      <c r="AH1877" s="164">
        <f t="shared" si="423"/>
        <v>0</v>
      </c>
      <c r="AI1877" s="285"/>
      <c r="AJ1877" s="16">
        <f t="shared" si="425"/>
        <v>0</v>
      </c>
    </row>
    <row r="1878" spans="1:36" ht="11.25" customHeight="1">
      <c r="A1878" s="156">
        <v>23700773</v>
      </c>
      <c r="C1878" s="197" t="s">
        <v>3201</v>
      </c>
      <c r="D1878" s="159">
        <v>0</v>
      </c>
      <c r="E1878" s="159">
        <v>0</v>
      </c>
      <c r="F1878" s="159">
        <v>0</v>
      </c>
      <c r="G1878" s="159">
        <v>0</v>
      </c>
      <c r="H1878" s="159">
        <v>0</v>
      </c>
      <c r="I1878" s="159">
        <v>0</v>
      </c>
      <c r="J1878" s="275">
        <v>0</v>
      </c>
      <c r="K1878" s="275">
        <v>0</v>
      </c>
      <c r="L1878" s="160">
        <v>0</v>
      </c>
      <c r="M1878" s="160">
        <v>0</v>
      </c>
      <c r="N1878" s="160">
        <v>0</v>
      </c>
      <c r="O1878" s="160">
        <v>0</v>
      </c>
      <c r="P1878" s="160">
        <v>0</v>
      </c>
      <c r="Q1878" s="160">
        <f t="shared" si="426"/>
        <v>0</v>
      </c>
      <c r="R1878" s="222"/>
      <c r="S1878" s="209"/>
      <c r="T1878" s="209"/>
      <c r="U1878" s="517"/>
      <c r="V1878" s="16">
        <v>0</v>
      </c>
      <c r="W1878" s="11">
        <v>0</v>
      </c>
      <c r="X1878" s="17">
        <v>0</v>
      </c>
      <c r="Y1878" s="16"/>
      <c r="Z1878" s="11"/>
      <c r="AA1878" s="17"/>
      <c r="AB1878" s="16"/>
      <c r="AC1878" s="11"/>
      <c r="AD1878" s="17">
        <f t="shared" si="424"/>
        <v>0</v>
      </c>
      <c r="AE1878" s="16"/>
      <c r="AF1878" s="11"/>
      <c r="AG1878" s="17"/>
      <c r="AH1878" s="164">
        <f t="shared" si="423"/>
        <v>0</v>
      </c>
      <c r="AI1878" s="285"/>
      <c r="AJ1878" s="16">
        <f t="shared" si="425"/>
        <v>0</v>
      </c>
    </row>
    <row r="1879" spans="1:36" ht="11.25" customHeight="1">
      <c r="A1879" s="156">
        <v>23700781</v>
      </c>
      <c r="C1879" s="197" t="s">
        <v>3202</v>
      </c>
      <c r="D1879" s="159">
        <v>0</v>
      </c>
      <c r="E1879" s="159">
        <v>0</v>
      </c>
      <c r="F1879" s="159">
        <v>0</v>
      </c>
      <c r="G1879" s="159">
        <v>0</v>
      </c>
      <c r="H1879" s="159">
        <v>0</v>
      </c>
      <c r="I1879" s="159">
        <v>0</v>
      </c>
      <c r="J1879" s="275">
        <v>0</v>
      </c>
      <c r="K1879" s="275">
        <v>0</v>
      </c>
      <c r="L1879" s="160">
        <v>0</v>
      </c>
      <c r="M1879" s="160">
        <v>0</v>
      </c>
      <c r="N1879" s="160">
        <v>0</v>
      </c>
      <c r="O1879" s="160">
        <v>0</v>
      </c>
      <c r="P1879" s="160">
        <v>0</v>
      </c>
      <c r="Q1879" s="160">
        <f t="shared" si="426"/>
        <v>0</v>
      </c>
      <c r="R1879" s="222"/>
      <c r="S1879" s="209"/>
      <c r="T1879" s="209" t="s">
        <v>1182</v>
      </c>
      <c r="U1879" s="517"/>
      <c r="V1879" s="16">
        <v>0</v>
      </c>
      <c r="W1879" s="11">
        <v>0</v>
      </c>
      <c r="X1879" s="17">
        <v>0</v>
      </c>
      <c r="Y1879" s="16"/>
      <c r="Z1879" s="11"/>
      <c r="AA1879" s="17"/>
      <c r="AB1879" s="16"/>
      <c r="AC1879" s="11"/>
      <c r="AD1879" s="17">
        <f t="shared" si="424"/>
        <v>0</v>
      </c>
      <c r="AE1879" s="16">
        <f t="shared" ref="AE1879:AG1880" si="427">$Q1879</f>
        <v>0</v>
      </c>
      <c r="AF1879" s="11">
        <f t="shared" si="427"/>
        <v>0</v>
      </c>
      <c r="AG1879" s="17">
        <f t="shared" si="427"/>
        <v>0</v>
      </c>
      <c r="AH1879" s="161"/>
      <c r="AI1879" s="285"/>
      <c r="AJ1879" s="16">
        <f t="shared" si="425"/>
        <v>0</v>
      </c>
    </row>
    <row r="1880" spans="1:36" ht="11.25" customHeight="1">
      <c r="A1880" s="156">
        <v>23700791</v>
      </c>
      <c r="C1880" s="197" t="s">
        <v>3203</v>
      </c>
      <c r="D1880" s="159">
        <v>0</v>
      </c>
      <c r="E1880" s="159">
        <v>0</v>
      </c>
      <c r="F1880" s="159">
        <v>0</v>
      </c>
      <c r="G1880" s="159">
        <v>0</v>
      </c>
      <c r="H1880" s="159">
        <v>0</v>
      </c>
      <c r="I1880" s="159">
        <v>0</v>
      </c>
      <c r="J1880" s="275">
        <v>0</v>
      </c>
      <c r="K1880" s="275">
        <v>0</v>
      </c>
      <c r="L1880" s="160">
        <v>0</v>
      </c>
      <c r="M1880" s="160">
        <v>0</v>
      </c>
      <c r="N1880" s="160">
        <v>0</v>
      </c>
      <c r="O1880" s="160">
        <v>0</v>
      </c>
      <c r="P1880" s="160">
        <v>0</v>
      </c>
      <c r="Q1880" s="160">
        <f t="shared" si="426"/>
        <v>0</v>
      </c>
      <c r="R1880" s="222"/>
      <c r="S1880" s="209"/>
      <c r="T1880" s="209" t="s">
        <v>1182</v>
      </c>
      <c r="U1880" s="517"/>
      <c r="V1880" s="16">
        <v>0</v>
      </c>
      <c r="W1880" s="11">
        <v>0</v>
      </c>
      <c r="X1880" s="17">
        <v>0</v>
      </c>
      <c r="Y1880" s="16"/>
      <c r="Z1880" s="11"/>
      <c r="AA1880" s="17"/>
      <c r="AB1880" s="16"/>
      <c r="AC1880" s="11"/>
      <c r="AD1880" s="17">
        <f t="shared" si="424"/>
        <v>0</v>
      </c>
      <c r="AE1880" s="16">
        <f t="shared" si="427"/>
        <v>0</v>
      </c>
      <c r="AF1880" s="11">
        <f t="shared" si="427"/>
        <v>0</v>
      </c>
      <c r="AG1880" s="17">
        <f t="shared" si="427"/>
        <v>0</v>
      </c>
      <c r="AH1880" s="161"/>
      <c r="AI1880" s="285"/>
      <c r="AJ1880" s="16">
        <f t="shared" si="425"/>
        <v>0</v>
      </c>
    </row>
    <row r="1881" spans="1:36" ht="11.25" customHeight="1">
      <c r="A1881" s="156">
        <v>23700793</v>
      </c>
      <c r="B1881" s="144"/>
      <c r="C1881" s="197" t="s">
        <v>1761</v>
      </c>
      <c r="D1881" s="159">
        <v>0</v>
      </c>
      <c r="E1881" s="159">
        <v>0</v>
      </c>
      <c r="F1881" s="159">
        <v>0</v>
      </c>
      <c r="G1881" s="159">
        <v>0</v>
      </c>
      <c r="H1881" s="159">
        <v>0</v>
      </c>
      <c r="I1881" s="159">
        <v>0</v>
      </c>
      <c r="J1881" s="275">
        <v>0</v>
      </c>
      <c r="K1881" s="275">
        <v>0</v>
      </c>
      <c r="L1881" s="160">
        <v>0</v>
      </c>
      <c r="M1881" s="160">
        <v>0</v>
      </c>
      <c r="N1881" s="160">
        <v>0</v>
      </c>
      <c r="O1881" s="160">
        <v>0</v>
      </c>
      <c r="P1881" s="160">
        <v>0</v>
      </c>
      <c r="Q1881" s="160">
        <f t="shared" si="426"/>
        <v>0</v>
      </c>
      <c r="R1881" s="222"/>
      <c r="S1881" s="209"/>
      <c r="T1881" s="209" t="s">
        <v>327</v>
      </c>
      <c r="U1881" s="517"/>
      <c r="V1881" s="16">
        <v>0</v>
      </c>
      <c r="W1881" s="11">
        <v>0</v>
      </c>
      <c r="X1881" s="17">
        <v>0</v>
      </c>
      <c r="Y1881" s="16"/>
      <c r="Z1881" s="11"/>
      <c r="AA1881" s="17"/>
      <c r="AB1881" s="16"/>
      <c r="AC1881" s="11"/>
      <c r="AD1881" s="17">
        <f t="shared" si="424"/>
        <v>0</v>
      </c>
      <c r="AE1881" s="16"/>
      <c r="AF1881" s="11"/>
      <c r="AG1881" s="17"/>
      <c r="AH1881" s="164">
        <f t="shared" ref="AH1881:AH1886" si="428">Q1881</f>
        <v>0</v>
      </c>
      <c r="AI1881" s="285"/>
      <c r="AJ1881" s="16">
        <f t="shared" si="425"/>
        <v>0</v>
      </c>
    </row>
    <row r="1882" spans="1:36" ht="11.25" customHeight="1">
      <c r="A1882" s="156">
        <v>23700803</v>
      </c>
      <c r="C1882" s="197" t="s">
        <v>3204</v>
      </c>
      <c r="D1882" s="159">
        <v>0</v>
      </c>
      <c r="E1882" s="159">
        <v>0</v>
      </c>
      <c r="F1882" s="159">
        <v>0</v>
      </c>
      <c r="G1882" s="159">
        <v>0</v>
      </c>
      <c r="H1882" s="159">
        <v>0</v>
      </c>
      <c r="I1882" s="159">
        <v>0</v>
      </c>
      <c r="J1882" s="275">
        <v>0</v>
      </c>
      <c r="K1882" s="275">
        <v>0</v>
      </c>
      <c r="L1882" s="160">
        <v>0</v>
      </c>
      <c r="M1882" s="160">
        <v>0</v>
      </c>
      <c r="N1882" s="160">
        <v>0</v>
      </c>
      <c r="O1882" s="160">
        <v>0</v>
      </c>
      <c r="P1882" s="160">
        <v>0</v>
      </c>
      <c r="Q1882" s="160">
        <f t="shared" si="426"/>
        <v>0</v>
      </c>
      <c r="R1882" s="222"/>
      <c r="S1882" s="209"/>
      <c r="T1882" s="209"/>
      <c r="U1882" s="517"/>
      <c r="V1882" s="16">
        <v>0</v>
      </c>
      <c r="W1882" s="11">
        <v>0</v>
      </c>
      <c r="X1882" s="17">
        <v>0</v>
      </c>
      <c r="Y1882" s="16"/>
      <c r="Z1882" s="11"/>
      <c r="AA1882" s="17"/>
      <c r="AB1882" s="16"/>
      <c r="AC1882" s="11"/>
      <c r="AD1882" s="17">
        <f>SUM(AB1882:AC1882)</f>
        <v>0</v>
      </c>
      <c r="AE1882" s="16"/>
      <c r="AF1882" s="11"/>
      <c r="AG1882" s="17"/>
      <c r="AH1882" s="164">
        <f t="shared" si="428"/>
        <v>0</v>
      </c>
      <c r="AI1882" s="285"/>
      <c r="AJ1882" s="16">
        <f t="shared" si="425"/>
        <v>0</v>
      </c>
    </row>
    <row r="1883" spans="1:36" ht="11.25" customHeight="1">
      <c r="A1883" s="156">
        <v>23700813</v>
      </c>
      <c r="C1883" s="197" t="s">
        <v>375</v>
      </c>
      <c r="D1883" s="159">
        <v>-3208333.13</v>
      </c>
      <c r="E1883" s="159">
        <v>-291666.46000000002</v>
      </c>
      <c r="F1883" s="159">
        <v>-874999.79</v>
      </c>
      <c r="G1883" s="159">
        <v>-1458333.12</v>
      </c>
      <c r="H1883" s="159">
        <v>-2041666.45</v>
      </c>
      <c r="I1883" s="159">
        <v>-2624999.7799999998</v>
      </c>
      <c r="J1883" s="275">
        <v>-3208333.11</v>
      </c>
      <c r="K1883" s="275">
        <v>-291666.44</v>
      </c>
      <c r="L1883" s="160">
        <v>-874999.77</v>
      </c>
      <c r="M1883" s="160">
        <v>-1458333.1</v>
      </c>
      <c r="N1883" s="160">
        <v>-2041666.43</v>
      </c>
      <c r="O1883" s="160">
        <v>-2624999.7599999998</v>
      </c>
      <c r="P1883" s="160">
        <v>-3208333.09</v>
      </c>
      <c r="Q1883" s="160">
        <f t="shared" si="426"/>
        <v>-1749999.7766666664</v>
      </c>
      <c r="R1883" s="222"/>
      <c r="S1883" s="209"/>
      <c r="T1883" s="209"/>
      <c r="U1883" s="517"/>
      <c r="V1883" s="16">
        <v>0</v>
      </c>
      <c r="W1883" s="11">
        <v>0</v>
      </c>
      <c r="X1883" s="17">
        <v>0</v>
      </c>
      <c r="Y1883" s="16"/>
      <c r="Z1883" s="11"/>
      <c r="AA1883" s="17"/>
      <c r="AB1883" s="16"/>
      <c r="AC1883" s="11"/>
      <c r="AD1883" s="17">
        <f>SUM(AB1883:AC1883)</f>
        <v>0</v>
      </c>
      <c r="AE1883" s="16"/>
      <c r="AF1883" s="11"/>
      <c r="AG1883" s="17"/>
      <c r="AH1883" s="164">
        <f t="shared" si="428"/>
        <v>-1749999.7766666664</v>
      </c>
      <c r="AI1883" s="285"/>
      <c r="AJ1883" s="16">
        <f t="shared" si="425"/>
        <v>0</v>
      </c>
    </row>
    <row r="1884" spans="1:36" ht="11.25" customHeight="1">
      <c r="A1884" s="156">
        <v>23700821</v>
      </c>
      <c r="C1884" s="197" t="s">
        <v>3205</v>
      </c>
      <c r="D1884" s="159">
        <v>0</v>
      </c>
      <c r="E1884" s="159">
        <v>0</v>
      </c>
      <c r="F1884" s="159">
        <v>0</v>
      </c>
      <c r="G1884" s="159">
        <v>0</v>
      </c>
      <c r="H1884" s="159">
        <v>0</v>
      </c>
      <c r="I1884" s="159">
        <v>0</v>
      </c>
      <c r="J1884" s="275">
        <v>0</v>
      </c>
      <c r="K1884" s="275">
        <v>0</v>
      </c>
      <c r="L1884" s="160">
        <v>0</v>
      </c>
      <c r="M1884" s="160">
        <v>0</v>
      </c>
      <c r="N1884" s="160">
        <v>0</v>
      </c>
      <c r="O1884" s="160">
        <v>0</v>
      </c>
      <c r="P1884" s="160">
        <v>0</v>
      </c>
      <c r="Q1884" s="160">
        <f t="shared" si="426"/>
        <v>0</v>
      </c>
      <c r="R1884" s="222"/>
      <c r="S1884" s="209"/>
      <c r="T1884" s="209"/>
      <c r="U1884" s="517"/>
      <c r="V1884" s="16">
        <v>0</v>
      </c>
      <c r="W1884" s="11">
        <v>0</v>
      </c>
      <c r="X1884" s="17">
        <v>0</v>
      </c>
      <c r="Y1884" s="16"/>
      <c r="Z1884" s="11"/>
      <c r="AA1884" s="17"/>
      <c r="AB1884" s="16"/>
      <c r="AC1884" s="11"/>
      <c r="AD1884" s="17">
        <f>SUM(AB1884:AC1884)</f>
        <v>0</v>
      </c>
      <c r="AE1884" s="16"/>
      <c r="AF1884" s="11"/>
      <c r="AG1884" s="17"/>
      <c r="AH1884" s="164">
        <f t="shared" si="428"/>
        <v>0</v>
      </c>
      <c r="AI1884" s="285"/>
      <c r="AJ1884" s="16">
        <f t="shared" si="425"/>
        <v>0</v>
      </c>
    </row>
    <row r="1885" spans="1:36" ht="11.25" customHeight="1">
      <c r="A1885" s="156">
        <v>23700822</v>
      </c>
      <c r="C1885" s="197" t="s">
        <v>3206</v>
      </c>
      <c r="D1885" s="159">
        <v>0</v>
      </c>
      <c r="E1885" s="159">
        <v>0</v>
      </c>
      <c r="F1885" s="159">
        <v>0</v>
      </c>
      <c r="G1885" s="159">
        <v>0</v>
      </c>
      <c r="H1885" s="159">
        <v>0</v>
      </c>
      <c r="I1885" s="159">
        <v>0</v>
      </c>
      <c r="J1885" s="275">
        <v>0</v>
      </c>
      <c r="K1885" s="275">
        <v>0</v>
      </c>
      <c r="L1885" s="160">
        <v>0</v>
      </c>
      <c r="M1885" s="160">
        <v>0</v>
      </c>
      <c r="N1885" s="160">
        <v>0</v>
      </c>
      <c r="O1885" s="160">
        <v>0</v>
      </c>
      <c r="P1885" s="160">
        <v>0</v>
      </c>
      <c r="Q1885" s="160">
        <f t="shared" si="426"/>
        <v>0</v>
      </c>
      <c r="R1885" s="222"/>
      <c r="S1885" s="209"/>
      <c r="T1885" s="209"/>
      <c r="U1885" s="517"/>
      <c r="V1885" s="16">
        <v>0</v>
      </c>
      <c r="W1885" s="11">
        <v>0</v>
      </c>
      <c r="X1885" s="17">
        <v>0</v>
      </c>
      <c r="Y1885" s="16"/>
      <c r="Z1885" s="11"/>
      <c r="AA1885" s="17"/>
      <c r="AB1885" s="16"/>
      <c r="AC1885" s="11"/>
      <c r="AD1885" s="17">
        <f>SUM(AB1885:AC1885)</f>
        <v>0</v>
      </c>
      <c r="AE1885" s="16"/>
      <c r="AF1885" s="11"/>
      <c r="AG1885" s="17"/>
      <c r="AH1885" s="164">
        <f t="shared" si="428"/>
        <v>0</v>
      </c>
      <c r="AI1885" s="285"/>
      <c r="AJ1885" s="16">
        <f t="shared" si="425"/>
        <v>0</v>
      </c>
    </row>
    <row r="1886" spans="1:36" ht="11.25" customHeight="1">
      <c r="A1886" s="156">
        <v>23700823</v>
      </c>
      <c r="C1886" s="197" t="s">
        <v>3207</v>
      </c>
      <c r="D1886" s="159">
        <v>-561666.46</v>
      </c>
      <c r="E1886" s="159">
        <v>-1684999.79</v>
      </c>
      <c r="F1886" s="159">
        <v>-2808333.12</v>
      </c>
      <c r="G1886" s="159">
        <v>-3931666.45</v>
      </c>
      <c r="H1886" s="159">
        <v>-5054999.78</v>
      </c>
      <c r="I1886" s="159">
        <v>-6178333.1100000003</v>
      </c>
      <c r="J1886" s="275">
        <v>-561666.43999999994</v>
      </c>
      <c r="K1886" s="275">
        <v>-1684999.77</v>
      </c>
      <c r="L1886" s="160">
        <v>-2808333.1</v>
      </c>
      <c r="M1886" s="160">
        <v>-3931666.43</v>
      </c>
      <c r="N1886" s="160">
        <v>-5054999.76</v>
      </c>
      <c r="O1886" s="160">
        <v>-6178333.0899999999</v>
      </c>
      <c r="P1886" s="160">
        <v>-561666.42000000004</v>
      </c>
      <c r="Q1886" s="160">
        <f t="shared" si="426"/>
        <v>-3369999.7733333334</v>
      </c>
      <c r="R1886" s="222"/>
      <c r="S1886" s="209"/>
      <c r="T1886" s="209"/>
      <c r="U1886" s="517"/>
      <c r="V1886" s="16">
        <v>0</v>
      </c>
      <c r="W1886" s="11">
        <v>0</v>
      </c>
      <c r="X1886" s="17">
        <v>0</v>
      </c>
      <c r="Y1886" s="16"/>
      <c r="Z1886" s="11"/>
      <c r="AA1886" s="17"/>
      <c r="AB1886" s="16"/>
      <c r="AC1886" s="11"/>
      <c r="AD1886" s="17">
        <f>SUM(AB1886:AC1886)</f>
        <v>0</v>
      </c>
      <c r="AE1886" s="16"/>
      <c r="AF1886" s="11"/>
      <c r="AG1886" s="17"/>
      <c r="AH1886" s="164">
        <f t="shared" si="428"/>
        <v>-3369999.7733333334</v>
      </c>
      <c r="AI1886" s="285"/>
      <c r="AJ1886" s="16">
        <f t="shared" si="425"/>
        <v>0</v>
      </c>
    </row>
    <row r="1887" spans="1:36" ht="11.25" customHeight="1">
      <c r="A1887" s="156">
        <v>23700831</v>
      </c>
      <c r="C1887" s="197" t="s">
        <v>1980</v>
      </c>
      <c r="D1887" s="159">
        <v>0</v>
      </c>
      <c r="E1887" s="159">
        <v>0</v>
      </c>
      <c r="F1887" s="159">
        <v>0</v>
      </c>
      <c r="G1887" s="159">
        <v>0</v>
      </c>
      <c r="H1887" s="159">
        <v>0</v>
      </c>
      <c r="I1887" s="159">
        <v>0</v>
      </c>
      <c r="J1887" s="275">
        <v>0</v>
      </c>
      <c r="K1887" s="275">
        <v>0</v>
      </c>
      <c r="L1887" s="160">
        <v>0</v>
      </c>
      <c r="M1887" s="160">
        <v>0</v>
      </c>
      <c r="N1887" s="160">
        <v>0</v>
      </c>
      <c r="O1887" s="160">
        <v>0</v>
      </c>
      <c r="P1887" s="160">
        <v>0</v>
      </c>
      <c r="Q1887" s="160">
        <f t="shared" si="426"/>
        <v>0</v>
      </c>
      <c r="R1887" s="222"/>
      <c r="S1887" s="209"/>
      <c r="T1887" s="209" t="s">
        <v>828</v>
      </c>
      <c r="U1887" s="517"/>
      <c r="V1887" s="16">
        <v>0</v>
      </c>
      <c r="W1887" s="11">
        <v>0</v>
      </c>
      <c r="X1887" s="17">
        <v>0</v>
      </c>
      <c r="Y1887" s="16"/>
      <c r="Z1887" s="11"/>
      <c r="AA1887" s="17"/>
      <c r="AB1887" s="16">
        <f>Q1887</f>
        <v>0</v>
      </c>
      <c r="AC1887" s="11"/>
      <c r="AD1887" s="17">
        <f>AB1887+AC1887</f>
        <v>0</v>
      </c>
      <c r="AE1887" s="16"/>
      <c r="AF1887" s="11"/>
      <c r="AG1887" s="17"/>
      <c r="AH1887" s="164"/>
      <c r="AI1887" s="285"/>
      <c r="AJ1887" s="16">
        <f t="shared" si="425"/>
        <v>0</v>
      </c>
    </row>
    <row r="1888" spans="1:36" ht="11.25" customHeight="1">
      <c r="A1888" s="156">
        <v>23700833</v>
      </c>
      <c r="C1888" s="197" t="s">
        <v>3208</v>
      </c>
      <c r="D1888" s="159">
        <v>0</v>
      </c>
      <c r="E1888" s="159">
        <v>0</v>
      </c>
      <c r="F1888" s="159">
        <v>0</v>
      </c>
      <c r="G1888" s="159">
        <v>0</v>
      </c>
      <c r="H1888" s="159">
        <v>0</v>
      </c>
      <c r="I1888" s="159">
        <v>0</v>
      </c>
      <c r="J1888" s="275">
        <v>0</v>
      </c>
      <c r="K1888" s="275">
        <v>0</v>
      </c>
      <c r="L1888" s="160">
        <v>0</v>
      </c>
      <c r="M1888" s="160">
        <v>0</v>
      </c>
      <c r="N1888" s="160">
        <v>0</v>
      </c>
      <c r="O1888" s="160">
        <v>0</v>
      </c>
      <c r="P1888" s="160">
        <v>0</v>
      </c>
      <c r="Q1888" s="160">
        <f t="shared" si="426"/>
        <v>0</v>
      </c>
      <c r="R1888" s="222"/>
      <c r="S1888" s="209"/>
      <c r="T1888" s="209"/>
      <c r="U1888" s="517"/>
      <c r="V1888" s="16">
        <v>0</v>
      </c>
      <c r="W1888" s="11">
        <v>0</v>
      </c>
      <c r="X1888" s="17">
        <v>0</v>
      </c>
      <c r="Y1888" s="16"/>
      <c r="Z1888" s="11"/>
      <c r="AA1888" s="17"/>
      <c r="AB1888" s="16"/>
      <c r="AC1888" s="11"/>
      <c r="AD1888" s="17">
        <f t="shared" ref="AD1888:AD1925" si="429">SUM(AB1888:AC1888)</f>
        <v>0</v>
      </c>
      <c r="AE1888" s="16"/>
      <c r="AF1888" s="11"/>
      <c r="AG1888" s="17"/>
      <c r="AH1888" s="164">
        <f t="shared" ref="AH1888:AH1900" si="430">Q1888</f>
        <v>0</v>
      </c>
      <c r="AI1888" s="285"/>
      <c r="AJ1888" s="16">
        <f t="shared" si="425"/>
        <v>0</v>
      </c>
    </row>
    <row r="1889" spans="1:36" ht="11.25" customHeight="1">
      <c r="A1889" s="156">
        <v>23700841</v>
      </c>
      <c r="C1889" s="197" t="s">
        <v>1197</v>
      </c>
      <c r="D1889" s="159">
        <v>-374890.42</v>
      </c>
      <c r="E1889" s="159">
        <v>-374766.31</v>
      </c>
      <c r="F1889" s="159">
        <v>-374766.31</v>
      </c>
      <c r="G1889" s="159">
        <v>-415934.82</v>
      </c>
      <c r="H1889" s="159">
        <v>-406452.5</v>
      </c>
      <c r="I1889" s="159">
        <v>-406452.5</v>
      </c>
      <c r="J1889" s="275">
        <v>-460251.34</v>
      </c>
      <c r="K1889" s="275">
        <v>-460251.34</v>
      </c>
      <c r="L1889" s="160">
        <v>-460251.34</v>
      </c>
      <c r="M1889" s="160">
        <v>-522264.9</v>
      </c>
      <c r="N1889" s="160">
        <v>-522264.9</v>
      </c>
      <c r="O1889" s="160">
        <v>-520938.79</v>
      </c>
      <c r="P1889" s="160">
        <v>-585439.44999999995</v>
      </c>
      <c r="Q1889" s="160">
        <f t="shared" si="426"/>
        <v>-450396.6654166666</v>
      </c>
      <c r="R1889" s="222"/>
      <c r="S1889" s="209"/>
      <c r="T1889" s="209"/>
      <c r="U1889" s="517"/>
      <c r="V1889" s="16">
        <v>0</v>
      </c>
      <c r="W1889" s="11">
        <v>0</v>
      </c>
      <c r="X1889" s="17">
        <v>0</v>
      </c>
      <c r="Y1889" s="16"/>
      <c r="Z1889" s="11"/>
      <c r="AA1889" s="17"/>
      <c r="AB1889" s="16"/>
      <c r="AC1889" s="11"/>
      <c r="AD1889" s="17">
        <f t="shared" si="429"/>
        <v>0</v>
      </c>
      <c r="AE1889" s="16"/>
      <c r="AF1889" s="11"/>
      <c r="AG1889" s="17"/>
      <c r="AH1889" s="164">
        <f t="shared" si="430"/>
        <v>-450396.6654166666</v>
      </c>
      <c r="AI1889" s="285"/>
      <c r="AJ1889" s="16">
        <f t="shared" si="425"/>
        <v>0</v>
      </c>
    </row>
    <row r="1890" spans="1:36" ht="11.25" customHeight="1">
      <c r="A1890" s="156">
        <v>23700843</v>
      </c>
      <c r="C1890" s="197" t="s">
        <v>3209</v>
      </c>
      <c r="D1890" s="159">
        <v>0</v>
      </c>
      <c r="E1890" s="159">
        <v>0</v>
      </c>
      <c r="F1890" s="159">
        <v>0</v>
      </c>
      <c r="G1890" s="159">
        <v>0</v>
      </c>
      <c r="H1890" s="159">
        <v>0</v>
      </c>
      <c r="I1890" s="159">
        <v>0</v>
      </c>
      <c r="J1890" s="275">
        <v>0</v>
      </c>
      <c r="K1890" s="275">
        <v>0</v>
      </c>
      <c r="L1890" s="160">
        <v>0</v>
      </c>
      <c r="M1890" s="160">
        <v>0</v>
      </c>
      <c r="N1890" s="160">
        <v>0</v>
      </c>
      <c r="O1890" s="160">
        <v>0</v>
      </c>
      <c r="P1890" s="160">
        <v>0</v>
      </c>
      <c r="Q1890" s="160">
        <f t="shared" si="426"/>
        <v>0</v>
      </c>
      <c r="R1890" s="222"/>
      <c r="S1890" s="209"/>
      <c r="T1890" s="209"/>
      <c r="U1890" s="517"/>
      <c r="V1890" s="16">
        <v>0</v>
      </c>
      <c r="W1890" s="11">
        <v>0</v>
      </c>
      <c r="X1890" s="17">
        <v>0</v>
      </c>
      <c r="Y1890" s="16"/>
      <c r="Z1890" s="11"/>
      <c r="AA1890" s="17"/>
      <c r="AB1890" s="16"/>
      <c r="AC1890" s="11"/>
      <c r="AD1890" s="17">
        <f t="shared" si="429"/>
        <v>0</v>
      </c>
      <c r="AE1890" s="16"/>
      <c r="AF1890" s="11"/>
      <c r="AG1890" s="17"/>
      <c r="AH1890" s="164">
        <f t="shared" si="430"/>
        <v>0</v>
      </c>
      <c r="AI1890" s="285"/>
      <c r="AJ1890" s="16">
        <f t="shared" si="425"/>
        <v>0</v>
      </c>
    </row>
    <row r="1891" spans="1:36" ht="11.25" customHeight="1">
      <c r="A1891" s="156">
        <v>23700853</v>
      </c>
      <c r="C1891" s="197" t="s">
        <v>3210</v>
      </c>
      <c r="D1891" s="159">
        <v>0</v>
      </c>
      <c r="E1891" s="159">
        <v>0</v>
      </c>
      <c r="F1891" s="159">
        <v>0</v>
      </c>
      <c r="G1891" s="159">
        <v>0</v>
      </c>
      <c r="H1891" s="159">
        <v>0</v>
      </c>
      <c r="I1891" s="159">
        <v>0</v>
      </c>
      <c r="J1891" s="275">
        <v>0</v>
      </c>
      <c r="K1891" s="275">
        <v>0</v>
      </c>
      <c r="L1891" s="160">
        <v>0</v>
      </c>
      <c r="M1891" s="160">
        <v>0</v>
      </c>
      <c r="N1891" s="160">
        <v>0</v>
      </c>
      <c r="O1891" s="160">
        <v>0</v>
      </c>
      <c r="P1891" s="160">
        <v>0</v>
      </c>
      <c r="Q1891" s="160">
        <f t="shared" si="426"/>
        <v>0</v>
      </c>
      <c r="R1891" s="222"/>
      <c r="S1891" s="209"/>
      <c r="T1891" s="209"/>
      <c r="U1891" s="517"/>
      <c r="V1891" s="16">
        <v>0</v>
      </c>
      <c r="W1891" s="11">
        <v>0</v>
      </c>
      <c r="X1891" s="17">
        <v>0</v>
      </c>
      <c r="Y1891" s="16"/>
      <c r="Z1891" s="11"/>
      <c r="AA1891" s="17"/>
      <c r="AB1891" s="16"/>
      <c r="AC1891" s="11"/>
      <c r="AD1891" s="17">
        <f t="shared" si="429"/>
        <v>0</v>
      </c>
      <c r="AE1891" s="16"/>
      <c r="AF1891" s="11"/>
      <c r="AG1891" s="17"/>
      <c r="AH1891" s="164">
        <f t="shared" si="430"/>
        <v>0</v>
      </c>
      <c r="AI1891" s="285"/>
      <c r="AJ1891" s="16">
        <f t="shared" si="425"/>
        <v>0</v>
      </c>
    </row>
    <row r="1892" spans="1:36" ht="11.25" customHeight="1">
      <c r="A1892" s="156">
        <v>23700873</v>
      </c>
      <c r="C1892" s="197" t="s">
        <v>3211</v>
      </c>
      <c r="D1892" s="159">
        <v>-877500</v>
      </c>
      <c r="E1892" s="159">
        <v>-2632500</v>
      </c>
      <c r="F1892" s="159">
        <v>-4387500</v>
      </c>
      <c r="G1892" s="159">
        <v>-6142500</v>
      </c>
      <c r="H1892" s="159">
        <v>-7897500</v>
      </c>
      <c r="I1892" s="159">
        <v>-9652500</v>
      </c>
      <c r="J1892" s="275">
        <v>-877500</v>
      </c>
      <c r="K1892" s="275">
        <v>-2632500</v>
      </c>
      <c r="L1892" s="160">
        <v>-4387500</v>
      </c>
      <c r="M1892" s="160">
        <v>-6142500</v>
      </c>
      <c r="N1892" s="160">
        <v>-7897500</v>
      </c>
      <c r="O1892" s="160">
        <v>-9652500</v>
      </c>
      <c r="P1892" s="160">
        <v>-877500</v>
      </c>
      <c r="Q1892" s="160">
        <f t="shared" si="426"/>
        <v>-5265000</v>
      </c>
      <c r="R1892" s="222"/>
      <c r="S1892" s="209"/>
      <c r="T1892" s="209"/>
      <c r="U1892" s="517"/>
      <c r="V1892" s="16">
        <v>0</v>
      </c>
      <c r="W1892" s="11">
        <v>0</v>
      </c>
      <c r="X1892" s="17">
        <v>0</v>
      </c>
      <c r="Y1892" s="16"/>
      <c r="Z1892" s="11"/>
      <c r="AA1892" s="17"/>
      <c r="AB1892" s="16"/>
      <c r="AC1892" s="11"/>
      <c r="AD1892" s="17">
        <f t="shared" si="429"/>
        <v>0</v>
      </c>
      <c r="AE1892" s="16"/>
      <c r="AF1892" s="11"/>
      <c r="AG1892" s="17"/>
      <c r="AH1892" s="164">
        <f t="shared" si="430"/>
        <v>-5265000</v>
      </c>
      <c r="AI1892" s="285"/>
      <c r="AJ1892" s="16">
        <f t="shared" si="425"/>
        <v>0</v>
      </c>
    </row>
    <row r="1893" spans="1:36" ht="11.25" customHeight="1">
      <c r="A1893" s="156">
        <v>23700893</v>
      </c>
      <c r="C1893" s="197" t="s">
        <v>3212</v>
      </c>
      <c r="D1893" s="159">
        <v>0</v>
      </c>
      <c r="E1893" s="159">
        <v>0</v>
      </c>
      <c r="F1893" s="159">
        <v>0</v>
      </c>
      <c r="G1893" s="159">
        <v>0</v>
      </c>
      <c r="H1893" s="159">
        <v>0</v>
      </c>
      <c r="I1893" s="159">
        <v>0</v>
      </c>
      <c r="J1893" s="275">
        <v>0</v>
      </c>
      <c r="K1893" s="275">
        <v>0</v>
      </c>
      <c r="L1893" s="160">
        <v>0</v>
      </c>
      <c r="M1893" s="160">
        <v>0</v>
      </c>
      <c r="N1893" s="160">
        <v>0</v>
      </c>
      <c r="O1893" s="160">
        <v>0</v>
      </c>
      <c r="P1893" s="160">
        <v>0</v>
      </c>
      <c r="Q1893" s="160">
        <f t="shared" si="426"/>
        <v>0</v>
      </c>
      <c r="R1893" s="222"/>
      <c r="S1893" s="209"/>
      <c r="T1893" s="209"/>
      <c r="U1893" s="517"/>
      <c r="V1893" s="16">
        <v>0</v>
      </c>
      <c r="W1893" s="11">
        <v>0</v>
      </c>
      <c r="X1893" s="17">
        <v>0</v>
      </c>
      <c r="Y1893" s="16"/>
      <c r="Z1893" s="11"/>
      <c r="AA1893" s="17"/>
      <c r="AB1893" s="16"/>
      <c r="AC1893" s="11"/>
      <c r="AD1893" s="17">
        <f t="shared" si="429"/>
        <v>0</v>
      </c>
      <c r="AE1893" s="16"/>
      <c r="AF1893" s="11"/>
      <c r="AG1893" s="17"/>
      <c r="AH1893" s="164">
        <f t="shared" si="430"/>
        <v>0</v>
      </c>
      <c r="AI1893" s="285"/>
      <c r="AJ1893" s="16">
        <f t="shared" si="425"/>
        <v>0</v>
      </c>
    </row>
    <row r="1894" spans="1:36" ht="11.25" customHeight="1">
      <c r="A1894" s="156">
        <v>23700901</v>
      </c>
      <c r="C1894" s="197" t="s">
        <v>3213</v>
      </c>
      <c r="D1894" s="159">
        <v>0</v>
      </c>
      <c r="E1894" s="159">
        <v>0</v>
      </c>
      <c r="F1894" s="159">
        <v>0</v>
      </c>
      <c r="G1894" s="159">
        <v>0</v>
      </c>
      <c r="H1894" s="159">
        <v>0</v>
      </c>
      <c r="I1894" s="159">
        <v>0</v>
      </c>
      <c r="J1894" s="275">
        <v>0</v>
      </c>
      <c r="K1894" s="275">
        <v>0</v>
      </c>
      <c r="L1894" s="160">
        <v>0</v>
      </c>
      <c r="M1894" s="160">
        <v>0</v>
      </c>
      <c r="N1894" s="160">
        <v>0</v>
      </c>
      <c r="O1894" s="160">
        <v>0</v>
      </c>
      <c r="P1894" s="160">
        <v>0</v>
      </c>
      <c r="Q1894" s="160">
        <f t="shared" si="426"/>
        <v>0</v>
      </c>
      <c r="R1894" s="222"/>
      <c r="S1894" s="209"/>
      <c r="T1894" s="209"/>
      <c r="U1894" s="517"/>
      <c r="V1894" s="16">
        <v>0</v>
      </c>
      <c r="W1894" s="11">
        <v>0</v>
      </c>
      <c r="X1894" s="17">
        <v>0</v>
      </c>
      <c r="Y1894" s="16"/>
      <c r="Z1894" s="11"/>
      <c r="AA1894" s="17"/>
      <c r="AB1894" s="16"/>
      <c r="AC1894" s="11"/>
      <c r="AD1894" s="17">
        <f t="shared" si="429"/>
        <v>0</v>
      </c>
      <c r="AE1894" s="16"/>
      <c r="AF1894" s="11"/>
      <c r="AG1894" s="17"/>
      <c r="AH1894" s="164">
        <f t="shared" si="430"/>
        <v>0</v>
      </c>
      <c r="AI1894" s="285"/>
      <c r="AJ1894" s="16">
        <f t="shared" si="425"/>
        <v>0</v>
      </c>
    </row>
    <row r="1895" spans="1:36" ht="11.25" customHeight="1">
      <c r="A1895" s="156">
        <v>23700913</v>
      </c>
      <c r="C1895" s="197" t="s">
        <v>1629</v>
      </c>
      <c r="D1895" s="159">
        <v>0</v>
      </c>
      <c r="E1895" s="159">
        <v>0</v>
      </c>
      <c r="F1895" s="159">
        <v>0</v>
      </c>
      <c r="G1895" s="159">
        <v>0</v>
      </c>
      <c r="H1895" s="159">
        <v>0</v>
      </c>
      <c r="I1895" s="159">
        <v>0</v>
      </c>
      <c r="J1895" s="275">
        <v>0</v>
      </c>
      <c r="K1895" s="275">
        <v>0</v>
      </c>
      <c r="L1895" s="160">
        <v>0</v>
      </c>
      <c r="M1895" s="160">
        <v>0</v>
      </c>
      <c r="N1895" s="160">
        <v>0</v>
      </c>
      <c r="O1895" s="160">
        <v>0</v>
      </c>
      <c r="P1895" s="160">
        <v>0</v>
      </c>
      <c r="Q1895" s="160">
        <f t="shared" si="426"/>
        <v>0</v>
      </c>
      <c r="R1895" s="222"/>
      <c r="S1895" s="209"/>
      <c r="T1895" s="209"/>
      <c r="U1895" s="517"/>
      <c r="V1895" s="16">
        <v>0</v>
      </c>
      <c r="W1895" s="11">
        <v>0</v>
      </c>
      <c r="X1895" s="17">
        <v>0</v>
      </c>
      <c r="Y1895" s="16"/>
      <c r="Z1895" s="11"/>
      <c r="AA1895" s="17"/>
      <c r="AB1895" s="16"/>
      <c r="AC1895" s="11"/>
      <c r="AD1895" s="17">
        <f t="shared" si="429"/>
        <v>0</v>
      </c>
      <c r="AE1895" s="16"/>
      <c r="AF1895" s="11"/>
      <c r="AG1895" s="17"/>
      <c r="AH1895" s="164">
        <f t="shared" si="430"/>
        <v>0</v>
      </c>
      <c r="AI1895" s="285"/>
      <c r="AJ1895" s="16">
        <f t="shared" si="425"/>
        <v>0</v>
      </c>
    </row>
    <row r="1896" spans="1:36" ht="11.25" customHeight="1">
      <c r="A1896" s="156">
        <v>23700933</v>
      </c>
      <c r="C1896" s="197" t="s">
        <v>959</v>
      </c>
      <c r="D1896" s="159">
        <v>0</v>
      </c>
      <c r="E1896" s="159">
        <v>0</v>
      </c>
      <c r="F1896" s="159">
        <v>0</v>
      </c>
      <c r="G1896" s="159">
        <v>0</v>
      </c>
      <c r="H1896" s="159">
        <v>0</v>
      </c>
      <c r="I1896" s="159">
        <v>0</v>
      </c>
      <c r="J1896" s="275">
        <v>0</v>
      </c>
      <c r="K1896" s="275">
        <v>0</v>
      </c>
      <c r="L1896" s="160">
        <v>0</v>
      </c>
      <c r="M1896" s="160">
        <v>0</v>
      </c>
      <c r="N1896" s="160">
        <v>0</v>
      </c>
      <c r="O1896" s="160">
        <v>0</v>
      </c>
      <c r="P1896" s="160">
        <v>0</v>
      </c>
      <c r="Q1896" s="160">
        <f t="shared" si="426"/>
        <v>0</v>
      </c>
      <c r="R1896" s="222"/>
      <c r="S1896" s="209"/>
      <c r="T1896" s="209"/>
      <c r="U1896" s="517"/>
      <c r="V1896" s="16">
        <v>0</v>
      </c>
      <c r="W1896" s="11">
        <v>0</v>
      </c>
      <c r="X1896" s="17">
        <v>0</v>
      </c>
      <c r="Y1896" s="16"/>
      <c r="Z1896" s="11"/>
      <c r="AA1896" s="17"/>
      <c r="AB1896" s="16"/>
      <c r="AC1896" s="11"/>
      <c r="AD1896" s="17">
        <f t="shared" si="429"/>
        <v>0</v>
      </c>
      <c r="AE1896" s="16"/>
      <c r="AF1896" s="11"/>
      <c r="AG1896" s="17"/>
      <c r="AH1896" s="164">
        <f t="shared" si="430"/>
        <v>0</v>
      </c>
      <c r="AI1896" s="285"/>
      <c r="AJ1896" s="16">
        <f t="shared" si="425"/>
        <v>0</v>
      </c>
    </row>
    <row r="1897" spans="1:36" ht="11.25" customHeight="1">
      <c r="A1897" s="156">
        <v>23700943</v>
      </c>
      <c r="C1897" s="197" t="s">
        <v>310</v>
      </c>
      <c r="D1897" s="159">
        <v>0</v>
      </c>
      <c r="E1897" s="159">
        <v>0</v>
      </c>
      <c r="F1897" s="159">
        <v>0</v>
      </c>
      <c r="G1897" s="159">
        <v>0</v>
      </c>
      <c r="H1897" s="159">
        <v>0</v>
      </c>
      <c r="I1897" s="159">
        <v>0</v>
      </c>
      <c r="J1897" s="275">
        <v>0</v>
      </c>
      <c r="K1897" s="275">
        <v>0</v>
      </c>
      <c r="L1897" s="160">
        <v>0</v>
      </c>
      <c r="M1897" s="160">
        <v>0</v>
      </c>
      <c r="N1897" s="160">
        <v>0</v>
      </c>
      <c r="O1897" s="160">
        <v>0</v>
      </c>
      <c r="P1897" s="160">
        <v>0</v>
      </c>
      <c r="Q1897" s="160">
        <f t="shared" si="426"/>
        <v>0</v>
      </c>
      <c r="R1897" s="222"/>
      <c r="S1897" s="209"/>
      <c r="T1897" s="209"/>
      <c r="U1897" s="517"/>
      <c r="V1897" s="16">
        <v>0</v>
      </c>
      <c r="W1897" s="11">
        <v>0</v>
      </c>
      <c r="X1897" s="17">
        <v>0</v>
      </c>
      <c r="Y1897" s="16"/>
      <c r="Z1897" s="11"/>
      <c r="AA1897" s="17"/>
      <c r="AB1897" s="16"/>
      <c r="AC1897" s="11"/>
      <c r="AD1897" s="17">
        <f t="shared" si="429"/>
        <v>0</v>
      </c>
      <c r="AE1897" s="16"/>
      <c r="AF1897" s="11"/>
      <c r="AG1897" s="17"/>
      <c r="AH1897" s="164">
        <f t="shared" si="430"/>
        <v>0</v>
      </c>
      <c r="AI1897" s="285"/>
      <c r="AJ1897" s="16">
        <f t="shared" si="425"/>
        <v>0</v>
      </c>
    </row>
    <row r="1898" spans="1:36" ht="11.25" customHeight="1">
      <c r="A1898" s="156">
        <v>23700953</v>
      </c>
      <c r="B1898" s="144"/>
      <c r="C1898" s="197" t="s">
        <v>3214</v>
      </c>
      <c r="D1898" s="159">
        <v>0</v>
      </c>
      <c r="E1898" s="159">
        <v>0</v>
      </c>
      <c r="F1898" s="159">
        <v>0</v>
      </c>
      <c r="G1898" s="159">
        <v>0</v>
      </c>
      <c r="H1898" s="159">
        <v>0</v>
      </c>
      <c r="I1898" s="159">
        <v>0</v>
      </c>
      <c r="J1898" s="275">
        <v>0</v>
      </c>
      <c r="K1898" s="275">
        <v>0</v>
      </c>
      <c r="L1898" s="160">
        <v>0</v>
      </c>
      <c r="M1898" s="160">
        <v>0</v>
      </c>
      <c r="N1898" s="160">
        <v>0</v>
      </c>
      <c r="O1898" s="160">
        <v>0</v>
      </c>
      <c r="P1898" s="160">
        <v>0</v>
      </c>
      <c r="Q1898" s="160">
        <f t="shared" si="426"/>
        <v>0</v>
      </c>
      <c r="R1898" s="222"/>
      <c r="S1898" s="209"/>
      <c r="T1898" s="209"/>
      <c r="U1898" s="517"/>
      <c r="V1898" s="16">
        <v>0</v>
      </c>
      <c r="W1898" s="11">
        <v>0</v>
      </c>
      <c r="X1898" s="17">
        <v>0</v>
      </c>
      <c r="Y1898" s="16"/>
      <c r="Z1898" s="11"/>
      <c r="AA1898" s="17"/>
      <c r="AB1898" s="16"/>
      <c r="AC1898" s="11"/>
      <c r="AD1898" s="17">
        <f t="shared" si="429"/>
        <v>0</v>
      </c>
      <c r="AE1898" s="16"/>
      <c r="AF1898" s="11"/>
      <c r="AG1898" s="17"/>
      <c r="AH1898" s="164">
        <f t="shared" si="430"/>
        <v>0</v>
      </c>
      <c r="AI1898" s="285"/>
      <c r="AJ1898" s="16">
        <f t="shared" si="425"/>
        <v>0</v>
      </c>
    </row>
    <row r="1899" spans="1:36" ht="11.25" customHeight="1">
      <c r="A1899" s="156">
        <v>23700963</v>
      </c>
      <c r="B1899" s="144"/>
      <c r="C1899" s="197" t="s">
        <v>1848</v>
      </c>
      <c r="D1899" s="159">
        <v>-4607243.37</v>
      </c>
      <c r="E1899" s="159">
        <v>-5749535.04</v>
      </c>
      <c r="F1899" s="159">
        <v>-6891826.71</v>
      </c>
      <c r="G1899" s="159">
        <v>-1180368.3799999999</v>
      </c>
      <c r="H1899" s="159">
        <v>-2322660.0499999998</v>
      </c>
      <c r="I1899" s="159">
        <v>-3464951.72</v>
      </c>
      <c r="J1899" s="275">
        <v>-4607243.3899999997</v>
      </c>
      <c r="K1899" s="275">
        <v>-5749535.0599999996</v>
      </c>
      <c r="L1899" s="160">
        <v>-6891826.7300000004</v>
      </c>
      <c r="M1899" s="160">
        <v>-1180368.3999999999</v>
      </c>
      <c r="N1899" s="160">
        <v>-2322660.0699999998</v>
      </c>
      <c r="O1899" s="160">
        <v>-3464951.74</v>
      </c>
      <c r="P1899" s="160">
        <v>-4607243.41</v>
      </c>
      <c r="Q1899" s="160">
        <f t="shared" si="426"/>
        <v>-4036097.5566666666</v>
      </c>
      <c r="R1899" s="222"/>
      <c r="S1899" s="209"/>
      <c r="T1899" s="209"/>
      <c r="U1899" s="517"/>
      <c r="V1899" s="16">
        <v>0</v>
      </c>
      <c r="W1899" s="11">
        <v>0</v>
      </c>
      <c r="X1899" s="17">
        <v>0</v>
      </c>
      <c r="Y1899" s="16"/>
      <c r="Z1899" s="11"/>
      <c r="AA1899" s="17"/>
      <c r="AB1899" s="16"/>
      <c r="AC1899" s="11"/>
      <c r="AD1899" s="17">
        <f t="shared" si="429"/>
        <v>0</v>
      </c>
      <c r="AE1899" s="16"/>
      <c r="AF1899" s="11"/>
      <c r="AG1899" s="17"/>
      <c r="AH1899" s="164">
        <f t="shared" si="430"/>
        <v>-4036097.5566666666</v>
      </c>
      <c r="AI1899" s="285"/>
      <c r="AJ1899" s="16">
        <f t="shared" si="425"/>
        <v>0</v>
      </c>
    </row>
    <row r="1900" spans="1:36" ht="11.25" customHeight="1">
      <c r="A1900" s="156">
        <v>23700973</v>
      </c>
      <c r="B1900" s="144"/>
      <c r="C1900" s="197" t="s">
        <v>1849</v>
      </c>
      <c r="D1900" s="159">
        <v>0</v>
      </c>
      <c r="E1900" s="159">
        <v>0</v>
      </c>
      <c r="F1900" s="159">
        <v>0</v>
      </c>
      <c r="G1900" s="159">
        <v>0</v>
      </c>
      <c r="H1900" s="159">
        <v>0</v>
      </c>
      <c r="I1900" s="159">
        <v>0</v>
      </c>
      <c r="J1900" s="275">
        <v>0</v>
      </c>
      <c r="K1900" s="275">
        <v>0</v>
      </c>
      <c r="L1900" s="160">
        <v>0</v>
      </c>
      <c r="M1900" s="160">
        <v>0</v>
      </c>
      <c r="N1900" s="160">
        <v>0</v>
      </c>
      <c r="O1900" s="160">
        <v>0</v>
      </c>
      <c r="P1900" s="160">
        <v>0</v>
      </c>
      <c r="Q1900" s="160">
        <f t="shared" si="426"/>
        <v>0</v>
      </c>
      <c r="R1900" s="222"/>
      <c r="S1900" s="209"/>
      <c r="T1900" s="209"/>
      <c r="U1900" s="517"/>
      <c r="V1900" s="16">
        <v>0</v>
      </c>
      <c r="W1900" s="11">
        <v>0</v>
      </c>
      <c r="X1900" s="17">
        <v>0</v>
      </c>
      <c r="Y1900" s="16"/>
      <c r="Z1900" s="11"/>
      <c r="AA1900" s="17"/>
      <c r="AB1900" s="16"/>
      <c r="AC1900" s="11"/>
      <c r="AD1900" s="17">
        <f t="shared" si="429"/>
        <v>0</v>
      </c>
      <c r="AE1900" s="16"/>
      <c r="AF1900" s="11"/>
      <c r="AG1900" s="17"/>
      <c r="AH1900" s="164">
        <f t="shared" si="430"/>
        <v>0</v>
      </c>
      <c r="AI1900" s="285"/>
      <c r="AJ1900" s="16">
        <f t="shared" si="425"/>
        <v>0</v>
      </c>
    </row>
    <row r="1901" spans="1:36" ht="11.25" customHeight="1">
      <c r="A1901" s="156">
        <v>23700983</v>
      </c>
      <c r="B1901" s="144"/>
      <c r="C1901" s="197" t="s">
        <v>3215</v>
      </c>
      <c r="D1901" s="159">
        <v>0</v>
      </c>
      <c r="E1901" s="159">
        <v>0</v>
      </c>
      <c r="F1901" s="159">
        <v>0</v>
      </c>
      <c r="G1901" s="159">
        <v>0</v>
      </c>
      <c r="H1901" s="159">
        <v>0</v>
      </c>
      <c r="I1901" s="159">
        <v>0</v>
      </c>
      <c r="J1901" s="275">
        <v>0</v>
      </c>
      <c r="K1901" s="275">
        <v>0</v>
      </c>
      <c r="L1901" s="160">
        <v>0</v>
      </c>
      <c r="M1901" s="160">
        <v>0</v>
      </c>
      <c r="N1901" s="160">
        <v>0</v>
      </c>
      <c r="O1901" s="160">
        <v>0</v>
      </c>
      <c r="P1901" s="160">
        <v>0</v>
      </c>
      <c r="Q1901" s="160">
        <f t="shared" si="426"/>
        <v>0</v>
      </c>
      <c r="R1901" s="222"/>
      <c r="S1901" s="209"/>
      <c r="T1901" s="209" t="s">
        <v>1182</v>
      </c>
      <c r="U1901" s="517"/>
      <c r="V1901" s="16">
        <v>0</v>
      </c>
      <c r="W1901" s="11">
        <v>0</v>
      </c>
      <c r="X1901" s="17">
        <v>0</v>
      </c>
      <c r="Y1901" s="16"/>
      <c r="Z1901" s="11"/>
      <c r="AA1901" s="17"/>
      <c r="AB1901" s="16"/>
      <c r="AC1901" s="11"/>
      <c r="AD1901" s="17">
        <f t="shared" si="429"/>
        <v>0</v>
      </c>
      <c r="AE1901" s="16">
        <f>$Q1901</f>
        <v>0</v>
      </c>
      <c r="AF1901" s="11">
        <f>$Q1901</f>
        <v>0</v>
      </c>
      <c r="AG1901" s="17">
        <f>$Q1901</f>
        <v>0</v>
      </c>
      <c r="AH1901" s="164"/>
      <c r="AI1901" s="285"/>
      <c r="AJ1901" s="16">
        <f t="shared" si="425"/>
        <v>0</v>
      </c>
    </row>
    <row r="1902" spans="1:36" ht="11.25" customHeight="1">
      <c r="A1902" s="156">
        <v>23700993</v>
      </c>
      <c r="B1902" s="144"/>
      <c r="C1902" s="197" t="s">
        <v>3216</v>
      </c>
      <c r="D1902" s="159">
        <v>0</v>
      </c>
      <c r="E1902" s="159">
        <v>0</v>
      </c>
      <c r="F1902" s="159">
        <v>0</v>
      </c>
      <c r="G1902" s="159">
        <v>0</v>
      </c>
      <c r="H1902" s="159">
        <v>0</v>
      </c>
      <c r="I1902" s="159">
        <v>0</v>
      </c>
      <c r="J1902" s="275">
        <v>0</v>
      </c>
      <c r="K1902" s="275">
        <v>0</v>
      </c>
      <c r="L1902" s="160">
        <v>0</v>
      </c>
      <c r="M1902" s="160">
        <v>0</v>
      </c>
      <c r="N1902" s="160">
        <v>0</v>
      </c>
      <c r="O1902" s="160">
        <v>0</v>
      </c>
      <c r="P1902" s="160">
        <v>0</v>
      </c>
      <c r="Q1902" s="160">
        <f t="shared" si="426"/>
        <v>0</v>
      </c>
      <c r="R1902" s="222"/>
      <c r="S1902" s="209"/>
      <c r="T1902" s="209"/>
      <c r="U1902" s="517"/>
      <c r="V1902" s="16">
        <v>0</v>
      </c>
      <c r="W1902" s="11">
        <v>0</v>
      </c>
      <c r="X1902" s="17">
        <v>0</v>
      </c>
      <c r="Y1902" s="16"/>
      <c r="Z1902" s="11"/>
      <c r="AA1902" s="17"/>
      <c r="AB1902" s="16"/>
      <c r="AC1902" s="11"/>
      <c r="AD1902" s="17">
        <f t="shared" si="429"/>
        <v>0</v>
      </c>
      <c r="AE1902" s="16"/>
      <c r="AF1902" s="11"/>
      <c r="AG1902" s="17"/>
      <c r="AH1902" s="164">
        <f t="shared" ref="AH1902:AH1933" si="431">Q1902</f>
        <v>0</v>
      </c>
      <c r="AI1902" s="285"/>
      <c r="AJ1902" s="16">
        <f t="shared" si="425"/>
        <v>0</v>
      </c>
    </row>
    <row r="1903" spans="1:36" ht="11.25" customHeight="1">
      <c r="A1903" s="156">
        <v>23701002</v>
      </c>
      <c r="B1903" s="144"/>
      <c r="C1903" s="197" t="s">
        <v>362</v>
      </c>
      <c r="D1903" s="159">
        <v>0</v>
      </c>
      <c r="E1903" s="159">
        <v>0</v>
      </c>
      <c r="F1903" s="159">
        <v>0</v>
      </c>
      <c r="G1903" s="159">
        <v>0</v>
      </c>
      <c r="H1903" s="159">
        <v>0</v>
      </c>
      <c r="I1903" s="159">
        <v>0</v>
      </c>
      <c r="J1903" s="275">
        <v>0</v>
      </c>
      <c r="K1903" s="275">
        <v>0</v>
      </c>
      <c r="L1903" s="160">
        <v>0</v>
      </c>
      <c r="M1903" s="160">
        <v>0</v>
      </c>
      <c r="N1903" s="160">
        <v>0</v>
      </c>
      <c r="O1903" s="160">
        <v>0</v>
      </c>
      <c r="P1903" s="160">
        <v>0</v>
      </c>
      <c r="Q1903" s="160">
        <f t="shared" si="426"/>
        <v>0</v>
      </c>
      <c r="R1903" s="222"/>
      <c r="S1903" s="209"/>
      <c r="T1903" s="209"/>
      <c r="U1903" s="517"/>
      <c r="V1903" s="16">
        <v>0</v>
      </c>
      <c r="W1903" s="11">
        <v>0</v>
      </c>
      <c r="X1903" s="17">
        <v>0</v>
      </c>
      <c r="Y1903" s="16"/>
      <c r="Z1903" s="11"/>
      <c r="AA1903" s="17"/>
      <c r="AB1903" s="16"/>
      <c r="AC1903" s="11"/>
      <c r="AD1903" s="17">
        <f t="shared" si="429"/>
        <v>0</v>
      </c>
      <c r="AE1903" s="16"/>
      <c r="AF1903" s="11"/>
      <c r="AG1903" s="17"/>
      <c r="AH1903" s="164">
        <f t="shared" si="431"/>
        <v>0</v>
      </c>
      <c r="AI1903" s="285"/>
      <c r="AJ1903" s="16">
        <f t="shared" si="425"/>
        <v>0</v>
      </c>
    </row>
    <row r="1904" spans="1:36" ht="11.25" customHeight="1">
      <c r="A1904" s="156">
        <v>23701003</v>
      </c>
      <c r="C1904" s="197" t="s">
        <v>3217</v>
      </c>
      <c r="D1904" s="159">
        <v>0</v>
      </c>
      <c r="E1904" s="159">
        <v>0</v>
      </c>
      <c r="F1904" s="159">
        <v>0</v>
      </c>
      <c r="G1904" s="159">
        <v>0</v>
      </c>
      <c r="H1904" s="159">
        <v>0</v>
      </c>
      <c r="I1904" s="159">
        <v>0</v>
      </c>
      <c r="J1904" s="275">
        <v>0</v>
      </c>
      <c r="K1904" s="275">
        <v>0</v>
      </c>
      <c r="L1904" s="160">
        <v>0</v>
      </c>
      <c r="M1904" s="160">
        <v>0</v>
      </c>
      <c r="N1904" s="160">
        <v>0</v>
      </c>
      <c r="O1904" s="160">
        <v>0</v>
      </c>
      <c r="P1904" s="160">
        <v>0</v>
      </c>
      <c r="Q1904" s="160">
        <f t="shared" si="426"/>
        <v>0</v>
      </c>
      <c r="R1904" s="222"/>
      <c r="S1904" s="209"/>
      <c r="T1904" s="209"/>
      <c r="U1904" s="517"/>
      <c r="V1904" s="16">
        <v>0</v>
      </c>
      <c r="W1904" s="11">
        <v>0</v>
      </c>
      <c r="X1904" s="17">
        <v>0</v>
      </c>
      <c r="Y1904" s="16"/>
      <c r="Z1904" s="11"/>
      <c r="AA1904" s="17"/>
      <c r="AB1904" s="16"/>
      <c r="AC1904" s="11"/>
      <c r="AD1904" s="17">
        <f t="shared" si="429"/>
        <v>0</v>
      </c>
      <c r="AE1904" s="16"/>
      <c r="AF1904" s="11"/>
      <c r="AG1904" s="17"/>
      <c r="AH1904" s="164">
        <f t="shared" si="431"/>
        <v>0</v>
      </c>
      <c r="AI1904" s="285"/>
      <c r="AJ1904" s="16">
        <f t="shared" si="425"/>
        <v>0</v>
      </c>
    </row>
    <row r="1905" spans="1:36" ht="11.25" customHeight="1">
      <c r="A1905" s="173">
        <v>23701013</v>
      </c>
      <c r="B1905" s="168"/>
      <c r="C1905" s="251" t="s">
        <v>977</v>
      </c>
      <c r="D1905" s="159">
        <v>-7268.39</v>
      </c>
      <c r="E1905" s="159">
        <v>0</v>
      </c>
      <c r="F1905" s="159">
        <v>0</v>
      </c>
      <c r="G1905" s="159">
        <v>0</v>
      </c>
      <c r="H1905" s="159">
        <v>0</v>
      </c>
      <c r="I1905" s="159">
        <v>0</v>
      </c>
      <c r="J1905" s="275">
        <v>0</v>
      </c>
      <c r="K1905" s="275">
        <v>0</v>
      </c>
      <c r="L1905" s="160">
        <v>0</v>
      </c>
      <c r="M1905" s="160">
        <v>0</v>
      </c>
      <c r="N1905" s="160">
        <v>0</v>
      </c>
      <c r="O1905" s="160">
        <v>0</v>
      </c>
      <c r="P1905" s="160">
        <v>0</v>
      </c>
      <c r="Q1905" s="160">
        <f t="shared" si="426"/>
        <v>-302.84958333333333</v>
      </c>
      <c r="R1905" s="222"/>
      <c r="S1905" s="209"/>
      <c r="T1905" s="209"/>
      <c r="U1905" s="517"/>
      <c r="V1905" s="16">
        <v>0</v>
      </c>
      <c r="W1905" s="11">
        <v>0</v>
      </c>
      <c r="X1905" s="17">
        <v>0</v>
      </c>
      <c r="Y1905" s="16"/>
      <c r="Z1905" s="11"/>
      <c r="AA1905" s="17"/>
      <c r="AB1905" s="16"/>
      <c r="AC1905" s="11"/>
      <c r="AD1905" s="17">
        <f t="shared" si="429"/>
        <v>0</v>
      </c>
      <c r="AE1905" s="16"/>
      <c r="AF1905" s="11"/>
      <c r="AG1905" s="17"/>
      <c r="AH1905" s="164">
        <f t="shared" si="431"/>
        <v>-302.84958333333333</v>
      </c>
      <c r="AI1905" s="285"/>
      <c r="AJ1905" s="16">
        <f t="shared" si="425"/>
        <v>0</v>
      </c>
    </row>
    <row r="1906" spans="1:36" ht="11.25" customHeight="1">
      <c r="A1906" s="173">
        <v>23701023</v>
      </c>
      <c r="B1906" s="168"/>
      <c r="C1906" s="251" t="s">
        <v>978</v>
      </c>
      <c r="D1906" s="159">
        <v>-4948971.12</v>
      </c>
      <c r="E1906" s="159">
        <v>-6349804.4500000002</v>
      </c>
      <c r="F1906" s="159">
        <v>-7750637.7800000003</v>
      </c>
      <c r="G1906" s="159">
        <v>-746471.11</v>
      </c>
      <c r="H1906" s="159">
        <v>-2147304.44</v>
      </c>
      <c r="I1906" s="159">
        <v>-3548137.77</v>
      </c>
      <c r="J1906" s="275">
        <v>-4948971.0999999996</v>
      </c>
      <c r="K1906" s="275">
        <v>-6349804.4299999997</v>
      </c>
      <c r="L1906" s="160">
        <v>-7750637.7599999998</v>
      </c>
      <c r="M1906" s="160">
        <v>-746471.09</v>
      </c>
      <c r="N1906" s="160">
        <v>-2147304.42</v>
      </c>
      <c r="O1906" s="160">
        <v>-3548137.75</v>
      </c>
      <c r="P1906" s="160">
        <v>-4948971.08</v>
      </c>
      <c r="Q1906" s="160">
        <f t="shared" si="426"/>
        <v>-4248554.4333333336</v>
      </c>
      <c r="R1906" s="222"/>
      <c r="S1906" s="209"/>
      <c r="T1906" s="209"/>
      <c r="U1906" s="517"/>
      <c r="V1906" s="16">
        <v>0</v>
      </c>
      <c r="W1906" s="11">
        <v>0</v>
      </c>
      <c r="X1906" s="17">
        <v>0</v>
      </c>
      <c r="Y1906" s="16"/>
      <c r="Z1906" s="11"/>
      <c r="AA1906" s="17"/>
      <c r="AB1906" s="16"/>
      <c r="AC1906" s="11"/>
      <c r="AD1906" s="17">
        <f t="shared" si="429"/>
        <v>0</v>
      </c>
      <c r="AE1906" s="16"/>
      <c r="AF1906" s="11"/>
      <c r="AG1906" s="17"/>
      <c r="AH1906" s="164">
        <f t="shared" si="431"/>
        <v>-4248554.4333333336</v>
      </c>
      <c r="AI1906" s="285"/>
      <c r="AJ1906" s="16">
        <f t="shared" si="425"/>
        <v>0</v>
      </c>
    </row>
    <row r="1907" spans="1:36" ht="11.25" customHeight="1">
      <c r="A1907" s="173">
        <v>23701033</v>
      </c>
      <c r="B1907" s="175"/>
      <c r="C1907" s="253" t="s">
        <v>3218</v>
      </c>
      <c r="D1907" s="159">
        <v>-836533.33</v>
      </c>
      <c r="E1907" s="159">
        <v>-2405033.33</v>
      </c>
      <c r="F1907" s="159">
        <v>-3973533.33</v>
      </c>
      <c r="G1907" s="159">
        <v>-5542033.3300000001</v>
      </c>
      <c r="H1907" s="159">
        <v>-7110533.3300000001</v>
      </c>
      <c r="I1907" s="159">
        <v>-8679033.3300000001</v>
      </c>
      <c r="J1907" s="275">
        <v>-836533.33</v>
      </c>
      <c r="K1907" s="275">
        <v>-2405033.33</v>
      </c>
      <c r="L1907" s="160">
        <v>-3973533.33</v>
      </c>
      <c r="M1907" s="160">
        <v>-5542033.3300000001</v>
      </c>
      <c r="N1907" s="160">
        <v>-7110533.3300000001</v>
      </c>
      <c r="O1907" s="160">
        <v>-8679033.3300000001</v>
      </c>
      <c r="P1907" s="160">
        <v>-836533.33</v>
      </c>
      <c r="Q1907" s="160">
        <f t="shared" si="426"/>
        <v>-4757783.3299999991</v>
      </c>
      <c r="R1907" s="222"/>
      <c r="S1907" s="209"/>
      <c r="T1907" s="209"/>
      <c r="U1907" s="517"/>
      <c r="V1907" s="16">
        <v>0</v>
      </c>
      <c r="W1907" s="11">
        <v>0</v>
      </c>
      <c r="X1907" s="17">
        <v>0</v>
      </c>
      <c r="Y1907" s="16"/>
      <c r="Z1907" s="11"/>
      <c r="AA1907" s="17"/>
      <c r="AB1907" s="16"/>
      <c r="AC1907" s="11"/>
      <c r="AD1907" s="17">
        <f t="shared" si="429"/>
        <v>0</v>
      </c>
      <c r="AE1907" s="16"/>
      <c r="AF1907" s="11"/>
      <c r="AG1907" s="17"/>
      <c r="AH1907" s="164">
        <f t="shared" si="431"/>
        <v>-4757783.3299999991</v>
      </c>
      <c r="AI1907" s="285"/>
      <c r="AJ1907" s="16">
        <f t="shared" si="425"/>
        <v>0</v>
      </c>
    </row>
    <row r="1908" spans="1:36" ht="11.25" customHeight="1">
      <c r="A1908" s="173">
        <v>23701043</v>
      </c>
      <c r="B1908" s="168"/>
      <c r="C1908" s="242" t="s">
        <v>1254</v>
      </c>
      <c r="D1908" s="159">
        <v>0</v>
      </c>
      <c r="E1908" s="159">
        <v>0</v>
      </c>
      <c r="F1908" s="159">
        <v>0</v>
      </c>
      <c r="G1908" s="159">
        <v>0</v>
      </c>
      <c r="H1908" s="159">
        <v>0</v>
      </c>
      <c r="I1908" s="159">
        <v>0</v>
      </c>
      <c r="J1908" s="275">
        <v>0</v>
      </c>
      <c r="K1908" s="275">
        <v>0</v>
      </c>
      <c r="L1908" s="160">
        <v>0</v>
      </c>
      <c r="M1908" s="160">
        <v>0</v>
      </c>
      <c r="N1908" s="160">
        <v>0</v>
      </c>
      <c r="O1908" s="160">
        <v>0</v>
      </c>
      <c r="P1908" s="160">
        <v>0</v>
      </c>
      <c r="Q1908" s="160">
        <f t="shared" si="426"/>
        <v>0</v>
      </c>
      <c r="R1908" s="222"/>
      <c r="S1908" s="209"/>
      <c r="T1908" s="209"/>
      <c r="U1908" s="517"/>
      <c r="V1908" s="16">
        <v>0</v>
      </c>
      <c r="W1908" s="11">
        <v>0</v>
      </c>
      <c r="X1908" s="17">
        <v>0</v>
      </c>
      <c r="Y1908" s="35"/>
      <c r="Z1908" s="46"/>
      <c r="AA1908" s="17"/>
      <c r="AB1908" s="16"/>
      <c r="AC1908" s="11"/>
      <c r="AD1908" s="17">
        <f t="shared" si="429"/>
        <v>0</v>
      </c>
      <c r="AE1908" s="16"/>
      <c r="AF1908" s="11"/>
      <c r="AG1908" s="17"/>
      <c r="AH1908" s="164">
        <f t="shared" si="431"/>
        <v>0</v>
      </c>
      <c r="AI1908" s="285"/>
      <c r="AJ1908" s="16">
        <f t="shared" si="425"/>
        <v>0</v>
      </c>
    </row>
    <row r="1909" spans="1:36" ht="11.25" customHeight="1">
      <c r="A1909" s="170">
        <v>23701053</v>
      </c>
      <c r="B1909" s="168"/>
      <c r="C1909" s="166" t="s">
        <v>1818</v>
      </c>
      <c r="D1909" s="159">
        <v>-5811666.8200000003</v>
      </c>
      <c r="E1909" s="159">
        <v>-7264583.4900000002</v>
      </c>
      <c r="F1909" s="159">
        <v>-8717500.1600000001</v>
      </c>
      <c r="G1909" s="159">
        <v>-1452916.83</v>
      </c>
      <c r="H1909" s="159">
        <v>-2905833.5</v>
      </c>
      <c r="I1909" s="159">
        <v>-4358750.17</v>
      </c>
      <c r="J1909" s="275">
        <v>-5811666.8399999999</v>
      </c>
      <c r="K1909" s="275">
        <v>-7264583.5099999998</v>
      </c>
      <c r="L1909" s="160">
        <v>-8717500.1799999997</v>
      </c>
      <c r="M1909" s="160">
        <v>-1452916.85</v>
      </c>
      <c r="N1909" s="160">
        <v>-2905833.52</v>
      </c>
      <c r="O1909" s="160">
        <v>-4358750.1900000004</v>
      </c>
      <c r="P1909" s="160">
        <v>-5811666.8600000003</v>
      </c>
      <c r="Q1909" s="160">
        <f t="shared" si="426"/>
        <v>-5085208.5066666668</v>
      </c>
      <c r="R1909" s="222"/>
      <c r="S1909" s="209"/>
      <c r="T1909" s="209"/>
      <c r="U1909" s="517"/>
      <c r="V1909" s="16">
        <v>0</v>
      </c>
      <c r="W1909" s="11">
        <v>0</v>
      </c>
      <c r="X1909" s="17">
        <v>0</v>
      </c>
      <c r="Y1909" s="35"/>
      <c r="Z1909" s="46"/>
      <c r="AA1909" s="17"/>
      <c r="AB1909" s="16"/>
      <c r="AC1909" s="11"/>
      <c r="AD1909" s="17">
        <f t="shared" si="429"/>
        <v>0</v>
      </c>
      <c r="AE1909" s="16"/>
      <c r="AF1909" s="11"/>
      <c r="AG1909" s="17"/>
      <c r="AH1909" s="164">
        <f t="shared" si="431"/>
        <v>-5085208.5066666668</v>
      </c>
      <c r="AI1909" s="285"/>
      <c r="AJ1909" s="16">
        <f t="shared" si="425"/>
        <v>0</v>
      </c>
    </row>
    <row r="1910" spans="1:36" ht="11.25" customHeight="1">
      <c r="A1910" s="156">
        <v>23701063</v>
      </c>
      <c r="C1910" s="197" t="s">
        <v>2142</v>
      </c>
      <c r="D1910" s="159">
        <v>903.73</v>
      </c>
      <c r="E1910" s="159">
        <v>-101205.97</v>
      </c>
      <c r="F1910" s="159">
        <v>-199235.97</v>
      </c>
      <c r="G1910" s="159">
        <v>-9837.5300000000007</v>
      </c>
      <c r="H1910" s="159">
        <v>-101243.57</v>
      </c>
      <c r="I1910" s="159">
        <v>-196005.57</v>
      </c>
      <c r="J1910" s="275">
        <v>-9766.85</v>
      </c>
      <c r="K1910" s="275">
        <v>-98014.39</v>
      </c>
      <c r="L1910" s="160">
        <v>-199310.39</v>
      </c>
      <c r="M1910" s="160">
        <v>-9805.67</v>
      </c>
      <c r="N1910" s="160">
        <v>-100832.21</v>
      </c>
      <c r="O1910" s="160">
        <v>-201796.21</v>
      </c>
      <c r="P1910" s="160">
        <v>-8810.1299999999992</v>
      </c>
      <c r="Q1910" s="160">
        <f t="shared" si="426"/>
        <v>-102583.96083333333</v>
      </c>
      <c r="R1910" s="222"/>
      <c r="S1910" s="209"/>
      <c r="T1910" s="209"/>
      <c r="U1910" s="517"/>
      <c r="V1910" s="16">
        <v>0</v>
      </c>
      <c r="W1910" s="11">
        <v>0</v>
      </c>
      <c r="X1910" s="17">
        <v>0</v>
      </c>
      <c r="Y1910" s="35"/>
      <c r="Z1910" s="46"/>
      <c r="AA1910" s="17"/>
      <c r="AB1910" s="16"/>
      <c r="AC1910" s="11"/>
      <c r="AD1910" s="17">
        <f t="shared" si="429"/>
        <v>0</v>
      </c>
      <c r="AE1910" s="16"/>
      <c r="AF1910" s="11"/>
      <c r="AG1910" s="17"/>
      <c r="AH1910" s="164">
        <f t="shared" si="431"/>
        <v>-102583.96083333333</v>
      </c>
      <c r="AI1910" s="285"/>
      <c r="AJ1910" s="16">
        <f t="shared" si="425"/>
        <v>0</v>
      </c>
    </row>
    <row r="1911" spans="1:36" ht="11.25" customHeight="1">
      <c r="A1911" s="156">
        <v>23701073</v>
      </c>
      <c r="C1911" s="197" t="s">
        <v>1892</v>
      </c>
      <c r="D1911" s="159">
        <v>0</v>
      </c>
      <c r="E1911" s="159">
        <v>0</v>
      </c>
      <c r="F1911" s="159">
        <v>0</v>
      </c>
      <c r="G1911" s="159">
        <v>0</v>
      </c>
      <c r="H1911" s="159">
        <v>0</v>
      </c>
      <c r="I1911" s="159">
        <v>0</v>
      </c>
      <c r="J1911" s="275">
        <v>0</v>
      </c>
      <c r="K1911" s="275">
        <v>0</v>
      </c>
      <c r="L1911" s="160">
        <v>0</v>
      </c>
      <c r="M1911" s="160">
        <v>0</v>
      </c>
      <c r="N1911" s="160">
        <v>0</v>
      </c>
      <c r="O1911" s="160">
        <v>0</v>
      </c>
      <c r="P1911" s="160">
        <v>0</v>
      </c>
      <c r="Q1911" s="160">
        <f t="shared" si="426"/>
        <v>0</v>
      </c>
      <c r="R1911" s="222"/>
      <c r="S1911" s="209"/>
      <c r="T1911" s="209"/>
      <c r="U1911" s="517"/>
      <c r="V1911" s="16">
        <v>0</v>
      </c>
      <c r="W1911" s="11">
        <v>0</v>
      </c>
      <c r="X1911" s="17">
        <v>0</v>
      </c>
      <c r="Y1911" s="35"/>
      <c r="Z1911" s="46"/>
      <c r="AA1911" s="17"/>
      <c r="AB1911" s="16"/>
      <c r="AC1911" s="11"/>
      <c r="AD1911" s="17">
        <f t="shared" si="429"/>
        <v>0</v>
      </c>
      <c r="AE1911" s="16"/>
      <c r="AF1911" s="11"/>
      <c r="AG1911" s="17"/>
      <c r="AH1911" s="164">
        <f t="shared" si="431"/>
        <v>0</v>
      </c>
      <c r="AI1911" s="285"/>
      <c r="AJ1911" s="16">
        <f t="shared" si="425"/>
        <v>0</v>
      </c>
    </row>
    <row r="1912" spans="1:36" ht="11.25" customHeight="1">
      <c r="A1912" s="156">
        <v>23701083</v>
      </c>
      <c r="C1912" s="197" t="s">
        <v>1893</v>
      </c>
      <c r="D1912" s="159">
        <v>0</v>
      </c>
      <c r="E1912" s="159">
        <v>0</v>
      </c>
      <c r="F1912" s="159">
        <v>0</v>
      </c>
      <c r="G1912" s="159">
        <v>0</v>
      </c>
      <c r="H1912" s="159">
        <v>0</v>
      </c>
      <c r="I1912" s="159">
        <v>0</v>
      </c>
      <c r="J1912" s="275">
        <v>0</v>
      </c>
      <c r="K1912" s="275">
        <v>0</v>
      </c>
      <c r="L1912" s="160">
        <v>0</v>
      </c>
      <c r="M1912" s="160">
        <v>0</v>
      </c>
      <c r="N1912" s="160">
        <v>0</v>
      </c>
      <c r="O1912" s="160">
        <v>0</v>
      </c>
      <c r="P1912" s="160">
        <v>0</v>
      </c>
      <c r="Q1912" s="160">
        <f t="shared" si="426"/>
        <v>0</v>
      </c>
      <c r="R1912" s="222"/>
      <c r="S1912" s="209"/>
      <c r="T1912" s="209"/>
      <c r="U1912" s="517"/>
      <c r="V1912" s="16">
        <v>0</v>
      </c>
      <c r="W1912" s="11">
        <v>0</v>
      </c>
      <c r="X1912" s="17">
        <v>0</v>
      </c>
      <c r="Y1912" s="35"/>
      <c r="Z1912" s="46"/>
      <c r="AA1912" s="17"/>
      <c r="AB1912" s="16"/>
      <c r="AC1912" s="11"/>
      <c r="AD1912" s="17">
        <f t="shared" si="429"/>
        <v>0</v>
      </c>
      <c r="AE1912" s="16"/>
      <c r="AF1912" s="11"/>
      <c r="AG1912" s="17"/>
      <c r="AH1912" s="164">
        <f t="shared" si="431"/>
        <v>0</v>
      </c>
      <c r="AI1912" s="285"/>
      <c r="AJ1912" s="16">
        <f t="shared" si="425"/>
        <v>0</v>
      </c>
    </row>
    <row r="1913" spans="1:36" ht="11.25" customHeight="1">
      <c r="A1913" s="156">
        <v>23701113</v>
      </c>
      <c r="C1913" s="197" t="s">
        <v>3219</v>
      </c>
      <c r="D1913" s="159">
        <v>-10074750</v>
      </c>
      <c r="E1913" s="159">
        <v>-1679125</v>
      </c>
      <c r="F1913" s="159">
        <v>-3358250</v>
      </c>
      <c r="G1913" s="159">
        <v>-5037375</v>
      </c>
      <c r="H1913" s="159">
        <v>-6716500</v>
      </c>
      <c r="I1913" s="159">
        <v>-8395625</v>
      </c>
      <c r="J1913" s="275">
        <v>-10074750</v>
      </c>
      <c r="K1913" s="275">
        <v>-1679125</v>
      </c>
      <c r="L1913" s="160">
        <v>-3358250</v>
      </c>
      <c r="M1913" s="160">
        <v>-5037375</v>
      </c>
      <c r="N1913" s="160">
        <v>-6716500</v>
      </c>
      <c r="O1913" s="160">
        <v>-8395625</v>
      </c>
      <c r="P1913" s="160">
        <v>-10074750</v>
      </c>
      <c r="Q1913" s="160">
        <f t="shared" si="426"/>
        <v>-5876937.5</v>
      </c>
      <c r="R1913" s="222"/>
      <c r="S1913" s="209"/>
      <c r="T1913" s="209"/>
      <c r="U1913" s="517"/>
      <c r="V1913" s="16">
        <v>0</v>
      </c>
      <c r="W1913" s="11">
        <v>0</v>
      </c>
      <c r="X1913" s="17">
        <v>0</v>
      </c>
      <c r="Y1913" s="16"/>
      <c r="Z1913" s="11"/>
      <c r="AA1913" s="17"/>
      <c r="AB1913" s="16"/>
      <c r="AC1913" s="11"/>
      <c r="AD1913" s="17">
        <f t="shared" si="429"/>
        <v>0</v>
      </c>
      <c r="AE1913" s="16"/>
      <c r="AF1913" s="11"/>
      <c r="AG1913" s="17"/>
      <c r="AH1913" s="164">
        <f t="shared" si="431"/>
        <v>-5876937.5</v>
      </c>
      <c r="AI1913" s="285"/>
      <c r="AJ1913" s="16">
        <f t="shared" si="425"/>
        <v>0</v>
      </c>
    </row>
    <row r="1914" spans="1:36" ht="11.25" customHeight="1">
      <c r="A1914" s="156">
        <v>23701123</v>
      </c>
      <c r="C1914" s="197" t="s">
        <v>923</v>
      </c>
      <c r="D1914" s="159">
        <v>-889371.65</v>
      </c>
      <c r="E1914" s="159">
        <v>-2458850.8199999998</v>
      </c>
      <c r="F1914" s="159">
        <v>-4028329.99</v>
      </c>
      <c r="G1914" s="159">
        <v>-5597809.1600000001</v>
      </c>
      <c r="H1914" s="159">
        <v>-7167288.3300000001</v>
      </c>
      <c r="I1914" s="159">
        <v>-8736767.5</v>
      </c>
      <c r="J1914" s="275">
        <v>-889371.67</v>
      </c>
      <c r="K1914" s="275">
        <v>-2458850.84</v>
      </c>
      <c r="L1914" s="160">
        <v>-4028330.01</v>
      </c>
      <c r="M1914" s="160">
        <v>-5597809.1799999997</v>
      </c>
      <c r="N1914" s="160">
        <v>-7167288.3499999996</v>
      </c>
      <c r="O1914" s="160">
        <v>-8736767.5199999996</v>
      </c>
      <c r="P1914" s="160">
        <v>-889371.69</v>
      </c>
      <c r="Q1914" s="160">
        <f t="shared" si="426"/>
        <v>-4813069.5866666669</v>
      </c>
      <c r="R1914" s="222"/>
      <c r="S1914" s="209"/>
      <c r="T1914" s="209"/>
      <c r="U1914" s="517"/>
      <c r="V1914" s="16">
        <v>0</v>
      </c>
      <c r="W1914" s="11">
        <v>0</v>
      </c>
      <c r="X1914" s="17">
        <v>0</v>
      </c>
      <c r="Y1914" s="16"/>
      <c r="Z1914" s="11"/>
      <c r="AA1914" s="17"/>
      <c r="AB1914" s="16"/>
      <c r="AC1914" s="11"/>
      <c r="AD1914" s="17">
        <f t="shared" si="429"/>
        <v>0</v>
      </c>
      <c r="AE1914" s="16"/>
      <c r="AF1914" s="11"/>
      <c r="AG1914" s="17"/>
      <c r="AH1914" s="164">
        <f t="shared" si="431"/>
        <v>-4813069.5866666669</v>
      </c>
      <c r="AI1914" s="285"/>
      <c r="AJ1914" s="16">
        <f t="shared" si="425"/>
        <v>0</v>
      </c>
    </row>
    <row r="1915" spans="1:36" ht="11.25" customHeight="1">
      <c r="A1915" s="156">
        <v>23701133</v>
      </c>
      <c r="C1915" s="197" t="s">
        <v>1952</v>
      </c>
      <c r="D1915" s="159">
        <v>-3042110.89</v>
      </c>
      <c r="E1915" s="159">
        <v>-4242944.22</v>
      </c>
      <c r="F1915" s="159">
        <v>-5443777.5499999998</v>
      </c>
      <c r="G1915" s="159">
        <v>-6644610.8799999999</v>
      </c>
      <c r="H1915" s="159">
        <v>-640444.21</v>
      </c>
      <c r="I1915" s="159">
        <v>-1841277.54</v>
      </c>
      <c r="J1915" s="275">
        <v>-3042110.87</v>
      </c>
      <c r="K1915" s="275">
        <v>-4242944.2</v>
      </c>
      <c r="L1915" s="160">
        <v>-5443777.5300000003</v>
      </c>
      <c r="M1915" s="160">
        <v>-6644610.8600000003</v>
      </c>
      <c r="N1915" s="160">
        <v>-640444.18999999994</v>
      </c>
      <c r="O1915" s="160">
        <v>-1841277.52</v>
      </c>
      <c r="P1915" s="160">
        <v>-3042110.85</v>
      </c>
      <c r="Q1915" s="160">
        <f t="shared" si="426"/>
        <v>-3642527.5366666666</v>
      </c>
      <c r="R1915" s="222"/>
      <c r="S1915" s="209"/>
      <c r="T1915" s="209"/>
      <c r="U1915" s="517"/>
      <c r="V1915" s="16">
        <v>0</v>
      </c>
      <c r="W1915" s="11">
        <v>0</v>
      </c>
      <c r="X1915" s="17">
        <v>0</v>
      </c>
      <c r="Y1915" s="16"/>
      <c r="Z1915" s="11"/>
      <c r="AA1915" s="17"/>
      <c r="AB1915" s="16"/>
      <c r="AC1915" s="11"/>
      <c r="AD1915" s="17">
        <f t="shared" si="429"/>
        <v>0</v>
      </c>
      <c r="AE1915" s="16"/>
      <c r="AF1915" s="11"/>
      <c r="AG1915" s="17"/>
      <c r="AH1915" s="164">
        <f t="shared" si="431"/>
        <v>-3642527.5366666666</v>
      </c>
      <c r="AI1915" s="285"/>
      <c r="AJ1915" s="16">
        <f t="shared" si="425"/>
        <v>0</v>
      </c>
    </row>
    <row r="1916" spans="1:36" ht="11.25" customHeight="1">
      <c r="A1916" s="156">
        <v>23701143</v>
      </c>
      <c r="C1916" s="197" t="s">
        <v>2053</v>
      </c>
      <c r="D1916" s="159">
        <v>-7846216.6600000001</v>
      </c>
      <c r="E1916" s="159">
        <v>-798716.66</v>
      </c>
      <c r="F1916" s="159">
        <v>-2208216.66</v>
      </c>
      <c r="G1916" s="159">
        <v>-3617716.66</v>
      </c>
      <c r="H1916" s="159">
        <v>-5027216.66</v>
      </c>
      <c r="I1916" s="159">
        <v>-6436716.6600000001</v>
      </c>
      <c r="J1916" s="275">
        <v>-7846216.6600000001</v>
      </c>
      <c r="K1916" s="275">
        <v>-798716.66</v>
      </c>
      <c r="L1916" s="160">
        <v>-2208216.66</v>
      </c>
      <c r="M1916" s="160">
        <v>-3617716.66</v>
      </c>
      <c r="N1916" s="160">
        <v>-5027216.66</v>
      </c>
      <c r="O1916" s="160">
        <v>-6436716.6600000001</v>
      </c>
      <c r="P1916" s="160">
        <v>-7846216.6600000001</v>
      </c>
      <c r="Q1916" s="160">
        <f t="shared" si="426"/>
        <v>-4322466.66</v>
      </c>
      <c r="R1916" s="222"/>
      <c r="S1916" s="209"/>
      <c r="T1916" s="209"/>
      <c r="U1916" s="517"/>
      <c r="V1916" s="16">
        <v>0</v>
      </c>
      <c r="W1916" s="11">
        <v>0</v>
      </c>
      <c r="X1916" s="17">
        <v>0</v>
      </c>
      <c r="Y1916" s="16"/>
      <c r="Z1916" s="11"/>
      <c r="AA1916" s="17"/>
      <c r="AB1916" s="16"/>
      <c r="AC1916" s="11"/>
      <c r="AD1916" s="17">
        <f t="shared" si="429"/>
        <v>0</v>
      </c>
      <c r="AE1916" s="16"/>
      <c r="AF1916" s="11"/>
      <c r="AG1916" s="17"/>
      <c r="AH1916" s="164">
        <f t="shared" si="431"/>
        <v>-4322466.66</v>
      </c>
      <c r="AI1916" s="285"/>
      <c r="AJ1916" s="16">
        <f t="shared" si="425"/>
        <v>0</v>
      </c>
    </row>
    <row r="1917" spans="1:36" ht="11.25" customHeight="1">
      <c r="A1917" s="213">
        <v>23701153</v>
      </c>
      <c r="B1917" s="229"/>
      <c r="C1917" s="197" t="s">
        <v>2199</v>
      </c>
      <c r="D1917" s="159">
        <v>-4187666.67</v>
      </c>
      <c r="E1917" s="159">
        <v>-5111416.67</v>
      </c>
      <c r="F1917" s="159">
        <v>-492666.67</v>
      </c>
      <c r="G1917" s="159">
        <v>-1416416.67</v>
      </c>
      <c r="H1917" s="159">
        <v>-2340166.67</v>
      </c>
      <c r="I1917" s="159">
        <v>-3263916.67</v>
      </c>
      <c r="J1917" s="275">
        <v>-4187666.67</v>
      </c>
      <c r="K1917" s="275">
        <v>-5111416.67</v>
      </c>
      <c r="L1917" s="160">
        <v>-492666.67</v>
      </c>
      <c r="M1917" s="160">
        <v>-1416416.67</v>
      </c>
      <c r="N1917" s="160">
        <v>-2340166.67</v>
      </c>
      <c r="O1917" s="160">
        <v>-3263916.67</v>
      </c>
      <c r="P1917" s="160">
        <v>-4187666.67</v>
      </c>
      <c r="Q1917" s="160">
        <f t="shared" si="426"/>
        <v>-2802041.6700000004</v>
      </c>
      <c r="R1917" s="222"/>
      <c r="S1917" s="209"/>
      <c r="T1917" s="209"/>
      <c r="U1917" s="517"/>
      <c r="V1917" s="16">
        <v>0</v>
      </c>
      <c r="W1917" s="11">
        <v>0</v>
      </c>
      <c r="X1917" s="17">
        <v>0</v>
      </c>
      <c r="Y1917" s="16"/>
      <c r="Z1917" s="11"/>
      <c r="AA1917" s="17"/>
      <c r="AB1917" s="16"/>
      <c r="AC1917" s="11"/>
      <c r="AD1917" s="17">
        <f>SUM(AB1917:AC1917)</f>
        <v>0</v>
      </c>
      <c r="AE1917" s="16"/>
      <c r="AF1917" s="11"/>
      <c r="AG1917" s="17"/>
      <c r="AH1917" s="164">
        <f t="shared" si="431"/>
        <v>-2802041.6700000004</v>
      </c>
      <c r="AI1917" s="285"/>
      <c r="AJ1917" s="16">
        <f t="shared" si="425"/>
        <v>0</v>
      </c>
    </row>
    <row r="1918" spans="1:36" ht="11.25" customHeight="1">
      <c r="A1918" s="213">
        <v>23701163</v>
      </c>
      <c r="B1918" s="229"/>
      <c r="C1918" s="197" t="s">
        <v>2200</v>
      </c>
      <c r="D1918" s="159">
        <v>-799000</v>
      </c>
      <c r="E1918" s="159">
        <v>-975250</v>
      </c>
      <c r="F1918" s="159">
        <v>-94000</v>
      </c>
      <c r="G1918" s="159">
        <v>-270250</v>
      </c>
      <c r="H1918" s="159">
        <v>-446500</v>
      </c>
      <c r="I1918" s="159">
        <v>-622750</v>
      </c>
      <c r="J1918" s="275">
        <v>-799000</v>
      </c>
      <c r="K1918" s="275">
        <v>-975250</v>
      </c>
      <c r="L1918" s="160">
        <v>-94000</v>
      </c>
      <c r="M1918" s="160">
        <v>-270250</v>
      </c>
      <c r="N1918" s="160">
        <v>-446500</v>
      </c>
      <c r="O1918" s="160">
        <v>-622750</v>
      </c>
      <c r="P1918" s="160">
        <v>-799000</v>
      </c>
      <c r="Q1918" s="160">
        <f t="shared" si="426"/>
        <v>-534625</v>
      </c>
      <c r="R1918" s="222"/>
      <c r="S1918" s="209"/>
      <c r="T1918" s="209"/>
      <c r="U1918" s="517"/>
      <c r="V1918" s="16">
        <v>0</v>
      </c>
      <c r="W1918" s="11">
        <v>0</v>
      </c>
      <c r="X1918" s="17">
        <v>0</v>
      </c>
      <c r="Y1918" s="16"/>
      <c r="Z1918" s="11"/>
      <c r="AA1918" s="17"/>
      <c r="AB1918" s="16"/>
      <c r="AC1918" s="11"/>
      <c r="AD1918" s="17">
        <f>SUM(AB1918:AC1918)</f>
        <v>0</v>
      </c>
      <c r="AE1918" s="16"/>
      <c r="AF1918" s="11"/>
      <c r="AG1918" s="17"/>
      <c r="AH1918" s="164">
        <f t="shared" si="431"/>
        <v>-534625</v>
      </c>
      <c r="AI1918" s="285"/>
      <c r="AJ1918" s="16">
        <f t="shared" si="425"/>
        <v>0</v>
      </c>
    </row>
    <row r="1919" spans="1:36" ht="11.25" customHeight="1">
      <c r="A1919" s="213">
        <v>23701173</v>
      </c>
      <c r="B1919" s="229"/>
      <c r="C1919" s="197" t="s">
        <v>2516</v>
      </c>
      <c r="D1919" s="159">
        <v>-28204.04</v>
      </c>
      <c r="E1919" s="159">
        <v>-28950.03</v>
      </c>
      <c r="F1919" s="159">
        <v>-30367.439999999999</v>
      </c>
      <c r="G1919" s="159">
        <v>-32021.18</v>
      </c>
      <c r="H1919" s="159">
        <v>-3536.71</v>
      </c>
      <c r="I1919" s="159">
        <v>-13490.05</v>
      </c>
      <c r="J1919" s="275">
        <v>-23366.63</v>
      </c>
      <c r="K1919" s="275">
        <v>-32766.6</v>
      </c>
      <c r="L1919" s="160">
        <v>-43013.91</v>
      </c>
      <c r="M1919" s="160">
        <v>-52579.63</v>
      </c>
      <c r="N1919" s="160">
        <v>-62263.41</v>
      </c>
      <c r="O1919" s="160">
        <v>-71575.69</v>
      </c>
      <c r="P1919" s="160">
        <v>-80799.039999999994</v>
      </c>
      <c r="Q1919" s="160">
        <f t="shared" si="426"/>
        <v>-37369.401666666665</v>
      </c>
      <c r="R1919" s="222"/>
      <c r="S1919" s="209"/>
      <c r="T1919" s="209"/>
      <c r="U1919" s="517"/>
      <c r="V1919" s="16">
        <v>0</v>
      </c>
      <c r="W1919" s="11">
        <v>0</v>
      </c>
      <c r="X1919" s="17">
        <v>0</v>
      </c>
      <c r="Y1919" s="16"/>
      <c r="Z1919" s="11"/>
      <c r="AA1919" s="17"/>
      <c r="AB1919" s="16"/>
      <c r="AC1919" s="11"/>
      <c r="AD1919" s="17">
        <f>SUM(AB1919:AC1919)</f>
        <v>0</v>
      </c>
      <c r="AE1919" s="16"/>
      <c r="AF1919" s="11"/>
      <c r="AG1919" s="17"/>
      <c r="AH1919" s="164">
        <f t="shared" si="431"/>
        <v>-37369.401666666665</v>
      </c>
      <c r="AI1919" s="285"/>
      <c r="AJ1919" s="16">
        <f t="shared" si="425"/>
        <v>0</v>
      </c>
    </row>
    <row r="1920" spans="1:36" ht="11.25" customHeight="1">
      <c r="A1920" s="213">
        <v>23701183</v>
      </c>
      <c r="B1920" s="229"/>
      <c r="C1920" s="197" t="s">
        <v>2562</v>
      </c>
      <c r="D1920" s="159">
        <v>-464994.83</v>
      </c>
      <c r="E1920" s="159">
        <v>-914989.83</v>
      </c>
      <c r="F1920" s="159">
        <v>-1364984.83</v>
      </c>
      <c r="G1920" s="159">
        <v>-1814979.83</v>
      </c>
      <c r="H1920" s="159">
        <v>-2264974.83</v>
      </c>
      <c r="I1920" s="159">
        <v>-2714969.83</v>
      </c>
      <c r="J1920" s="275">
        <v>-464994.83</v>
      </c>
      <c r="K1920" s="275">
        <v>-914989.83</v>
      </c>
      <c r="L1920" s="160">
        <v>-1364984.83</v>
      </c>
      <c r="M1920" s="160">
        <v>-1814979.83</v>
      </c>
      <c r="N1920" s="160">
        <v>-2264974.83</v>
      </c>
      <c r="O1920" s="160">
        <v>-2714969.83</v>
      </c>
      <c r="P1920" s="160">
        <v>-464994.83</v>
      </c>
      <c r="Q1920" s="160">
        <f t="shared" si="426"/>
        <v>-1589982.33</v>
      </c>
      <c r="R1920" s="222"/>
      <c r="S1920" s="209"/>
      <c r="T1920" s="209"/>
      <c r="U1920" s="517"/>
      <c r="V1920" s="16">
        <v>0</v>
      </c>
      <c r="W1920" s="11">
        <v>0</v>
      </c>
      <c r="X1920" s="17">
        <v>0</v>
      </c>
      <c r="Y1920" s="16"/>
      <c r="Z1920" s="11"/>
      <c r="AA1920" s="17"/>
      <c r="AB1920" s="16"/>
      <c r="AC1920" s="11"/>
      <c r="AD1920" s="17">
        <f t="shared" ref="AD1920:AD1921" si="432">SUM(AB1920:AC1920)</f>
        <v>0</v>
      </c>
      <c r="AE1920" s="16"/>
      <c r="AF1920" s="11"/>
      <c r="AG1920" s="17"/>
      <c r="AH1920" s="164">
        <f t="shared" si="431"/>
        <v>-1589982.33</v>
      </c>
      <c r="AI1920" s="285"/>
      <c r="AJ1920" s="16">
        <f t="shared" si="425"/>
        <v>0</v>
      </c>
    </row>
    <row r="1921" spans="1:36" ht="11.25" customHeight="1">
      <c r="A1921" s="213">
        <v>23701193</v>
      </c>
      <c r="B1921" s="229"/>
      <c r="C1921" s="197" t="s">
        <v>2564</v>
      </c>
      <c r="D1921" s="159">
        <v>-80600</v>
      </c>
      <c r="E1921" s="159">
        <v>-158600</v>
      </c>
      <c r="F1921" s="159">
        <v>-236600</v>
      </c>
      <c r="G1921" s="159">
        <v>-314600</v>
      </c>
      <c r="H1921" s="159">
        <v>-392600</v>
      </c>
      <c r="I1921" s="159">
        <v>-470600</v>
      </c>
      <c r="J1921" s="275">
        <v>-80600</v>
      </c>
      <c r="K1921" s="275">
        <v>-158600</v>
      </c>
      <c r="L1921" s="160">
        <v>-236600</v>
      </c>
      <c r="M1921" s="160">
        <v>-314600</v>
      </c>
      <c r="N1921" s="160">
        <v>-392600</v>
      </c>
      <c r="O1921" s="160">
        <v>-470600</v>
      </c>
      <c r="P1921" s="160">
        <v>-80600</v>
      </c>
      <c r="Q1921" s="160">
        <f t="shared" si="426"/>
        <v>-275600</v>
      </c>
      <c r="R1921" s="222"/>
      <c r="S1921" s="209"/>
      <c r="T1921" s="209"/>
      <c r="U1921" s="517"/>
      <c r="V1921" s="16">
        <v>0</v>
      </c>
      <c r="W1921" s="11">
        <v>0</v>
      </c>
      <c r="X1921" s="17">
        <v>0</v>
      </c>
      <c r="Y1921" s="16"/>
      <c r="Z1921" s="11"/>
      <c r="AA1921" s="17"/>
      <c r="AB1921" s="16"/>
      <c r="AC1921" s="11"/>
      <c r="AD1921" s="17">
        <f t="shared" si="432"/>
        <v>0</v>
      </c>
      <c r="AE1921" s="16"/>
      <c r="AF1921" s="11"/>
      <c r="AG1921" s="17"/>
      <c r="AH1921" s="164">
        <f t="shared" si="431"/>
        <v>-275600</v>
      </c>
      <c r="AI1921" s="285"/>
      <c r="AJ1921" s="16">
        <f t="shared" si="425"/>
        <v>0</v>
      </c>
    </row>
    <row r="1922" spans="1:36" ht="11.25" customHeight="1">
      <c r="A1922" s="213" t="s">
        <v>2932</v>
      </c>
      <c r="B1922" s="229"/>
      <c r="C1922" s="346" t="s">
        <v>2930</v>
      </c>
      <c r="D1922" s="159">
        <v>-6345486.1200000001</v>
      </c>
      <c r="E1922" s="159">
        <v>-7868402.79</v>
      </c>
      <c r="F1922" s="159">
        <v>-558402.79</v>
      </c>
      <c r="G1922" s="159">
        <v>-2081319.46</v>
      </c>
      <c r="H1922" s="159">
        <v>-3604236.13</v>
      </c>
      <c r="I1922" s="159">
        <v>-5127152.8</v>
      </c>
      <c r="J1922" s="275">
        <v>-6650069.4699999997</v>
      </c>
      <c r="K1922" s="275">
        <v>-8172986.1399999997</v>
      </c>
      <c r="L1922" s="160">
        <v>-558402.81000000006</v>
      </c>
      <c r="M1922" s="160">
        <v>-2081319.48</v>
      </c>
      <c r="N1922" s="160">
        <v>-3604236.15</v>
      </c>
      <c r="O1922" s="160">
        <v>-5127152.82</v>
      </c>
      <c r="P1922" s="160">
        <v>-6650069.4900000002</v>
      </c>
      <c r="Q1922" s="160">
        <f t="shared" si="426"/>
        <v>-4327621.55375</v>
      </c>
      <c r="R1922" s="222"/>
      <c r="S1922" s="209"/>
      <c r="T1922" s="209"/>
      <c r="U1922" s="517"/>
      <c r="V1922" s="16"/>
      <c r="W1922" s="11"/>
      <c r="X1922" s="17"/>
      <c r="Y1922" s="16"/>
      <c r="Z1922" s="11"/>
      <c r="AA1922" s="17"/>
      <c r="AB1922" s="16"/>
      <c r="AC1922" s="11"/>
      <c r="AD1922" s="17"/>
      <c r="AE1922" s="16"/>
      <c r="AF1922" s="11"/>
      <c r="AG1922" s="17"/>
      <c r="AH1922" s="164">
        <f t="shared" si="431"/>
        <v>-4327621.55375</v>
      </c>
      <c r="AI1922" s="285"/>
      <c r="AJ1922" s="16">
        <f t="shared" ref="AJ1922:AJ1985" si="433">Q1922-X1922-AA1922-AD1922-AG1922-AH1922</f>
        <v>0</v>
      </c>
    </row>
    <row r="1923" spans="1:36" ht="11.25" customHeight="1">
      <c r="A1923" s="156">
        <v>23800063</v>
      </c>
      <c r="C1923" s="197" t="s">
        <v>1882</v>
      </c>
      <c r="D1923" s="159">
        <v>0</v>
      </c>
      <c r="E1923" s="159">
        <v>0</v>
      </c>
      <c r="F1923" s="159">
        <v>0</v>
      </c>
      <c r="G1923" s="159">
        <v>0</v>
      </c>
      <c r="H1923" s="159">
        <v>0</v>
      </c>
      <c r="I1923" s="159">
        <v>0</v>
      </c>
      <c r="J1923" s="275">
        <v>0</v>
      </c>
      <c r="K1923" s="275">
        <v>0</v>
      </c>
      <c r="L1923" s="160">
        <v>0</v>
      </c>
      <c r="M1923" s="160">
        <v>0</v>
      </c>
      <c r="N1923" s="160">
        <v>0</v>
      </c>
      <c r="O1923" s="160">
        <v>0</v>
      </c>
      <c r="P1923" s="160">
        <v>0</v>
      </c>
      <c r="Q1923" s="160">
        <f t="shared" si="426"/>
        <v>0</v>
      </c>
      <c r="R1923" s="222"/>
      <c r="S1923" s="209"/>
      <c r="T1923" s="209"/>
      <c r="U1923" s="517"/>
      <c r="V1923" s="16">
        <v>0</v>
      </c>
      <c r="W1923" s="11">
        <v>0</v>
      </c>
      <c r="X1923" s="17">
        <v>0</v>
      </c>
      <c r="Y1923" s="35"/>
      <c r="Z1923" s="46"/>
      <c r="AA1923" s="17"/>
      <c r="AB1923" s="16"/>
      <c r="AC1923" s="11"/>
      <c r="AD1923" s="17">
        <f t="shared" si="429"/>
        <v>0</v>
      </c>
      <c r="AE1923" s="16"/>
      <c r="AF1923" s="11"/>
      <c r="AG1923" s="17"/>
      <c r="AH1923" s="164">
        <f t="shared" si="431"/>
        <v>0</v>
      </c>
      <c r="AI1923" s="285"/>
      <c r="AJ1923" s="16">
        <f t="shared" si="433"/>
        <v>0</v>
      </c>
    </row>
    <row r="1924" spans="1:36" ht="11.25" customHeight="1">
      <c r="A1924" s="156">
        <v>24100013</v>
      </c>
      <c r="C1924" s="197" t="s">
        <v>576</v>
      </c>
      <c r="D1924" s="159">
        <v>0</v>
      </c>
      <c r="E1924" s="159">
        <v>0</v>
      </c>
      <c r="F1924" s="159">
        <v>0</v>
      </c>
      <c r="G1924" s="159">
        <v>0</v>
      </c>
      <c r="H1924" s="159">
        <v>0</v>
      </c>
      <c r="I1924" s="159">
        <v>0</v>
      </c>
      <c r="J1924" s="275">
        <v>0</v>
      </c>
      <c r="K1924" s="275">
        <v>0</v>
      </c>
      <c r="L1924" s="160">
        <v>0</v>
      </c>
      <c r="M1924" s="160">
        <v>0</v>
      </c>
      <c r="N1924" s="160">
        <v>0</v>
      </c>
      <c r="O1924" s="160">
        <v>0</v>
      </c>
      <c r="P1924" s="160">
        <v>0</v>
      </c>
      <c r="Q1924" s="160">
        <f t="shared" si="426"/>
        <v>0</v>
      </c>
      <c r="R1924" s="222"/>
      <c r="S1924" s="209"/>
      <c r="T1924" s="209"/>
      <c r="U1924" s="517"/>
      <c r="V1924" s="16">
        <v>0</v>
      </c>
      <c r="W1924" s="11">
        <v>0</v>
      </c>
      <c r="X1924" s="17">
        <v>0</v>
      </c>
      <c r="Y1924" s="35"/>
      <c r="Z1924" s="46"/>
      <c r="AA1924" s="17"/>
      <c r="AB1924" s="16"/>
      <c r="AC1924" s="11"/>
      <c r="AD1924" s="17">
        <f t="shared" si="429"/>
        <v>0</v>
      </c>
      <c r="AE1924" s="16"/>
      <c r="AF1924" s="11"/>
      <c r="AG1924" s="17"/>
      <c r="AH1924" s="164">
        <f t="shared" si="431"/>
        <v>0</v>
      </c>
      <c r="AI1924" s="285"/>
      <c r="AJ1924" s="16">
        <f t="shared" si="433"/>
        <v>0</v>
      </c>
    </row>
    <row r="1925" spans="1:36" ht="11.25" customHeight="1">
      <c r="A1925" s="156">
        <v>24100043</v>
      </c>
      <c r="C1925" s="197" t="s">
        <v>1454</v>
      </c>
      <c r="D1925" s="159">
        <v>30353.94</v>
      </c>
      <c r="E1925" s="159">
        <v>0</v>
      </c>
      <c r="F1925" s="159">
        <v>0</v>
      </c>
      <c r="G1925" s="159">
        <v>0</v>
      </c>
      <c r="H1925" s="159">
        <v>0</v>
      </c>
      <c r="I1925" s="159">
        <v>-328338.48</v>
      </c>
      <c r="J1925" s="275">
        <v>-351618.95</v>
      </c>
      <c r="K1925" s="275">
        <v>0</v>
      </c>
      <c r="L1925" s="160">
        <v>0</v>
      </c>
      <c r="M1925" s="160">
        <v>0</v>
      </c>
      <c r="N1925" s="160">
        <v>0</v>
      </c>
      <c r="O1925" s="160">
        <v>-323743.07</v>
      </c>
      <c r="P1925" s="160">
        <v>0</v>
      </c>
      <c r="Q1925" s="160">
        <f t="shared" si="426"/>
        <v>-82376.960833333331</v>
      </c>
      <c r="R1925" s="222"/>
      <c r="S1925" s="209"/>
      <c r="T1925" s="209"/>
      <c r="U1925" s="517"/>
      <c r="V1925" s="16">
        <v>0</v>
      </c>
      <c r="W1925" s="11">
        <v>0</v>
      </c>
      <c r="X1925" s="17">
        <v>0</v>
      </c>
      <c r="Y1925" s="16"/>
      <c r="Z1925" s="11"/>
      <c r="AA1925" s="17"/>
      <c r="AB1925" s="16"/>
      <c r="AC1925" s="11"/>
      <c r="AD1925" s="17">
        <f t="shared" si="429"/>
        <v>0</v>
      </c>
      <c r="AE1925" s="16"/>
      <c r="AF1925" s="11"/>
      <c r="AG1925" s="17"/>
      <c r="AH1925" s="164">
        <f t="shared" si="431"/>
        <v>-82376.960833333331</v>
      </c>
      <c r="AI1925" s="285"/>
      <c r="AJ1925" s="16">
        <f t="shared" si="433"/>
        <v>0</v>
      </c>
    </row>
    <row r="1926" spans="1:36" ht="11.25" customHeight="1">
      <c r="A1926" s="156">
        <v>24100063</v>
      </c>
      <c r="C1926" s="197" t="s">
        <v>1455</v>
      </c>
      <c r="D1926" s="159">
        <v>3488.76</v>
      </c>
      <c r="E1926" s="159">
        <v>-260.7</v>
      </c>
      <c r="F1926" s="159">
        <v>6581.65</v>
      </c>
      <c r="G1926" s="159">
        <v>2701.61</v>
      </c>
      <c r="H1926" s="159">
        <v>112199.07</v>
      </c>
      <c r="I1926" s="159">
        <v>2547.46</v>
      </c>
      <c r="J1926" s="275">
        <v>-126.4</v>
      </c>
      <c r="K1926" s="275">
        <v>-316</v>
      </c>
      <c r="L1926" s="160">
        <v>-963.47</v>
      </c>
      <c r="M1926" s="160">
        <v>-769.32</v>
      </c>
      <c r="N1926" s="160">
        <v>-2006.85</v>
      </c>
      <c r="O1926" s="160">
        <v>-2721.65</v>
      </c>
      <c r="P1926" s="160">
        <v>-919.85</v>
      </c>
      <c r="Q1926" s="160">
        <f t="shared" si="426"/>
        <v>9845.8212500000009</v>
      </c>
      <c r="R1926" s="222"/>
      <c r="S1926" s="209"/>
      <c r="T1926" s="209"/>
      <c r="U1926" s="517"/>
      <c r="V1926" s="16">
        <v>0</v>
      </c>
      <c r="W1926" s="11">
        <v>0</v>
      </c>
      <c r="X1926" s="17">
        <v>0</v>
      </c>
      <c r="Y1926" s="16"/>
      <c r="Z1926" s="11"/>
      <c r="AA1926" s="17"/>
      <c r="AB1926" s="16"/>
      <c r="AC1926" s="11"/>
      <c r="AD1926" s="17">
        <f t="shared" ref="AD1926:AD1969" si="434">SUM(AB1926:AC1926)</f>
        <v>0</v>
      </c>
      <c r="AE1926" s="16"/>
      <c r="AF1926" s="11"/>
      <c r="AG1926" s="17"/>
      <c r="AH1926" s="164">
        <f t="shared" si="431"/>
        <v>9845.8212500000009</v>
      </c>
      <c r="AI1926" s="285"/>
      <c r="AJ1926" s="16">
        <f t="shared" si="433"/>
        <v>0</v>
      </c>
    </row>
    <row r="1927" spans="1:36" ht="11.25" customHeight="1">
      <c r="A1927" s="156">
        <v>24100101</v>
      </c>
      <c r="C1927" s="197" t="s">
        <v>210</v>
      </c>
      <c r="D1927" s="159">
        <v>0</v>
      </c>
      <c r="E1927" s="159">
        <v>0</v>
      </c>
      <c r="F1927" s="159">
        <v>0</v>
      </c>
      <c r="G1927" s="159">
        <v>0</v>
      </c>
      <c r="H1927" s="159">
        <v>0</v>
      </c>
      <c r="I1927" s="159">
        <v>0</v>
      </c>
      <c r="J1927" s="275">
        <v>0</v>
      </c>
      <c r="K1927" s="275">
        <v>0</v>
      </c>
      <c r="L1927" s="160">
        <v>0</v>
      </c>
      <c r="M1927" s="160">
        <v>0</v>
      </c>
      <c r="N1927" s="160">
        <v>0</v>
      </c>
      <c r="O1927" s="160">
        <v>0</v>
      </c>
      <c r="P1927" s="160">
        <v>0</v>
      </c>
      <c r="Q1927" s="160">
        <f t="shared" si="426"/>
        <v>0</v>
      </c>
      <c r="R1927" s="222"/>
      <c r="S1927" s="209"/>
      <c r="T1927" s="209"/>
      <c r="U1927" s="517"/>
      <c r="V1927" s="16">
        <v>0</v>
      </c>
      <c r="W1927" s="11">
        <v>0</v>
      </c>
      <c r="X1927" s="17">
        <v>0</v>
      </c>
      <c r="Y1927" s="16"/>
      <c r="Z1927" s="11"/>
      <c r="AA1927" s="17"/>
      <c r="AB1927" s="16"/>
      <c r="AC1927" s="11"/>
      <c r="AD1927" s="17">
        <f t="shared" si="434"/>
        <v>0</v>
      </c>
      <c r="AE1927" s="16"/>
      <c r="AF1927" s="11"/>
      <c r="AG1927" s="17"/>
      <c r="AH1927" s="164">
        <f t="shared" si="431"/>
        <v>0</v>
      </c>
      <c r="AI1927" s="285"/>
      <c r="AJ1927" s="16">
        <f t="shared" si="433"/>
        <v>0</v>
      </c>
    </row>
    <row r="1928" spans="1:36" ht="11.25" customHeight="1">
      <c r="A1928" s="156">
        <v>24100111</v>
      </c>
      <c r="C1928" s="197" t="s">
        <v>1598</v>
      </c>
      <c r="D1928" s="159">
        <v>0</v>
      </c>
      <c r="E1928" s="159">
        <v>0</v>
      </c>
      <c r="F1928" s="159">
        <v>0</v>
      </c>
      <c r="G1928" s="159">
        <v>0</v>
      </c>
      <c r="H1928" s="159">
        <v>0</v>
      </c>
      <c r="I1928" s="159">
        <v>0</v>
      </c>
      <c r="J1928" s="275">
        <v>0</v>
      </c>
      <c r="K1928" s="275">
        <v>0</v>
      </c>
      <c r="L1928" s="160">
        <v>0</v>
      </c>
      <c r="M1928" s="160">
        <v>0</v>
      </c>
      <c r="N1928" s="160">
        <v>0</v>
      </c>
      <c r="O1928" s="160">
        <v>0</v>
      </c>
      <c r="P1928" s="160">
        <v>0</v>
      </c>
      <c r="Q1928" s="160">
        <f t="shared" si="426"/>
        <v>0</v>
      </c>
      <c r="R1928" s="222"/>
      <c r="S1928" s="222"/>
      <c r="T1928" s="222"/>
      <c r="U1928" s="517"/>
      <c r="V1928" s="16">
        <v>0</v>
      </c>
      <c r="W1928" s="11">
        <v>0</v>
      </c>
      <c r="X1928" s="17">
        <v>0</v>
      </c>
      <c r="Y1928" s="16"/>
      <c r="Z1928" s="11"/>
      <c r="AA1928" s="17"/>
      <c r="AB1928" s="16"/>
      <c r="AC1928" s="11"/>
      <c r="AD1928" s="17">
        <f t="shared" si="434"/>
        <v>0</v>
      </c>
      <c r="AE1928" s="16"/>
      <c r="AF1928" s="11"/>
      <c r="AG1928" s="17"/>
      <c r="AH1928" s="164">
        <f t="shared" si="431"/>
        <v>0</v>
      </c>
      <c r="AI1928" s="285"/>
      <c r="AJ1928" s="16">
        <f t="shared" si="433"/>
        <v>0</v>
      </c>
    </row>
    <row r="1929" spans="1:36" ht="11.25" customHeight="1">
      <c r="A1929" s="156">
        <v>24100143</v>
      </c>
      <c r="C1929" s="197" t="s">
        <v>576</v>
      </c>
      <c r="D1929" s="159">
        <v>-11448.79</v>
      </c>
      <c r="E1929" s="159">
        <v>57.2</v>
      </c>
      <c r="F1929" s="159">
        <v>0</v>
      </c>
      <c r="G1929" s="159">
        <v>0</v>
      </c>
      <c r="H1929" s="159">
        <v>0</v>
      </c>
      <c r="I1929" s="159">
        <v>-594306.15</v>
      </c>
      <c r="J1929" s="275">
        <v>-667932.74</v>
      </c>
      <c r="K1929" s="275">
        <v>0</v>
      </c>
      <c r="L1929" s="160">
        <v>0</v>
      </c>
      <c r="M1929" s="160">
        <v>0</v>
      </c>
      <c r="N1929" s="160">
        <v>0</v>
      </c>
      <c r="O1929" s="160">
        <v>-609346.35</v>
      </c>
      <c r="P1929" s="160">
        <v>0</v>
      </c>
      <c r="Q1929" s="160">
        <f t="shared" si="426"/>
        <v>-156437.70291666666</v>
      </c>
      <c r="R1929" s="222"/>
      <c r="S1929" s="209"/>
      <c r="T1929" s="209"/>
      <c r="U1929" s="517"/>
      <c r="V1929" s="16">
        <v>0</v>
      </c>
      <c r="W1929" s="11">
        <v>0</v>
      </c>
      <c r="X1929" s="17">
        <v>0</v>
      </c>
      <c r="Y1929" s="16"/>
      <c r="Z1929" s="11"/>
      <c r="AA1929" s="17"/>
      <c r="AB1929" s="16"/>
      <c r="AC1929" s="11"/>
      <c r="AD1929" s="17">
        <f t="shared" si="434"/>
        <v>0</v>
      </c>
      <c r="AE1929" s="16"/>
      <c r="AF1929" s="11"/>
      <c r="AG1929" s="17"/>
      <c r="AH1929" s="164">
        <f t="shared" si="431"/>
        <v>-156437.70291666666</v>
      </c>
      <c r="AI1929" s="285"/>
      <c r="AJ1929" s="16">
        <f t="shared" si="433"/>
        <v>0</v>
      </c>
    </row>
    <row r="1930" spans="1:36" ht="11.25" customHeight="1">
      <c r="A1930" s="156">
        <v>24100153</v>
      </c>
      <c r="C1930" s="197" t="s">
        <v>210</v>
      </c>
      <c r="D1930" s="159">
        <v>0</v>
      </c>
      <c r="E1930" s="159">
        <v>0</v>
      </c>
      <c r="F1930" s="159">
        <v>0</v>
      </c>
      <c r="G1930" s="159">
        <v>0</v>
      </c>
      <c r="H1930" s="159">
        <v>0</v>
      </c>
      <c r="I1930" s="159">
        <v>0</v>
      </c>
      <c r="J1930" s="275">
        <v>0</v>
      </c>
      <c r="K1930" s="275">
        <v>0</v>
      </c>
      <c r="L1930" s="160">
        <v>0</v>
      </c>
      <c r="M1930" s="160">
        <v>0</v>
      </c>
      <c r="N1930" s="160">
        <v>0</v>
      </c>
      <c r="O1930" s="160">
        <v>0</v>
      </c>
      <c r="P1930" s="160">
        <v>0</v>
      </c>
      <c r="Q1930" s="160">
        <f t="shared" si="426"/>
        <v>0</v>
      </c>
      <c r="R1930" s="222"/>
      <c r="S1930" s="209"/>
      <c r="T1930" s="209"/>
      <c r="U1930" s="517"/>
      <c r="V1930" s="16">
        <v>0</v>
      </c>
      <c r="W1930" s="11">
        <v>0</v>
      </c>
      <c r="X1930" s="17">
        <v>0</v>
      </c>
      <c r="Y1930" s="16"/>
      <c r="Z1930" s="11"/>
      <c r="AA1930" s="17"/>
      <c r="AB1930" s="16"/>
      <c r="AC1930" s="11"/>
      <c r="AD1930" s="17">
        <f t="shared" si="434"/>
        <v>0</v>
      </c>
      <c r="AE1930" s="16"/>
      <c r="AF1930" s="11"/>
      <c r="AG1930" s="17"/>
      <c r="AH1930" s="164">
        <f t="shared" si="431"/>
        <v>0</v>
      </c>
      <c r="AI1930" s="285"/>
      <c r="AJ1930" s="16">
        <f t="shared" si="433"/>
        <v>0</v>
      </c>
    </row>
    <row r="1931" spans="1:36" ht="11.25" customHeight="1">
      <c r="A1931" s="156">
        <v>24100173</v>
      </c>
      <c r="C1931" s="197" t="s">
        <v>1455</v>
      </c>
      <c r="D1931" s="159">
        <v>-46269.29</v>
      </c>
      <c r="E1931" s="159">
        <v>-36723.919999999998</v>
      </c>
      <c r="F1931" s="159">
        <v>-188480.2</v>
      </c>
      <c r="G1931" s="159">
        <v>66306.679999999993</v>
      </c>
      <c r="H1931" s="159">
        <v>-34854.339999999997</v>
      </c>
      <c r="I1931" s="159">
        <v>-25381.08</v>
      </c>
      <c r="J1931" s="275">
        <v>-17760.900000000001</v>
      </c>
      <c r="K1931" s="275">
        <v>-24901.21</v>
      </c>
      <c r="L1931" s="160">
        <v>-7665.08</v>
      </c>
      <c r="M1931" s="160">
        <v>-1129.9100000000001</v>
      </c>
      <c r="N1931" s="160">
        <v>-4673.88</v>
      </c>
      <c r="O1931" s="160">
        <v>-17378.64</v>
      </c>
      <c r="P1931" s="160">
        <v>-4334.21</v>
      </c>
      <c r="Q1931" s="160">
        <f t="shared" ref="Q1931:Q1994" si="435">(D1931+P1931+SUM(E1931:O1931)*2)/24</f>
        <v>-26495.352499999997</v>
      </c>
      <c r="R1931" s="222"/>
      <c r="S1931" s="209"/>
      <c r="T1931" s="209"/>
      <c r="U1931" s="517"/>
      <c r="V1931" s="16">
        <v>0</v>
      </c>
      <c r="W1931" s="11">
        <v>0</v>
      </c>
      <c r="X1931" s="17">
        <v>0</v>
      </c>
      <c r="Y1931" s="16"/>
      <c r="Z1931" s="11"/>
      <c r="AA1931" s="17"/>
      <c r="AB1931" s="16"/>
      <c r="AC1931" s="11"/>
      <c r="AD1931" s="17">
        <f t="shared" ref="AD1931" si="436">SUM(AB1931:AC1931)</f>
        <v>0</v>
      </c>
      <c r="AE1931" s="16"/>
      <c r="AF1931" s="11"/>
      <c r="AG1931" s="17"/>
      <c r="AH1931" s="164">
        <f t="shared" si="431"/>
        <v>-26495.352499999997</v>
      </c>
      <c r="AI1931" s="285"/>
      <c r="AJ1931" s="16">
        <f t="shared" si="433"/>
        <v>0</v>
      </c>
    </row>
    <row r="1932" spans="1:36" ht="11.25" customHeight="1">
      <c r="A1932" s="156">
        <v>24100212</v>
      </c>
      <c r="C1932" s="197" t="s">
        <v>943</v>
      </c>
      <c r="D1932" s="159">
        <v>-1826929.44</v>
      </c>
      <c r="E1932" s="159">
        <v>-1743504.03</v>
      </c>
      <c r="F1932" s="159">
        <v>-1241949.53</v>
      </c>
      <c r="G1932" s="159">
        <v>-945554.63</v>
      </c>
      <c r="H1932" s="159">
        <v>-915593.83</v>
      </c>
      <c r="I1932" s="159">
        <v>-913426.78</v>
      </c>
      <c r="J1932" s="275">
        <v>-846499.96</v>
      </c>
      <c r="K1932" s="275">
        <v>-630249.23</v>
      </c>
      <c r="L1932" s="160">
        <v>-447069.62</v>
      </c>
      <c r="M1932" s="160">
        <v>-510345.97</v>
      </c>
      <c r="N1932" s="160">
        <v>-858326.26</v>
      </c>
      <c r="O1932" s="160">
        <v>-1072164.1499999999</v>
      </c>
      <c r="P1932" s="160">
        <v>-1265066.96</v>
      </c>
      <c r="Q1932" s="160">
        <f t="shared" si="435"/>
        <v>-972556.84916666662</v>
      </c>
      <c r="R1932" s="222"/>
      <c r="S1932" s="209"/>
      <c r="T1932" s="209"/>
      <c r="U1932" s="517"/>
      <c r="V1932" s="16">
        <v>0</v>
      </c>
      <c r="W1932" s="11">
        <v>0</v>
      </c>
      <c r="X1932" s="17">
        <v>0</v>
      </c>
      <c r="Y1932" s="16"/>
      <c r="Z1932" s="11"/>
      <c r="AA1932" s="17"/>
      <c r="AB1932" s="16"/>
      <c r="AC1932" s="11"/>
      <c r="AD1932" s="17">
        <f t="shared" si="434"/>
        <v>0</v>
      </c>
      <c r="AE1932" s="16"/>
      <c r="AF1932" s="11"/>
      <c r="AG1932" s="17"/>
      <c r="AH1932" s="164">
        <f t="shared" si="431"/>
        <v>-972556.84916666662</v>
      </c>
      <c r="AI1932" s="285"/>
      <c r="AJ1932" s="16">
        <f t="shared" si="433"/>
        <v>0</v>
      </c>
    </row>
    <row r="1933" spans="1:36" ht="11.25" customHeight="1">
      <c r="A1933" s="156">
        <v>24200001</v>
      </c>
      <c r="B1933" s="144"/>
      <c r="C1933" s="197" t="s">
        <v>431</v>
      </c>
      <c r="D1933" s="159">
        <v>0</v>
      </c>
      <c r="E1933" s="159">
        <v>0</v>
      </c>
      <c r="F1933" s="159">
        <v>0</v>
      </c>
      <c r="G1933" s="159">
        <v>0</v>
      </c>
      <c r="H1933" s="159">
        <v>0</v>
      </c>
      <c r="I1933" s="159">
        <v>0</v>
      </c>
      <c r="J1933" s="275">
        <v>0</v>
      </c>
      <c r="K1933" s="275">
        <v>0</v>
      </c>
      <c r="L1933" s="160">
        <v>0</v>
      </c>
      <c r="M1933" s="160">
        <v>0</v>
      </c>
      <c r="N1933" s="160">
        <v>0</v>
      </c>
      <c r="O1933" s="160">
        <v>0</v>
      </c>
      <c r="P1933" s="160">
        <v>0</v>
      </c>
      <c r="Q1933" s="160">
        <f t="shared" si="435"/>
        <v>0</v>
      </c>
      <c r="R1933" s="222"/>
      <c r="S1933" s="209"/>
      <c r="T1933" s="209"/>
      <c r="U1933" s="517"/>
      <c r="V1933" s="16">
        <v>0</v>
      </c>
      <c r="W1933" s="11">
        <v>0</v>
      </c>
      <c r="X1933" s="17">
        <v>0</v>
      </c>
      <c r="Y1933" s="16"/>
      <c r="Z1933" s="11"/>
      <c r="AA1933" s="17"/>
      <c r="AB1933" s="16"/>
      <c r="AC1933" s="11"/>
      <c r="AD1933" s="17">
        <f t="shared" si="434"/>
        <v>0</v>
      </c>
      <c r="AE1933" s="16"/>
      <c r="AF1933" s="11"/>
      <c r="AG1933" s="17"/>
      <c r="AH1933" s="164">
        <f t="shared" si="431"/>
        <v>0</v>
      </c>
      <c r="AI1933" s="285"/>
      <c r="AJ1933" s="16">
        <f t="shared" si="433"/>
        <v>0</v>
      </c>
    </row>
    <row r="1934" spans="1:36" ht="11.25" customHeight="1">
      <c r="A1934" s="156">
        <v>24200002</v>
      </c>
      <c r="B1934" s="144"/>
      <c r="C1934" s="197" t="s">
        <v>968</v>
      </c>
      <c r="D1934" s="159">
        <v>0</v>
      </c>
      <c r="E1934" s="159">
        <v>0</v>
      </c>
      <c r="F1934" s="159">
        <v>0</v>
      </c>
      <c r="G1934" s="159">
        <v>0</v>
      </c>
      <c r="H1934" s="159">
        <v>0</v>
      </c>
      <c r="I1934" s="159">
        <v>0</v>
      </c>
      <c r="J1934" s="275">
        <v>0</v>
      </c>
      <c r="K1934" s="275">
        <v>0</v>
      </c>
      <c r="L1934" s="160">
        <v>0</v>
      </c>
      <c r="M1934" s="160">
        <v>0</v>
      </c>
      <c r="N1934" s="160">
        <v>0</v>
      </c>
      <c r="O1934" s="160">
        <v>0</v>
      </c>
      <c r="P1934" s="160">
        <v>0</v>
      </c>
      <c r="Q1934" s="160">
        <f t="shared" si="435"/>
        <v>0</v>
      </c>
      <c r="R1934" s="222"/>
      <c r="S1934" s="209"/>
      <c r="T1934" s="209" t="s">
        <v>1056</v>
      </c>
      <c r="U1934" s="517"/>
      <c r="V1934" s="16">
        <v>0</v>
      </c>
      <c r="W1934" s="11">
        <v>0</v>
      </c>
      <c r="X1934" s="17">
        <v>0</v>
      </c>
      <c r="Y1934" s="16"/>
      <c r="Z1934" s="11"/>
      <c r="AA1934" s="17"/>
      <c r="AB1934" s="16"/>
      <c r="AC1934" s="11"/>
      <c r="AD1934" s="17">
        <f t="shared" si="434"/>
        <v>0</v>
      </c>
      <c r="AE1934" s="16">
        <f>$Q1934</f>
        <v>0</v>
      </c>
      <c r="AF1934" s="11">
        <f>$Q1934</f>
        <v>0</v>
      </c>
      <c r="AG1934" s="17">
        <f>$Q1934</f>
        <v>0</v>
      </c>
      <c r="AH1934" s="161"/>
      <c r="AI1934" s="285"/>
      <c r="AJ1934" s="16">
        <f t="shared" si="433"/>
        <v>0</v>
      </c>
    </row>
    <row r="1935" spans="1:36" ht="11.25" customHeight="1">
      <c r="A1935" s="156">
        <v>24200011</v>
      </c>
      <c r="B1935" s="144"/>
      <c r="C1935" s="197" t="s">
        <v>2243</v>
      </c>
      <c r="D1935" s="159">
        <v>-59888.99</v>
      </c>
      <c r="E1935" s="159">
        <v>-61638.73</v>
      </c>
      <c r="F1935" s="159">
        <v>-60549.9</v>
      </c>
      <c r="G1935" s="159">
        <v>-60549.9</v>
      </c>
      <c r="H1935" s="159">
        <v>-60549.9</v>
      </c>
      <c r="I1935" s="159">
        <v>-63924.81</v>
      </c>
      <c r="J1935" s="275">
        <v>-63924.81</v>
      </c>
      <c r="K1935" s="275">
        <v>-63924.81</v>
      </c>
      <c r="L1935" s="160">
        <v>-63924.81</v>
      </c>
      <c r="M1935" s="160">
        <v>-63316.81</v>
      </c>
      <c r="N1935" s="160">
        <v>-59788.81</v>
      </c>
      <c r="O1935" s="160">
        <v>-59180.81</v>
      </c>
      <c r="P1935" s="160">
        <v>-47806.31</v>
      </c>
      <c r="Q1935" s="160">
        <f t="shared" si="435"/>
        <v>-61260.145833333343</v>
      </c>
      <c r="R1935" s="222"/>
      <c r="S1935" s="209"/>
      <c r="T1935" s="209"/>
      <c r="U1935" s="517"/>
      <c r="V1935" s="16">
        <v>0</v>
      </c>
      <c r="W1935" s="11">
        <v>0</v>
      </c>
      <c r="X1935" s="17">
        <v>0</v>
      </c>
      <c r="Y1935" s="16"/>
      <c r="Z1935" s="11"/>
      <c r="AA1935" s="17"/>
      <c r="AB1935" s="16"/>
      <c r="AC1935" s="11"/>
      <c r="AD1935" s="17">
        <f>SUM(AB1935:AC1935)</f>
        <v>0</v>
      </c>
      <c r="AE1935" s="16"/>
      <c r="AF1935" s="11"/>
      <c r="AG1935" s="17"/>
      <c r="AH1935" s="164">
        <f>Q1935</f>
        <v>-61260.145833333343</v>
      </c>
      <c r="AI1935" s="285"/>
      <c r="AJ1935" s="16">
        <f t="shared" si="433"/>
        <v>0</v>
      </c>
    </row>
    <row r="1936" spans="1:36" ht="11.25" customHeight="1">
      <c r="A1936" s="156">
        <v>24200012</v>
      </c>
      <c r="B1936" s="144"/>
      <c r="C1936" s="197" t="s">
        <v>2393</v>
      </c>
      <c r="D1936" s="159">
        <v>0</v>
      </c>
      <c r="E1936" s="159">
        <v>0</v>
      </c>
      <c r="F1936" s="159">
        <v>0</v>
      </c>
      <c r="G1936" s="159">
        <v>0</v>
      </c>
      <c r="H1936" s="159">
        <v>0</v>
      </c>
      <c r="I1936" s="159">
        <v>0</v>
      </c>
      <c r="J1936" s="275">
        <v>0</v>
      </c>
      <c r="K1936" s="275">
        <v>0</v>
      </c>
      <c r="L1936" s="160">
        <v>0</v>
      </c>
      <c r="M1936" s="160">
        <v>0</v>
      </c>
      <c r="N1936" s="160">
        <v>0</v>
      </c>
      <c r="O1936" s="160">
        <v>0</v>
      </c>
      <c r="P1936" s="160">
        <v>0</v>
      </c>
      <c r="Q1936" s="160">
        <f t="shared" si="435"/>
        <v>0</v>
      </c>
      <c r="R1936" s="222"/>
      <c r="S1936" s="209"/>
      <c r="T1936" s="209"/>
      <c r="U1936" s="517"/>
      <c r="V1936" s="16">
        <v>0</v>
      </c>
      <c r="W1936" s="11">
        <v>0</v>
      </c>
      <c r="X1936" s="17">
        <v>0</v>
      </c>
      <c r="Y1936" s="16"/>
      <c r="Z1936" s="11"/>
      <c r="AA1936" s="17"/>
      <c r="AB1936" s="16"/>
      <c r="AC1936" s="11"/>
      <c r="AD1936" s="17">
        <f>SUM(AB1936:AC1936)</f>
        <v>0</v>
      </c>
      <c r="AE1936" s="16"/>
      <c r="AF1936" s="11"/>
      <c r="AG1936" s="17"/>
      <c r="AH1936" s="164">
        <f>Q1936</f>
        <v>0</v>
      </c>
      <c r="AI1936" s="285"/>
      <c r="AJ1936" s="16">
        <f t="shared" si="433"/>
        <v>0</v>
      </c>
    </row>
    <row r="1937" spans="1:36" ht="11.25" customHeight="1">
      <c r="A1937" s="156">
        <v>24200021</v>
      </c>
      <c r="B1937" s="144"/>
      <c r="C1937" s="197" t="s">
        <v>2143</v>
      </c>
      <c r="D1937" s="159">
        <v>0</v>
      </c>
      <c r="E1937" s="159">
        <v>0</v>
      </c>
      <c r="F1937" s="159">
        <v>0</v>
      </c>
      <c r="G1937" s="159">
        <v>0</v>
      </c>
      <c r="H1937" s="159">
        <v>0</v>
      </c>
      <c r="I1937" s="159">
        <v>0</v>
      </c>
      <c r="J1937" s="275">
        <v>0</v>
      </c>
      <c r="K1937" s="275">
        <v>0</v>
      </c>
      <c r="L1937" s="160">
        <v>0</v>
      </c>
      <c r="M1937" s="160">
        <v>0</v>
      </c>
      <c r="N1937" s="160">
        <v>0</v>
      </c>
      <c r="O1937" s="160">
        <v>0</v>
      </c>
      <c r="P1937" s="160">
        <v>0</v>
      </c>
      <c r="Q1937" s="160">
        <f t="shared" si="435"/>
        <v>0</v>
      </c>
      <c r="R1937" s="222"/>
      <c r="S1937" s="209"/>
      <c r="T1937" s="209"/>
      <c r="U1937" s="517"/>
      <c r="V1937" s="16">
        <v>0</v>
      </c>
      <c r="W1937" s="11">
        <v>0</v>
      </c>
      <c r="X1937" s="17">
        <v>0</v>
      </c>
      <c r="Y1937" s="16"/>
      <c r="Z1937" s="11"/>
      <c r="AA1937" s="17"/>
      <c r="AB1937" s="16"/>
      <c r="AC1937" s="11"/>
      <c r="AD1937" s="17">
        <f t="shared" si="434"/>
        <v>0</v>
      </c>
      <c r="AE1937" s="16"/>
      <c r="AF1937" s="11"/>
      <c r="AG1937" s="17"/>
      <c r="AH1937" s="164">
        <f>Q1937</f>
        <v>0</v>
      </c>
      <c r="AI1937" s="285"/>
      <c r="AJ1937" s="16">
        <f t="shared" si="433"/>
        <v>0</v>
      </c>
    </row>
    <row r="1938" spans="1:36" ht="11.25" customHeight="1">
      <c r="A1938" s="156">
        <v>24200022</v>
      </c>
      <c r="B1938" s="144"/>
      <c r="C1938" s="197" t="s">
        <v>2527</v>
      </c>
      <c r="D1938" s="159">
        <v>0</v>
      </c>
      <c r="E1938" s="159">
        <v>0</v>
      </c>
      <c r="F1938" s="159">
        <v>0</v>
      </c>
      <c r="G1938" s="159">
        <v>0</v>
      </c>
      <c r="H1938" s="159">
        <v>0</v>
      </c>
      <c r="I1938" s="159">
        <v>0</v>
      </c>
      <c r="J1938" s="275">
        <v>0</v>
      </c>
      <c r="K1938" s="275">
        <v>0</v>
      </c>
      <c r="L1938" s="160">
        <v>0</v>
      </c>
      <c r="M1938" s="160">
        <v>0</v>
      </c>
      <c r="N1938" s="160">
        <v>0</v>
      </c>
      <c r="O1938" s="160">
        <v>0</v>
      </c>
      <c r="P1938" s="160">
        <v>0</v>
      </c>
      <c r="Q1938" s="160">
        <f t="shared" si="435"/>
        <v>0</v>
      </c>
      <c r="R1938" s="222"/>
      <c r="S1938" s="209"/>
      <c r="T1938" s="209" t="s">
        <v>1056</v>
      </c>
      <c r="U1938" s="517"/>
      <c r="V1938" s="16">
        <v>0</v>
      </c>
      <c r="W1938" s="11">
        <v>0</v>
      </c>
      <c r="X1938" s="17">
        <v>0</v>
      </c>
      <c r="Y1938" s="16"/>
      <c r="Z1938" s="11"/>
      <c r="AA1938" s="17"/>
      <c r="AB1938" s="16"/>
      <c r="AC1938" s="11"/>
      <c r="AD1938" s="17">
        <f t="shared" ref="AD1938" si="437">SUM(AB1938:AC1938)</f>
        <v>0</v>
      </c>
      <c r="AE1938" s="16">
        <f>$Q1938</f>
        <v>0</v>
      </c>
      <c r="AF1938" s="11">
        <f>$Q1938</f>
        <v>0</v>
      </c>
      <c r="AG1938" s="17">
        <f>$Q1938</f>
        <v>0</v>
      </c>
      <c r="AH1938" s="161"/>
      <c r="AI1938" s="285"/>
      <c r="AJ1938" s="16">
        <f t="shared" si="433"/>
        <v>0</v>
      </c>
    </row>
    <row r="1939" spans="1:36" ht="11.25" customHeight="1">
      <c r="A1939" s="156">
        <v>24200031</v>
      </c>
      <c r="B1939" s="144"/>
      <c r="C1939" s="197" t="s">
        <v>3220</v>
      </c>
      <c r="D1939" s="159">
        <v>0</v>
      </c>
      <c r="E1939" s="159">
        <v>0</v>
      </c>
      <c r="F1939" s="159">
        <v>0</v>
      </c>
      <c r="G1939" s="159">
        <v>0</v>
      </c>
      <c r="H1939" s="159">
        <v>0</v>
      </c>
      <c r="I1939" s="159">
        <v>0</v>
      </c>
      <c r="J1939" s="275">
        <v>0</v>
      </c>
      <c r="K1939" s="275">
        <v>0</v>
      </c>
      <c r="L1939" s="160">
        <v>0</v>
      </c>
      <c r="M1939" s="160">
        <v>0</v>
      </c>
      <c r="N1939" s="160">
        <v>0</v>
      </c>
      <c r="O1939" s="160">
        <v>0</v>
      </c>
      <c r="P1939" s="160">
        <v>0</v>
      </c>
      <c r="Q1939" s="160">
        <f t="shared" si="435"/>
        <v>0</v>
      </c>
      <c r="R1939" s="222"/>
      <c r="S1939" s="209"/>
      <c r="T1939" s="209"/>
      <c r="U1939" s="517"/>
      <c r="V1939" s="16">
        <v>0</v>
      </c>
      <c r="W1939" s="11">
        <v>0</v>
      </c>
      <c r="X1939" s="17">
        <v>0</v>
      </c>
      <c r="Y1939" s="16"/>
      <c r="Z1939" s="11"/>
      <c r="AA1939" s="17"/>
      <c r="AB1939" s="16"/>
      <c r="AC1939" s="11"/>
      <c r="AD1939" s="17">
        <f t="shared" si="434"/>
        <v>0</v>
      </c>
      <c r="AE1939" s="16"/>
      <c r="AF1939" s="11"/>
      <c r="AG1939" s="17"/>
      <c r="AH1939" s="164">
        <f>Q1939</f>
        <v>0</v>
      </c>
      <c r="AI1939" s="285"/>
      <c r="AJ1939" s="16">
        <f t="shared" si="433"/>
        <v>0</v>
      </c>
    </row>
    <row r="1940" spans="1:36" ht="11.25" customHeight="1">
      <c r="A1940" s="156" t="s">
        <v>3271</v>
      </c>
      <c r="B1940" s="144"/>
      <c r="C1940" s="197" t="s">
        <v>3269</v>
      </c>
      <c r="D1940" s="159"/>
      <c r="E1940" s="159"/>
      <c r="F1940" s="159"/>
      <c r="G1940" s="159"/>
      <c r="H1940" s="159"/>
      <c r="I1940" s="159"/>
      <c r="J1940" s="275"/>
      <c r="K1940" s="275"/>
      <c r="L1940" s="160"/>
      <c r="M1940" s="160"/>
      <c r="N1940" s="160"/>
      <c r="O1940" s="160"/>
      <c r="P1940" s="160">
        <v>-3200000</v>
      </c>
      <c r="Q1940" s="160">
        <f t="shared" si="435"/>
        <v>-133333.33333333334</v>
      </c>
      <c r="R1940" s="222"/>
      <c r="S1940" s="209"/>
      <c r="T1940" s="209" t="s">
        <v>1056</v>
      </c>
      <c r="U1940" s="517"/>
      <c r="V1940" s="16">
        <v>0</v>
      </c>
      <c r="W1940" s="11">
        <v>0</v>
      </c>
      <c r="X1940" s="17">
        <v>0</v>
      </c>
      <c r="Y1940" s="16"/>
      <c r="Z1940" s="11"/>
      <c r="AA1940" s="17"/>
      <c r="AB1940" s="16"/>
      <c r="AC1940" s="11"/>
      <c r="AD1940" s="17">
        <f t="shared" ref="AD1940" si="438">SUM(AB1940:AC1940)</f>
        <v>0</v>
      </c>
      <c r="AE1940" s="16">
        <f t="shared" ref="AE1940:AG1941" si="439">$Q1940</f>
        <v>-133333.33333333334</v>
      </c>
      <c r="AF1940" s="11">
        <f t="shared" si="439"/>
        <v>-133333.33333333334</v>
      </c>
      <c r="AG1940" s="17">
        <f t="shared" si="439"/>
        <v>-133333.33333333334</v>
      </c>
      <c r="AH1940" s="161"/>
      <c r="AI1940" s="285"/>
      <c r="AJ1940" s="16">
        <f t="shared" si="433"/>
        <v>0</v>
      </c>
    </row>
    <row r="1941" spans="1:36" ht="11.25" customHeight="1">
      <c r="A1941" s="169">
        <v>24200041</v>
      </c>
      <c r="B1941" s="144"/>
      <c r="C1941" s="197" t="s">
        <v>1150</v>
      </c>
      <c r="D1941" s="159">
        <v>-201380</v>
      </c>
      <c r="E1941" s="159">
        <v>-201380</v>
      </c>
      <c r="F1941" s="159">
        <v>-201380</v>
      </c>
      <c r="G1941" s="159">
        <v>-166120</v>
      </c>
      <c r="H1941" s="159">
        <v>-166120</v>
      </c>
      <c r="I1941" s="159">
        <v>-130120</v>
      </c>
      <c r="J1941" s="275">
        <v>-59670</v>
      </c>
      <c r="K1941" s="275">
        <v>-59670</v>
      </c>
      <c r="L1941" s="160">
        <v>-59670</v>
      </c>
      <c r="M1941" s="160">
        <v>-140850</v>
      </c>
      <c r="N1941" s="160">
        <v>-140850</v>
      </c>
      <c r="O1941" s="160">
        <v>-140850</v>
      </c>
      <c r="P1941" s="160">
        <v>-247250</v>
      </c>
      <c r="Q1941" s="160">
        <f t="shared" si="435"/>
        <v>-140916.25</v>
      </c>
      <c r="R1941" s="222"/>
      <c r="S1941" s="209"/>
      <c r="T1941" s="209" t="s">
        <v>1056</v>
      </c>
      <c r="U1941" s="517"/>
      <c r="V1941" s="16"/>
      <c r="W1941" s="11"/>
      <c r="X1941" s="17"/>
      <c r="Y1941" s="16"/>
      <c r="Z1941" s="11"/>
      <c r="AA1941" s="17"/>
      <c r="AB1941" s="16"/>
      <c r="AC1941" s="11"/>
      <c r="AD1941" s="17">
        <f t="shared" si="434"/>
        <v>0</v>
      </c>
      <c r="AE1941" s="16">
        <f t="shared" si="439"/>
        <v>-140916.25</v>
      </c>
      <c r="AF1941" s="11">
        <f t="shared" si="439"/>
        <v>-140916.25</v>
      </c>
      <c r="AG1941" s="17">
        <f t="shared" si="439"/>
        <v>-140916.25</v>
      </c>
      <c r="AH1941" s="161"/>
      <c r="AI1941" s="285"/>
      <c r="AJ1941" s="16">
        <f t="shared" si="433"/>
        <v>0</v>
      </c>
    </row>
    <row r="1942" spans="1:36" ht="11.25" customHeight="1">
      <c r="A1942" s="169">
        <v>24200051</v>
      </c>
      <c r="B1942" s="144"/>
      <c r="C1942" s="197" t="s">
        <v>2342</v>
      </c>
      <c r="D1942" s="159">
        <v>0</v>
      </c>
      <c r="E1942" s="159">
        <v>0</v>
      </c>
      <c r="F1942" s="159">
        <v>0</v>
      </c>
      <c r="G1942" s="159">
        <v>0</v>
      </c>
      <c r="H1942" s="159">
        <v>0</v>
      </c>
      <c r="I1942" s="159">
        <v>0</v>
      </c>
      <c r="J1942" s="275">
        <v>0</v>
      </c>
      <c r="K1942" s="275">
        <v>0</v>
      </c>
      <c r="L1942" s="160">
        <v>0</v>
      </c>
      <c r="M1942" s="160">
        <v>0</v>
      </c>
      <c r="N1942" s="160">
        <v>0</v>
      </c>
      <c r="O1942" s="160">
        <v>0</v>
      </c>
      <c r="P1942" s="160">
        <v>0</v>
      </c>
      <c r="Q1942" s="160">
        <f t="shared" si="435"/>
        <v>0</v>
      </c>
      <c r="R1942" s="222"/>
      <c r="S1942" s="209"/>
      <c r="T1942" s="209"/>
      <c r="U1942" s="517"/>
      <c r="V1942" s="16">
        <v>0</v>
      </c>
      <c r="W1942" s="11">
        <v>0</v>
      </c>
      <c r="X1942" s="17">
        <v>0</v>
      </c>
      <c r="Y1942" s="16"/>
      <c r="Z1942" s="11"/>
      <c r="AA1942" s="17"/>
      <c r="AB1942" s="16"/>
      <c r="AC1942" s="11"/>
      <c r="AD1942" s="17">
        <f>SUM(AB1942:AC1942)</f>
        <v>0</v>
      </c>
      <c r="AE1942" s="16"/>
      <c r="AF1942" s="11"/>
      <c r="AG1942" s="17"/>
      <c r="AH1942" s="164">
        <f>Q1942</f>
        <v>0</v>
      </c>
      <c r="AI1942" s="285"/>
      <c r="AJ1942" s="16">
        <f t="shared" si="433"/>
        <v>0</v>
      </c>
    </row>
    <row r="1943" spans="1:36" ht="11.25" customHeight="1">
      <c r="A1943" s="169">
        <v>24200061</v>
      </c>
      <c r="B1943" s="144"/>
      <c r="C1943" s="197" t="s">
        <v>2492</v>
      </c>
      <c r="D1943" s="159">
        <v>-700765.63</v>
      </c>
      <c r="E1943" s="159">
        <v>-800875</v>
      </c>
      <c r="F1943" s="159">
        <v>-900984.38</v>
      </c>
      <c r="G1943" s="159">
        <v>-1001093.75</v>
      </c>
      <c r="H1943" s="159">
        <v>-1079179.06</v>
      </c>
      <c r="I1943" s="159">
        <v>-1165273.1299999999</v>
      </c>
      <c r="J1943" s="275">
        <v>-1265382.51</v>
      </c>
      <c r="K1943" s="275">
        <v>-1365491.88</v>
      </c>
      <c r="L1943" s="160">
        <v>-1465601.26</v>
      </c>
      <c r="M1943" s="160">
        <v>-1565710.63</v>
      </c>
      <c r="N1943" s="160">
        <v>-1665820.01</v>
      </c>
      <c r="O1943" s="160">
        <v>-1669824.38</v>
      </c>
      <c r="P1943" s="160">
        <v>-700765.63</v>
      </c>
      <c r="Q1943" s="160">
        <f t="shared" si="435"/>
        <v>-1220500.1350000002</v>
      </c>
      <c r="R1943" s="222"/>
      <c r="S1943" s="209"/>
      <c r="T1943" s="209"/>
      <c r="U1943" s="517"/>
      <c r="V1943" s="16">
        <v>0</v>
      </c>
      <c r="W1943" s="11">
        <v>0</v>
      </c>
      <c r="X1943" s="17">
        <v>0</v>
      </c>
      <c r="Y1943" s="16"/>
      <c r="Z1943" s="11"/>
      <c r="AA1943" s="17"/>
      <c r="AB1943" s="16"/>
      <c r="AC1943" s="11"/>
      <c r="AD1943" s="17">
        <f>SUM(AB1943:AC1943)</f>
        <v>0</v>
      </c>
      <c r="AE1943" s="16"/>
      <c r="AF1943" s="11"/>
      <c r="AG1943" s="17"/>
      <c r="AH1943" s="164">
        <f>Q1943</f>
        <v>-1220500.1350000002</v>
      </c>
      <c r="AI1943" s="285"/>
      <c r="AJ1943" s="16">
        <f t="shared" si="433"/>
        <v>0</v>
      </c>
    </row>
    <row r="1944" spans="1:36" ht="11.25" customHeight="1">
      <c r="A1944" s="156">
        <v>24200063</v>
      </c>
      <c r="B1944" s="144"/>
      <c r="C1944" s="197" t="s">
        <v>3221</v>
      </c>
      <c r="D1944" s="159">
        <v>0</v>
      </c>
      <c r="E1944" s="159">
        <v>0</v>
      </c>
      <c r="F1944" s="159">
        <v>0</v>
      </c>
      <c r="G1944" s="159">
        <v>0</v>
      </c>
      <c r="H1944" s="159">
        <v>0</v>
      </c>
      <c r="I1944" s="159">
        <v>0</v>
      </c>
      <c r="J1944" s="275">
        <v>0</v>
      </c>
      <c r="K1944" s="275">
        <v>0</v>
      </c>
      <c r="L1944" s="160">
        <v>0</v>
      </c>
      <c r="M1944" s="160">
        <v>0</v>
      </c>
      <c r="N1944" s="160">
        <v>0</v>
      </c>
      <c r="O1944" s="160">
        <v>0</v>
      </c>
      <c r="P1944" s="160">
        <v>0</v>
      </c>
      <c r="Q1944" s="160">
        <f t="shared" si="435"/>
        <v>0</v>
      </c>
      <c r="R1944" s="222"/>
      <c r="S1944" s="209"/>
      <c r="T1944" s="209"/>
      <c r="U1944" s="517"/>
      <c r="V1944" s="16">
        <v>0</v>
      </c>
      <c r="W1944" s="11">
        <v>0</v>
      </c>
      <c r="X1944" s="17">
        <v>0</v>
      </c>
      <c r="Y1944" s="16"/>
      <c r="Z1944" s="11"/>
      <c r="AA1944" s="17"/>
      <c r="AB1944" s="16"/>
      <c r="AC1944" s="11"/>
      <c r="AD1944" s="17">
        <f t="shared" si="434"/>
        <v>0</v>
      </c>
      <c r="AE1944" s="16"/>
      <c r="AF1944" s="11"/>
      <c r="AG1944" s="17"/>
      <c r="AH1944" s="164">
        <f>Q1944</f>
        <v>0</v>
      </c>
      <c r="AI1944" s="285"/>
      <c r="AJ1944" s="16">
        <f t="shared" si="433"/>
        <v>0</v>
      </c>
    </row>
    <row r="1945" spans="1:36" ht="11.25" customHeight="1">
      <c r="A1945" s="156">
        <v>24200071</v>
      </c>
      <c r="B1945" s="144"/>
      <c r="C1945" s="197" t="s">
        <v>2856</v>
      </c>
      <c r="D1945" s="159">
        <v>-34267.199999999997</v>
      </c>
      <c r="E1945" s="159">
        <v>-34267.199999999997</v>
      </c>
      <c r="F1945" s="159">
        <v>-34267.199999999997</v>
      </c>
      <c r="G1945" s="159">
        <v>0</v>
      </c>
      <c r="H1945" s="159">
        <v>0</v>
      </c>
      <c r="I1945" s="159">
        <v>0</v>
      </c>
      <c r="J1945" s="275">
        <v>0</v>
      </c>
      <c r="K1945" s="275">
        <v>0</v>
      </c>
      <c r="L1945" s="160">
        <v>0</v>
      </c>
      <c r="M1945" s="160">
        <v>0</v>
      </c>
      <c r="N1945" s="160">
        <v>0</v>
      </c>
      <c r="O1945" s="160">
        <v>0</v>
      </c>
      <c r="P1945" s="160">
        <v>0</v>
      </c>
      <c r="Q1945" s="160">
        <f t="shared" si="435"/>
        <v>-7139</v>
      </c>
      <c r="R1945" s="222"/>
      <c r="S1945" s="209"/>
      <c r="T1945" s="209" t="s">
        <v>327</v>
      </c>
      <c r="U1945" s="517"/>
      <c r="V1945" s="16">
        <v>0</v>
      </c>
      <c r="W1945" s="11">
        <v>0</v>
      </c>
      <c r="X1945" s="17">
        <v>0</v>
      </c>
      <c r="Y1945" s="16"/>
      <c r="Z1945" s="11"/>
      <c r="AA1945" s="17"/>
      <c r="AB1945" s="16"/>
      <c r="AC1945" s="11"/>
      <c r="AD1945" s="17">
        <f t="shared" ref="AD1945" si="440">SUM(AB1945:AC1945)</f>
        <v>0</v>
      </c>
      <c r="AE1945" s="16"/>
      <c r="AF1945" s="11"/>
      <c r="AG1945" s="17"/>
      <c r="AH1945" s="164">
        <f>Q1945</f>
        <v>-7139</v>
      </c>
      <c r="AI1945" s="285"/>
      <c r="AJ1945" s="16">
        <f t="shared" si="433"/>
        <v>0</v>
      </c>
    </row>
    <row r="1946" spans="1:36" ht="11.25" customHeight="1">
      <c r="A1946" s="156">
        <v>24200093</v>
      </c>
      <c r="B1946" s="144"/>
      <c r="C1946" s="197" t="s">
        <v>2345</v>
      </c>
      <c r="D1946" s="159">
        <v>0</v>
      </c>
      <c r="E1946" s="159">
        <v>0</v>
      </c>
      <c r="F1946" s="159">
        <v>0</v>
      </c>
      <c r="G1946" s="159">
        <v>0</v>
      </c>
      <c r="H1946" s="159">
        <v>0</v>
      </c>
      <c r="I1946" s="159">
        <v>0</v>
      </c>
      <c r="J1946" s="275">
        <v>0</v>
      </c>
      <c r="K1946" s="275">
        <v>0</v>
      </c>
      <c r="L1946" s="160">
        <v>0</v>
      </c>
      <c r="M1946" s="160">
        <v>0</v>
      </c>
      <c r="N1946" s="160">
        <v>0</v>
      </c>
      <c r="O1946" s="160">
        <v>0</v>
      </c>
      <c r="P1946" s="160">
        <v>0</v>
      </c>
      <c r="Q1946" s="160">
        <f t="shared" si="435"/>
        <v>0</v>
      </c>
      <c r="R1946" s="222"/>
      <c r="S1946" s="209"/>
      <c r="T1946" s="209" t="s">
        <v>1056</v>
      </c>
      <c r="U1946" s="517"/>
      <c r="V1946" s="16"/>
      <c r="W1946" s="11"/>
      <c r="X1946" s="17"/>
      <c r="Y1946" s="16"/>
      <c r="Z1946" s="11"/>
      <c r="AA1946" s="17"/>
      <c r="AB1946" s="16"/>
      <c r="AC1946" s="11"/>
      <c r="AD1946" s="17">
        <f>SUM(AB1946:AC1946)</f>
        <v>0</v>
      </c>
      <c r="AE1946" s="16">
        <f>$Q1946</f>
        <v>0</v>
      </c>
      <c r="AF1946" s="11">
        <f>$Q1946</f>
        <v>0</v>
      </c>
      <c r="AG1946" s="17">
        <f>$Q1946</f>
        <v>0</v>
      </c>
      <c r="AH1946" s="161"/>
      <c r="AI1946" s="285"/>
      <c r="AJ1946" s="16">
        <f t="shared" si="433"/>
        <v>0</v>
      </c>
    </row>
    <row r="1947" spans="1:36" ht="11.25" customHeight="1">
      <c r="A1947" s="156">
        <v>24200103</v>
      </c>
      <c r="B1947" s="144"/>
      <c r="C1947" s="197" t="s">
        <v>2398</v>
      </c>
      <c r="D1947" s="159">
        <v>-25000</v>
      </c>
      <c r="E1947" s="159">
        <v>-25000</v>
      </c>
      <c r="F1947" s="159">
        <v>-25000</v>
      </c>
      <c r="G1947" s="159">
        <v>-25000</v>
      </c>
      <c r="H1947" s="159">
        <v>-25000</v>
      </c>
      <c r="I1947" s="159">
        <v>-25000</v>
      </c>
      <c r="J1947" s="275">
        <v>-25000</v>
      </c>
      <c r="K1947" s="275">
        <v>-25000</v>
      </c>
      <c r="L1947" s="160">
        <v>-25000</v>
      </c>
      <c r="M1947" s="160">
        <v>-25000</v>
      </c>
      <c r="N1947" s="160">
        <v>-25000</v>
      </c>
      <c r="O1947" s="160">
        <v>-25000</v>
      </c>
      <c r="P1947" s="160">
        <v>-25000</v>
      </c>
      <c r="Q1947" s="160">
        <f t="shared" si="435"/>
        <v>-25000</v>
      </c>
      <c r="R1947" s="222"/>
      <c r="S1947" s="209"/>
      <c r="T1947" s="209"/>
      <c r="U1947" s="517"/>
      <c r="V1947" s="16">
        <v>0</v>
      </c>
      <c r="W1947" s="11">
        <v>0</v>
      </c>
      <c r="X1947" s="17">
        <v>0</v>
      </c>
      <c r="Y1947" s="16"/>
      <c r="Z1947" s="11"/>
      <c r="AA1947" s="17"/>
      <c r="AB1947" s="16"/>
      <c r="AC1947" s="11"/>
      <c r="AD1947" s="17">
        <f>SUM(AB1947:AC1947)</f>
        <v>0</v>
      </c>
      <c r="AE1947" s="16"/>
      <c r="AF1947" s="11"/>
      <c r="AG1947" s="17"/>
      <c r="AH1947" s="164">
        <f>Q1947</f>
        <v>-25000</v>
      </c>
      <c r="AI1947" s="285"/>
      <c r="AJ1947" s="16">
        <f t="shared" si="433"/>
        <v>0</v>
      </c>
    </row>
    <row r="1948" spans="1:36" ht="11.25" customHeight="1">
      <c r="A1948" s="156">
        <v>24200363</v>
      </c>
      <c r="B1948" s="144"/>
      <c r="C1948" s="197" t="s">
        <v>914</v>
      </c>
      <c r="D1948" s="159">
        <v>0</v>
      </c>
      <c r="E1948" s="159">
        <v>0</v>
      </c>
      <c r="F1948" s="159">
        <v>0</v>
      </c>
      <c r="G1948" s="159">
        <v>0</v>
      </c>
      <c r="H1948" s="159">
        <v>0</v>
      </c>
      <c r="I1948" s="159">
        <v>0</v>
      </c>
      <c r="J1948" s="275">
        <v>0</v>
      </c>
      <c r="K1948" s="275">
        <v>0</v>
      </c>
      <c r="L1948" s="160">
        <v>0</v>
      </c>
      <c r="M1948" s="160">
        <v>0</v>
      </c>
      <c r="N1948" s="160">
        <v>0</v>
      </c>
      <c r="O1948" s="160">
        <v>0</v>
      </c>
      <c r="P1948" s="160">
        <v>0</v>
      </c>
      <c r="Q1948" s="160">
        <f t="shared" si="435"/>
        <v>0</v>
      </c>
      <c r="R1948" s="222"/>
      <c r="S1948" s="209"/>
      <c r="T1948" s="209"/>
      <c r="U1948" s="517"/>
      <c r="V1948" s="16">
        <v>0</v>
      </c>
      <c r="W1948" s="11">
        <v>0</v>
      </c>
      <c r="X1948" s="17">
        <v>0</v>
      </c>
      <c r="Y1948" s="16"/>
      <c r="Z1948" s="11"/>
      <c r="AA1948" s="17"/>
      <c r="AB1948" s="16"/>
      <c r="AC1948" s="11"/>
      <c r="AD1948" s="17">
        <f t="shared" si="434"/>
        <v>0</v>
      </c>
      <c r="AE1948" s="16"/>
      <c r="AF1948" s="11"/>
      <c r="AG1948" s="17"/>
      <c r="AH1948" s="164">
        <f>Q1948</f>
        <v>0</v>
      </c>
      <c r="AI1948" s="285"/>
      <c r="AJ1948" s="16">
        <f t="shared" si="433"/>
        <v>0</v>
      </c>
    </row>
    <row r="1949" spans="1:36" ht="11.25" customHeight="1">
      <c r="A1949" s="156">
        <v>24200451</v>
      </c>
      <c r="B1949" s="144"/>
      <c r="C1949" s="197" t="s">
        <v>2038</v>
      </c>
      <c r="D1949" s="159">
        <v>-992608.98</v>
      </c>
      <c r="E1949" s="159">
        <v>-786762.26</v>
      </c>
      <c r="F1949" s="159">
        <v>-531075.1</v>
      </c>
      <c r="G1949" s="159">
        <v>-250782.17</v>
      </c>
      <c r="H1949" s="159">
        <v>-2789536.91</v>
      </c>
      <c r="I1949" s="159">
        <v>-2518725.2599999998</v>
      </c>
      <c r="J1949" s="275">
        <v>-2251085.52</v>
      </c>
      <c r="K1949" s="275">
        <v>-2031139.4</v>
      </c>
      <c r="L1949" s="160">
        <v>-1811238.71</v>
      </c>
      <c r="M1949" s="160">
        <v>-1596722.81</v>
      </c>
      <c r="N1949" s="160">
        <v>-1368200.25</v>
      </c>
      <c r="O1949" s="160">
        <v>-1138117.23</v>
      </c>
      <c r="P1949" s="160">
        <v>-924559.5</v>
      </c>
      <c r="Q1949" s="160">
        <f t="shared" si="435"/>
        <v>-1502664.1549999996</v>
      </c>
      <c r="R1949" s="222"/>
      <c r="S1949" s="209"/>
      <c r="T1949" s="209" t="s">
        <v>1056</v>
      </c>
      <c r="U1949" s="517"/>
      <c r="V1949" s="16">
        <v>0</v>
      </c>
      <c r="W1949" s="11">
        <v>0</v>
      </c>
      <c r="X1949" s="17">
        <v>0</v>
      </c>
      <c r="Y1949" s="16"/>
      <c r="Z1949" s="11"/>
      <c r="AA1949" s="17"/>
      <c r="AB1949" s="16"/>
      <c r="AC1949" s="11"/>
      <c r="AD1949" s="17">
        <f t="shared" si="434"/>
        <v>0</v>
      </c>
      <c r="AE1949" s="16">
        <f>$Q1949</f>
        <v>-1502664.1549999996</v>
      </c>
      <c r="AF1949" s="11">
        <f>$Q1949</f>
        <v>-1502664.1549999996</v>
      </c>
      <c r="AG1949" s="17">
        <f>$Q1949</f>
        <v>-1502664.1549999996</v>
      </c>
      <c r="AH1949" s="161"/>
      <c r="AI1949" s="285"/>
      <c r="AJ1949" s="16">
        <f t="shared" si="433"/>
        <v>0</v>
      </c>
    </row>
    <row r="1950" spans="1:36" ht="11.25" customHeight="1">
      <c r="A1950" s="156">
        <v>24200453</v>
      </c>
      <c r="B1950" s="157"/>
      <c r="C1950" s="197" t="s">
        <v>1065</v>
      </c>
      <c r="D1950" s="159">
        <v>0</v>
      </c>
      <c r="E1950" s="159">
        <v>0</v>
      </c>
      <c r="F1950" s="159">
        <v>0</v>
      </c>
      <c r="G1950" s="159">
        <v>0</v>
      </c>
      <c r="H1950" s="159">
        <v>0</v>
      </c>
      <c r="I1950" s="159">
        <v>0</v>
      </c>
      <c r="J1950" s="275">
        <v>0</v>
      </c>
      <c r="K1950" s="275">
        <v>0</v>
      </c>
      <c r="L1950" s="160">
        <v>0</v>
      </c>
      <c r="M1950" s="160">
        <v>0</v>
      </c>
      <c r="N1950" s="160">
        <v>0</v>
      </c>
      <c r="O1950" s="160">
        <v>0</v>
      </c>
      <c r="P1950" s="160">
        <v>0</v>
      </c>
      <c r="Q1950" s="160">
        <f t="shared" si="435"/>
        <v>0</v>
      </c>
      <c r="R1950" s="222"/>
      <c r="S1950" s="209"/>
      <c r="T1950" s="209"/>
      <c r="U1950" s="517"/>
      <c r="V1950" s="16">
        <v>0</v>
      </c>
      <c r="W1950" s="11">
        <v>0</v>
      </c>
      <c r="X1950" s="17">
        <v>0</v>
      </c>
      <c r="Y1950" s="16"/>
      <c r="Z1950" s="11"/>
      <c r="AA1950" s="17"/>
      <c r="AB1950" s="16"/>
      <c r="AC1950" s="11"/>
      <c r="AD1950" s="17">
        <f t="shared" si="434"/>
        <v>0</v>
      </c>
      <c r="AE1950" s="16"/>
      <c r="AF1950" s="11"/>
      <c r="AG1950" s="17"/>
      <c r="AH1950" s="164">
        <f>Q1950</f>
        <v>0</v>
      </c>
      <c r="AI1950" s="285"/>
      <c r="AJ1950" s="16">
        <f t="shared" si="433"/>
        <v>0</v>
      </c>
    </row>
    <row r="1951" spans="1:36" ht="11.25" customHeight="1">
      <c r="A1951" s="156">
        <v>24200461</v>
      </c>
      <c r="B1951" s="157"/>
      <c r="C1951" s="197" t="s">
        <v>2422</v>
      </c>
      <c r="D1951" s="159">
        <v>-7001303.3099999996</v>
      </c>
      <c r="E1951" s="159">
        <v>-5529640.7999999998</v>
      </c>
      <c r="F1951" s="159">
        <v>-3701653.46</v>
      </c>
      <c r="G1951" s="159">
        <v>-1697751.7</v>
      </c>
      <c r="H1951" s="159">
        <v>-19885024.66</v>
      </c>
      <c r="I1951" s="159">
        <v>-17954803.32</v>
      </c>
      <c r="J1951" s="275">
        <v>-16047189.939999999</v>
      </c>
      <c r="K1951" s="275">
        <v>-14479514.84</v>
      </c>
      <c r="L1951" s="160">
        <v>-12912163.550000001</v>
      </c>
      <c r="M1951" s="160">
        <v>-11383192.550000001</v>
      </c>
      <c r="N1951" s="160">
        <v>-9754388.4900000002</v>
      </c>
      <c r="O1951" s="160">
        <v>-8114462.2199999997</v>
      </c>
      <c r="P1951" s="160">
        <v>-6592320.6699999999</v>
      </c>
      <c r="Q1951" s="160">
        <f t="shared" si="435"/>
        <v>-10688049.793333331</v>
      </c>
      <c r="R1951" s="222"/>
      <c r="S1951" s="209"/>
      <c r="T1951" s="209" t="s">
        <v>1056</v>
      </c>
      <c r="U1951" s="517"/>
      <c r="V1951" s="16">
        <v>0</v>
      </c>
      <c r="W1951" s="11">
        <v>0</v>
      </c>
      <c r="X1951" s="17">
        <v>0</v>
      </c>
      <c r="Y1951" s="16"/>
      <c r="Z1951" s="11"/>
      <c r="AA1951" s="17"/>
      <c r="AB1951" s="16"/>
      <c r="AC1951" s="11"/>
      <c r="AD1951" s="17">
        <f t="shared" ref="AD1951" si="441">SUM(AB1951:AC1951)</f>
        <v>0</v>
      </c>
      <c r="AE1951" s="16">
        <f>$Q1951</f>
        <v>-10688049.793333331</v>
      </c>
      <c r="AF1951" s="11">
        <f>$Q1951</f>
        <v>-10688049.793333331</v>
      </c>
      <c r="AG1951" s="17">
        <f>$Q1951</f>
        <v>-10688049.793333331</v>
      </c>
      <c r="AH1951" s="161"/>
      <c r="AI1951" s="285"/>
      <c r="AJ1951" s="16">
        <f t="shared" si="433"/>
        <v>0</v>
      </c>
    </row>
    <row r="1952" spans="1:36" ht="11.25" customHeight="1">
      <c r="A1952" s="156">
        <v>24200483</v>
      </c>
      <c r="B1952" s="157"/>
      <c r="C1952" s="197" t="s">
        <v>3222</v>
      </c>
      <c r="D1952" s="159">
        <v>0</v>
      </c>
      <c r="E1952" s="159">
        <v>0</v>
      </c>
      <c r="F1952" s="159">
        <v>0</v>
      </c>
      <c r="G1952" s="159">
        <v>0</v>
      </c>
      <c r="H1952" s="159">
        <v>0</v>
      </c>
      <c r="I1952" s="159">
        <v>0</v>
      </c>
      <c r="J1952" s="275">
        <v>0</v>
      </c>
      <c r="K1952" s="275">
        <v>0</v>
      </c>
      <c r="L1952" s="160">
        <v>0</v>
      </c>
      <c r="M1952" s="160">
        <v>0</v>
      </c>
      <c r="N1952" s="160">
        <v>0</v>
      </c>
      <c r="O1952" s="160">
        <v>0</v>
      </c>
      <c r="P1952" s="160">
        <v>0</v>
      </c>
      <c r="Q1952" s="160">
        <f t="shared" si="435"/>
        <v>0</v>
      </c>
      <c r="R1952" s="222"/>
      <c r="S1952" s="209"/>
      <c r="T1952" s="209"/>
      <c r="U1952" s="517"/>
      <c r="V1952" s="16">
        <v>0</v>
      </c>
      <c r="W1952" s="11">
        <v>0</v>
      </c>
      <c r="X1952" s="17">
        <v>0</v>
      </c>
      <c r="Y1952" s="16"/>
      <c r="Z1952" s="11"/>
      <c r="AA1952" s="17"/>
      <c r="AB1952" s="16"/>
      <c r="AC1952" s="11"/>
      <c r="AD1952" s="17">
        <f>SUM(AB1952:AC1952)</f>
        <v>0</v>
      </c>
      <c r="AE1952" s="16"/>
      <c r="AF1952" s="11"/>
      <c r="AG1952" s="17"/>
      <c r="AH1952" s="164">
        <f>Q1952</f>
        <v>0</v>
      </c>
      <c r="AI1952" s="285"/>
      <c r="AJ1952" s="16">
        <f t="shared" si="433"/>
        <v>0</v>
      </c>
    </row>
    <row r="1953" spans="1:36" ht="11.25" customHeight="1">
      <c r="A1953" s="156">
        <v>24200491</v>
      </c>
      <c r="C1953" s="197" t="s">
        <v>208</v>
      </c>
      <c r="D1953" s="159">
        <v>0</v>
      </c>
      <c r="E1953" s="159">
        <v>0</v>
      </c>
      <c r="F1953" s="159">
        <v>0</v>
      </c>
      <c r="G1953" s="159">
        <v>0</v>
      </c>
      <c r="H1953" s="159">
        <v>0</v>
      </c>
      <c r="I1953" s="159">
        <v>0</v>
      </c>
      <c r="J1953" s="275">
        <v>0</v>
      </c>
      <c r="K1953" s="275">
        <v>0</v>
      </c>
      <c r="L1953" s="160">
        <v>0</v>
      </c>
      <c r="M1953" s="160">
        <v>0</v>
      </c>
      <c r="N1953" s="160">
        <v>0</v>
      </c>
      <c r="O1953" s="160">
        <v>0</v>
      </c>
      <c r="P1953" s="160">
        <v>0</v>
      </c>
      <c r="Q1953" s="160">
        <f t="shared" si="435"/>
        <v>0</v>
      </c>
      <c r="R1953" s="222"/>
      <c r="S1953" s="209"/>
      <c r="T1953" s="209"/>
      <c r="U1953" s="517"/>
      <c r="V1953" s="16">
        <v>0</v>
      </c>
      <c r="W1953" s="11">
        <v>0</v>
      </c>
      <c r="X1953" s="17">
        <v>0</v>
      </c>
      <c r="Y1953" s="16"/>
      <c r="Z1953" s="11"/>
      <c r="AA1953" s="17"/>
      <c r="AB1953" s="16"/>
      <c r="AC1953" s="11"/>
      <c r="AD1953" s="17">
        <f t="shared" si="434"/>
        <v>0</v>
      </c>
      <c r="AE1953" s="16"/>
      <c r="AF1953" s="11"/>
      <c r="AG1953" s="17"/>
      <c r="AH1953" s="164">
        <f>Q1953</f>
        <v>0</v>
      </c>
      <c r="AI1953" s="285"/>
      <c r="AJ1953" s="16">
        <f t="shared" si="433"/>
        <v>0</v>
      </c>
    </row>
    <row r="1954" spans="1:36" ht="11.25" customHeight="1">
      <c r="A1954" s="156">
        <v>24200511</v>
      </c>
      <c r="C1954" s="197" t="s">
        <v>209</v>
      </c>
      <c r="D1954" s="159">
        <v>-3041094</v>
      </c>
      <c r="E1954" s="159">
        <v>-3378885</v>
      </c>
      <c r="F1954" s="159">
        <v>-3786170</v>
      </c>
      <c r="G1954" s="159">
        <v>-4222911</v>
      </c>
      <c r="H1954" s="159">
        <v>-4677058</v>
      </c>
      <c r="I1954" s="159">
        <v>-5092235</v>
      </c>
      <c r="J1954" s="275">
        <v>-5476419</v>
      </c>
      <c r="K1954" s="275">
        <v>-1587280.2</v>
      </c>
      <c r="L1954" s="160">
        <v>-1910752.2</v>
      </c>
      <c r="M1954" s="160">
        <v>-2241071.2000000002</v>
      </c>
      <c r="N1954" s="160">
        <v>-2566672.2000000002</v>
      </c>
      <c r="O1954" s="160">
        <v>-2935973.2</v>
      </c>
      <c r="P1954" s="160">
        <v>-3257997.2</v>
      </c>
      <c r="Q1954" s="160">
        <f t="shared" si="435"/>
        <v>-3418747.7166666668</v>
      </c>
      <c r="R1954" s="222"/>
      <c r="S1954" s="209"/>
      <c r="T1954" s="209"/>
      <c r="U1954" s="517"/>
      <c r="V1954" s="16">
        <v>0</v>
      </c>
      <c r="W1954" s="11">
        <v>0</v>
      </c>
      <c r="X1954" s="17">
        <v>0</v>
      </c>
      <c r="Y1954" s="16"/>
      <c r="Z1954" s="11"/>
      <c r="AA1954" s="17"/>
      <c r="AB1954" s="16"/>
      <c r="AC1954" s="11"/>
      <c r="AD1954" s="17">
        <f t="shared" si="434"/>
        <v>0</v>
      </c>
      <c r="AE1954" s="16"/>
      <c r="AF1954" s="11"/>
      <c r="AG1954" s="17"/>
      <c r="AH1954" s="164">
        <f>Q1954</f>
        <v>-3418747.7166666668</v>
      </c>
      <c r="AI1954" s="285"/>
      <c r="AJ1954" s="16">
        <f t="shared" si="433"/>
        <v>0</v>
      </c>
    </row>
    <row r="1955" spans="1:36" ht="11.25" customHeight="1">
      <c r="A1955" s="156">
        <v>24200513</v>
      </c>
      <c r="B1955" s="144"/>
      <c r="C1955" s="197" t="s">
        <v>1536</v>
      </c>
      <c r="D1955" s="159">
        <v>0</v>
      </c>
      <c r="E1955" s="159">
        <v>0</v>
      </c>
      <c r="F1955" s="159">
        <v>0</v>
      </c>
      <c r="G1955" s="159">
        <v>0</v>
      </c>
      <c r="H1955" s="159">
        <v>0</v>
      </c>
      <c r="I1955" s="159">
        <v>0</v>
      </c>
      <c r="J1955" s="275">
        <v>0</v>
      </c>
      <c r="K1955" s="275">
        <v>0</v>
      </c>
      <c r="L1955" s="160">
        <v>0</v>
      </c>
      <c r="M1955" s="160">
        <v>0</v>
      </c>
      <c r="N1955" s="160">
        <v>0</v>
      </c>
      <c r="O1955" s="160">
        <v>0</v>
      </c>
      <c r="P1955" s="160">
        <v>0</v>
      </c>
      <c r="Q1955" s="160">
        <f t="shared" si="435"/>
        <v>0</v>
      </c>
      <c r="R1955" s="222"/>
      <c r="S1955" s="209"/>
      <c r="T1955" s="209" t="s">
        <v>1182</v>
      </c>
      <c r="U1955" s="517"/>
      <c r="V1955" s="16">
        <v>0</v>
      </c>
      <c r="W1955" s="11">
        <v>0</v>
      </c>
      <c r="X1955" s="17">
        <v>0</v>
      </c>
      <c r="Y1955" s="16"/>
      <c r="Z1955" s="11"/>
      <c r="AA1955" s="17"/>
      <c r="AB1955" s="16"/>
      <c r="AC1955" s="11"/>
      <c r="AD1955" s="17">
        <f t="shared" si="434"/>
        <v>0</v>
      </c>
      <c r="AE1955" s="16">
        <f>$Q1955</f>
        <v>0</v>
      </c>
      <c r="AF1955" s="11">
        <f>$Q1955</f>
        <v>0</v>
      </c>
      <c r="AG1955" s="17">
        <f>$Q1955</f>
        <v>0</v>
      </c>
      <c r="AH1955" s="161"/>
      <c r="AI1955" s="285"/>
      <c r="AJ1955" s="16">
        <f t="shared" si="433"/>
        <v>0</v>
      </c>
    </row>
    <row r="1956" spans="1:36" ht="11.25" customHeight="1">
      <c r="A1956" s="156">
        <v>24200521</v>
      </c>
      <c r="B1956" s="144"/>
      <c r="C1956" s="197" t="s">
        <v>2049</v>
      </c>
      <c r="D1956" s="159">
        <v>0</v>
      </c>
      <c r="E1956" s="159">
        <v>-82436.12</v>
      </c>
      <c r="F1956" s="159">
        <v>-164872.24</v>
      </c>
      <c r="G1956" s="159">
        <v>-247308.36</v>
      </c>
      <c r="H1956" s="159">
        <v>-329744.48</v>
      </c>
      <c r="I1956" s="159">
        <v>-412180.6</v>
      </c>
      <c r="J1956" s="275">
        <v>-494616.72</v>
      </c>
      <c r="K1956" s="275">
        <v>-577052.84</v>
      </c>
      <c r="L1956" s="160">
        <v>-659488.96</v>
      </c>
      <c r="M1956" s="160">
        <v>0</v>
      </c>
      <c r="N1956" s="160">
        <v>-82436.12</v>
      </c>
      <c r="O1956" s="160">
        <v>-164872.24</v>
      </c>
      <c r="P1956" s="160">
        <v>0</v>
      </c>
      <c r="Q1956" s="160">
        <f t="shared" si="435"/>
        <v>-267917.38999999996</v>
      </c>
      <c r="R1956" s="222"/>
      <c r="S1956" s="209"/>
      <c r="T1956" s="209"/>
      <c r="U1956" s="517"/>
      <c r="V1956" s="16">
        <v>0</v>
      </c>
      <c r="W1956" s="11">
        <v>0</v>
      </c>
      <c r="X1956" s="17">
        <v>0</v>
      </c>
      <c r="Y1956" s="16"/>
      <c r="Z1956" s="11"/>
      <c r="AA1956" s="17"/>
      <c r="AB1956" s="16"/>
      <c r="AC1956" s="11"/>
      <c r="AD1956" s="17">
        <f t="shared" si="434"/>
        <v>0</v>
      </c>
      <c r="AE1956" s="16"/>
      <c r="AF1956" s="11"/>
      <c r="AG1956" s="17"/>
      <c r="AH1956" s="164">
        <f t="shared" ref="AH1956:AH1964" si="442">Q1956</f>
        <v>-267917.38999999996</v>
      </c>
      <c r="AI1956" s="285"/>
      <c r="AJ1956" s="16">
        <f t="shared" si="433"/>
        <v>0</v>
      </c>
    </row>
    <row r="1957" spans="1:36" ht="11.25" customHeight="1">
      <c r="A1957" s="156">
        <v>24200541</v>
      </c>
      <c r="C1957" s="197" t="s">
        <v>1217</v>
      </c>
      <c r="D1957" s="159">
        <v>-39512.839999999997</v>
      </c>
      <c r="E1957" s="159">
        <v>-59269.26</v>
      </c>
      <c r="F1957" s="159">
        <v>-79025.679999999993</v>
      </c>
      <c r="G1957" s="159">
        <v>-98782.1</v>
      </c>
      <c r="H1957" s="159">
        <v>-118538.52</v>
      </c>
      <c r="I1957" s="159">
        <v>-138294.94</v>
      </c>
      <c r="J1957" s="275">
        <v>-158051.35999999999</v>
      </c>
      <c r="K1957" s="275">
        <v>-177807.78</v>
      </c>
      <c r="L1957" s="160">
        <v>-197564.2</v>
      </c>
      <c r="M1957" s="160">
        <v>-217320.62</v>
      </c>
      <c r="N1957" s="160">
        <v>-237077.01</v>
      </c>
      <c r="O1957" s="160">
        <v>-203254.04</v>
      </c>
      <c r="P1957" s="160">
        <v>-31269.86</v>
      </c>
      <c r="Q1957" s="160">
        <f t="shared" si="435"/>
        <v>-143364.73833333334</v>
      </c>
      <c r="R1957" s="222"/>
      <c r="S1957" s="209"/>
      <c r="T1957" s="209"/>
      <c r="U1957" s="517"/>
      <c r="V1957" s="16">
        <v>0</v>
      </c>
      <c r="W1957" s="11">
        <v>0</v>
      </c>
      <c r="X1957" s="17">
        <v>0</v>
      </c>
      <c r="Y1957" s="16"/>
      <c r="Z1957" s="11"/>
      <c r="AA1957" s="17"/>
      <c r="AB1957" s="16"/>
      <c r="AC1957" s="11"/>
      <c r="AD1957" s="17">
        <f t="shared" si="434"/>
        <v>0</v>
      </c>
      <c r="AE1957" s="16"/>
      <c r="AF1957" s="11"/>
      <c r="AG1957" s="17"/>
      <c r="AH1957" s="164">
        <f t="shared" si="442"/>
        <v>-143364.73833333334</v>
      </c>
      <c r="AI1957" s="285"/>
      <c r="AJ1957" s="16">
        <f t="shared" si="433"/>
        <v>0</v>
      </c>
    </row>
    <row r="1958" spans="1:36" ht="11.25" customHeight="1">
      <c r="A1958" s="156">
        <v>24200551</v>
      </c>
      <c r="C1958" s="197" t="s">
        <v>48</v>
      </c>
      <c r="D1958" s="159">
        <v>-39512.839999999997</v>
      </c>
      <c r="E1958" s="159">
        <v>-59269.26</v>
      </c>
      <c r="F1958" s="159">
        <v>-79025.679999999993</v>
      </c>
      <c r="G1958" s="159">
        <v>-98782.1</v>
      </c>
      <c r="H1958" s="159">
        <v>-118538.52</v>
      </c>
      <c r="I1958" s="159">
        <v>-138294.94</v>
      </c>
      <c r="J1958" s="275">
        <v>-158051.35999999999</v>
      </c>
      <c r="K1958" s="275">
        <v>-177807.78</v>
      </c>
      <c r="L1958" s="160">
        <v>-197564.2</v>
      </c>
      <c r="M1958" s="160">
        <v>-217320.62</v>
      </c>
      <c r="N1958" s="160">
        <v>-237077.01</v>
      </c>
      <c r="O1958" s="160">
        <v>-203254.04</v>
      </c>
      <c r="P1958" s="160">
        <v>-31269.86</v>
      </c>
      <c r="Q1958" s="160">
        <f t="shared" si="435"/>
        <v>-143364.73833333334</v>
      </c>
      <c r="R1958" s="222"/>
      <c r="S1958" s="209"/>
      <c r="T1958" s="209"/>
      <c r="U1958" s="517"/>
      <c r="V1958" s="16">
        <v>0</v>
      </c>
      <c r="W1958" s="11">
        <v>0</v>
      </c>
      <c r="X1958" s="17">
        <v>0</v>
      </c>
      <c r="Y1958" s="16"/>
      <c r="Z1958" s="11"/>
      <c r="AA1958" s="17"/>
      <c r="AB1958" s="16"/>
      <c r="AC1958" s="11"/>
      <c r="AD1958" s="17">
        <f t="shared" si="434"/>
        <v>0</v>
      </c>
      <c r="AE1958" s="16"/>
      <c r="AF1958" s="11"/>
      <c r="AG1958" s="17"/>
      <c r="AH1958" s="164">
        <f t="shared" si="442"/>
        <v>-143364.73833333334</v>
      </c>
      <c r="AI1958" s="285"/>
      <c r="AJ1958" s="16">
        <f t="shared" si="433"/>
        <v>0</v>
      </c>
    </row>
    <row r="1959" spans="1:36" ht="11.25" customHeight="1">
      <c r="A1959" s="156">
        <v>24200561</v>
      </c>
      <c r="C1959" s="197" t="s">
        <v>814</v>
      </c>
      <c r="D1959" s="159">
        <v>-10451.08</v>
      </c>
      <c r="E1959" s="159">
        <v>-15676.62</v>
      </c>
      <c r="F1959" s="159">
        <v>-20902.16</v>
      </c>
      <c r="G1959" s="159">
        <v>-26127.7</v>
      </c>
      <c r="H1959" s="159">
        <v>-31353.24</v>
      </c>
      <c r="I1959" s="159">
        <v>-36578.78</v>
      </c>
      <c r="J1959" s="275">
        <v>-41804.32</v>
      </c>
      <c r="K1959" s="275">
        <v>-47029.86</v>
      </c>
      <c r="L1959" s="160">
        <v>-52255.4</v>
      </c>
      <c r="M1959" s="160">
        <v>-57480.94</v>
      </c>
      <c r="N1959" s="160">
        <v>-62706.45</v>
      </c>
      <c r="O1959" s="160">
        <v>-42395.51</v>
      </c>
      <c r="P1959" s="160">
        <v>-6522.38</v>
      </c>
      <c r="Q1959" s="160">
        <f t="shared" si="435"/>
        <v>-36899.809166666666</v>
      </c>
      <c r="R1959" s="222"/>
      <c r="S1959" s="209"/>
      <c r="T1959" s="209"/>
      <c r="U1959" s="517"/>
      <c r="V1959" s="16">
        <v>0</v>
      </c>
      <c r="W1959" s="11">
        <v>0</v>
      </c>
      <c r="X1959" s="17">
        <v>0</v>
      </c>
      <c r="Y1959" s="16"/>
      <c r="Z1959" s="11"/>
      <c r="AA1959" s="17"/>
      <c r="AB1959" s="16"/>
      <c r="AC1959" s="11"/>
      <c r="AD1959" s="17">
        <f t="shared" si="434"/>
        <v>0</v>
      </c>
      <c r="AE1959" s="16"/>
      <c r="AF1959" s="11"/>
      <c r="AG1959" s="17"/>
      <c r="AH1959" s="164">
        <f t="shared" si="442"/>
        <v>-36899.809166666666</v>
      </c>
      <c r="AI1959" s="285"/>
      <c r="AJ1959" s="16">
        <f t="shared" si="433"/>
        <v>0</v>
      </c>
    </row>
    <row r="1960" spans="1:36" ht="11.25" customHeight="1">
      <c r="A1960" s="156">
        <v>24200571</v>
      </c>
      <c r="C1960" s="197" t="s">
        <v>390</v>
      </c>
      <c r="D1960" s="159">
        <v>-10451.08</v>
      </c>
      <c r="E1960" s="159">
        <v>-15676.62</v>
      </c>
      <c r="F1960" s="159">
        <v>-20902.16</v>
      </c>
      <c r="G1960" s="159">
        <v>-26127.7</v>
      </c>
      <c r="H1960" s="159">
        <v>-31353.24</v>
      </c>
      <c r="I1960" s="159">
        <v>-36578.78</v>
      </c>
      <c r="J1960" s="275">
        <v>-41804.32</v>
      </c>
      <c r="K1960" s="275">
        <v>-47029.86</v>
      </c>
      <c r="L1960" s="160">
        <v>-52255.4</v>
      </c>
      <c r="M1960" s="160">
        <v>-57480.94</v>
      </c>
      <c r="N1960" s="160">
        <v>-62706.45</v>
      </c>
      <c r="O1960" s="160">
        <v>-42395.51</v>
      </c>
      <c r="P1960" s="160">
        <v>-6522.38</v>
      </c>
      <c r="Q1960" s="160">
        <f t="shared" si="435"/>
        <v>-36899.809166666666</v>
      </c>
      <c r="R1960" s="222"/>
      <c r="S1960" s="209"/>
      <c r="T1960" s="209"/>
      <c r="U1960" s="517"/>
      <c r="V1960" s="16">
        <v>0</v>
      </c>
      <c r="W1960" s="11">
        <v>0</v>
      </c>
      <c r="X1960" s="17">
        <v>0</v>
      </c>
      <c r="Y1960" s="16"/>
      <c r="Z1960" s="11"/>
      <c r="AA1960" s="17"/>
      <c r="AB1960" s="16"/>
      <c r="AC1960" s="11"/>
      <c r="AD1960" s="17">
        <f t="shared" si="434"/>
        <v>0</v>
      </c>
      <c r="AE1960" s="16"/>
      <c r="AF1960" s="11"/>
      <c r="AG1960" s="17"/>
      <c r="AH1960" s="164">
        <f t="shared" si="442"/>
        <v>-36899.809166666666</v>
      </c>
      <c r="AI1960" s="285"/>
      <c r="AJ1960" s="16">
        <f t="shared" si="433"/>
        <v>0</v>
      </c>
    </row>
    <row r="1961" spans="1:36" ht="11.25" customHeight="1">
      <c r="A1961" s="156">
        <v>24200581</v>
      </c>
      <c r="C1961" s="197" t="s">
        <v>573</v>
      </c>
      <c r="D1961" s="159">
        <v>0</v>
      </c>
      <c r="E1961" s="159">
        <v>0</v>
      </c>
      <c r="F1961" s="159">
        <v>0</v>
      </c>
      <c r="G1961" s="159">
        <v>0</v>
      </c>
      <c r="H1961" s="159">
        <v>0</v>
      </c>
      <c r="I1961" s="159">
        <v>0</v>
      </c>
      <c r="J1961" s="275">
        <v>0</v>
      </c>
      <c r="K1961" s="275">
        <v>0</v>
      </c>
      <c r="L1961" s="160">
        <v>0</v>
      </c>
      <c r="M1961" s="160">
        <v>0</v>
      </c>
      <c r="N1961" s="160">
        <v>0</v>
      </c>
      <c r="O1961" s="160">
        <v>0</v>
      </c>
      <c r="P1961" s="160">
        <v>0</v>
      </c>
      <c r="Q1961" s="160">
        <f t="shared" si="435"/>
        <v>0</v>
      </c>
      <c r="R1961" s="222"/>
      <c r="S1961" s="209"/>
      <c r="T1961" s="209"/>
      <c r="U1961" s="517"/>
      <c r="V1961" s="16">
        <v>0</v>
      </c>
      <c r="W1961" s="11">
        <v>0</v>
      </c>
      <c r="X1961" s="17">
        <v>0</v>
      </c>
      <c r="Y1961" s="16"/>
      <c r="Z1961" s="11"/>
      <c r="AA1961" s="17"/>
      <c r="AB1961" s="16"/>
      <c r="AC1961" s="11"/>
      <c r="AD1961" s="17">
        <f t="shared" si="434"/>
        <v>0</v>
      </c>
      <c r="AE1961" s="16"/>
      <c r="AF1961" s="11"/>
      <c r="AG1961" s="17"/>
      <c r="AH1961" s="164">
        <f t="shared" si="442"/>
        <v>0</v>
      </c>
      <c r="AI1961" s="285"/>
      <c r="AJ1961" s="16">
        <f t="shared" si="433"/>
        <v>0</v>
      </c>
    </row>
    <row r="1962" spans="1:36" ht="11.25" customHeight="1">
      <c r="A1962" s="156">
        <v>24200593</v>
      </c>
      <c r="C1962" s="197" t="s">
        <v>574</v>
      </c>
      <c r="D1962" s="159">
        <v>0</v>
      </c>
      <c r="E1962" s="159">
        <v>0</v>
      </c>
      <c r="F1962" s="159">
        <v>0</v>
      </c>
      <c r="G1962" s="159">
        <v>0</v>
      </c>
      <c r="H1962" s="159">
        <v>0</v>
      </c>
      <c r="I1962" s="159">
        <v>0</v>
      </c>
      <c r="J1962" s="275">
        <v>0</v>
      </c>
      <c r="K1962" s="275">
        <v>0</v>
      </c>
      <c r="L1962" s="160">
        <v>0</v>
      </c>
      <c r="M1962" s="160">
        <v>0</v>
      </c>
      <c r="N1962" s="160">
        <v>0</v>
      </c>
      <c r="O1962" s="160">
        <v>0</v>
      </c>
      <c r="P1962" s="160">
        <v>0</v>
      </c>
      <c r="Q1962" s="160">
        <f t="shared" si="435"/>
        <v>0</v>
      </c>
      <c r="R1962" s="222"/>
      <c r="S1962" s="209"/>
      <c r="T1962" s="209"/>
      <c r="U1962" s="517"/>
      <c r="V1962" s="16">
        <v>0</v>
      </c>
      <c r="W1962" s="11">
        <v>0</v>
      </c>
      <c r="X1962" s="17">
        <v>0</v>
      </c>
      <c r="Y1962" s="16"/>
      <c r="Z1962" s="11"/>
      <c r="AA1962" s="17"/>
      <c r="AB1962" s="16"/>
      <c r="AC1962" s="11"/>
      <c r="AD1962" s="17">
        <f t="shared" si="434"/>
        <v>0</v>
      </c>
      <c r="AE1962" s="16"/>
      <c r="AF1962" s="11"/>
      <c r="AG1962" s="17"/>
      <c r="AH1962" s="164">
        <f t="shared" si="442"/>
        <v>0</v>
      </c>
      <c r="AI1962" s="285"/>
      <c r="AJ1962" s="16">
        <f t="shared" si="433"/>
        <v>0</v>
      </c>
    </row>
    <row r="1963" spans="1:36" ht="11.25" customHeight="1">
      <c r="A1963" s="156">
        <v>24200603</v>
      </c>
      <c r="C1963" s="197" t="s">
        <v>1296</v>
      </c>
      <c r="D1963" s="159">
        <v>0</v>
      </c>
      <c r="E1963" s="159">
        <v>0</v>
      </c>
      <c r="F1963" s="159">
        <v>0</v>
      </c>
      <c r="G1963" s="159">
        <v>0</v>
      </c>
      <c r="H1963" s="159">
        <v>0</v>
      </c>
      <c r="I1963" s="159">
        <v>0</v>
      </c>
      <c r="J1963" s="275">
        <v>0</v>
      </c>
      <c r="K1963" s="275">
        <v>0</v>
      </c>
      <c r="L1963" s="160">
        <v>0</v>
      </c>
      <c r="M1963" s="160">
        <v>0</v>
      </c>
      <c r="N1963" s="160">
        <v>0</v>
      </c>
      <c r="O1963" s="160">
        <v>0</v>
      </c>
      <c r="P1963" s="160">
        <v>0</v>
      </c>
      <c r="Q1963" s="160">
        <f t="shared" si="435"/>
        <v>0</v>
      </c>
      <c r="R1963" s="222"/>
      <c r="S1963" s="209"/>
      <c r="T1963" s="209" t="s">
        <v>327</v>
      </c>
      <c r="U1963" s="518"/>
      <c r="V1963" s="16">
        <v>0</v>
      </c>
      <c r="W1963" s="11">
        <v>0</v>
      </c>
      <c r="X1963" s="17">
        <v>0</v>
      </c>
      <c r="Y1963" s="16"/>
      <c r="Z1963" s="11"/>
      <c r="AA1963" s="17"/>
      <c r="AB1963" s="16"/>
      <c r="AC1963" s="11"/>
      <c r="AD1963" s="17">
        <f t="shared" ref="AD1963" si="443">SUM(AB1963:AC1963)</f>
        <v>0</v>
      </c>
      <c r="AE1963" s="16"/>
      <c r="AF1963" s="11"/>
      <c r="AG1963" s="17"/>
      <c r="AH1963" s="164">
        <f t="shared" si="442"/>
        <v>0</v>
      </c>
      <c r="AI1963" s="285"/>
      <c r="AJ1963" s="16">
        <f t="shared" si="433"/>
        <v>0</v>
      </c>
    </row>
    <row r="1964" spans="1:36" ht="11.25" customHeight="1">
      <c r="A1964" s="174">
        <v>24200611</v>
      </c>
      <c r="C1964" s="197" t="s">
        <v>787</v>
      </c>
      <c r="D1964" s="159">
        <v>0</v>
      </c>
      <c r="E1964" s="159">
        <v>-55746.75</v>
      </c>
      <c r="F1964" s="159">
        <v>-111493.5</v>
      </c>
      <c r="G1964" s="159">
        <v>-167240.25</v>
      </c>
      <c r="H1964" s="159">
        <v>-222987</v>
      </c>
      <c r="I1964" s="159">
        <v>-278733.75</v>
      </c>
      <c r="J1964" s="275">
        <v>-334480.5</v>
      </c>
      <c r="K1964" s="275">
        <v>-390227.25</v>
      </c>
      <c r="L1964" s="160">
        <v>-445974</v>
      </c>
      <c r="M1964" s="160">
        <v>-527094.5</v>
      </c>
      <c r="N1964" s="160">
        <v>-608215</v>
      </c>
      <c r="O1964" s="160">
        <v>0</v>
      </c>
      <c r="P1964" s="160">
        <v>0</v>
      </c>
      <c r="Q1964" s="160">
        <f t="shared" si="435"/>
        <v>-261849.375</v>
      </c>
      <c r="R1964" s="222"/>
      <c r="S1964" s="209"/>
      <c r="T1964" s="209"/>
      <c r="U1964" s="517"/>
      <c r="V1964" s="16">
        <v>0</v>
      </c>
      <c r="W1964" s="11">
        <v>0</v>
      </c>
      <c r="X1964" s="17">
        <v>0</v>
      </c>
      <c r="Y1964" s="16"/>
      <c r="Z1964" s="11"/>
      <c r="AA1964" s="17"/>
      <c r="AB1964" s="16"/>
      <c r="AC1964" s="11"/>
      <c r="AD1964" s="17">
        <f t="shared" si="434"/>
        <v>0</v>
      </c>
      <c r="AE1964" s="16"/>
      <c r="AF1964" s="11"/>
      <c r="AG1964" s="17"/>
      <c r="AH1964" s="164">
        <f t="shared" si="442"/>
        <v>-261849.375</v>
      </c>
      <c r="AI1964" s="285"/>
      <c r="AJ1964" s="16">
        <f t="shared" si="433"/>
        <v>0</v>
      </c>
    </row>
    <row r="1965" spans="1:36" ht="11.25" customHeight="1">
      <c r="A1965" s="156">
        <v>24200612</v>
      </c>
      <c r="C1965" s="197" t="s">
        <v>1885</v>
      </c>
      <c r="D1965" s="159">
        <v>0</v>
      </c>
      <c r="E1965" s="159">
        <v>0</v>
      </c>
      <c r="F1965" s="159">
        <v>0</v>
      </c>
      <c r="G1965" s="159">
        <v>0</v>
      </c>
      <c r="H1965" s="159">
        <v>0</v>
      </c>
      <c r="I1965" s="159">
        <v>0</v>
      </c>
      <c r="J1965" s="275">
        <v>0</v>
      </c>
      <c r="K1965" s="275">
        <v>0</v>
      </c>
      <c r="L1965" s="160">
        <v>0</v>
      </c>
      <c r="M1965" s="160">
        <v>0</v>
      </c>
      <c r="N1965" s="160">
        <v>0</v>
      </c>
      <c r="O1965" s="160">
        <v>0</v>
      </c>
      <c r="P1965" s="160">
        <v>0</v>
      </c>
      <c r="Q1965" s="160">
        <f t="shared" si="435"/>
        <v>0</v>
      </c>
      <c r="R1965" s="222"/>
      <c r="S1965" s="209"/>
      <c r="T1965" s="209" t="s">
        <v>1182</v>
      </c>
      <c r="U1965" s="517"/>
      <c r="V1965" s="16">
        <v>0</v>
      </c>
      <c r="W1965" s="11">
        <v>0</v>
      </c>
      <c r="X1965" s="17">
        <v>0</v>
      </c>
      <c r="Y1965" s="16"/>
      <c r="Z1965" s="11"/>
      <c r="AA1965" s="17"/>
      <c r="AB1965" s="16"/>
      <c r="AC1965" s="11"/>
      <c r="AD1965" s="17">
        <f t="shared" si="434"/>
        <v>0</v>
      </c>
      <c r="AE1965" s="16">
        <f>$Q1965</f>
        <v>0</v>
      </c>
      <c r="AF1965" s="11">
        <f>$Q1965</f>
        <v>0</v>
      </c>
      <c r="AG1965" s="17">
        <f>$Q1965</f>
        <v>0</v>
      </c>
      <c r="AH1965" s="161"/>
      <c r="AI1965" s="285"/>
      <c r="AJ1965" s="16">
        <f t="shared" si="433"/>
        <v>0</v>
      </c>
    </row>
    <row r="1966" spans="1:36" ht="11.25" customHeight="1">
      <c r="A1966" s="156">
        <v>24200621</v>
      </c>
      <c r="B1966" s="144"/>
      <c r="C1966" s="197" t="s">
        <v>3223</v>
      </c>
      <c r="D1966" s="159">
        <v>0</v>
      </c>
      <c r="E1966" s="159">
        <v>0</v>
      </c>
      <c r="F1966" s="159">
        <v>0</v>
      </c>
      <c r="G1966" s="159">
        <v>0</v>
      </c>
      <c r="H1966" s="159">
        <v>0</v>
      </c>
      <c r="I1966" s="159">
        <v>0</v>
      </c>
      <c r="J1966" s="275">
        <v>0</v>
      </c>
      <c r="K1966" s="275">
        <v>0</v>
      </c>
      <c r="L1966" s="160">
        <v>0</v>
      </c>
      <c r="M1966" s="160">
        <v>0</v>
      </c>
      <c r="N1966" s="160">
        <v>0</v>
      </c>
      <c r="O1966" s="160">
        <v>0</v>
      </c>
      <c r="P1966" s="160">
        <v>0</v>
      </c>
      <c r="Q1966" s="160">
        <f t="shared" si="435"/>
        <v>0</v>
      </c>
      <c r="R1966" s="222"/>
      <c r="S1966" s="209"/>
      <c r="T1966" s="209"/>
      <c r="U1966" s="517"/>
      <c r="V1966" s="16">
        <v>0</v>
      </c>
      <c r="W1966" s="11">
        <v>0</v>
      </c>
      <c r="X1966" s="17">
        <v>0</v>
      </c>
      <c r="Y1966" s="16"/>
      <c r="Z1966" s="11"/>
      <c r="AA1966" s="17"/>
      <c r="AB1966" s="16"/>
      <c r="AC1966" s="11"/>
      <c r="AD1966" s="17">
        <f t="shared" si="434"/>
        <v>0</v>
      </c>
      <c r="AE1966" s="16"/>
      <c r="AF1966" s="11"/>
      <c r="AG1966" s="17"/>
      <c r="AH1966" s="164">
        <f>Q1966</f>
        <v>0</v>
      </c>
      <c r="AI1966" s="285"/>
      <c r="AJ1966" s="16">
        <f t="shared" si="433"/>
        <v>0</v>
      </c>
    </row>
    <row r="1967" spans="1:36" ht="11.25" customHeight="1">
      <c r="A1967" s="156">
        <v>24200622</v>
      </c>
      <c r="C1967" s="197" t="s">
        <v>3224</v>
      </c>
      <c r="D1967" s="159">
        <v>-1337889</v>
      </c>
      <c r="E1967" s="159">
        <v>-1487088</v>
      </c>
      <c r="F1967" s="159">
        <v>-1696960</v>
      </c>
      <c r="G1967" s="159">
        <v>-1915057</v>
      </c>
      <c r="H1967" s="159">
        <v>-2179469</v>
      </c>
      <c r="I1967" s="159">
        <v>-2373779</v>
      </c>
      <c r="J1967" s="275">
        <v>-2560062</v>
      </c>
      <c r="K1967" s="275">
        <v>-779678.22</v>
      </c>
      <c r="L1967" s="160">
        <v>-878350.22</v>
      </c>
      <c r="M1967" s="160">
        <v>-975102.22</v>
      </c>
      <c r="N1967" s="160">
        <v>-1050839.22</v>
      </c>
      <c r="O1967" s="160">
        <v>-1119822.22</v>
      </c>
      <c r="P1967" s="160">
        <v>-1202540.22</v>
      </c>
      <c r="Q1967" s="160">
        <f t="shared" si="435"/>
        <v>-1523868.4758333333</v>
      </c>
      <c r="R1967" s="222"/>
      <c r="S1967" s="209"/>
      <c r="T1967" s="209"/>
      <c r="U1967" s="517"/>
      <c r="V1967" s="16">
        <v>0</v>
      </c>
      <c r="W1967" s="11">
        <v>0</v>
      </c>
      <c r="X1967" s="17">
        <v>0</v>
      </c>
      <c r="Y1967" s="16"/>
      <c r="Z1967" s="11"/>
      <c r="AA1967" s="17"/>
      <c r="AB1967" s="16"/>
      <c r="AC1967" s="11"/>
      <c r="AD1967" s="17">
        <f t="shared" si="434"/>
        <v>0</v>
      </c>
      <c r="AE1967" s="16"/>
      <c r="AF1967" s="11"/>
      <c r="AG1967" s="17"/>
      <c r="AH1967" s="164">
        <f>Q1967</f>
        <v>-1523868.4758333333</v>
      </c>
      <c r="AI1967" s="285"/>
      <c r="AJ1967" s="16">
        <f t="shared" si="433"/>
        <v>0</v>
      </c>
    </row>
    <row r="1968" spans="1:36" ht="11.25" customHeight="1">
      <c r="A1968" s="156">
        <v>24200632</v>
      </c>
      <c r="C1968" s="197" t="s">
        <v>1739</v>
      </c>
      <c r="D1968" s="159">
        <v>-113058</v>
      </c>
      <c r="E1968" s="159">
        <v>-113058</v>
      </c>
      <c r="F1968" s="159">
        <v>-113058</v>
      </c>
      <c r="G1968" s="159">
        <v>-353894.99</v>
      </c>
      <c r="H1968" s="159">
        <v>-353894.99</v>
      </c>
      <c r="I1968" s="159">
        <v>-353894.99</v>
      </c>
      <c r="J1968" s="275">
        <v>-353894.99</v>
      </c>
      <c r="K1968" s="275">
        <v>-113058</v>
      </c>
      <c r="L1968" s="160">
        <v>0</v>
      </c>
      <c r="M1968" s="160">
        <v>0</v>
      </c>
      <c r="N1968" s="160">
        <v>0</v>
      </c>
      <c r="O1968" s="160">
        <v>0</v>
      </c>
      <c r="P1968" s="160">
        <v>0</v>
      </c>
      <c r="Q1968" s="160">
        <f t="shared" si="435"/>
        <v>-150940.24666666667</v>
      </c>
      <c r="R1968" s="222"/>
      <c r="S1968" s="209"/>
      <c r="T1968" s="209" t="s">
        <v>1056</v>
      </c>
      <c r="U1968" s="517"/>
      <c r="V1968" s="16">
        <v>0</v>
      </c>
      <c r="W1968" s="11">
        <v>0</v>
      </c>
      <c r="X1968" s="17">
        <v>0</v>
      </c>
      <c r="Y1968" s="16"/>
      <c r="Z1968" s="11"/>
      <c r="AA1968" s="17"/>
      <c r="AB1968" s="16"/>
      <c r="AC1968" s="11"/>
      <c r="AD1968" s="17">
        <f t="shared" si="434"/>
        <v>0</v>
      </c>
      <c r="AE1968" s="16">
        <f>$Q1968</f>
        <v>-150940.24666666667</v>
      </c>
      <c r="AF1968" s="11">
        <f>$Q1968</f>
        <v>-150940.24666666667</v>
      </c>
      <c r="AG1968" s="17">
        <f>$Q1968</f>
        <v>-150940.24666666667</v>
      </c>
      <c r="AH1968" s="161"/>
      <c r="AI1968" s="285"/>
      <c r="AJ1968" s="16">
        <f t="shared" si="433"/>
        <v>0</v>
      </c>
    </row>
    <row r="1969" spans="1:36" ht="11.25" customHeight="1">
      <c r="A1969" s="156">
        <v>24200633</v>
      </c>
      <c r="C1969" s="197" t="s">
        <v>1779</v>
      </c>
      <c r="D1969" s="159">
        <v>-1837372.7</v>
      </c>
      <c r="E1969" s="159">
        <v>-2084123.19</v>
      </c>
      <c r="F1969" s="159">
        <v>-2337618.46</v>
      </c>
      <c r="G1969" s="159">
        <v>-2550080.67</v>
      </c>
      <c r="H1969" s="159">
        <v>-2798480.45</v>
      </c>
      <c r="I1969" s="159">
        <v>-532348.09</v>
      </c>
      <c r="J1969" s="275">
        <v>-777529.39</v>
      </c>
      <c r="K1969" s="275">
        <v>-1038466.94</v>
      </c>
      <c r="L1969" s="160">
        <v>-1301601.26</v>
      </c>
      <c r="M1969" s="160">
        <v>-1559682.5</v>
      </c>
      <c r="N1969" s="160">
        <v>-1834149.23</v>
      </c>
      <c r="O1969" s="160">
        <v>-2162410.23</v>
      </c>
      <c r="P1969" s="160">
        <v>-2372829.27</v>
      </c>
      <c r="Q1969" s="160">
        <f t="shared" si="435"/>
        <v>-1756799.2829166667</v>
      </c>
      <c r="R1969" s="222"/>
      <c r="S1969" s="209"/>
      <c r="T1969" s="209"/>
      <c r="U1969" s="517"/>
      <c r="V1969" s="16">
        <v>0</v>
      </c>
      <c r="W1969" s="11">
        <v>0</v>
      </c>
      <c r="X1969" s="17">
        <v>0</v>
      </c>
      <c r="Y1969" s="16"/>
      <c r="Z1969" s="11"/>
      <c r="AA1969" s="17"/>
      <c r="AB1969" s="16"/>
      <c r="AC1969" s="11"/>
      <c r="AD1969" s="17">
        <f t="shared" si="434"/>
        <v>0</v>
      </c>
      <c r="AE1969" s="16"/>
      <c r="AF1969" s="11"/>
      <c r="AG1969" s="17"/>
      <c r="AH1969" s="164">
        <f>Q1969</f>
        <v>-1756799.2829166667</v>
      </c>
      <c r="AI1969" s="285"/>
      <c r="AJ1969" s="16">
        <f t="shared" si="433"/>
        <v>0</v>
      </c>
    </row>
    <row r="1970" spans="1:36" ht="11.25" customHeight="1">
      <c r="A1970" s="156">
        <v>24200631</v>
      </c>
      <c r="B1970" s="144"/>
      <c r="C1970" s="197" t="s">
        <v>432</v>
      </c>
      <c r="D1970" s="159">
        <v>0</v>
      </c>
      <c r="E1970" s="159">
        <v>0</v>
      </c>
      <c r="F1970" s="159">
        <v>0</v>
      </c>
      <c r="G1970" s="159">
        <v>0</v>
      </c>
      <c r="H1970" s="159">
        <v>0</v>
      </c>
      <c r="I1970" s="159">
        <v>0</v>
      </c>
      <c r="J1970" s="275">
        <v>0</v>
      </c>
      <c r="K1970" s="275">
        <v>0</v>
      </c>
      <c r="L1970" s="160">
        <v>0</v>
      </c>
      <c r="M1970" s="160">
        <v>0</v>
      </c>
      <c r="N1970" s="160">
        <v>0</v>
      </c>
      <c r="O1970" s="160">
        <v>0</v>
      </c>
      <c r="P1970" s="160">
        <v>0</v>
      </c>
      <c r="Q1970" s="160">
        <f t="shared" si="435"/>
        <v>0</v>
      </c>
      <c r="R1970" s="222"/>
      <c r="S1970" s="209"/>
      <c r="T1970" s="209"/>
      <c r="U1970" s="517"/>
      <c r="V1970" s="16">
        <v>0</v>
      </c>
      <c r="W1970" s="11">
        <v>0</v>
      </c>
      <c r="X1970" s="17">
        <v>0</v>
      </c>
      <c r="Y1970" s="16"/>
      <c r="Z1970" s="11"/>
      <c r="AA1970" s="17"/>
      <c r="AB1970" s="16"/>
      <c r="AC1970" s="11"/>
      <c r="AD1970" s="17">
        <f t="shared" ref="AD1970:AD2001" si="444">SUM(AB1970:AC1970)</f>
        <v>0</v>
      </c>
      <c r="AE1970" s="16"/>
      <c r="AF1970" s="11"/>
      <c r="AG1970" s="17"/>
      <c r="AH1970" s="164">
        <f>Q1970</f>
        <v>0</v>
      </c>
      <c r="AI1970" s="285"/>
      <c r="AJ1970" s="16">
        <f t="shared" si="433"/>
        <v>0</v>
      </c>
    </row>
    <row r="1971" spans="1:36" ht="11.25" customHeight="1">
      <c r="A1971" s="156">
        <v>24200641</v>
      </c>
      <c r="B1971" s="144"/>
      <c r="C1971" s="197" t="s">
        <v>1570</v>
      </c>
      <c r="D1971" s="159">
        <v>-156942</v>
      </c>
      <c r="E1971" s="159">
        <v>-156942</v>
      </c>
      <c r="F1971" s="159">
        <v>-156942</v>
      </c>
      <c r="G1971" s="159">
        <v>-491261.01</v>
      </c>
      <c r="H1971" s="159">
        <v>-491261.01</v>
      </c>
      <c r="I1971" s="159">
        <v>-491261.01</v>
      </c>
      <c r="J1971" s="275">
        <v>-491261.01</v>
      </c>
      <c r="K1971" s="275">
        <v>-732098</v>
      </c>
      <c r="L1971" s="160">
        <v>0</v>
      </c>
      <c r="M1971" s="160">
        <v>0</v>
      </c>
      <c r="N1971" s="160">
        <v>0</v>
      </c>
      <c r="O1971" s="160">
        <v>0</v>
      </c>
      <c r="P1971" s="160">
        <v>0</v>
      </c>
      <c r="Q1971" s="160">
        <f t="shared" si="435"/>
        <v>-257458.08666666667</v>
      </c>
      <c r="R1971" s="222"/>
      <c r="S1971" s="209"/>
      <c r="T1971" s="209" t="s">
        <v>1056</v>
      </c>
      <c r="U1971" s="517"/>
      <c r="V1971" s="16">
        <v>0</v>
      </c>
      <c r="W1971" s="11">
        <v>0</v>
      </c>
      <c r="X1971" s="17">
        <v>0</v>
      </c>
      <c r="Y1971" s="16"/>
      <c r="Z1971" s="11"/>
      <c r="AA1971" s="17"/>
      <c r="AB1971" s="16"/>
      <c r="AC1971" s="11"/>
      <c r="AD1971" s="17">
        <f t="shared" si="444"/>
        <v>0</v>
      </c>
      <c r="AE1971" s="16">
        <f>$Q1971</f>
        <v>-257458.08666666667</v>
      </c>
      <c r="AF1971" s="11">
        <f>$Q1971</f>
        <v>-257458.08666666667</v>
      </c>
      <c r="AG1971" s="17">
        <f>$Q1971</f>
        <v>-257458.08666666667</v>
      </c>
      <c r="AH1971" s="161"/>
      <c r="AI1971" s="285"/>
      <c r="AJ1971" s="16">
        <f t="shared" si="433"/>
        <v>0</v>
      </c>
    </row>
    <row r="1972" spans="1:36" ht="11.25" customHeight="1">
      <c r="A1972" s="156">
        <v>24200643</v>
      </c>
      <c r="C1972" s="197" t="s">
        <v>2144</v>
      </c>
      <c r="D1972" s="159">
        <v>0</v>
      </c>
      <c r="E1972" s="159">
        <v>0</v>
      </c>
      <c r="F1972" s="159">
        <v>0</v>
      </c>
      <c r="G1972" s="159">
        <v>0</v>
      </c>
      <c r="H1972" s="159">
        <v>0</v>
      </c>
      <c r="I1972" s="159">
        <v>0</v>
      </c>
      <c r="J1972" s="275">
        <v>0</v>
      </c>
      <c r="K1972" s="275">
        <v>0</v>
      </c>
      <c r="L1972" s="160">
        <v>0</v>
      </c>
      <c r="M1972" s="160">
        <v>0</v>
      </c>
      <c r="N1972" s="160">
        <v>0</v>
      </c>
      <c r="O1972" s="160">
        <v>0</v>
      </c>
      <c r="P1972" s="160">
        <v>0</v>
      </c>
      <c r="Q1972" s="160">
        <f t="shared" si="435"/>
        <v>0</v>
      </c>
      <c r="R1972" s="222"/>
      <c r="S1972" s="209"/>
      <c r="T1972" s="209"/>
      <c r="U1972" s="517"/>
      <c r="V1972" s="16">
        <v>0</v>
      </c>
      <c r="W1972" s="11">
        <v>0</v>
      </c>
      <c r="X1972" s="17">
        <v>0</v>
      </c>
      <c r="Y1972" s="16"/>
      <c r="Z1972" s="11"/>
      <c r="AA1972" s="17"/>
      <c r="AB1972" s="16"/>
      <c r="AC1972" s="11"/>
      <c r="AD1972" s="17">
        <f t="shared" si="444"/>
        <v>0</v>
      </c>
      <c r="AE1972" s="16"/>
      <c r="AF1972" s="11"/>
      <c r="AG1972" s="17"/>
      <c r="AH1972" s="164">
        <f t="shared" ref="AH1972:AH1977" si="445">Q1972</f>
        <v>0</v>
      </c>
      <c r="AI1972" s="285"/>
      <c r="AJ1972" s="16">
        <f t="shared" si="433"/>
        <v>0</v>
      </c>
    </row>
    <row r="1973" spans="1:36" ht="11.25" customHeight="1">
      <c r="A1973" s="156">
        <v>24200651</v>
      </c>
      <c r="B1973" s="144"/>
      <c r="C1973" s="197" t="s">
        <v>1306</v>
      </c>
      <c r="D1973" s="159">
        <v>-25750</v>
      </c>
      <c r="E1973" s="159">
        <v>-28000</v>
      </c>
      <c r="F1973" s="159">
        <v>-30250</v>
      </c>
      <c r="G1973" s="159">
        <v>-32500</v>
      </c>
      <c r="H1973" s="159">
        <v>-9750</v>
      </c>
      <c r="I1973" s="159">
        <v>-12000</v>
      </c>
      <c r="J1973" s="275">
        <v>-14250</v>
      </c>
      <c r="K1973" s="275">
        <v>-16500</v>
      </c>
      <c r="L1973" s="160">
        <v>-18750</v>
      </c>
      <c r="M1973" s="160">
        <v>-21000</v>
      </c>
      <c r="N1973" s="160">
        <v>-23250</v>
      </c>
      <c r="O1973" s="160">
        <v>-25500</v>
      </c>
      <c r="P1973" s="160">
        <v>-27750</v>
      </c>
      <c r="Q1973" s="160">
        <f t="shared" si="435"/>
        <v>-21541.666666666668</v>
      </c>
      <c r="R1973" s="222"/>
      <c r="S1973" s="222"/>
      <c r="T1973" s="222"/>
      <c r="U1973" s="517"/>
      <c r="V1973" s="16">
        <v>0</v>
      </c>
      <c r="W1973" s="11">
        <v>0</v>
      </c>
      <c r="X1973" s="17">
        <v>0</v>
      </c>
      <c r="Y1973" s="16"/>
      <c r="Z1973" s="11"/>
      <c r="AA1973" s="17"/>
      <c r="AB1973" s="16"/>
      <c r="AC1973" s="11"/>
      <c r="AD1973" s="17">
        <f t="shared" si="444"/>
        <v>0</v>
      </c>
      <c r="AE1973" s="16"/>
      <c r="AF1973" s="11"/>
      <c r="AG1973" s="17"/>
      <c r="AH1973" s="164">
        <f t="shared" si="445"/>
        <v>-21541.666666666668</v>
      </c>
      <c r="AI1973" s="285"/>
      <c r="AJ1973" s="16">
        <f t="shared" si="433"/>
        <v>0</v>
      </c>
    </row>
    <row r="1974" spans="1:36" ht="11.25" customHeight="1">
      <c r="A1974" s="174">
        <v>24200653</v>
      </c>
      <c r="C1974" s="197" t="s">
        <v>1593</v>
      </c>
      <c r="D1974" s="159">
        <v>-762508.02</v>
      </c>
      <c r="E1974" s="159">
        <v>-790953.71</v>
      </c>
      <c r="F1974" s="159">
        <v>-870049.08</v>
      </c>
      <c r="G1974" s="159">
        <v>-914195.8</v>
      </c>
      <c r="H1974" s="159">
        <v>-1034056.46</v>
      </c>
      <c r="I1974" s="159">
        <v>-1137880.54</v>
      </c>
      <c r="J1974" s="275">
        <v>-387888.68</v>
      </c>
      <c r="K1974" s="275">
        <v>-460128.93</v>
      </c>
      <c r="L1974" s="160">
        <v>-535475.04</v>
      </c>
      <c r="M1974" s="160">
        <v>-640465.30000000005</v>
      </c>
      <c r="N1974" s="160">
        <v>-764923.54</v>
      </c>
      <c r="O1974" s="160">
        <v>-901804.59</v>
      </c>
      <c r="P1974" s="160">
        <v>-1032474.08</v>
      </c>
      <c r="Q1974" s="160">
        <f t="shared" si="435"/>
        <v>-777942.72666666668</v>
      </c>
      <c r="R1974" s="222"/>
      <c r="S1974" s="238"/>
      <c r="T1974" s="238"/>
      <c r="U1974" s="517"/>
      <c r="V1974" s="16">
        <v>0</v>
      </c>
      <c r="W1974" s="11">
        <v>0</v>
      </c>
      <c r="X1974" s="17">
        <v>0</v>
      </c>
      <c r="Y1974" s="16"/>
      <c r="Z1974" s="11"/>
      <c r="AA1974" s="17"/>
      <c r="AB1974" s="16"/>
      <c r="AC1974" s="11"/>
      <c r="AD1974" s="17">
        <f t="shared" si="444"/>
        <v>0</v>
      </c>
      <c r="AE1974" s="16"/>
      <c r="AF1974" s="11"/>
      <c r="AG1974" s="17"/>
      <c r="AH1974" s="164">
        <f t="shared" si="445"/>
        <v>-777942.72666666668</v>
      </c>
      <c r="AI1974" s="285"/>
      <c r="AJ1974" s="16">
        <f t="shared" si="433"/>
        <v>0</v>
      </c>
    </row>
    <row r="1975" spans="1:36" ht="11.25" customHeight="1">
      <c r="A1975" s="156">
        <v>24200661</v>
      </c>
      <c r="B1975" s="144"/>
      <c r="C1975" s="197" t="s">
        <v>1307</v>
      </c>
      <c r="D1975" s="159">
        <v>-213864.12</v>
      </c>
      <c r="E1975" s="159">
        <v>-249508.14</v>
      </c>
      <c r="F1975" s="159">
        <v>-285152.15999999997</v>
      </c>
      <c r="G1975" s="159">
        <v>-320796.18</v>
      </c>
      <c r="H1975" s="159">
        <v>-356440.2</v>
      </c>
      <c r="I1975" s="159">
        <v>-392084.22</v>
      </c>
      <c r="J1975" s="275">
        <v>0</v>
      </c>
      <c r="K1975" s="275">
        <v>-36713.339999999997</v>
      </c>
      <c r="L1975" s="160">
        <v>-73426.679999999993</v>
      </c>
      <c r="M1975" s="160">
        <v>-110140.02</v>
      </c>
      <c r="N1975" s="160">
        <v>-146853.35999999999</v>
      </c>
      <c r="O1975" s="160">
        <v>-183566.7</v>
      </c>
      <c r="P1975" s="160">
        <v>-220280.04</v>
      </c>
      <c r="Q1975" s="160">
        <f t="shared" si="435"/>
        <v>-197646.09</v>
      </c>
      <c r="R1975" s="222"/>
      <c r="S1975" s="222"/>
      <c r="T1975" s="222"/>
      <c r="U1975" s="517"/>
      <c r="V1975" s="16">
        <v>0</v>
      </c>
      <c r="W1975" s="11">
        <v>0</v>
      </c>
      <c r="X1975" s="17">
        <v>0</v>
      </c>
      <c r="Y1975" s="16"/>
      <c r="Z1975" s="11"/>
      <c r="AA1975" s="17"/>
      <c r="AB1975" s="16"/>
      <c r="AC1975" s="11"/>
      <c r="AD1975" s="17">
        <f t="shared" si="444"/>
        <v>0</v>
      </c>
      <c r="AE1975" s="16"/>
      <c r="AF1975" s="11"/>
      <c r="AG1975" s="17"/>
      <c r="AH1975" s="164">
        <f t="shared" si="445"/>
        <v>-197646.09</v>
      </c>
      <c r="AI1975" s="285"/>
      <c r="AJ1975" s="16">
        <f t="shared" si="433"/>
        <v>0</v>
      </c>
    </row>
    <row r="1976" spans="1:36" ht="11.25" customHeight="1">
      <c r="A1976" s="156">
        <v>24200671</v>
      </c>
      <c r="B1976" s="144"/>
      <c r="C1976" s="197" t="s">
        <v>1308</v>
      </c>
      <c r="D1976" s="159">
        <v>-63338.52</v>
      </c>
      <c r="E1976" s="159">
        <v>-73894.94</v>
      </c>
      <c r="F1976" s="159">
        <v>-84451.36</v>
      </c>
      <c r="G1976" s="159">
        <v>-95007.78</v>
      </c>
      <c r="H1976" s="159">
        <v>-105564.2</v>
      </c>
      <c r="I1976" s="159">
        <v>-116120.62</v>
      </c>
      <c r="J1976" s="275">
        <v>0</v>
      </c>
      <c r="K1976" s="275">
        <v>-10873.11</v>
      </c>
      <c r="L1976" s="160">
        <v>-21746.22</v>
      </c>
      <c r="M1976" s="160">
        <v>-32619.33</v>
      </c>
      <c r="N1976" s="160">
        <v>-43492.44</v>
      </c>
      <c r="O1976" s="160">
        <v>-54365.55</v>
      </c>
      <c r="P1976" s="160">
        <v>-65238.66</v>
      </c>
      <c r="Q1976" s="160">
        <f t="shared" si="435"/>
        <v>-58535.345000000001</v>
      </c>
      <c r="R1976" s="222"/>
      <c r="S1976" s="222"/>
      <c r="T1976" s="222"/>
      <c r="U1976" s="517"/>
      <c r="V1976" s="16">
        <v>0</v>
      </c>
      <c r="W1976" s="11">
        <v>0</v>
      </c>
      <c r="X1976" s="17">
        <v>0</v>
      </c>
      <c r="Y1976" s="16"/>
      <c r="Z1976" s="11"/>
      <c r="AA1976" s="17"/>
      <c r="AB1976" s="16"/>
      <c r="AC1976" s="11"/>
      <c r="AD1976" s="17">
        <f t="shared" si="444"/>
        <v>0</v>
      </c>
      <c r="AE1976" s="16"/>
      <c r="AF1976" s="11"/>
      <c r="AG1976" s="17"/>
      <c r="AH1976" s="164">
        <f t="shared" si="445"/>
        <v>-58535.345000000001</v>
      </c>
      <c r="AI1976" s="285"/>
      <c r="AJ1976" s="16">
        <f t="shared" si="433"/>
        <v>0</v>
      </c>
    </row>
    <row r="1977" spans="1:36" ht="11.25" customHeight="1">
      <c r="A1977" s="156">
        <v>24200681</v>
      </c>
      <c r="B1977" s="144"/>
      <c r="C1977" s="197" t="s">
        <v>1309</v>
      </c>
      <c r="D1977" s="159">
        <v>-63338.52</v>
      </c>
      <c r="E1977" s="159">
        <v>-73894.94</v>
      </c>
      <c r="F1977" s="159">
        <v>-84451.36</v>
      </c>
      <c r="G1977" s="159">
        <v>-95007.78</v>
      </c>
      <c r="H1977" s="159">
        <v>-105564.2</v>
      </c>
      <c r="I1977" s="159">
        <v>-116120.62</v>
      </c>
      <c r="J1977" s="275">
        <v>0</v>
      </c>
      <c r="K1977" s="275">
        <v>-10873.11</v>
      </c>
      <c r="L1977" s="160">
        <v>-21746.22</v>
      </c>
      <c r="M1977" s="160">
        <v>-32619.33</v>
      </c>
      <c r="N1977" s="160">
        <v>-43492.44</v>
      </c>
      <c r="O1977" s="160">
        <v>-54365.55</v>
      </c>
      <c r="P1977" s="160">
        <v>-65238.66</v>
      </c>
      <c r="Q1977" s="160">
        <f t="shared" si="435"/>
        <v>-58535.345000000001</v>
      </c>
      <c r="R1977" s="222"/>
      <c r="S1977" s="222"/>
      <c r="T1977" s="222"/>
      <c r="U1977" s="517"/>
      <c r="V1977" s="16">
        <v>0</v>
      </c>
      <c r="W1977" s="11">
        <v>0</v>
      </c>
      <c r="X1977" s="17">
        <v>0</v>
      </c>
      <c r="Y1977" s="16"/>
      <c r="Z1977" s="11"/>
      <c r="AA1977" s="17"/>
      <c r="AB1977" s="16"/>
      <c r="AC1977" s="11"/>
      <c r="AD1977" s="17">
        <f t="shared" si="444"/>
        <v>0</v>
      </c>
      <c r="AE1977" s="16"/>
      <c r="AF1977" s="11"/>
      <c r="AG1977" s="17"/>
      <c r="AH1977" s="164">
        <f t="shared" si="445"/>
        <v>-58535.345000000001</v>
      </c>
      <c r="AI1977" s="285"/>
      <c r="AJ1977" s="16">
        <f t="shared" si="433"/>
        <v>0</v>
      </c>
    </row>
    <row r="1978" spans="1:36" ht="11.25" customHeight="1">
      <c r="A1978" s="156">
        <v>24200691</v>
      </c>
      <c r="B1978" s="144"/>
      <c r="C1978" s="197" t="s">
        <v>1030</v>
      </c>
      <c r="D1978" s="159">
        <v>0</v>
      </c>
      <c r="E1978" s="159">
        <v>0</v>
      </c>
      <c r="F1978" s="159">
        <v>0</v>
      </c>
      <c r="G1978" s="159">
        <v>0</v>
      </c>
      <c r="H1978" s="159">
        <v>0</v>
      </c>
      <c r="I1978" s="159">
        <v>0</v>
      </c>
      <c r="J1978" s="275">
        <v>0</v>
      </c>
      <c r="K1978" s="275">
        <v>0</v>
      </c>
      <c r="L1978" s="160">
        <v>0</v>
      </c>
      <c r="M1978" s="160">
        <v>0</v>
      </c>
      <c r="N1978" s="160">
        <v>0</v>
      </c>
      <c r="O1978" s="160">
        <v>0</v>
      </c>
      <c r="P1978" s="160">
        <v>0</v>
      </c>
      <c r="Q1978" s="160">
        <f t="shared" si="435"/>
        <v>0</v>
      </c>
      <c r="R1978" s="222"/>
      <c r="S1978" s="222"/>
      <c r="T1978" s="209" t="s">
        <v>1056</v>
      </c>
      <c r="U1978" s="517"/>
      <c r="V1978" s="16">
        <v>0</v>
      </c>
      <c r="W1978" s="11">
        <v>0</v>
      </c>
      <c r="X1978" s="17">
        <v>0</v>
      </c>
      <c r="Y1978" s="16"/>
      <c r="Z1978" s="11"/>
      <c r="AA1978" s="17"/>
      <c r="AB1978" s="16"/>
      <c r="AC1978" s="11"/>
      <c r="AD1978" s="17">
        <f t="shared" si="444"/>
        <v>0</v>
      </c>
      <c r="AE1978" s="16">
        <f t="shared" ref="AE1978:AG1979" si="446">$Q1978</f>
        <v>0</v>
      </c>
      <c r="AF1978" s="11">
        <f t="shared" si="446"/>
        <v>0</v>
      </c>
      <c r="AG1978" s="17">
        <f t="shared" si="446"/>
        <v>0</v>
      </c>
      <c r="AH1978" s="161"/>
      <c r="AI1978" s="285"/>
      <c r="AJ1978" s="16">
        <f t="shared" si="433"/>
        <v>0</v>
      </c>
    </row>
    <row r="1979" spans="1:36" ht="11.25" customHeight="1">
      <c r="A1979" s="156">
        <v>24200713</v>
      </c>
      <c r="C1979" s="197" t="s">
        <v>1636</v>
      </c>
      <c r="D1979" s="159">
        <v>0</v>
      </c>
      <c r="E1979" s="159">
        <v>0</v>
      </c>
      <c r="F1979" s="159">
        <v>0</v>
      </c>
      <c r="G1979" s="159">
        <v>0</v>
      </c>
      <c r="H1979" s="159">
        <v>0</v>
      </c>
      <c r="I1979" s="159">
        <v>0</v>
      </c>
      <c r="J1979" s="275">
        <v>0</v>
      </c>
      <c r="K1979" s="275">
        <v>0</v>
      </c>
      <c r="L1979" s="160">
        <v>0</v>
      </c>
      <c r="M1979" s="160">
        <v>0</v>
      </c>
      <c r="N1979" s="160">
        <v>0</v>
      </c>
      <c r="O1979" s="160">
        <v>0</v>
      </c>
      <c r="P1979" s="160">
        <v>0</v>
      </c>
      <c r="Q1979" s="160">
        <f t="shared" si="435"/>
        <v>0</v>
      </c>
      <c r="R1979" s="222"/>
      <c r="S1979" s="222"/>
      <c r="T1979" s="209" t="s">
        <v>1056</v>
      </c>
      <c r="U1979" s="517"/>
      <c r="V1979" s="16">
        <v>0</v>
      </c>
      <c r="W1979" s="11">
        <v>0</v>
      </c>
      <c r="X1979" s="17">
        <v>0</v>
      </c>
      <c r="Y1979" s="16"/>
      <c r="Z1979" s="11"/>
      <c r="AA1979" s="17"/>
      <c r="AB1979" s="16"/>
      <c r="AC1979" s="11"/>
      <c r="AD1979" s="17">
        <f t="shared" si="444"/>
        <v>0</v>
      </c>
      <c r="AE1979" s="16">
        <f t="shared" si="446"/>
        <v>0</v>
      </c>
      <c r="AF1979" s="11">
        <f t="shared" si="446"/>
        <v>0</v>
      </c>
      <c r="AG1979" s="17">
        <f t="shared" si="446"/>
        <v>0</v>
      </c>
      <c r="AH1979" s="161"/>
      <c r="AI1979" s="285"/>
      <c r="AJ1979" s="16">
        <f t="shared" si="433"/>
        <v>0</v>
      </c>
    </row>
    <row r="1980" spans="1:36" ht="11.25" customHeight="1">
      <c r="A1980" s="156">
        <v>24200723</v>
      </c>
      <c r="C1980" s="197" t="s">
        <v>1445</v>
      </c>
      <c r="D1980" s="159">
        <v>0</v>
      </c>
      <c r="E1980" s="159">
        <v>0</v>
      </c>
      <c r="F1980" s="159">
        <v>0</v>
      </c>
      <c r="G1980" s="159">
        <v>0</v>
      </c>
      <c r="H1980" s="159">
        <v>0</v>
      </c>
      <c r="I1980" s="159">
        <v>0</v>
      </c>
      <c r="J1980" s="275">
        <v>0</v>
      </c>
      <c r="K1980" s="275">
        <v>0</v>
      </c>
      <c r="L1980" s="160">
        <v>0</v>
      </c>
      <c r="M1980" s="160">
        <v>0</v>
      </c>
      <c r="N1980" s="160">
        <v>0</v>
      </c>
      <c r="O1980" s="160">
        <v>0</v>
      </c>
      <c r="P1980" s="160">
        <v>0</v>
      </c>
      <c r="Q1980" s="160">
        <f t="shared" si="435"/>
        <v>0</v>
      </c>
      <c r="R1980" s="222"/>
      <c r="S1980" s="209"/>
      <c r="T1980" s="209"/>
      <c r="U1980" s="517"/>
      <c r="V1980" s="16">
        <v>0</v>
      </c>
      <c r="W1980" s="11">
        <v>0</v>
      </c>
      <c r="X1980" s="17">
        <v>0</v>
      </c>
      <c r="Y1980" s="16"/>
      <c r="Z1980" s="11"/>
      <c r="AA1980" s="17"/>
      <c r="AB1980" s="16"/>
      <c r="AC1980" s="11"/>
      <c r="AD1980" s="17">
        <f t="shared" si="444"/>
        <v>0</v>
      </c>
      <c r="AE1980" s="16"/>
      <c r="AF1980" s="11"/>
      <c r="AG1980" s="17"/>
      <c r="AH1980" s="164">
        <f>Q1980</f>
        <v>0</v>
      </c>
      <c r="AI1980" s="285"/>
      <c r="AJ1980" s="16">
        <f t="shared" si="433"/>
        <v>0</v>
      </c>
    </row>
    <row r="1981" spans="1:36" ht="11.25" customHeight="1">
      <c r="A1981" s="156">
        <v>24200731</v>
      </c>
      <c r="C1981" s="197" t="s">
        <v>913</v>
      </c>
      <c r="D1981" s="159">
        <v>0</v>
      </c>
      <c r="E1981" s="159">
        <v>0</v>
      </c>
      <c r="F1981" s="159">
        <v>0</v>
      </c>
      <c r="G1981" s="159">
        <v>0</v>
      </c>
      <c r="H1981" s="159">
        <v>0</v>
      </c>
      <c r="I1981" s="159">
        <v>0</v>
      </c>
      <c r="J1981" s="275">
        <v>0</v>
      </c>
      <c r="K1981" s="275">
        <v>0</v>
      </c>
      <c r="L1981" s="160">
        <v>0</v>
      </c>
      <c r="M1981" s="160">
        <v>0</v>
      </c>
      <c r="N1981" s="160">
        <v>0</v>
      </c>
      <c r="O1981" s="160">
        <v>0</v>
      </c>
      <c r="P1981" s="160">
        <v>0</v>
      </c>
      <c r="Q1981" s="160">
        <f t="shared" si="435"/>
        <v>0</v>
      </c>
      <c r="R1981" s="222"/>
      <c r="S1981" s="209"/>
      <c r="T1981" s="209" t="s">
        <v>1182</v>
      </c>
      <c r="U1981" s="517"/>
      <c r="V1981" s="16">
        <v>0</v>
      </c>
      <c r="W1981" s="11">
        <v>0</v>
      </c>
      <c r="X1981" s="17">
        <v>0</v>
      </c>
      <c r="Y1981" s="16"/>
      <c r="Z1981" s="11"/>
      <c r="AA1981" s="17"/>
      <c r="AB1981" s="16"/>
      <c r="AC1981" s="11"/>
      <c r="AD1981" s="17">
        <f t="shared" si="444"/>
        <v>0</v>
      </c>
      <c r="AE1981" s="16">
        <f>$Q1981</f>
        <v>0</v>
      </c>
      <c r="AF1981" s="11">
        <f>$Q1981</f>
        <v>0</v>
      </c>
      <c r="AG1981" s="17">
        <f>$Q1981</f>
        <v>0</v>
      </c>
      <c r="AH1981" s="161"/>
      <c r="AI1981" s="285"/>
      <c r="AJ1981" s="16">
        <f t="shared" si="433"/>
        <v>0</v>
      </c>
    </row>
    <row r="1982" spans="1:36" ht="11.25" customHeight="1">
      <c r="A1982" s="156">
        <v>24200733</v>
      </c>
      <c r="C1982" s="197" t="s">
        <v>1414</v>
      </c>
      <c r="D1982" s="159">
        <v>0</v>
      </c>
      <c r="E1982" s="159">
        <v>0</v>
      </c>
      <c r="F1982" s="159">
        <v>0</v>
      </c>
      <c r="G1982" s="159">
        <v>0</v>
      </c>
      <c r="H1982" s="159">
        <v>0</v>
      </c>
      <c r="I1982" s="159">
        <v>0</v>
      </c>
      <c r="J1982" s="275">
        <v>0</v>
      </c>
      <c r="K1982" s="275">
        <v>0</v>
      </c>
      <c r="L1982" s="160">
        <v>0</v>
      </c>
      <c r="M1982" s="160">
        <v>0</v>
      </c>
      <c r="N1982" s="160">
        <v>0</v>
      </c>
      <c r="O1982" s="160">
        <v>0</v>
      </c>
      <c r="P1982" s="160">
        <v>0</v>
      </c>
      <c r="Q1982" s="160">
        <f t="shared" si="435"/>
        <v>0</v>
      </c>
      <c r="R1982" s="222"/>
      <c r="S1982" s="209"/>
      <c r="T1982" s="209"/>
      <c r="U1982" s="517"/>
      <c r="V1982" s="16">
        <v>0</v>
      </c>
      <c r="W1982" s="11">
        <v>0</v>
      </c>
      <c r="X1982" s="17">
        <v>0</v>
      </c>
      <c r="Y1982" s="16"/>
      <c r="Z1982" s="11"/>
      <c r="AA1982" s="17"/>
      <c r="AB1982" s="16"/>
      <c r="AC1982" s="11"/>
      <c r="AD1982" s="17">
        <f t="shared" si="444"/>
        <v>0</v>
      </c>
      <c r="AE1982" s="16"/>
      <c r="AF1982" s="11"/>
      <c r="AG1982" s="17"/>
      <c r="AH1982" s="164">
        <f>Q1982</f>
        <v>0</v>
      </c>
      <c r="AI1982" s="285"/>
      <c r="AJ1982" s="16">
        <f t="shared" si="433"/>
        <v>0</v>
      </c>
    </row>
    <row r="1983" spans="1:36" ht="11.25" customHeight="1">
      <c r="A1983" s="156">
        <v>24200741</v>
      </c>
      <c r="C1983" s="197" t="s">
        <v>1945</v>
      </c>
      <c r="D1983" s="159">
        <v>0</v>
      </c>
      <c r="E1983" s="159">
        <v>0</v>
      </c>
      <c r="F1983" s="159">
        <v>0</v>
      </c>
      <c r="G1983" s="159">
        <v>0</v>
      </c>
      <c r="H1983" s="159">
        <v>0</v>
      </c>
      <c r="I1983" s="159">
        <v>0</v>
      </c>
      <c r="J1983" s="275">
        <v>0</v>
      </c>
      <c r="K1983" s="275">
        <v>0</v>
      </c>
      <c r="L1983" s="160">
        <v>0</v>
      </c>
      <c r="M1983" s="160">
        <v>0</v>
      </c>
      <c r="N1983" s="160">
        <v>0</v>
      </c>
      <c r="O1983" s="160">
        <v>0</v>
      </c>
      <c r="P1983" s="160">
        <v>0</v>
      </c>
      <c r="Q1983" s="160">
        <f t="shared" si="435"/>
        <v>0</v>
      </c>
      <c r="R1983" s="222"/>
      <c r="S1983" s="209"/>
      <c r="T1983" s="209"/>
      <c r="U1983" s="517"/>
      <c r="V1983" s="16">
        <v>0</v>
      </c>
      <c r="W1983" s="11">
        <v>0</v>
      </c>
      <c r="X1983" s="17">
        <v>0</v>
      </c>
      <c r="Y1983" s="16"/>
      <c r="Z1983" s="11"/>
      <c r="AA1983" s="17"/>
      <c r="AB1983" s="16"/>
      <c r="AC1983" s="11"/>
      <c r="AD1983" s="17">
        <f t="shared" si="444"/>
        <v>0</v>
      </c>
      <c r="AE1983" s="16"/>
      <c r="AF1983" s="11"/>
      <c r="AG1983" s="17"/>
      <c r="AH1983" s="164">
        <f>Q1983</f>
        <v>0</v>
      </c>
      <c r="AI1983" s="285"/>
      <c r="AJ1983" s="16">
        <f t="shared" si="433"/>
        <v>0</v>
      </c>
    </row>
    <row r="1984" spans="1:36" ht="11.25" customHeight="1">
      <c r="A1984" s="156">
        <v>24200743</v>
      </c>
      <c r="C1984" s="197" t="s">
        <v>1987</v>
      </c>
      <c r="D1984" s="159">
        <v>0</v>
      </c>
      <c r="E1984" s="159">
        <v>0</v>
      </c>
      <c r="F1984" s="159">
        <v>0</v>
      </c>
      <c r="G1984" s="159">
        <v>0</v>
      </c>
      <c r="H1984" s="159">
        <v>0</v>
      </c>
      <c r="I1984" s="159">
        <v>0</v>
      </c>
      <c r="J1984" s="275">
        <v>0</v>
      </c>
      <c r="K1984" s="275">
        <v>0</v>
      </c>
      <c r="L1984" s="160">
        <v>0</v>
      </c>
      <c r="M1984" s="160">
        <v>0</v>
      </c>
      <c r="N1984" s="160">
        <v>0</v>
      </c>
      <c r="O1984" s="160">
        <v>0</v>
      </c>
      <c r="P1984" s="160">
        <v>0</v>
      </c>
      <c r="Q1984" s="160">
        <f t="shared" si="435"/>
        <v>0</v>
      </c>
      <c r="R1984" s="222"/>
      <c r="S1984" s="209"/>
      <c r="T1984" s="209" t="s">
        <v>1056</v>
      </c>
      <c r="U1984" s="517"/>
      <c r="V1984" s="16">
        <v>0</v>
      </c>
      <c r="W1984" s="11">
        <v>0</v>
      </c>
      <c r="X1984" s="17">
        <v>0</v>
      </c>
      <c r="Y1984" s="16"/>
      <c r="Z1984" s="11"/>
      <c r="AA1984" s="17"/>
      <c r="AB1984" s="16"/>
      <c r="AC1984" s="11"/>
      <c r="AD1984" s="17">
        <f t="shared" si="444"/>
        <v>0</v>
      </c>
      <c r="AE1984" s="16">
        <f>$Q1984</f>
        <v>0</v>
      </c>
      <c r="AF1984" s="11">
        <f>$Q1984</f>
        <v>0</v>
      </c>
      <c r="AG1984" s="17">
        <f>$Q1984</f>
        <v>0</v>
      </c>
      <c r="AH1984" s="161"/>
      <c r="AI1984" s="285"/>
      <c r="AJ1984" s="16">
        <f t="shared" si="433"/>
        <v>0</v>
      </c>
    </row>
    <row r="1985" spans="1:36" ht="11.25" customHeight="1">
      <c r="A1985" s="156">
        <v>24200751</v>
      </c>
      <c r="C1985" s="197" t="s">
        <v>1958</v>
      </c>
      <c r="D1985" s="159">
        <v>0</v>
      </c>
      <c r="E1985" s="159">
        <v>0</v>
      </c>
      <c r="F1985" s="159">
        <v>0</v>
      </c>
      <c r="G1985" s="159">
        <v>0</v>
      </c>
      <c r="H1985" s="159">
        <v>0</v>
      </c>
      <c r="I1985" s="159">
        <v>0</v>
      </c>
      <c r="J1985" s="275">
        <v>0</v>
      </c>
      <c r="K1985" s="275">
        <v>0</v>
      </c>
      <c r="L1985" s="160">
        <v>0</v>
      </c>
      <c r="M1985" s="160">
        <v>0</v>
      </c>
      <c r="N1985" s="160">
        <v>0</v>
      </c>
      <c r="O1985" s="160">
        <v>0</v>
      </c>
      <c r="P1985" s="160">
        <v>0</v>
      </c>
      <c r="Q1985" s="160">
        <f t="shared" si="435"/>
        <v>0</v>
      </c>
      <c r="R1985" s="222"/>
      <c r="S1985" s="209"/>
      <c r="T1985" s="209"/>
      <c r="U1985" s="517"/>
      <c r="V1985" s="16">
        <v>0</v>
      </c>
      <c r="W1985" s="11">
        <v>0</v>
      </c>
      <c r="X1985" s="17">
        <v>0</v>
      </c>
      <c r="Y1985" s="16"/>
      <c r="Z1985" s="11"/>
      <c r="AA1985" s="17"/>
      <c r="AB1985" s="16"/>
      <c r="AC1985" s="11"/>
      <c r="AD1985" s="17">
        <f t="shared" si="444"/>
        <v>0</v>
      </c>
      <c r="AE1985" s="16"/>
      <c r="AF1985" s="11"/>
      <c r="AG1985" s="17"/>
      <c r="AH1985" s="164">
        <f>Q1985</f>
        <v>0</v>
      </c>
      <c r="AI1985" s="285"/>
      <c r="AJ1985" s="16">
        <f t="shared" si="433"/>
        <v>0</v>
      </c>
    </row>
    <row r="1986" spans="1:36" ht="11.25" customHeight="1">
      <c r="A1986" s="156">
        <v>24200761</v>
      </c>
      <c r="C1986" s="197" t="s">
        <v>1978</v>
      </c>
      <c r="D1986" s="159">
        <v>0</v>
      </c>
      <c r="E1986" s="159">
        <v>0</v>
      </c>
      <c r="F1986" s="159">
        <v>0</v>
      </c>
      <c r="G1986" s="159">
        <v>0</v>
      </c>
      <c r="H1986" s="159">
        <v>0</v>
      </c>
      <c r="I1986" s="159">
        <v>0</v>
      </c>
      <c r="J1986" s="275">
        <v>0</v>
      </c>
      <c r="K1986" s="275">
        <v>0</v>
      </c>
      <c r="L1986" s="160">
        <v>0</v>
      </c>
      <c r="M1986" s="160">
        <v>0</v>
      </c>
      <c r="N1986" s="160">
        <v>0</v>
      </c>
      <c r="O1986" s="160">
        <v>0</v>
      </c>
      <c r="P1986" s="160">
        <v>0</v>
      </c>
      <c r="Q1986" s="160">
        <f t="shared" si="435"/>
        <v>0</v>
      </c>
      <c r="R1986" s="222"/>
      <c r="S1986" s="209"/>
      <c r="T1986" s="209" t="s">
        <v>1182</v>
      </c>
      <c r="U1986" s="517"/>
      <c r="V1986" s="16">
        <v>0</v>
      </c>
      <c r="W1986" s="11">
        <v>0</v>
      </c>
      <c r="X1986" s="17">
        <v>0</v>
      </c>
      <c r="Y1986" s="16"/>
      <c r="Z1986" s="11"/>
      <c r="AA1986" s="17"/>
      <c r="AB1986" s="16"/>
      <c r="AC1986" s="11"/>
      <c r="AD1986" s="17">
        <f t="shared" si="444"/>
        <v>0</v>
      </c>
      <c r="AE1986" s="16">
        <f>$Q1986</f>
        <v>0</v>
      </c>
      <c r="AF1986" s="11">
        <f>$Q1986</f>
        <v>0</v>
      </c>
      <c r="AG1986" s="17">
        <f>$Q1986</f>
        <v>0</v>
      </c>
      <c r="AH1986" s="161"/>
      <c r="AI1986" s="285"/>
      <c r="AJ1986" s="16">
        <f t="shared" ref="AJ1986:AJ2049" si="447">Q1986-X1986-AA1986-AD1986-AG1986-AH1986</f>
        <v>0</v>
      </c>
    </row>
    <row r="1987" spans="1:36" ht="11.25" customHeight="1">
      <c r="A1987" s="156">
        <v>24200771</v>
      </c>
      <c r="C1987" s="197" t="s">
        <v>1982</v>
      </c>
      <c r="D1987" s="159">
        <v>0</v>
      </c>
      <c r="E1987" s="159">
        <v>0</v>
      </c>
      <c r="F1987" s="159">
        <v>0</v>
      </c>
      <c r="G1987" s="159">
        <v>0</v>
      </c>
      <c r="H1987" s="159">
        <v>0</v>
      </c>
      <c r="I1987" s="159">
        <v>0</v>
      </c>
      <c r="J1987" s="275">
        <v>0</v>
      </c>
      <c r="K1987" s="275">
        <v>0</v>
      </c>
      <c r="L1987" s="160">
        <v>0</v>
      </c>
      <c r="M1987" s="160">
        <v>0</v>
      </c>
      <c r="N1987" s="160">
        <v>0</v>
      </c>
      <c r="O1987" s="160">
        <v>0</v>
      </c>
      <c r="P1987" s="160">
        <v>0</v>
      </c>
      <c r="Q1987" s="160">
        <f t="shared" si="435"/>
        <v>0</v>
      </c>
      <c r="R1987" s="222"/>
      <c r="S1987" s="209"/>
      <c r="T1987" s="209"/>
      <c r="U1987" s="517"/>
      <c r="V1987" s="16">
        <v>0</v>
      </c>
      <c r="W1987" s="11">
        <v>0</v>
      </c>
      <c r="X1987" s="17">
        <v>0</v>
      </c>
      <c r="Y1987" s="16"/>
      <c r="Z1987" s="11"/>
      <c r="AA1987" s="17"/>
      <c r="AB1987" s="16"/>
      <c r="AC1987" s="11"/>
      <c r="AD1987" s="17">
        <f t="shared" si="444"/>
        <v>0</v>
      </c>
      <c r="AE1987" s="16"/>
      <c r="AF1987" s="11"/>
      <c r="AG1987" s="17"/>
      <c r="AH1987" s="164">
        <f t="shared" ref="AH1987:AH2011" si="448">Q1987</f>
        <v>0</v>
      </c>
      <c r="AI1987" s="285"/>
      <c r="AJ1987" s="16">
        <f t="shared" si="447"/>
        <v>0</v>
      </c>
    </row>
    <row r="1988" spans="1:36" ht="11.25" customHeight="1">
      <c r="A1988" s="156">
        <v>24200782</v>
      </c>
      <c r="C1988" s="197" t="s">
        <v>2106</v>
      </c>
      <c r="D1988" s="159">
        <v>0</v>
      </c>
      <c r="E1988" s="159">
        <v>0</v>
      </c>
      <c r="F1988" s="159">
        <v>0</v>
      </c>
      <c r="G1988" s="159">
        <v>0</v>
      </c>
      <c r="H1988" s="159">
        <v>0</v>
      </c>
      <c r="I1988" s="159">
        <v>0</v>
      </c>
      <c r="J1988" s="275">
        <v>0</v>
      </c>
      <c r="K1988" s="275">
        <v>0</v>
      </c>
      <c r="L1988" s="160">
        <v>0</v>
      </c>
      <c r="M1988" s="160">
        <v>0</v>
      </c>
      <c r="N1988" s="160">
        <v>0</v>
      </c>
      <c r="O1988" s="160">
        <v>0</v>
      </c>
      <c r="P1988" s="160">
        <v>0</v>
      </c>
      <c r="Q1988" s="160">
        <f t="shared" si="435"/>
        <v>0</v>
      </c>
      <c r="R1988" s="222"/>
      <c r="S1988" s="209"/>
      <c r="T1988" s="209"/>
      <c r="U1988" s="517"/>
      <c r="V1988" s="16">
        <v>0</v>
      </c>
      <c r="W1988" s="11">
        <v>0</v>
      </c>
      <c r="X1988" s="17">
        <v>0</v>
      </c>
      <c r="Y1988" s="16"/>
      <c r="Z1988" s="11"/>
      <c r="AA1988" s="17"/>
      <c r="AB1988" s="16"/>
      <c r="AC1988" s="11"/>
      <c r="AD1988" s="17">
        <f t="shared" si="444"/>
        <v>0</v>
      </c>
      <c r="AE1988" s="16"/>
      <c r="AF1988" s="11"/>
      <c r="AG1988" s="17"/>
      <c r="AH1988" s="164">
        <f t="shared" si="448"/>
        <v>0</v>
      </c>
      <c r="AI1988" s="285"/>
      <c r="AJ1988" s="16">
        <f t="shared" si="447"/>
        <v>0</v>
      </c>
    </row>
    <row r="1989" spans="1:36" ht="11.25" customHeight="1">
      <c r="A1989" s="156">
        <v>24200811</v>
      </c>
      <c r="C1989" s="197" t="s">
        <v>1386</v>
      </c>
      <c r="D1989" s="159">
        <v>-153106.01999999999</v>
      </c>
      <c r="E1989" s="159">
        <v>-173136.64000000001</v>
      </c>
      <c r="F1989" s="159">
        <v>-173136.64000000001</v>
      </c>
      <c r="G1989" s="159">
        <v>-173136.64000000001</v>
      </c>
      <c r="H1989" s="159">
        <v>-173136.64000000001</v>
      </c>
      <c r="I1989" s="159">
        <v>-176240.08</v>
      </c>
      <c r="J1989" s="275">
        <v>-176240.08</v>
      </c>
      <c r="K1989" s="275">
        <v>-176240.08</v>
      </c>
      <c r="L1989" s="160">
        <v>-176240.08</v>
      </c>
      <c r="M1989" s="160">
        <v>-176240.08</v>
      </c>
      <c r="N1989" s="160">
        <v>-176240.08</v>
      </c>
      <c r="O1989" s="160">
        <v>-176240.08</v>
      </c>
      <c r="P1989" s="160">
        <v>-176240.08</v>
      </c>
      <c r="Q1989" s="160">
        <f t="shared" si="435"/>
        <v>-174241.68083333338</v>
      </c>
      <c r="R1989" s="222"/>
      <c r="S1989" s="209"/>
      <c r="T1989" s="209"/>
      <c r="U1989" s="517"/>
      <c r="V1989" s="16">
        <v>0</v>
      </c>
      <c r="W1989" s="11">
        <v>0</v>
      </c>
      <c r="X1989" s="17">
        <v>0</v>
      </c>
      <c r="Y1989" s="16"/>
      <c r="Z1989" s="11"/>
      <c r="AA1989" s="17"/>
      <c r="AB1989" s="16"/>
      <c r="AC1989" s="11"/>
      <c r="AD1989" s="17">
        <f t="shared" si="444"/>
        <v>0</v>
      </c>
      <c r="AE1989" s="16"/>
      <c r="AF1989" s="11"/>
      <c r="AG1989" s="17"/>
      <c r="AH1989" s="164">
        <f t="shared" si="448"/>
        <v>-174241.68083333338</v>
      </c>
      <c r="AI1989" s="285"/>
      <c r="AJ1989" s="16">
        <f t="shared" si="447"/>
        <v>0</v>
      </c>
    </row>
    <row r="1990" spans="1:36" ht="11.25" customHeight="1">
      <c r="A1990" s="156">
        <v>24200821</v>
      </c>
      <c r="C1990" s="197" t="s">
        <v>1387</v>
      </c>
      <c r="D1990" s="159">
        <v>-153074.01999999999</v>
      </c>
      <c r="E1990" s="159">
        <v>-173104.63</v>
      </c>
      <c r="F1990" s="159">
        <v>-173104.63</v>
      </c>
      <c r="G1990" s="159">
        <v>-173104.63</v>
      </c>
      <c r="H1990" s="159">
        <v>-173104.63</v>
      </c>
      <c r="I1990" s="159">
        <v>-176208.07</v>
      </c>
      <c r="J1990" s="275">
        <v>-147054.12</v>
      </c>
      <c r="K1990" s="275">
        <v>-147054.12</v>
      </c>
      <c r="L1990" s="160">
        <v>-147054.12</v>
      </c>
      <c r="M1990" s="160">
        <v>-147054.12</v>
      </c>
      <c r="N1990" s="160">
        <v>-147054.12</v>
      </c>
      <c r="O1990" s="160">
        <v>-143576.62</v>
      </c>
      <c r="P1990" s="160">
        <v>-137659.09</v>
      </c>
      <c r="Q1990" s="160">
        <f t="shared" si="435"/>
        <v>-157736.69708333336</v>
      </c>
      <c r="R1990" s="222"/>
      <c r="S1990" s="209"/>
      <c r="T1990" s="209"/>
      <c r="U1990" s="517"/>
      <c r="V1990" s="16">
        <v>0</v>
      </c>
      <c r="W1990" s="11">
        <v>0</v>
      </c>
      <c r="X1990" s="17">
        <v>0</v>
      </c>
      <c r="Y1990" s="16"/>
      <c r="Z1990" s="11"/>
      <c r="AA1990" s="17"/>
      <c r="AB1990" s="16"/>
      <c r="AC1990" s="11"/>
      <c r="AD1990" s="17">
        <f t="shared" si="444"/>
        <v>0</v>
      </c>
      <c r="AE1990" s="16"/>
      <c r="AF1990" s="11"/>
      <c r="AG1990" s="17"/>
      <c r="AH1990" s="164">
        <f t="shared" si="448"/>
        <v>-157736.69708333336</v>
      </c>
      <c r="AI1990" s="285"/>
      <c r="AJ1990" s="16">
        <f t="shared" si="447"/>
        <v>0</v>
      </c>
    </row>
    <row r="1991" spans="1:36" ht="11.25" customHeight="1">
      <c r="A1991" s="156">
        <v>24200831</v>
      </c>
      <c r="C1991" s="197" t="s">
        <v>1388</v>
      </c>
      <c r="D1991" s="159">
        <v>-77674.210000000006</v>
      </c>
      <c r="E1991" s="159">
        <v>-87689.75</v>
      </c>
      <c r="F1991" s="159">
        <v>-86828.55</v>
      </c>
      <c r="G1991" s="159">
        <v>-86706.65</v>
      </c>
      <c r="H1991" s="159">
        <v>-86706.65</v>
      </c>
      <c r="I1991" s="159">
        <v>-88258.37</v>
      </c>
      <c r="J1991" s="275">
        <v>-88258.37</v>
      </c>
      <c r="K1991" s="275">
        <v>-88258.37</v>
      </c>
      <c r="L1991" s="160">
        <v>-88258.37</v>
      </c>
      <c r="M1991" s="160">
        <v>-88258.37</v>
      </c>
      <c r="N1991" s="160">
        <v>-87663.9</v>
      </c>
      <c r="O1991" s="160">
        <v>-87068.73</v>
      </c>
      <c r="P1991" s="160">
        <v>-86635.41</v>
      </c>
      <c r="Q1991" s="160">
        <f t="shared" si="435"/>
        <v>-87175.907499999987</v>
      </c>
      <c r="R1991" s="222"/>
      <c r="S1991" s="209"/>
      <c r="T1991" s="209"/>
      <c r="U1991" s="517"/>
      <c r="V1991" s="16">
        <v>0</v>
      </c>
      <c r="W1991" s="11">
        <v>0</v>
      </c>
      <c r="X1991" s="17">
        <v>0</v>
      </c>
      <c r="Y1991" s="16"/>
      <c r="Z1991" s="11"/>
      <c r="AA1991" s="17"/>
      <c r="AB1991" s="16"/>
      <c r="AC1991" s="11"/>
      <c r="AD1991" s="17">
        <f t="shared" si="444"/>
        <v>0</v>
      </c>
      <c r="AE1991" s="16"/>
      <c r="AF1991" s="11"/>
      <c r="AG1991" s="17"/>
      <c r="AH1991" s="164">
        <f t="shared" si="448"/>
        <v>-87175.907499999987</v>
      </c>
      <c r="AI1991" s="285"/>
      <c r="AJ1991" s="16">
        <f t="shared" si="447"/>
        <v>0</v>
      </c>
    </row>
    <row r="1992" spans="1:36" ht="11.25" customHeight="1">
      <c r="A1992" s="156">
        <v>24200841</v>
      </c>
      <c r="C1992" s="197" t="s">
        <v>1389</v>
      </c>
      <c r="D1992" s="159">
        <v>-323058.53000000003</v>
      </c>
      <c r="E1992" s="159">
        <v>-323123.15000000002</v>
      </c>
      <c r="F1992" s="159">
        <v>-322434.17</v>
      </c>
      <c r="G1992" s="159">
        <v>-322434.17</v>
      </c>
      <c r="H1992" s="159">
        <v>-322434.17</v>
      </c>
      <c r="I1992" s="159">
        <v>-322434.17</v>
      </c>
      <c r="J1992" s="275">
        <v>-322434.17</v>
      </c>
      <c r="K1992" s="275">
        <v>-322434.17</v>
      </c>
      <c r="L1992" s="160">
        <v>-322434.17</v>
      </c>
      <c r="M1992" s="160">
        <v>-322434.17</v>
      </c>
      <c r="N1992" s="160">
        <v>-322434.17</v>
      </c>
      <c r="O1992" s="160">
        <v>-307434.17</v>
      </c>
      <c r="P1992" s="160">
        <v>-304836.09999999998</v>
      </c>
      <c r="Q1992" s="160">
        <f t="shared" si="435"/>
        <v>-320534.3470833333</v>
      </c>
      <c r="R1992" s="222"/>
      <c r="S1992" s="209"/>
      <c r="T1992" s="209"/>
      <c r="U1992" s="517"/>
      <c r="V1992" s="16">
        <v>0</v>
      </c>
      <c r="W1992" s="11">
        <v>0</v>
      </c>
      <c r="X1992" s="17">
        <v>0</v>
      </c>
      <c r="Y1992" s="16"/>
      <c r="Z1992" s="11"/>
      <c r="AA1992" s="17"/>
      <c r="AB1992" s="16"/>
      <c r="AC1992" s="11"/>
      <c r="AD1992" s="17">
        <f t="shared" si="444"/>
        <v>0</v>
      </c>
      <c r="AE1992" s="16"/>
      <c r="AF1992" s="11"/>
      <c r="AG1992" s="17"/>
      <c r="AH1992" s="164">
        <f t="shared" si="448"/>
        <v>-320534.3470833333</v>
      </c>
      <c r="AI1992" s="285"/>
      <c r="AJ1992" s="16">
        <f t="shared" si="447"/>
        <v>0</v>
      </c>
    </row>
    <row r="1993" spans="1:36" ht="11.25" customHeight="1">
      <c r="A1993" s="156">
        <v>24200851</v>
      </c>
      <c r="C1993" s="197" t="s">
        <v>1390</v>
      </c>
      <c r="D1993" s="159">
        <v>-50887.05</v>
      </c>
      <c r="E1993" s="159">
        <v>-75897.23</v>
      </c>
      <c r="F1993" s="159">
        <v>-75897.23</v>
      </c>
      <c r="G1993" s="159">
        <v>-75897.23</v>
      </c>
      <c r="H1993" s="159">
        <v>-75897.23</v>
      </c>
      <c r="I1993" s="159">
        <v>-83655.850000000006</v>
      </c>
      <c r="J1993" s="275">
        <v>-83655.850000000006</v>
      </c>
      <c r="K1993" s="275">
        <v>-83655.850000000006</v>
      </c>
      <c r="L1993" s="160">
        <v>-83655.850000000006</v>
      </c>
      <c r="M1993" s="160">
        <v>-83655.850000000006</v>
      </c>
      <c r="N1993" s="160">
        <v>-83655.850000000006</v>
      </c>
      <c r="O1993" s="160">
        <v>-83655.850000000006</v>
      </c>
      <c r="P1993" s="160">
        <v>-83655.850000000006</v>
      </c>
      <c r="Q1993" s="160">
        <f t="shared" si="435"/>
        <v>-79704.276666666658</v>
      </c>
      <c r="R1993" s="222"/>
      <c r="S1993" s="209"/>
      <c r="T1993" s="209"/>
      <c r="U1993" s="517"/>
      <c r="V1993" s="16">
        <v>0</v>
      </c>
      <c r="W1993" s="11">
        <v>0</v>
      </c>
      <c r="X1993" s="17">
        <v>0</v>
      </c>
      <c r="Y1993" s="16"/>
      <c r="Z1993" s="11"/>
      <c r="AA1993" s="17"/>
      <c r="AB1993" s="16"/>
      <c r="AC1993" s="11"/>
      <c r="AD1993" s="17">
        <f t="shared" si="444"/>
        <v>0</v>
      </c>
      <c r="AE1993" s="16"/>
      <c r="AF1993" s="11"/>
      <c r="AG1993" s="17"/>
      <c r="AH1993" s="164">
        <f t="shared" si="448"/>
        <v>-79704.276666666658</v>
      </c>
      <c r="AI1993" s="285"/>
      <c r="AJ1993" s="16">
        <f t="shared" si="447"/>
        <v>0</v>
      </c>
    </row>
    <row r="1994" spans="1:36" ht="11.25" customHeight="1">
      <c r="A1994" s="156">
        <v>24200861</v>
      </c>
      <c r="C1994" s="197" t="s">
        <v>1391</v>
      </c>
      <c r="D1994" s="159">
        <v>0</v>
      </c>
      <c r="E1994" s="159">
        <v>0</v>
      </c>
      <c r="F1994" s="159">
        <v>0</v>
      </c>
      <c r="G1994" s="159">
        <v>0</v>
      </c>
      <c r="H1994" s="159">
        <v>0</v>
      </c>
      <c r="I1994" s="159">
        <v>0</v>
      </c>
      <c r="J1994" s="275">
        <v>0</v>
      </c>
      <c r="K1994" s="275">
        <v>0</v>
      </c>
      <c r="L1994" s="160">
        <v>0</v>
      </c>
      <c r="M1994" s="160">
        <v>0</v>
      </c>
      <c r="N1994" s="160">
        <v>0</v>
      </c>
      <c r="O1994" s="160">
        <v>0</v>
      </c>
      <c r="P1994" s="160">
        <v>0</v>
      </c>
      <c r="Q1994" s="160">
        <f t="shared" si="435"/>
        <v>0</v>
      </c>
      <c r="R1994" s="222"/>
      <c r="S1994" s="209"/>
      <c r="T1994" s="209"/>
      <c r="U1994" s="517"/>
      <c r="V1994" s="16">
        <v>0</v>
      </c>
      <c r="W1994" s="11">
        <v>0</v>
      </c>
      <c r="X1994" s="17">
        <v>0</v>
      </c>
      <c r="Y1994" s="16"/>
      <c r="Z1994" s="11"/>
      <c r="AA1994" s="17"/>
      <c r="AB1994" s="16"/>
      <c r="AC1994" s="11"/>
      <c r="AD1994" s="17">
        <f t="shared" si="444"/>
        <v>0</v>
      </c>
      <c r="AE1994" s="16"/>
      <c r="AF1994" s="11"/>
      <c r="AG1994" s="17"/>
      <c r="AH1994" s="164">
        <f t="shared" si="448"/>
        <v>0</v>
      </c>
      <c r="AI1994" s="285"/>
      <c r="AJ1994" s="16">
        <f t="shared" si="447"/>
        <v>0</v>
      </c>
    </row>
    <row r="1995" spans="1:36" ht="11.25" customHeight="1">
      <c r="A1995" s="156">
        <v>24200871</v>
      </c>
      <c r="C1995" s="197" t="s">
        <v>1392</v>
      </c>
      <c r="D1995" s="159">
        <v>-94672.71</v>
      </c>
      <c r="E1995" s="159">
        <v>-94691.64</v>
      </c>
      <c r="F1995" s="159">
        <v>-94691.64</v>
      </c>
      <c r="G1995" s="159">
        <v>-94691.64</v>
      </c>
      <c r="H1995" s="159">
        <v>-94691.64</v>
      </c>
      <c r="I1995" s="159">
        <v>-94691.64</v>
      </c>
      <c r="J1995" s="275">
        <v>-94691.64</v>
      </c>
      <c r="K1995" s="275">
        <v>-94691.64</v>
      </c>
      <c r="L1995" s="160">
        <v>-94691.64</v>
      </c>
      <c r="M1995" s="160">
        <v>-94691.64</v>
      </c>
      <c r="N1995" s="160">
        <v>-94691.64</v>
      </c>
      <c r="O1995" s="160">
        <v>-94691.64</v>
      </c>
      <c r="P1995" s="160">
        <v>-94691.64</v>
      </c>
      <c r="Q1995" s="160">
        <f t="shared" ref="Q1995:Q2058" si="449">(D1995+P1995+SUM(E1995:O1995)*2)/24</f>
        <v>-94690.851250000007</v>
      </c>
      <c r="R1995" s="222"/>
      <c r="S1995" s="209"/>
      <c r="T1995" s="209"/>
      <c r="U1995" s="517"/>
      <c r="V1995" s="16">
        <v>0</v>
      </c>
      <c r="W1995" s="11">
        <v>0</v>
      </c>
      <c r="X1995" s="17">
        <v>0</v>
      </c>
      <c r="Y1995" s="16"/>
      <c r="Z1995" s="11"/>
      <c r="AA1995" s="17"/>
      <c r="AB1995" s="16"/>
      <c r="AC1995" s="11"/>
      <c r="AD1995" s="17">
        <f t="shared" si="444"/>
        <v>0</v>
      </c>
      <c r="AE1995" s="16"/>
      <c r="AF1995" s="11"/>
      <c r="AG1995" s="17"/>
      <c r="AH1995" s="164">
        <f t="shared" si="448"/>
        <v>-94690.851250000007</v>
      </c>
      <c r="AI1995" s="285"/>
      <c r="AJ1995" s="16">
        <f t="shared" si="447"/>
        <v>0</v>
      </c>
    </row>
    <row r="1996" spans="1:36" ht="11.25" customHeight="1">
      <c r="A1996" s="156">
        <v>24200881</v>
      </c>
      <c r="C1996" s="207" t="s">
        <v>1423</v>
      </c>
      <c r="D1996" s="159">
        <v>-202614.06</v>
      </c>
      <c r="E1996" s="159">
        <v>-262654.58</v>
      </c>
      <c r="F1996" s="159">
        <v>-262654.58</v>
      </c>
      <c r="G1996" s="159">
        <v>-262654.58</v>
      </c>
      <c r="H1996" s="159">
        <v>-262654.58</v>
      </c>
      <c r="I1996" s="159">
        <v>-271964.90999999997</v>
      </c>
      <c r="J1996" s="275">
        <v>-271964.90999999997</v>
      </c>
      <c r="K1996" s="275">
        <v>-271964.90999999997</v>
      </c>
      <c r="L1996" s="160">
        <v>-271964.90999999997</v>
      </c>
      <c r="M1996" s="160">
        <v>-271964.90999999997</v>
      </c>
      <c r="N1996" s="160">
        <v>-232939.91</v>
      </c>
      <c r="O1996" s="160">
        <v>-158517.53</v>
      </c>
      <c r="P1996" s="160">
        <v>-158517.53</v>
      </c>
      <c r="Q1996" s="160">
        <f t="shared" si="449"/>
        <v>-248538.84208333332</v>
      </c>
      <c r="R1996" s="222"/>
      <c r="S1996" s="209"/>
      <c r="T1996" s="209"/>
      <c r="U1996" s="517"/>
      <c r="V1996" s="16">
        <v>0</v>
      </c>
      <c r="W1996" s="11">
        <v>0</v>
      </c>
      <c r="X1996" s="17">
        <v>0</v>
      </c>
      <c r="Y1996" s="16"/>
      <c r="Z1996" s="11"/>
      <c r="AA1996" s="17"/>
      <c r="AB1996" s="16"/>
      <c r="AC1996" s="11"/>
      <c r="AD1996" s="17">
        <f t="shared" si="444"/>
        <v>0</v>
      </c>
      <c r="AE1996" s="16"/>
      <c r="AF1996" s="11"/>
      <c r="AG1996" s="17"/>
      <c r="AH1996" s="164">
        <f t="shared" si="448"/>
        <v>-248538.84208333332</v>
      </c>
      <c r="AI1996" s="285"/>
      <c r="AJ1996" s="16">
        <f t="shared" si="447"/>
        <v>0</v>
      </c>
    </row>
    <row r="1997" spans="1:36" ht="11.25" customHeight="1">
      <c r="A1997" s="156">
        <v>24200891</v>
      </c>
      <c r="C1997" s="207" t="s">
        <v>1424</v>
      </c>
      <c r="D1997" s="159">
        <v>-67375.5</v>
      </c>
      <c r="E1997" s="159">
        <v>-67388.98</v>
      </c>
      <c r="F1997" s="159">
        <v>-67388.98</v>
      </c>
      <c r="G1997" s="159">
        <v>-67388.98</v>
      </c>
      <c r="H1997" s="159">
        <v>-67388.98</v>
      </c>
      <c r="I1997" s="159">
        <v>-67388.98</v>
      </c>
      <c r="J1997" s="275">
        <v>-67388.98</v>
      </c>
      <c r="K1997" s="275">
        <v>-67388.98</v>
      </c>
      <c r="L1997" s="160">
        <v>-67388.98</v>
      </c>
      <c r="M1997" s="160">
        <v>-67388.98</v>
      </c>
      <c r="N1997" s="160">
        <v>-67388.98</v>
      </c>
      <c r="O1997" s="160">
        <v>-67388.98</v>
      </c>
      <c r="P1997" s="160">
        <v>-67388.98</v>
      </c>
      <c r="Q1997" s="160">
        <f t="shared" si="449"/>
        <v>-67388.41833333332</v>
      </c>
      <c r="R1997" s="222"/>
      <c r="S1997" s="209"/>
      <c r="T1997" s="209"/>
      <c r="U1997" s="517"/>
      <c r="V1997" s="16">
        <v>0</v>
      </c>
      <c r="W1997" s="11">
        <v>0</v>
      </c>
      <c r="X1997" s="17">
        <v>0</v>
      </c>
      <c r="Y1997" s="16"/>
      <c r="Z1997" s="11"/>
      <c r="AA1997" s="17"/>
      <c r="AB1997" s="16"/>
      <c r="AC1997" s="11"/>
      <c r="AD1997" s="17">
        <f t="shared" si="444"/>
        <v>0</v>
      </c>
      <c r="AE1997" s="16"/>
      <c r="AF1997" s="11"/>
      <c r="AG1997" s="17"/>
      <c r="AH1997" s="164">
        <f t="shared" si="448"/>
        <v>-67388.41833333332</v>
      </c>
      <c r="AI1997" s="285"/>
      <c r="AJ1997" s="16">
        <f t="shared" si="447"/>
        <v>0</v>
      </c>
    </row>
    <row r="1998" spans="1:36" ht="11.25" customHeight="1">
      <c r="A1998" s="156">
        <v>24200901</v>
      </c>
      <c r="C1998" s="207" t="s">
        <v>1420</v>
      </c>
      <c r="D1998" s="159">
        <v>-163563</v>
      </c>
      <c r="E1998" s="159">
        <v>-163595.71</v>
      </c>
      <c r="F1998" s="159">
        <v>-163595.71</v>
      </c>
      <c r="G1998" s="159">
        <v>-163595.71</v>
      </c>
      <c r="H1998" s="159">
        <v>-163595.71</v>
      </c>
      <c r="I1998" s="159">
        <v>-163595.71</v>
      </c>
      <c r="J1998" s="275">
        <v>-163595.71</v>
      </c>
      <c r="K1998" s="275">
        <v>-163595.71</v>
      </c>
      <c r="L1998" s="160">
        <v>-163595.71</v>
      </c>
      <c r="M1998" s="160">
        <v>-163595.71</v>
      </c>
      <c r="N1998" s="160">
        <v>-163595.71</v>
      </c>
      <c r="O1998" s="160">
        <v>-163595.71</v>
      </c>
      <c r="P1998" s="160">
        <v>-163595.71</v>
      </c>
      <c r="Q1998" s="160">
        <f t="shared" si="449"/>
        <v>-163594.34708333333</v>
      </c>
      <c r="R1998" s="222"/>
      <c r="S1998" s="209"/>
      <c r="T1998" s="209"/>
      <c r="U1998" s="517"/>
      <c r="V1998" s="16">
        <v>0</v>
      </c>
      <c r="W1998" s="11">
        <v>0</v>
      </c>
      <c r="X1998" s="17">
        <v>0</v>
      </c>
      <c r="Y1998" s="16"/>
      <c r="Z1998" s="11"/>
      <c r="AA1998" s="17"/>
      <c r="AB1998" s="16"/>
      <c r="AC1998" s="11"/>
      <c r="AD1998" s="17">
        <f t="shared" si="444"/>
        <v>0</v>
      </c>
      <c r="AE1998" s="16"/>
      <c r="AF1998" s="11"/>
      <c r="AG1998" s="17"/>
      <c r="AH1998" s="164">
        <f t="shared" si="448"/>
        <v>-163594.34708333333</v>
      </c>
      <c r="AI1998" s="285"/>
      <c r="AJ1998" s="16">
        <f t="shared" si="447"/>
        <v>0</v>
      </c>
    </row>
    <row r="1999" spans="1:36" ht="11.25" customHeight="1">
      <c r="A1999" s="156">
        <v>24200911</v>
      </c>
      <c r="C1999" s="207" t="s">
        <v>1425</v>
      </c>
      <c r="D1999" s="159">
        <v>-16925.07</v>
      </c>
      <c r="E1999" s="159">
        <v>-16928.46</v>
      </c>
      <c r="F1999" s="159">
        <v>-16928.46</v>
      </c>
      <c r="G1999" s="159">
        <v>-16928.46</v>
      </c>
      <c r="H1999" s="159">
        <v>-16928.46</v>
      </c>
      <c r="I1999" s="159">
        <v>-16928.46</v>
      </c>
      <c r="J1999" s="275">
        <v>-16928.46</v>
      </c>
      <c r="K1999" s="275">
        <v>-16928.46</v>
      </c>
      <c r="L1999" s="160">
        <v>-16928.46</v>
      </c>
      <c r="M1999" s="160">
        <v>-16928.46</v>
      </c>
      <c r="N1999" s="160">
        <v>-16928.46</v>
      </c>
      <c r="O1999" s="160">
        <v>-16928.46</v>
      </c>
      <c r="P1999" s="160">
        <v>-16426.490000000002</v>
      </c>
      <c r="Q1999" s="160">
        <f t="shared" si="449"/>
        <v>-16907.403333333328</v>
      </c>
      <c r="R1999" s="222"/>
      <c r="S1999" s="209"/>
      <c r="T1999" s="209"/>
      <c r="U1999" s="517"/>
      <c r="V1999" s="16">
        <v>0</v>
      </c>
      <c r="W1999" s="11">
        <v>0</v>
      </c>
      <c r="X1999" s="17">
        <v>0</v>
      </c>
      <c r="Y1999" s="16"/>
      <c r="Z1999" s="11"/>
      <c r="AA1999" s="17"/>
      <c r="AB1999" s="16"/>
      <c r="AC1999" s="11"/>
      <c r="AD1999" s="17">
        <f t="shared" si="444"/>
        <v>0</v>
      </c>
      <c r="AE1999" s="16"/>
      <c r="AF1999" s="11"/>
      <c r="AG1999" s="17"/>
      <c r="AH1999" s="164">
        <f t="shared" si="448"/>
        <v>-16907.403333333328</v>
      </c>
      <c r="AI1999" s="285"/>
      <c r="AJ1999" s="16">
        <f t="shared" si="447"/>
        <v>0</v>
      </c>
    </row>
    <row r="2000" spans="1:36" ht="11.25" customHeight="1">
      <c r="A2000" s="156">
        <v>24200921</v>
      </c>
      <c r="C2000" s="207" t="s">
        <v>1419</v>
      </c>
      <c r="D2000" s="159">
        <v>-2232017.86</v>
      </c>
      <c r="E2000" s="159">
        <v>-2232450.67</v>
      </c>
      <c r="F2000" s="159">
        <v>-2232450.67</v>
      </c>
      <c r="G2000" s="159">
        <v>-2232333.2200000002</v>
      </c>
      <c r="H2000" s="159">
        <v>-2232333.2200000002</v>
      </c>
      <c r="I2000" s="159">
        <v>-2232333.2200000002</v>
      </c>
      <c r="J2000" s="275">
        <v>-2232333.2200000002</v>
      </c>
      <c r="K2000" s="275">
        <v>-2232333.2200000002</v>
      </c>
      <c r="L2000" s="160">
        <v>-2232333.2200000002</v>
      </c>
      <c r="M2000" s="160">
        <v>-2232333.2200000002</v>
      </c>
      <c r="N2000" s="160">
        <v>-2232333.2200000002</v>
      </c>
      <c r="O2000" s="160">
        <v>-2232333.2200000002</v>
      </c>
      <c r="P2000" s="160">
        <v>-2232333.2200000002</v>
      </c>
      <c r="Q2000" s="160">
        <f t="shared" si="449"/>
        <v>-2232339.6549999998</v>
      </c>
      <c r="R2000" s="222"/>
      <c r="S2000" s="209"/>
      <c r="T2000" s="209"/>
      <c r="U2000" s="517"/>
      <c r="V2000" s="16">
        <v>0</v>
      </c>
      <c r="W2000" s="11">
        <v>0</v>
      </c>
      <c r="X2000" s="17">
        <v>0</v>
      </c>
      <c r="Y2000" s="16"/>
      <c r="Z2000" s="11"/>
      <c r="AA2000" s="17"/>
      <c r="AB2000" s="16"/>
      <c r="AC2000" s="11"/>
      <c r="AD2000" s="17">
        <f t="shared" si="444"/>
        <v>0</v>
      </c>
      <c r="AE2000" s="16"/>
      <c r="AF2000" s="11"/>
      <c r="AG2000" s="17"/>
      <c r="AH2000" s="164">
        <f t="shared" si="448"/>
        <v>-2232339.6549999998</v>
      </c>
      <c r="AI2000" s="285"/>
      <c r="AJ2000" s="16">
        <f t="shared" si="447"/>
        <v>0</v>
      </c>
    </row>
    <row r="2001" spans="1:36" ht="11.25" customHeight="1">
      <c r="A2001" s="156">
        <v>24200931</v>
      </c>
      <c r="C2001" s="207" t="s">
        <v>1426</v>
      </c>
      <c r="D2001" s="159">
        <v>-304005.81</v>
      </c>
      <c r="E2001" s="159">
        <v>-344267.89</v>
      </c>
      <c r="F2001" s="159">
        <v>-343309.3</v>
      </c>
      <c r="G2001" s="159">
        <v>-280230.01</v>
      </c>
      <c r="H2001" s="159">
        <v>-296902.15000000002</v>
      </c>
      <c r="I2001" s="159">
        <v>-304632.84000000003</v>
      </c>
      <c r="J2001" s="275">
        <v>-304527.34000000003</v>
      </c>
      <c r="K2001" s="275">
        <v>-297234.61</v>
      </c>
      <c r="L2001" s="160">
        <v>-285317.05</v>
      </c>
      <c r="M2001" s="160">
        <v>-285317.05</v>
      </c>
      <c r="N2001" s="160">
        <v>-284920.25</v>
      </c>
      <c r="O2001" s="160">
        <v>-284920.25</v>
      </c>
      <c r="P2001" s="160">
        <v>-248014.65</v>
      </c>
      <c r="Q2001" s="160">
        <f t="shared" si="449"/>
        <v>-298965.7475</v>
      </c>
      <c r="R2001" s="222"/>
      <c r="S2001" s="209"/>
      <c r="T2001" s="209"/>
      <c r="U2001" s="517"/>
      <c r="V2001" s="16">
        <v>0</v>
      </c>
      <c r="W2001" s="11">
        <v>0</v>
      </c>
      <c r="X2001" s="17">
        <v>0</v>
      </c>
      <c r="Y2001" s="16"/>
      <c r="Z2001" s="11"/>
      <c r="AA2001" s="17"/>
      <c r="AB2001" s="16"/>
      <c r="AC2001" s="11"/>
      <c r="AD2001" s="17">
        <f t="shared" si="444"/>
        <v>0</v>
      </c>
      <c r="AE2001" s="16"/>
      <c r="AF2001" s="11"/>
      <c r="AG2001" s="17"/>
      <c r="AH2001" s="164">
        <f t="shared" si="448"/>
        <v>-298965.7475</v>
      </c>
      <c r="AI2001" s="285"/>
      <c r="AJ2001" s="16">
        <f t="shared" si="447"/>
        <v>0</v>
      </c>
    </row>
    <row r="2002" spans="1:36" ht="11.25" customHeight="1">
      <c r="A2002" s="156">
        <v>24200941</v>
      </c>
      <c r="C2002" s="207" t="s">
        <v>1427</v>
      </c>
      <c r="D2002" s="159">
        <v>-67986</v>
      </c>
      <c r="E2002" s="159">
        <v>-67999.600000000006</v>
      </c>
      <c r="F2002" s="159">
        <v>-67999.600000000006</v>
      </c>
      <c r="G2002" s="159">
        <v>-67999.600000000006</v>
      </c>
      <c r="H2002" s="159">
        <v>-67999.600000000006</v>
      </c>
      <c r="I2002" s="159">
        <v>-67999.600000000006</v>
      </c>
      <c r="J2002" s="275">
        <v>-67999.600000000006</v>
      </c>
      <c r="K2002" s="275">
        <v>-67999.600000000006</v>
      </c>
      <c r="L2002" s="160">
        <v>-67999.600000000006</v>
      </c>
      <c r="M2002" s="160">
        <v>-67999.600000000006</v>
      </c>
      <c r="N2002" s="160">
        <v>-67999.600000000006</v>
      </c>
      <c r="O2002" s="160">
        <v>-67999.600000000006</v>
      </c>
      <c r="P2002" s="160">
        <v>-67999.600000000006</v>
      </c>
      <c r="Q2002" s="160">
        <f t="shared" si="449"/>
        <v>-67999.033333333326</v>
      </c>
      <c r="R2002" s="222"/>
      <c r="S2002" s="209"/>
      <c r="T2002" s="209"/>
      <c r="U2002" s="517"/>
      <c r="V2002" s="16">
        <v>0</v>
      </c>
      <c r="W2002" s="11">
        <v>0</v>
      </c>
      <c r="X2002" s="17">
        <v>0</v>
      </c>
      <c r="Y2002" s="16"/>
      <c r="Z2002" s="11"/>
      <c r="AA2002" s="17"/>
      <c r="AB2002" s="16"/>
      <c r="AC2002" s="11"/>
      <c r="AD2002" s="17">
        <f t="shared" ref="AD2002:AD2026" si="450">SUM(AB2002:AC2002)</f>
        <v>0</v>
      </c>
      <c r="AE2002" s="16"/>
      <c r="AF2002" s="11"/>
      <c r="AG2002" s="17"/>
      <c r="AH2002" s="164">
        <f t="shared" si="448"/>
        <v>-67999.033333333326</v>
      </c>
      <c r="AI2002" s="285"/>
      <c r="AJ2002" s="16">
        <f t="shared" si="447"/>
        <v>0</v>
      </c>
    </row>
    <row r="2003" spans="1:36" ht="11.25" customHeight="1">
      <c r="A2003" s="156">
        <v>24200951</v>
      </c>
      <c r="C2003" s="207" t="s">
        <v>1428</v>
      </c>
      <c r="D2003" s="159">
        <v>-204557.72</v>
      </c>
      <c r="E2003" s="159">
        <v>-204389.16</v>
      </c>
      <c r="F2003" s="159">
        <v>-204389.16</v>
      </c>
      <c r="G2003" s="159">
        <v>-204389.16</v>
      </c>
      <c r="H2003" s="159">
        <v>-204389.16</v>
      </c>
      <c r="I2003" s="159">
        <v>-204389.16</v>
      </c>
      <c r="J2003" s="275">
        <v>-202951.63</v>
      </c>
      <c r="K2003" s="275">
        <v>-202748.05</v>
      </c>
      <c r="L2003" s="160">
        <v>-202736.8</v>
      </c>
      <c r="M2003" s="160">
        <v>-202736.8</v>
      </c>
      <c r="N2003" s="160">
        <v>-202736.8</v>
      </c>
      <c r="O2003" s="160">
        <v>-202736.8</v>
      </c>
      <c r="P2003" s="160">
        <v>-202318.5</v>
      </c>
      <c r="Q2003" s="160">
        <f t="shared" si="449"/>
        <v>-203502.56583333333</v>
      </c>
      <c r="R2003" s="222"/>
      <c r="S2003" s="209"/>
      <c r="T2003" s="209"/>
      <c r="U2003" s="517"/>
      <c r="V2003" s="16">
        <v>0</v>
      </c>
      <c r="W2003" s="11">
        <v>0</v>
      </c>
      <c r="X2003" s="17">
        <v>0</v>
      </c>
      <c r="Y2003" s="16"/>
      <c r="Z2003" s="11"/>
      <c r="AA2003" s="17"/>
      <c r="AB2003" s="16"/>
      <c r="AC2003" s="11"/>
      <c r="AD2003" s="17">
        <f t="shared" si="450"/>
        <v>0</v>
      </c>
      <c r="AE2003" s="16"/>
      <c r="AF2003" s="11"/>
      <c r="AG2003" s="17"/>
      <c r="AH2003" s="164">
        <f t="shared" si="448"/>
        <v>-203502.56583333333</v>
      </c>
      <c r="AI2003" s="285"/>
      <c r="AJ2003" s="16">
        <f t="shared" si="447"/>
        <v>0</v>
      </c>
    </row>
    <row r="2004" spans="1:36" ht="11.25" customHeight="1">
      <c r="A2004" s="156">
        <v>24200961</v>
      </c>
      <c r="C2004" s="207" t="s">
        <v>1422</v>
      </c>
      <c r="D2004" s="159">
        <v>-1317869.83</v>
      </c>
      <c r="E2004" s="159">
        <v>-1318133.58</v>
      </c>
      <c r="F2004" s="159">
        <v>-1318133.58</v>
      </c>
      <c r="G2004" s="159">
        <v>-1255744.27</v>
      </c>
      <c r="H2004" s="159">
        <v>-1255744.27</v>
      </c>
      <c r="I2004" s="159">
        <v>-1255744.27</v>
      </c>
      <c r="J2004" s="275">
        <v>-1223700.68</v>
      </c>
      <c r="K2004" s="275">
        <v>-1223700.68</v>
      </c>
      <c r="L2004" s="160">
        <v>-1223700.68</v>
      </c>
      <c r="M2004" s="160">
        <v>-1250259.75</v>
      </c>
      <c r="N2004" s="160">
        <v>-1250259.75</v>
      </c>
      <c r="O2004" s="160">
        <v>-1250259.75</v>
      </c>
      <c r="P2004" s="160">
        <v>-3425380.05</v>
      </c>
      <c r="Q2004" s="160">
        <f t="shared" si="449"/>
        <v>-1349750.5166666666</v>
      </c>
      <c r="R2004" s="222"/>
      <c r="S2004" s="209"/>
      <c r="T2004" s="209"/>
      <c r="U2004" s="517"/>
      <c r="V2004" s="16">
        <v>0</v>
      </c>
      <c r="W2004" s="11">
        <v>0</v>
      </c>
      <c r="X2004" s="17">
        <v>0</v>
      </c>
      <c r="Y2004" s="16"/>
      <c r="Z2004" s="11"/>
      <c r="AA2004" s="17"/>
      <c r="AB2004" s="16"/>
      <c r="AC2004" s="11"/>
      <c r="AD2004" s="17">
        <f t="shared" si="450"/>
        <v>0</v>
      </c>
      <c r="AE2004" s="16"/>
      <c r="AF2004" s="11"/>
      <c r="AG2004" s="17"/>
      <c r="AH2004" s="164">
        <f t="shared" si="448"/>
        <v>-1349750.5166666666</v>
      </c>
      <c r="AI2004" s="285"/>
      <c r="AJ2004" s="16">
        <f t="shared" si="447"/>
        <v>0</v>
      </c>
    </row>
    <row r="2005" spans="1:36" ht="11.25" customHeight="1">
      <c r="A2005" s="156">
        <v>24200971</v>
      </c>
      <c r="C2005" s="207" t="s">
        <v>1429</v>
      </c>
      <c r="D2005" s="159">
        <v>-102857.7</v>
      </c>
      <c r="E2005" s="159">
        <v>-117878.28</v>
      </c>
      <c r="F2005" s="159">
        <v>-117878.28</v>
      </c>
      <c r="G2005" s="159">
        <v>-117878.28</v>
      </c>
      <c r="H2005" s="159">
        <v>-117878.28</v>
      </c>
      <c r="I2005" s="159">
        <v>-120205.86</v>
      </c>
      <c r="J2005" s="275">
        <v>-119487.09</v>
      </c>
      <c r="K2005" s="275">
        <v>-117172.62</v>
      </c>
      <c r="L2005" s="160">
        <v>-102133.5</v>
      </c>
      <c r="M2005" s="160">
        <v>-97060.160000000003</v>
      </c>
      <c r="N2005" s="160">
        <v>-77020.45</v>
      </c>
      <c r="O2005" s="160">
        <v>-76462.89</v>
      </c>
      <c r="P2005" s="160">
        <v>-73881.009999999995</v>
      </c>
      <c r="Q2005" s="160">
        <f t="shared" si="449"/>
        <v>-105785.42041666666</v>
      </c>
      <c r="R2005" s="222"/>
      <c r="S2005" s="209"/>
      <c r="T2005" s="209"/>
      <c r="U2005" s="517"/>
      <c r="V2005" s="16">
        <v>0</v>
      </c>
      <c r="W2005" s="11">
        <v>0</v>
      </c>
      <c r="X2005" s="17">
        <v>0</v>
      </c>
      <c r="Y2005" s="16"/>
      <c r="Z2005" s="11"/>
      <c r="AA2005" s="17"/>
      <c r="AB2005" s="16"/>
      <c r="AC2005" s="11"/>
      <c r="AD2005" s="17">
        <f t="shared" si="450"/>
        <v>0</v>
      </c>
      <c r="AE2005" s="16"/>
      <c r="AF2005" s="11"/>
      <c r="AG2005" s="17"/>
      <c r="AH2005" s="164">
        <f t="shared" si="448"/>
        <v>-105785.42041666666</v>
      </c>
      <c r="AI2005" s="285"/>
      <c r="AJ2005" s="16">
        <f t="shared" si="447"/>
        <v>0</v>
      </c>
    </row>
    <row r="2006" spans="1:36" ht="11.25" customHeight="1">
      <c r="A2006" s="156">
        <v>24200981</v>
      </c>
      <c r="C2006" s="207" t="s">
        <v>1021</v>
      </c>
      <c r="D2006" s="159">
        <v>0</v>
      </c>
      <c r="E2006" s="159">
        <v>0</v>
      </c>
      <c r="F2006" s="159">
        <v>0</v>
      </c>
      <c r="G2006" s="159">
        <v>0</v>
      </c>
      <c r="H2006" s="159">
        <v>0</v>
      </c>
      <c r="I2006" s="159">
        <v>0</v>
      </c>
      <c r="J2006" s="275">
        <v>0</v>
      </c>
      <c r="K2006" s="275">
        <v>0</v>
      </c>
      <c r="L2006" s="160">
        <v>0</v>
      </c>
      <c r="M2006" s="160">
        <v>0</v>
      </c>
      <c r="N2006" s="160">
        <v>0</v>
      </c>
      <c r="O2006" s="160">
        <v>0</v>
      </c>
      <c r="P2006" s="160">
        <v>0</v>
      </c>
      <c r="Q2006" s="160">
        <f t="shared" si="449"/>
        <v>0</v>
      </c>
      <c r="R2006" s="222"/>
      <c r="S2006" s="209"/>
      <c r="T2006" s="209"/>
      <c r="U2006" s="517"/>
      <c r="V2006" s="16">
        <v>0</v>
      </c>
      <c r="W2006" s="11">
        <v>0</v>
      </c>
      <c r="X2006" s="17">
        <v>0</v>
      </c>
      <c r="Y2006" s="16"/>
      <c r="Z2006" s="11"/>
      <c r="AA2006" s="17"/>
      <c r="AB2006" s="16"/>
      <c r="AC2006" s="11"/>
      <c r="AD2006" s="17">
        <f t="shared" si="450"/>
        <v>0</v>
      </c>
      <c r="AE2006" s="16"/>
      <c r="AF2006" s="11"/>
      <c r="AG2006" s="17"/>
      <c r="AH2006" s="164">
        <f t="shared" si="448"/>
        <v>0</v>
      </c>
      <c r="AI2006" s="285"/>
      <c r="AJ2006" s="16">
        <f t="shared" si="447"/>
        <v>0</v>
      </c>
    </row>
    <row r="2007" spans="1:36" ht="11.25" customHeight="1">
      <c r="A2007" s="156">
        <v>24200991</v>
      </c>
      <c r="C2007" s="207" t="s">
        <v>1022</v>
      </c>
      <c r="D2007" s="159">
        <v>-1282.01</v>
      </c>
      <c r="E2007" s="159">
        <v>-1267.27</v>
      </c>
      <c r="F2007" s="159">
        <v>-1267.27</v>
      </c>
      <c r="G2007" s="159">
        <v>-1267.27</v>
      </c>
      <c r="H2007" s="159">
        <v>-1267.27</v>
      </c>
      <c r="I2007" s="159">
        <v>-1267.27</v>
      </c>
      <c r="J2007" s="275">
        <v>-1267.27</v>
      </c>
      <c r="K2007" s="275">
        <v>-1267.27</v>
      </c>
      <c r="L2007" s="160">
        <v>-1267.27</v>
      </c>
      <c r="M2007" s="160">
        <v>-1267.27</v>
      </c>
      <c r="N2007" s="160">
        <v>-1267.27</v>
      </c>
      <c r="O2007" s="160">
        <v>-1267.27</v>
      </c>
      <c r="P2007" s="160">
        <v>-1267.27</v>
      </c>
      <c r="Q2007" s="160">
        <f t="shared" si="449"/>
        <v>-1267.8841666666669</v>
      </c>
      <c r="R2007" s="222"/>
      <c r="S2007" s="209"/>
      <c r="T2007" s="209"/>
      <c r="U2007" s="517"/>
      <c r="V2007" s="16">
        <v>0</v>
      </c>
      <c r="W2007" s="11">
        <v>0</v>
      </c>
      <c r="X2007" s="17">
        <v>0</v>
      </c>
      <c r="Y2007" s="16"/>
      <c r="Z2007" s="11"/>
      <c r="AA2007" s="17"/>
      <c r="AB2007" s="16"/>
      <c r="AC2007" s="11"/>
      <c r="AD2007" s="17">
        <f t="shared" si="450"/>
        <v>0</v>
      </c>
      <c r="AE2007" s="16"/>
      <c r="AF2007" s="11"/>
      <c r="AG2007" s="17"/>
      <c r="AH2007" s="164">
        <f t="shared" si="448"/>
        <v>-1267.8841666666669</v>
      </c>
      <c r="AI2007" s="285"/>
      <c r="AJ2007" s="16">
        <f t="shared" si="447"/>
        <v>0</v>
      </c>
    </row>
    <row r="2008" spans="1:36" ht="11.25" customHeight="1">
      <c r="A2008" s="156">
        <v>24201011</v>
      </c>
      <c r="C2008" s="207" t="s">
        <v>1023</v>
      </c>
      <c r="D2008" s="159">
        <v>0</v>
      </c>
      <c r="E2008" s="159">
        <v>0</v>
      </c>
      <c r="F2008" s="159">
        <v>0</v>
      </c>
      <c r="G2008" s="159">
        <v>0</v>
      </c>
      <c r="H2008" s="159">
        <v>0</v>
      </c>
      <c r="I2008" s="159">
        <v>0</v>
      </c>
      <c r="J2008" s="275">
        <v>0</v>
      </c>
      <c r="K2008" s="275">
        <v>0</v>
      </c>
      <c r="L2008" s="160">
        <v>0</v>
      </c>
      <c r="M2008" s="160">
        <v>0</v>
      </c>
      <c r="N2008" s="160">
        <v>0</v>
      </c>
      <c r="O2008" s="160">
        <v>0</v>
      </c>
      <c r="P2008" s="160">
        <v>0</v>
      </c>
      <c r="Q2008" s="160">
        <f t="shared" si="449"/>
        <v>0</v>
      </c>
      <c r="R2008" s="222"/>
      <c r="S2008" s="209"/>
      <c r="T2008" s="209"/>
      <c r="U2008" s="517"/>
      <c r="V2008" s="16">
        <v>0</v>
      </c>
      <c r="W2008" s="11">
        <v>0</v>
      </c>
      <c r="X2008" s="17">
        <v>0</v>
      </c>
      <c r="Y2008" s="16"/>
      <c r="Z2008" s="11"/>
      <c r="AA2008" s="17"/>
      <c r="AB2008" s="16"/>
      <c r="AC2008" s="11"/>
      <c r="AD2008" s="17">
        <f t="shared" si="450"/>
        <v>0</v>
      </c>
      <c r="AE2008" s="16"/>
      <c r="AF2008" s="11"/>
      <c r="AG2008" s="17"/>
      <c r="AH2008" s="164">
        <f t="shared" si="448"/>
        <v>0</v>
      </c>
      <c r="AI2008" s="285"/>
      <c r="AJ2008" s="16">
        <f t="shared" si="447"/>
        <v>0</v>
      </c>
    </row>
    <row r="2009" spans="1:36" ht="11.25" customHeight="1">
      <c r="A2009" s="156">
        <v>24201021</v>
      </c>
      <c r="C2009" s="207" t="s">
        <v>1953</v>
      </c>
      <c r="D2009" s="159">
        <v>0</v>
      </c>
      <c r="E2009" s="159">
        <v>0</v>
      </c>
      <c r="F2009" s="159">
        <v>0</v>
      </c>
      <c r="G2009" s="159">
        <v>0</v>
      </c>
      <c r="H2009" s="159">
        <v>0</v>
      </c>
      <c r="I2009" s="159">
        <v>0</v>
      </c>
      <c r="J2009" s="275">
        <v>0</v>
      </c>
      <c r="K2009" s="275">
        <v>0</v>
      </c>
      <c r="L2009" s="160">
        <v>0</v>
      </c>
      <c r="M2009" s="160">
        <v>0</v>
      </c>
      <c r="N2009" s="160">
        <v>0</v>
      </c>
      <c r="O2009" s="160">
        <v>0</v>
      </c>
      <c r="P2009" s="160">
        <v>0</v>
      </c>
      <c r="Q2009" s="160">
        <f t="shared" si="449"/>
        <v>0</v>
      </c>
      <c r="R2009" s="222"/>
      <c r="S2009" s="209"/>
      <c r="T2009" s="209"/>
      <c r="U2009" s="517"/>
      <c r="V2009" s="16">
        <v>0</v>
      </c>
      <c r="W2009" s="11">
        <v>0</v>
      </c>
      <c r="X2009" s="17">
        <v>0</v>
      </c>
      <c r="Y2009" s="16"/>
      <c r="Z2009" s="11"/>
      <c r="AA2009" s="17"/>
      <c r="AB2009" s="16"/>
      <c r="AC2009" s="11"/>
      <c r="AD2009" s="17">
        <f t="shared" si="450"/>
        <v>0</v>
      </c>
      <c r="AE2009" s="16"/>
      <c r="AF2009" s="11"/>
      <c r="AG2009" s="17"/>
      <c r="AH2009" s="164">
        <f t="shared" si="448"/>
        <v>0</v>
      </c>
      <c r="AI2009" s="285"/>
      <c r="AJ2009" s="16">
        <f t="shared" si="447"/>
        <v>0</v>
      </c>
    </row>
    <row r="2010" spans="1:36" ht="11.25" customHeight="1">
      <c r="A2010" s="156">
        <v>24201031</v>
      </c>
      <c r="C2010" s="207" t="s">
        <v>2360</v>
      </c>
      <c r="D2010" s="159">
        <v>-92347.35</v>
      </c>
      <c r="E2010" s="159">
        <v>-96365.82</v>
      </c>
      <c r="F2010" s="159">
        <v>-96365.82</v>
      </c>
      <c r="G2010" s="159">
        <v>-96365.82</v>
      </c>
      <c r="H2010" s="159">
        <v>-96365.82</v>
      </c>
      <c r="I2010" s="159">
        <v>-96986.5</v>
      </c>
      <c r="J2010" s="275">
        <v>-96986.5</v>
      </c>
      <c r="K2010" s="275">
        <v>-96986.5</v>
      </c>
      <c r="L2010" s="160">
        <v>-96986.5</v>
      </c>
      <c r="M2010" s="160">
        <v>-96986.5</v>
      </c>
      <c r="N2010" s="160">
        <v>-96986.5</v>
      </c>
      <c r="O2010" s="160">
        <v>-96986.5</v>
      </c>
      <c r="P2010" s="160">
        <v>-96986.5</v>
      </c>
      <c r="Q2010" s="160">
        <f t="shared" si="449"/>
        <v>-96586.308750000011</v>
      </c>
      <c r="R2010" s="222"/>
      <c r="S2010" s="209"/>
      <c r="T2010" s="209"/>
      <c r="U2010" s="517"/>
      <c r="V2010" s="16">
        <v>0</v>
      </c>
      <c r="W2010" s="11">
        <v>0</v>
      </c>
      <c r="X2010" s="17">
        <v>0</v>
      </c>
      <c r="Y2010" s="16"/>
      <c r="Z2010" s="11"/>
      <c r="AA2010" s="17"/>
      <c r="AB2010" s="16"/>
      <c r="AC2010" s="11"/>
      <c r="AD2010" s="17">
        <f>SUM(AB2010:AC2010)</f>
        <v>0</v>
      </c>
      <c r="AE2010" s="16"/>
      <c r="AF2010" s="11"/>
      <c r="AG2010" s="17"/>
      <c r="AH2010" s="164">
        <f t="shared" si="448"/>
        <v>-96586.308750000011</v>
      </c>
      <c r="AI2010" s="285"/>
      <c r="AJ2010" s="16">
        <f t="shared" si="447"/>
        <v>0</v>
      </c>
    </row>
    <row r="2011" spans="1:36" ht="11.25" customHeight="1">
      <c r="A2011" s="156">
        <v>24201041</v>
      </c>
      <c r="C2011" s="207" t="s">
        <v>2362</v>
      </c>
      <c r="D2011" s="159">
        <v>-18842.48</v>
      </c>
      <c r="E2011" s="159">
        <v>-22846.25</v>
      </c>
      <c r="F2011" s="159">
        <v>-22846.25</v>
      </c>
      <c r="G2011" s="159">
        <v>-22338.47</v>
      </c>
      <c r="H2011" s="159">
        <v>-22338.47</v>
      </c>
      <c r="I2011" s="159">
        <v>-22959.15</v>
      </c>
      <c r="J2011" s="275">
        <v>-22848.97</v>
      </c>
      <c r="K2011" s="275">
        <v>-22848.97</v>
      </c>
      <c r="L2011" s="160">
        <v>-22848.97</v>
      </c>
      <c r="M2011" s="160">
        <v>-22848.97</v>
      </c>
      <c r="N2011" s="160">
        <v>-22848.97</v>
      </c>
      <c r="O2011" s="160">
        <v>-22848.97</v>
      </c>
      <c r="P2011" s="160">
        <v>-22848.97</v>
      </c>
      <c r="Q2011" s="160">
        <f t="shared" si="449"/>
        <v>-22605.677916666667</v>
      </c>
      <c r="R2011" s="222"/>
      <c r="S2011" s="209"/>
      <c r="T2011" s="209"/>
      <c r="U2011" s="517"/>
      <c r="V2011" s="16">
        <v>0</v>
      </c>
      <c r="W2011" s="11">
        <v>0</v>
      </c>
      <c r="X2011" s="17">
        <v>0</v>
      </c>
      <c r="Y2011" s="16"/>
      <c r="Z2011" s="11"/>
      <c r="AA2011" s="17"/>
      <c r="AB2011" s="16"/>
      <c r="AC2011" s="11"/>
      <c r="AD2011" s="17">
        <f>SUM(AB2011:AC2011)</f>
        <v>0</v>
      </c>
      <c r="AE2011" s="16"/>
      <c r="AF2011" s="11"/>
      <c r="AG2011" s="17"/>
      <c r="AH2011" s="164">
        <f t="shared" si="448"/>
        <v>-22605.677916666667</v>
      </c>
      <c r="AI2011" s="285"/>
      <c r="AJ2011" s="16">
        <f t="shared" si="447"/>
        <v>0</v>
      </c>
    </row>
    <row r="2012" spans="1:36" ht="11.25" customHeight="1">
      <c r="A2012" s="213">
        <v>24201101</v>
      </c>
      <c r="B2012" s="229"/>
      <c r="C2012" s="207" t="s">
        <v>2213</v>
      </c>
      <c r="D2012" s="159">
        <v>0</v>
      </c>
      <c r="E2012" s="159">
        <v>0</v>
      </c>
      <c r="F2012" s="159">
        <v>0</v>
      </c>
      <c r="G2012" s="159">
        <v>0</v>
      </c>
      <c r="H2012" s="159">
        <v>0</v>
      </c>
      <c r="I2012" s="159">
        <v>0</v>
      </c>
      <c r="J2012" s="275">
        <v>0</v>
      </c>
      <c r="K2012" s="275">
        <v>0</v>
      </c>
      <c r="L2012" s="202">
        <v>0</v>
      </c>
      <c r="M2012" s="202">
        <v>0</v>
      </c>
      <c r="N2012" s="202">
        <v>0</v>
      </c>
      <c r="O2012" s="202">
        <v>0</v>
      </c>
      <c r="P2012" s="202">
        <v>0</v>
      </c>
      <c r="Q2012" s="160">
        <f t="shared" si="449"/>
        <v>0</v>
      </c>
      <c r="R2012" s="222"/>
      <c r="S2012" s="209"/>
      <c r="T2012" s="209" t="s">
        <v>1056</v>
      </c>
      <c r="U2012" s="517"/>
      <c r="V2012" s="16">
        <v>0</v>
      </c>
      <c r="W2012" s="11">
        <v>0</v>
      </c>
      <c r="X2012" s="17">
        <v>0</v>
      </c>
      <c r="Y2012" s="16"/>
      <c r="Z2012" s="11"/>
      <c r="AA2012" s="17"/>
      <c r="AB2012" s="16"/>
      <c r="AC2012" s="11"/>
      <c r="AD2012" s="17">
        <f t="shared" si="450"/>
        <v>0</v>
      </c>
      <c r="AE2012" s="16">
        <f t="shared" ref="AE2012:AG2042" si="451">$Q2012</f>
        <v>0</v>
      </c>
      <c r="AF2012" s="11">
        <f t="shared" si="451"/>
        <v>0</v>
      </c>
      <c r="AG2012" s="17">
        <f t="shared" si="451"/>
        <v>0</v>
      </c>
      <c r="AH2012" s="161"/>
      <c r="AI2012" s="285"/>
      <c r="AJ2012" s="16">
        <f t="shared" si="447"/>
        <v>0</v>
      </c>
    </row>
    <row r="2013" spans="1:36" ht="11.25" customHeight="1">
      <c r="A2013" s="156">
        <v>24300003</v>
      </c>
      <c r="C2013" s="197" t="s">
        <v>1883</v>
      </c>
      <c r="D2013" s="159">
        <v>0</v>
      </c>
      <c r="E2013" s="159">
        <v>0</v>
      </c>
      <c r="F2013" s="159">
        <v>0</v>
      </c>
      <c r="G2013" s="159">
        <v>0</v>
      </c>
      <c r="H2013" s="159">
        <v>0</v>
      </c>
      <c r="I2013" s="159">
        <v>0</v>
      </c>
      <c r="J2013" s="275">
        <v>0</v>
      </c>
      <c r="K2013" s="275">
        <v>0</v>
      </c>
      <c r="L2013" s="160">
        <v>0</v>
      </c>
      <c r="M2013" s="160">
        <v>0</v>
      </c>
      <c r="N2013" s="160">
        <v>0</v>
      </c>
      <c r="O2013" s="160">
        <v>0</v>
      </c>
      <c r="P2013" s="160">
        <v>0</v>
      </c>
      <c r="Q2013" s="160">
        <f t="shared" si="449"/>
        <v>0</v>
      </c>
      <c r="R2013" s="222"/>
      <c r="S2013" s="209"/>
      <c r="T2013" s="209" t="s">
        <v>1182</v>
      </c>
      <c r="U2013" s="517"/>
      <c r="V2013" s="16">
        <v>0</v>
      </c>
      <c r="W2013" s="11">
        <v>0</v>
      </c>
      <c r="X2013" s="17">
        <v>0</v>
      </c>
      <c r="Y2013" s="16"/>
      <c r="Z2013" s="11"/>
      <c r="AA2013" s="17"/>
      <c r="AB2013" s="16"/>
      <c r="AC2013" s="11"/>
      <c r="AD2013" s="17">
        <f t="shared" si="450"/>
        <v>0</v>
      </c>
      <c r="AE2013" s="16">
        <f t="shared" si="451"/>
        <v>0</v>
      </c>
      <c r="AF2013" s="11">
        <f t="shared" si="451"/>
        <v>0</v>
      </c>
      <c r="AG2013" s="17">
        <f t="shared" si="451"/>
        <v>0</v>
      </c>
      <c r="AH2013" s="161"/>
      <c r="AI2013" s="285"/>
      <c r="AJ2013" s="16">
        <f t="shared" si="447"/>
        <v>0</v>
      </c>
    </row>
    <row r="2014" spans="1:36" ht="11.25" customHeight="1">
      <c r="A2014" s="156">
        <v>24300011</v>
      </c>
      <c r="C2014" s="243" t="s">
        <v>583</v>
      </c>
      <c r="D2014" s="159">
        <v>0</v>
      </c>
      <c r="E2014" s="159">
        <v>0</v>
      </c>
      <c r="F2014" s="159">
        <v>0</v>
      </c>
      <c r="G2014" s="159">
        <v>0</v>
      </c>
      <c r="H2014" s="159">
        <v>0</v>
      </c>
      <c r="I2014" s="159">
        <v>0</v>
      </c>
      <c r="J2014" s="275">
        <v>0</v>
      </c>
      <c r="K2014" s="275">
        <v>0</v>
      </c>
      <c r="L2014" s="160">
        <v>0</v>
      </c>
      <c r="M2014" s="160">
        <v>0</v>
      </c>
      <c r="N2014" s="160">
        <v>0</v>
      </c>
      <c r="O2014" s="160">
        <v>0</v>
      </c>
      <c r="P2014" s="160">
        <v>0</v>
      </c>
      <c r="Q2014" s="160">
        <f t="shared" si="449"/>
        <v>0</v>
      </c>
      <c r="R2014" s="298"/>
      <c r="S2014" s="238"/>
      <c r="T2014" s="238" t="s">
        <v>1056</v>
      </c>
      <c r="U2014" s="519"/>
      <c r="V2014" s="16">
        <v>0</v>
      </c>
      <c r="W2014" s="11">
        <v>0</v>
      </c>
      <c r="X2014" s="17">
        <v>0</v>
      </c>
      <c r="Y2014" s="16"/>
      <c r="Z2014" s="11"/>
      <c r="AA2014" s="17"/>
      <c r="AB2014" s="16"/>
      <c r="AC2014" s="11"/>
      <c r="AD2014" s="17">
        <f t="shared" si="450"/>
        <v>0</v>
      </c>
      <c r="AE2014" s="16">
        <f t="shared" si="451"/>
        <v>0</v>
      </c>
      <c r="AF2014" s="11">
        <f t="shared" si="451"/>
        <v>0</v>
      </c>
      <c r="AG2014" s="17">
        <f t="shared" si="451"/>
        <v>0</v>
      </c>
      <c r="AH2014" s="161"/>
      <c r="AI2014" s="285"/>
      <c r="AJ2014" s="16">
        <f t="shared" si="447"/>
        <v>0</v>
      </c>
    </row>
    <row r="2015" spans="1:36" ht="11.25" customHeight="1">
      <c r="A2015" s="258">
        <v>24300013</v>
      </c>
      <c r="B2015" s="259"/>
      <c r="C2015" s="243" t="s">
        <v>2098</v>
      </c>
      <c r="D2015" s="159">
        <v>-756461.72</v>
      </c>
      <c r="E2015" s="159">
        <v>-630384.77</v>
      </c>
      <c r="F2015" s="159">
        <v>-504307.82</v>
      </c>
      <c r="G2015" s="159">
        <v>-378230.87</v>
      </c>
      <c r="H2015" s="159">
        <v>-252153.92</v>
      </c>
      <c r="I2015" s="159">
        <v>-126076.97</v>
      </c>
      <c r="J2015" s="275">
        <v>0</v>
      </c>
      <c r="K2015" s="275">
        <v>0</v>
      </c>
      <c r="L2015" s="160">
        <v>0</v>
      </c>
      <c r="M2015" s="160">
        <v>0</v>
      </c>
      <c r="N2015" s="160">
        <v>0</v>
      </c>
      <c r="O2015" s="160">
        <v>0</v>
      </c>
      <c r="P2015" s="160">
        <v>0</v>
      </c>
      <c r="Q2015" s="202">
        <f t="shared" si="449"/>
        <v>-189115.43416666667</v>
      </c>
      <c r="R2015" s="260"/>
      <c r="S2015" s="261"/>
      <c r="T2015" s="257" t="s">
        <v>1056</v>
      </c>
      <c r="U2015" s="517"/>
      <c r="V2015" s="16">
        <v>0</v>
      </c>
      <c r="W2015" s="11">
        <v>0</v>
      </c>
      <c r="X2015" s="17">
        <v>0</v>
      </c>
      <c r="Y2015" s="16"/>
      <c r="Z2015" s="11"/>
      <c r="AA2015" s="17"/>
      <c r="AB2015" s="16"/>
      <c r="AC2015" s="11"/>
      <c r="AD2015" s="17">
        <f t="shared" si="450"/>
        <v>0</v>
      </c>
      <c r="AE2015" s="16">
        <f t="shared" si="451"/>
        <v>-189115.43416666667</v>
      </c>
      <c r="AF2015" s="11">
        <f t="shared" si="451"/>
        <v>-189115.43416666667</v>
      </c>
      <c r="AG2015" s="17">
        <f t="shared" si="451"/>
        <v>-189115.43416666667</v>
      </c>
      <c r="AH2015" s="161"/>
      <c r="AI2015" s="285"/>
      <c r="AJ2015" s="16">
        <f t="shared" si="447"/>
        <v>0</v>
      </c>
    </row>
    <row r="2016" spans="1:36" ht="11.25" customHeight="1">
      <c r="A2016" s="156">
        <v>24300021</v>
      </c>
      <c r="C2016" s="197" t="s">
        <v>1313</v>
      </c>
      <c r="D2016" s="159">
        <v>0</v>
      </c>
      <c r="E2016" s="159">
        <v>0</v>
      </c>
      <c r="F2016" s="159">
        <v>0</v>
      </c>
      <c r="G2016" s="159">
        <v>0</v>
      </c>
      <c r="H2016" s="159">
        <v>0</v>
      </c>
      <c r="I2016" s="159">
        <v>0</v>
      </c>
      <c r="J2016" s="275">
        <v>0</v>
      </c>
      <c r="K2016" s="275">
        <v>0</v>
      </c>
      <c r="L2016" s="160">
        <v>0</v>
      </c>
      <c r="M2016" s="160">
        <v>0</v>
      </c>
      <c r="N2016" s="160">
        <v>0</v>
      </c>
      <c r="O2016" s="160">
        <v>0</v>
      </c>
      <c r="P2016" s="160">
        <v>0</v>
      </c>
      <c r="Q2016" s="160">
        <f t="shared" si="449"/>
        <v>0</v>
      </c>
      <c r="R2016" s="494"/>
      <c r="S2016" s="239"/>
      <c r="T2016" s="239" t="s">
        <v>1687</v>
      </c>
      <c r="U2016" s="517"/>
      <c r="V2016" s="16">
        <v>0</v>
      </c>
      <c r="W2016" s="11">
        <v>0</v>
      </c>
      <c r="X2016" s="17">
        <v>0</v>
      </c>
      <c r="Y2016" s="16"/>
      <c r="Z2016" s="11"/>
      <c r="AA2016" s="17"/>
      <c r="AB2016" s="16"/>
      <c r="AC2016" s="11"/>
      <c r="AD2016" s="17">
        <f t="shared" si="450"/>
        <v>0</v>
      </c>
      <c r="AE2016" s="16">
        <f t="shared" si="451"/>
        <v>0</v>
      </c>
      <c r="AF2016" s="11">
        <f t="shared" si="451"/>
        <v>0</v>
      </c>
      <c r="AG2016" s="17">
        <f t="shared" si="451"/>
        <v>0</v>
      </c>
      <c r="AH2016" s="161"/>
      <c r="AI2016" s="285"/>
      <c r="AJ2016" s="16">
        <f t="shared" si="447"/>
        <v>0</v>
      </c>
    </row>
    <row r="2017" spans="1:36" ht="11.25" customHeight="1">
      <c r="A2017" s="156">
        <v>24400001</v>
      </c>
      <c r="B2017" s="144"/>
      <c r="C2017" s="197" t="s">
        <v>2380</v>
      </c>
      <c r="D2017" s="159">
        <v>-74793073.200000003</v>
      </c>
      <c r="E2017" s="159">
        <v>-81575679.75</v>
      </c>
      <c r="F2017" s="159">
        <v>-88676965.819999993</v>
      </c>
      <c r="G2017" s="159">
        <v>-81453449.269999996</v>
      </c>
      <c r="H2017" s="159">
        <v>-86821355.549999997</v>
      </c>
      <c r="I2017" s="159">
        <v>-119560733.55</v>
      </c>
      <c r="J2017" s="275">
        <v>-92985543.480000004</v>
      </c>
      <c r="K2017" s="275">
        <v>-67563731.480000004</v>
      </c>
      <c r="L2017" s="160">
        <v>-59922455.329999998</v>
      </c>
      <c r="M2017" s="160">
        <v>-44012765.350000001</v>
      </c>
      <c r="N2017" s="160">
        <v>-38679699.950000003</v>
      </c>
      <c r="O2017" s="160">
        <v>-35878146.840000004</v>
      </c>
      <c r="P2017" s="160">
        <v>-31839193.699999999</v>
      </c>
      <c r="Q2017" s="160">
        <f t="shared" si="449"/>
        <v>-70870554.985000014</v>
      </c>
      <c r="R2017" s="222"/>
      <c r="S2017" s="209"/>
      <c r="T2017" s="238" t="s">
        <v>1056</v>
      </c>
      <c r="U2017" s="519"/>
      <c r="V2017" s="16">
        <v>0</v>
      </c>
      <c r="W2017" s="11">
        <v>0</v>
      </c>
      <c r="X2017" s="17">
        <v>0</v>
      </c>
      <c r="Y2017" s="16"/>
      <c r="Z2017" s="11"/>
      <c r="AA2017" s="17"/>
      <c r="AB2017" s="16"/>
      <c r="AC2017" s="11"/>
      <c r="AD2017" s="17">
        <f t="shared" si="450"/>
        <v>0</v>
      </c>
      <c r="AE2017" s="16">
        <f t="shared" si="451"/>
        <v>-70870554.985000014</v>
      </c>
      <c r="AF2017" s="11">
        <f t="shared" si="451"/>
        <v>-70870554.985000014</v>
      </c>
      <c r="AG2017" s="17">
        <f t="shared" si="451"/>
        <v>-70870554.985000014</v>
      </c>
      <c r="AH2017" s="161"/>
      <c r="AI2017" s="285"/>
      <c r="AJ2017" s="16">
        <f t="shared" si="447"/>
        <v>0</v>
      </c>
    </row>
    <row r="2018" spans="1:36" ht="11.25" customHeight="1">
      <c r="A2018" s="156">
        <v>24400002</v>
      </c>
      <c r="B2018" s="144"/>
      <c r="C2018" s="197" t="s">
        <v>2373</v>
      </c>
      <c r="D2018" s="159">
        <v>-52284415.579999998</v>
      </c>
      <c r="E2018" s="159">
        <v>-58254246.039999999</v>
      </c>
      <c r="F2018" s="159">
        <v>-58586755.189999998</v>
      </c>
      <c r="G2018" s="159">
        <v>-49966864.789999999</v>
      </c>
      <c r="H2018" s="159">
        <v>-48426015.539999999</v>
      </c>
      <c r="I2018" s="159">
        <v>-60368673.93</v>
      </c>
      <c r="J2018" s="275">
        <v>-44244619.960000001</v>
      </c>
      <c r="K2018" s="275">
        <v>-34672813.780000001</v>
      </c>
      <c r="L2018" s="160">
        <v>-29210862.949999999</v>
      </c>
      <c r="M2018" s="160">
        <v>-20222942.600000001</v>
      </c>
      <c r="N2018" s="160">
        <v>-18950166.399999999</v>
      </c>
      <c r="O2018" s="160">
        <v>-18574766.75</v>
      </c>
      <c r="P2018" s="160">
        <v>-18127025.32</v>
      </c>
      <c r="Q2018" s="160">
        <f t="shared" si="449"/>
        <v>-39723704.031666659</v>
      </c>
      <c r="R2018" s="222"/>
      <c r="S2018" s="209"/>
      <c r="T2018" s="238" t="s">
        <v>1056</v>
      </c>
      <c r="U2018" s="519"/>
      <c r="V2018" s="16">
        <v>0</v>
      </c>
      <c r="W2018" s="11">
        <v>0</v>
      </c>
      <c r="X2018" s="17">
        <v>0</v>
      </c>
      <c r="Y2018" s="16"/>
      <c r="Z2018" s="11"/>
      <c r="AA2018" s="17"/>
      <c r="AB2018" s="16"/>
      <c r="AC2018" s="11"/>
      <c r="AD2018" s="17">
        <f t="shared" si="450"/>
        <v>0</v>
      </c>
      <c r="AE2018" s="16">
        <f t="shared" si="451"/>
        <v>-39723704.031666659</v>
      </c>
      <c r="AF2018" s="11">
        <f t="shared" si="451"/>
        <v>-39723704.031666659</v>
      </c>
      <c r="AG2018" s="17">
        <f t="shared" si="451"/>
        <v>-39723704.031666659</v>
      </c>
      <c r="AH2018" s="161"/>
      <c r="AI2018" s="285"/>
      <c r="AJ2018" s="16">
        <f t="shared" si="447"/>
        <v>0</v>
      </c>
    </row>
    <row r="2019" spans="1:36" ht="11.25" customHeight="1">
      <c r="A2019" s="156">
        <v>24400011</v>
      </c>
      <c r="B2019" s="144"/>
      <c r="C2019" s="197" t="s">
        <v>2381</v>
      </c>
      <c r="D2019" s="159">
        <v>-36679318.259999998</v>
      </c>
      <c r="E2019" s="159">
        <v>-33276516</v>
      </c>
      <c r="F2019" s="159">
        <v>-34197738.549999997</v>
      </c>
      <c r="G2019" s="159">
        <v>-30652366.300000001</v>
      </c>
      <c r="H2019" s="159">
        <v>-27991451.66</v>
      </c>
      <c r="I2019" s="159">
        <v>-31113403.52</v>
      </c>
      <c r="J2019" s="275">
        <v>-18983862.850000001</v>
      </c>
      <c r="K2019" s="275">
        <v>-13989756.93</v>
      </c>
      <c r="L2019" s="160">
        <v>-12997192.91</v>
      </c>
      <c r="M2019" s="160">
        <v>-12761623.57</v>
      </c>
      <c r="N2019" s="160">
        <v>-11171159.92</v>
      </c>
      <c r="O2019" s="160">
        <v>-11722522.130000001</v>
      </c>
      <c r="P2019" s="160">
        <v>-13073739.57</v>
      </c>
      <c r="Q2019" s="160">
        <f t="shared" si="449"/>
        <v>-21977843.60458333</v>
      </c>
      <c r="R2019" s="222"/>
      <c r="S2019" s="209"/>
      <c r="T2019" s="238" t="s">
        <v>1056</v>
      </c>
      <c r="U2019" s="519"/>
      <c r="V2019" s="16">
        <v>0</v>
      </c>
      <c r="W2019" s="11">
        <v>0</v>
      </c>
      <c r="X2019" s="17">
        <v>0</v>
      </c>
      <c r="Y2019" s="16"/>
      <c r="Z2019" s="11"/>
      <c r="AA2019" s="17"/>
      <c r="AB2019" s="16"/>
      <c r="AC2019" s="11"/>
      <c r="AD2019" s="17">
        <f t="shared" si="450"/>
        <v>0</v>
      </c>
      <c r="AE2019" s="16">
        <f t="shared" si="451"/>
        <v>-21977843.60458333</v>
      </c>
      <c r="AF2019" s="11">
        <f t="shared" si="451"/>
        <v>-21977843.60458333</v>
      </c>
      <c r="AG2019" s="17">
        <f t="shared" si="451"/>
        <v>-21977843.60458333</v>
      </c>
      <c r="AH2019" s="161"/>
      <c r="AI2019" s="285"/>
      <c r="AJ2019" s="16">
        <f t="shared" si="447"/>
        <v>0</v>
      </c>
    </row>
    <row r="2020" spans="1:36" ht="11.25" customHeight="1">
      <c r="A2020" s="156">
        <v>24400012</v>
      </c>
      <c r="B2020" s="144"/>
      <c r="C2020" s="197" t="s">
        <v>2375</v>
      </c>
      <c r="D2020" s="159">
        <v>-17283919.140000001</v>
      </c>
      <c r="E2020" s="159">
        <v>-18829613.449999999</v>
      </c>
      <c r="F2020" s="159">
        <v>-18611713.640000001</v>
      </c>
      <c r="G2020" s="159">
        <v>-17123292.219999999</v>
      </c>
      <c r="H2020" s="159">
        <v>-16078181.890000001</v>
      </c>
      <c r="I2020" s="159">
        <v>-17176965.399999999</v>
      </c>
      <c r="J2020" s="275">
        <v>-11238751.630000001</v>
      </c>
      <c r="K2020" s="275">
        <v>-9185396.5299999993</v>
      </c>
      <c r="L2020" s="160">
        <v>-8182862.0300000003</v>
      </c>
      <c r="M2020" s="160">
        <v>-7097374.9400000004</v>
      </c>
      <c r="N2020" s="160">
        <v>-6176465.9400000004</v>
      </c>
      <c r="O2020" s="160">
        <v>-6658443.1900000004</v>
      </c>
      <c r="P2020" s="160">
        <v>-7343667.1399999997</v>
      </c>
      <c r="Q2020" s="160">
        <f t="shared" si="449"/>
        <v>-12389404.5</v>
      </c>
      <c r="R2020" s="222"/>
      <c r="S2020" s="209"/>
      <c r="T2020" s="238" t="s">
        <v>1056</v>
      </c>
      <c r="U2020" s="519"/>
      <c r="V2020" s="16">
        <v>0</v>
      </c>
      <c r="W2020" s="11">
        <v>0</v>
      </c>
      <c r="X2020" s="17">
        <v>0</v>
      </c>
      <c r="Y2020" s="16"/>
      <c r="Z2020" s="11"/>
      <c r="AA2020" s="17"/>
      <c r="AB2020" s="16"/>
      <c r="AC2020" s="11"/>
      <c r="AD2020" s="17">
        <f t="shared" si="450"/>
        <v>0</v>
      </c>
      <c r="AE2020" s="16">
        <f t="shared" si="451"/>
        <v>-12389404.5</v>
      </c>
      <c r="AF2020" s="11">
        <f t="shared" si="451"/>
        <v>-12389404.5</v>
      </c>
      <c r="AG2020" s="17">
        <f t="shared" si="451"/>
        <v>-12389404.5</v>
      </c>
      <c r="AH2020" s="161"/>
      <c r="AI2020" s="285"/>
      <c r="AJ2020" s="16">
        <f t="shared" si="447"/>
        <v>0</v>
      </c>
    </row>
    <row r="2021" spans="1:36" ht="11.25" customHeight="1">
      <c r="A2021" s="156">
        <v>24400021</v>
      </c>
      <c r="B2021" s="144"/>
      <c r="C2021" s="197" t="s">
        <v>817</v>
      </c>
      <c r="D2021" s="159">
        <v>0</v>
      </c>
      <c r="E2021" s="159">
        <v>0</v>
      </c>
      <c r="F2021" s="159">
        <v>0</v>
      </c>
      <c r="G2021" s="159">
        <v>0</v>
      </c>
      <c r="H2021" s="159">
        <v>0</v>
      </c>
      <c r="I2021" s="159">
        <v>0</v>
      </c>
      <c r="J2021" s="275">
        <v>0</v>
      </c>
      <c r="K2021" s="275">
        <v>0</v>
      </c>
      <c r="L2021" s="160">
        <v>0</v>
      </c>
      <c r="M2021" s="160">
        <v>0</v>
      </c>
      <c r="N2021" s="160">
        <v>0</v>
      </c>
      <c r="O2021" s="160">
        <v>0</v>
      </c>
      <c r="P2021" s="160">
        <v>0</v>
      </c>
      <c r="Q2021" s="160">
        <f t="shared" si="449"/>
        <v>0</v>
      </c>
      <c r="R2021" s="222"/>
      <c r="S2021" s="209"/>
      <c r="T2021" s="238" t="s">
        <v>1056</v>
      </c>
      <c r="U2021" s="519"/>
      <c r="V2021" s="16">
        <v>0</v>
      </c>
      <c r="W2021" s="11">
        <v>0</v>
      </c>
      <c r="X2021" s="17">
        <v>0</v>
      </c>
      <c r="Y2021" s="16"/>
      <c r="Z2021" s="11"/>
      <c r="AA2021" s="17"/>
      <c r="AB2021" s="16"/>
      <c r="AC2021" s="11"/>
      <c r="AD2021" s="17">
        <f t="shared" si="450"/>
        <v>0</v>
      </c>
      <c r="AE2021" s="16">
        <f t="shared" si="451"/>
        <v>0</v>
      </c>
      <c r="AF2021" s="11">
        <f t="shared" si="451"/>
        <v>0</v>
      </c>
      <c r="AG2021" s="17">
        <f t="shared" si="451"/>
        <v>0</v>
      </c>
      <c r="AH2021" s="161"/>
      <c r="AI2021" s="285"/>
      <c r="AJ2021" s="16">
        <f t="shared" si="447"/>
        <v>0</v>
      </c>
    </row>
    <row r="2022" spans="1:36" ht="11.25" customHeight="1">
      <c r="A2022" s="156">
        <v>24400022</v>
      </c>
      <c r="B2022" s="144"/>
      <c r="C2022" s="197" t="s">
        <v>1153</v>
      </c>
      <c r="D2022" s="159">
        <v>0</v>
      </c>
      <c r="E2022" s="159">
        <v>0</v>
      </c>
      <c r="F2022" s="159">
        <v>0</v>
      </c>
      <c r="G2022" s="159">
        <v>0</v>
      </c>
      <c r="H2022" s="159">
        <v>0</v>
      </c>
      <c r="I2022" s="159">
        <v>0</v>
      </c>
      <c r="J2022" s="275">
        <v>0</v>
      </c>
      <c r="K2022" s="275">
        <v>0</v>
      </c>
      <c r="L2022" s="160">
        <v>0</v>
      </c>
      <c r="M2022" s="160">
        <v>0</v>
      </c>
      <c r="N2022" s="160">
        <v>0</v>
      </c>
      <c r="O2022" s="160">
        <v>0</v>
      </c>
      <c r="P2022" s="160">
        <v>0</v>
      </c>
      <c r="Q2022" s="160">
        <f t="shared" si="449"/>
        <v>0</v>
      </c>
      <c r="R2022" s="222"/>
      <c r="S2022" s="209"/>
      <c r="T2022" s="238" t="s">
        <v>1056</v>
      </c>
      <c r="U2022" s="519"/>
      <c r="V2022" s="16">
        <v>0</v>
      </c>
      <c r="W2022" s="11">
        <v>0</v>
      </c>
      <c r="X2022" s="17">
        <v>0</v>
      </c>
      <c r="Y2022" s="16"/>
      <c r="Z2022" s="11"/>
      <c r="AA2022" s="17"/>
      <c r="AB2022" s="16"/>
      <c r="AC2022" s="11"/>
      <c r="AD2022" s="17">
        <f t="shared" si="450"/>
        <v>0</v>
      </c>
      <c r="AE2022" s="16">
        <f t="shared" si="451"/>
        <v>0</v>
      </c>
      <c r="AF2022" s="11">
        <f t="shared" si="451"/>
        <v>0</v>
      </c>
      <c r="AG2022" s="17">
        <f t="shared" si="451"/>
        <v>0</v>
      </c>
      <c r="AH2022" s="161"/>
      <c r="AI2022" s="285"/>
      <c r="AJ2022" s="16">
        <f t="shared" si="447"/>
        <v>0</v>
      </c>
    </row>
    <row r="2023" spans="1:36" ht="11.25" customHeight="1">
      <c r="A2023" s="156">
        <v>24400031</v>
      </c>
      <c r="B2023" s="144"/>
      <c r="C2023" s="197" t="s">
        <v>818</v>
      </c>
      <c r="D2023" s="159">
        <v>0</v>
      </c>
      <c r="E2023" s="159">
        <v>0</v>
      </c>
      <c r="F2023" s="159">
        <v>0</v>
      </c>
      <c r="G2023" s="159">
        <v>0</v>
      </c>
      <c r="H2023" s="159">
        <v>0</v>
      </c>
      <c r="I2023" s="159">
        <v>0</v>
      </c>
      <c r="J2023" s="275">
        <v>0</v>
      </c>
      <c r="K2023" s="275">
        <v>0</v>
      </c>
      <c r="L2023" s="160">
        <v>0</v>
      </c>
      <c r="M2023" s="160">
        <v>0</v>
      </c>
      <c r="N2023" s="160">
        <v>0</v>
      </c>
      <c r="O2023" s="160">
        <v>0</v>
      </c>
      <c r="P2023" s="160">
        <v>0</v>
      </c>
      <c r="Q2023" s="160">
        <f t="shared" si="449"/>
        <v>0</v>
      </c>
      <c r="R2023" s="222"/>
      <c r="S2023" s="209"/>
      <c r="T2023" s="238" t="s">
        <v>1056</v>
      </c>
      <c r="U2023" s="519"/>
      <c r="V2023" s="16">
        <v>0</v>
      </c>
      <c r="W2023" s="11">
        <v>0</v>
      </c>
      <c r="X2023" s="17">
        <v>0</v>
      </c>
      <c r="Y2023" s="16"/>
      <c r="Z2023" s="11"/>
      <c r="AA2023" s="17"/>
      <c r="AB2023" s="16"/>
      <c r="AC2023" s="11"/>
      <c r="AD2023" s="17">
        <f t="shared" si="450"/>
        <v>0</v>
      </c>
      <c r="AE2023" s="16">
        <f t="shared" si="451"/>
        <v>0</v>
      </c>
      <c r="AF2023" s="11">
        <f t="shared" si="451"/>
        <v>0</v>
      </c>
      <c r="AG2023" s="17">
        <f t="shared" si="451"/>
        <v>0</v>
      </c>
      <c r="AH2023" s="161"/>
      <c r="AI2023" s="285"/>
      <c r="AJ2023" s="16">
        <f t="shared" si="447"/>
        <v>0</v>
      </c>
    </row>
    <row r="2024" spans="1:36" ht="11.25" customHeight="1">
      <c r="A2024" s="156">
        <v>24400032</v>
      </c>
      <c r="B2024" s="144"/>
      <c r="C2024" s="197" t="s">
        <v>1154</v>
      </c>
      <c r="D2024" s="159">
        <v>0</v>
      </c>
      <c r="E2024" s="159">
        <v>0</v>
      </c>
      <c r="F2024" s="159">
        <v>0</v>
      </c>
      <c r="G2024" s="159">
        <v>0</v>
      </c>
      <c r="H2024" s="159">
        <v>0</v>
      </c>
      <c r="I2024" s="159">
        <v>0</v>
      </c>
      <c r="J2024" s="275">
        <v>0</v>
      </c>
      <c r="K2024" s="275">
        <v>0</v>
      </c>
      <c r="L2024" s="160">
        <v>0</v>
      </c>
      <c r="M2024" s="160">
        <v>0</v>
      </c>
      <c r="N2024" s="160">
        <v>0</v>
      </c>
      <c r="O2024" s="160">
        <v>0</v>
      </c>
      <c r="P2024" s="160">
        <v>0</v>
      </c>
      <c r="Q2024" s="160">
        <f t="shared" si="449"/>
        <v>0</v>
      </c>
      <c r="R2024" s="222"/>
      <c r="S2024" s="209"/>
      <c r="T2024" s="238" t="s">
        <v>1056</v>
      </c>
      <c r="U2024" s="519"/>
      <c r="V2024" s="16">
        <v>0</v>
      </c>
      <c r="W2024" s="11">
        <v>0</v>
      </c>
      <c r="X2024" s="17">
        <v>0</v>
      </c>
      <c r="Y2024" s="16"/>
      <c r="Z2024" s="11"/>
      <c r="AA2024" s="17"/>
      <c r="AB2024" s="16"/>
      <c r="AC2024" s="11"/>
      <c r="AD2024" s="17">
        <f t="shared" si="450"/>
        <v>0</v>
      </c>
      <c r="AE2024" s="16">
        <f t="shared" si="451"/>
        <v>0</v>
      </c>
      <c r="AF2024" s="11">
        <f t="shared" si="451"/>
        <v>0</v>
      </c>
      <c r="AG2024" s="17">
        <f t="shared" si="451"/>
        <v>0</v>
      </c>
      <c r="AH2024" s="161"/>
      <c r="AI2024" s="285"/>
      <c r="AJ2024" s="16">
        <f t="shared" si="447"/>
        <v>0</v>
      </c>
    </row>
    <row r="2025" spans="1:36" ht="11.25" customHeight="1">
      <c r="A2025" s="169">
        <v>24400041</v>
      </c>
      <c r="B2025" s="144"/>
      <c r="C2025" s="197" t="s">
        <v>1151</v>
      </c>
      <c r="D2025" s="159">
        <v>0</v>
      </c>
      <c r="E2025" s="159">
        <v>0</v>
      </c>
      <c r="F2025" s="159">
        <v>0</v>
      </c>
      <c r="G2025" s="159">
        <v>0</v>
      </c>
      <c r="H2025" s="159">
        <v>0</v>
      </c>
      <c r="I2025" s="159">
        <v>0</v>
      </c>
      <c r="J2025" s="275">
        <v>0</v>
      </c>
      <c r="K2025" s="275">
        <v>0</v>
      </c>
      <c r="L2025" s="160">
        <v>0</v>
      </c>
      <c r="M2025" s="160">
        <v>0</v>
      </c>
      <c r="N2025" s="160">
        <v>0</v>
      </c>
      <c r="O2025" s="160">
        <v>0</v>
      </c>
      <c r="P2025" s="160">
        <v>0</v>
      </c>
      <c r="Q2025" s="160">
        <f t="shared" si="449"/>
        <v>0</v>
      </c>
      <c r="R2025" s="222"/>
      <c r="S2025" s="209"/>
      <c r="T2025" s="238" t="s">
        <v>1056</v>
      </c>
      <c r="U2025" s="519"/>
      <c r="V2025" s="16"/>
      <c r="W2025" s="11"/>
      <c r="X2025" s="17"/>
      <c r="Y2025" s="16"/>
      <c r="Z2025" s="11"/>
      <c r="AA2025" s="17"/>
      <c r="AB2025" s="16"/>
      <c r="AC2025" s="11"/>
      <c r="AD2025" s="17">
        <f t="shared" si="450"/>
        <v>0</v>
      </c>
      <c r="AE2025" s="16">
        <f t="shared" si="451"/>
        <v>0</v>
      </c>
      <c r="AF2025" s="11">
        <f t="shared" si="451"/>
        <v>0</v>
      </c>
      <c r="AG2025" s="17">
        <f t="shared" si="451"/>
        <v>0</v>
      </c>
      <c r="AH2025" s="161"/>
      <c r="AI2025" s="285"/>
      <c r="AJ2025" s="16">
        <f t="shared" si="447"/>
        <v>0</v>
      </c>
    </row>
    <row r="2026" spans="1:36" ht="11.25" customHeight="1">
      <c r="A2026" s="169">
        <v>24400051</v>
      </c>
      <c r="B2026" s="144"/>
      <c r="C2026" s="197" t="s">
        <v>1152</v>
      </c>
      <c r="D2026" s="159">
        <v>0</v>
      </c>
      <c r="E2026" s="159">
        <v>0</v>
      </c>
      <c r="F2026" s="159">
        <v>0</v>
      </c>
      <c r="G2026" s="159">
        <v>0</v>
      </c>
      <c r="H2026" s="159">
        <v>0</v>
      </c>
      <c r="I2026" s="159">
        <v>0</v>
      </c>
      <c r="J2026" s="275">
        <v>0</v>
      </c>
      <c r="K2026" s="275">
        <v>0</v>
      </c>
      <c r="L2026" s="160">
        <v>0</v>
      </c>
      <c r="M2026" s="160">
        <v>0</v>
      </c>
      <c r="N2026" s="160">
        <v>0</v>
      </c>
      <c r="O2026" s="160">
        <v>0</v>
      </c>
      <c r="P2026" s="160">
        <v>0</v>
      </c>
      <c r="Q2026" s="160">
        <f t="shared" si="449"/>
        <v>0</v>
      </c>
      <c r="R2026" s="222"/>
      <c r="S2026" s="209"/>
      <c r="T2026" s="238" t="s">
        <v>1056</v>
      </c>
      <c r="U2026" s="519"/>
      <c r="V2026" s="16"/>
      <c r="W2026" s="11"/>
      <c r="X2026" s="17"/>
      <c r="Y2026" s="16"/>
      <c r="Z2026" s="11"/>
      <c r="AA2026" s="17"/>
      <c r="AB2026" s="16"/>
      <c r="AC2026" s="11"/>
      <c r="AD2026" s="17">
        <f t="shared" si="450"/>
        <v>0</v>
      </c>
      <c r="AE2026" s="16">
        <f t="shared" si="451"/>
        <v>0</v>
      </c>
      <c r="AF2026" s="11">
        <f t="shared" si="451"/>
        <v>0</v>
      </c>
      <c r="AG2026" s="17">
        <f t="shared" si="451"/>
        <v>0</v>
      </c>
      <c r="AH2026" s="161"/>
      <c r="AI2026" s="285"/>
      <c r="AJ2026" s="16">
        <f t="shared" si="447"/>
        <v>0</v>
      </c>
    </row>
    <row r="2027" spans="1:36" ht="11.25" customHeight="1">
      <c r="A2027" s="157">
        <v>24400061</v>
      </c>
      <c r="B2027" s="157"/>
      <c r="C2027" s="197" t="s">
        <v>1370</v>
      </c>
      <c r="D2027" s="159">
        <v>0</v>
      </c>
      <c r="E2027" s="159">
        <v>0</v>
      </c>
      <c r="F2027" s="159">
        <v>0</v>
      </c>
      <c r="G2027" s="159">
        <v>0</v>
      </c>
      <c r="H2027" s="159">
        <v>0</v>
      </c>
      <c r="I2027" s="159">
        <v>0</v>
      </c>
      <c r="J2027" s="275">
        <v>0</v>
      </c>
      <c r="K2027" s="275">
        <v>0</v>
      </c>
      <c r="L2027" s="160">
        <v>0</v>
      </c>
      <c r="M2027" s="160">
        <v>0</v>
      </c>
      <c r="N2027" s="160">
        <v>0</v>
      </c>
      <c r="O2027" s="160">
        <v>0</v>
      </c>
      <c r="P2027" s="160">
        <v>0</v>
      </c>
      <c r="Q2027" s="160">
        <f t="shared" si="449"/>
        <v>0</v>
      </c>
      <c r="R2027" s="222"/>
      <c r="S2027" s="209"/>
      <c r="T2027" s="238" t="s">
        <v>1056</v>
      </c>
      <c r="U2027" s="519"/>
      <c r="V2027" s="16"/>
      <c r="W2027" s="11"/>
      <c r="X2027" s="17"/>
      <c r="Y2027" s="16"/>
      <c r="Z2027" s="11"/>
      <c r="AA2027" s="17"/>
      <c r="AB2027" s="16"/>
      <c r="AC2027" s="11"/>
      <c r="AD2027" s="17"/>
      <c r="AE2027" s="16">
        <f t="shared" si="451"/>
        <v>0</v>
      </c>
      <c r="AF2027" s="11">
        <f t="shared" si="451"/>
        <v>0</v>
      </c>
      <c r="AG2027" s="17">
        <f t="shared" si="451"/>
        <v>0</v>
      </c>
      <c r="AH2027" s="161"/>
      <c r="AI2027" s="285"/>
      <c r="AJ2027" s="16">
        <f t="shared" si="447"/>
        <v>0</v>
      </c>
    </row>
    <row r="2028" spans="1:36" ht="11.25" customHeight="1">
      <c r="A2028" s="157">
        <v>24400071</v>
      </c>
      <c r="B2028" s="157"/>
      <c r="C2028" s="197" t="s">
        <v>1371</v>
      </c>
      <c r="D2028" s="159">
        <v>0</v>
      </c>
      <c r="E2028" s="159">
        <v>0</v>
      </c>
      <c r="F2028" s="159">
        <v>0</v>
      </c>
      <c r="G2028" s="159">
        <v>0</v>
      </c>
      <c r="H2028" s="159">
        <v>0</v>
      </c>
      <c r="I2028" s="159">
        <v>0</v>
      </c>
      <c r="J2028" s="275">
        <v>0</v>
      </c>
      <c r="K2028" s="275">
        <v>0</v>
      </c>
      <c r="L2028" s="160">
        <v>0</v>
      </c>
      <c r="M2028" s="160">
        <v>0</v>
      </c>
      <c r="N2028" s="160">
        <v>0</v>
      </c>
      <c r="O2028" s="160">
        <v>0</v>
      </c>
      <c r="P2028" s="160">
        <v>0</v>
      </c>
      <c r="Q2028" s="160">
        <f t="shared" si="449"/>
        <v>0</v>
      </c>
      <c r="R2028" s="222"/>
      <c r="S2028" s="209"/>
      <c r="T2028" s="238" t="s">
        <v>1056</v>
      </c>
      <c r="U2028" s="519"/>
      <c r="V2028" s="16"/>
      <c r="W2028" s="11"/>
      <c r="X2028" s="17"/>
      <c r="Y2028" s="16"/>
      <c r="Z2028" s="11"/>
      <c r="AA2028" s="17"/>
      <c r="AB2028" s="16"/>
      <c r="AC2028" s="11"/>
      <c r="AD2028" s="17"/>
      <c r="AE2028" s="16">
        <f t="shared" si="451"/>
        <v>0</v>
      </c>
      <c r="AF2028" s="11">
        <f t="shared" si="451"/>
        <v>0</v>
      </c>
      <c r="AG2028" s="17">
        <f t="shared" si="451"/>
        <v>0</v>
      </c>
      <c r="AH2028" s="161"/>
      <c r="AI2028" s="285"/>
      <c r="AJ2028" s="16">
        <f t="shared" si="447"/>
        <v>0</v>
      </c>
    </row>
    <row r="2029" spans="1:36" ht="11.25" customHeight="1">
      <c r="A2029" s="156">
        <v>24500001</v>
      </c>
      <c r="C2029" s="284" t="s">
        <v>2219</v>
      </c>
      <c r="D2029" s="159">
        <v>0</v>
      </c>
      <c r="E2029" s="159">
        <v>0</v>
      </c>
      <c r="F2029" s="159">
        <v>0</v>
      </c>
      <c r="G2029" s="159">
        <v>0</v>
      </c>
      <c r="H2029" s="159">
        <v>0</v>
      </c>
      <c r="I2029" s="159">
        <v>0</v>
      </c>
      <c r="J2029" s="275">
        <v>0</v>
      </c>
      <c r="K2029" s="275">
        <v>0</v>
      </c>
      <c r="L2029" s="160">
        <v>0</v>
      </c>
      <c r="M2029" s="160">
        <v>0</v>
      </c>
      <c r="N2029" s="160">
        <v>0</v>
      </c>
      <c r="O2029" s="160">
        <v>0</v>
      </c>
      <c r="P2029" s="160">
        <v>0</v>
      </c>
      <c r="Q2029" s="160">
        <f t="shared" si="449"/>
        <v>0</v>
      </c>
      <c r="R2029" s="222"/>
      <c r="S2029" s="209"/>
      <c r="T2029" s="238" t="s">
        <v>1056</v>
      </c>
      <c r="U2029" s="519"/>
      <c r="V2029" s="16">
        <v>0</v>
      </c>
      <c r="W2029" s="11">
        <v>0</v>
      </c>
      <c r="X2029" s="17">
        <v>0</v>
      </c>
      <c r="Y2029" s="16"/>
      <c r="Z2029" s="11"/>
      <c r="AA2029" s="17"/>
      <c r="AB2029" s="16"/>
      <c r="AC2029" s="11"/>
      <c r="AD2029" s="17">
        <f t="shared" ref="AD2029:AD2073" si="452">SUM(AB2029:AC2029)</f>
        <v>0</v>
      </c>
      <c r="AE2029" s="16">
        <f t="shared" si="451"/>
        <v>0</v>
      </c>
      <c r="AF2029" s="11">
        <f t="shared" si="451"/>
        <v>0</v>
      </c>
      <c r="AG2029" s="17">
        <f t="shared" si="451"/>
        <v>0</v>
      </c>
      <c r="AH2029" s="161"/>
      <c r="AI2029" s="285"/>
      <c r="AJ2029" s="16">
        <f t="shared" si="447"/>
        <v>0</v>
      </c>
    </row>
    <row r="2030" spans="1:36" ht="11.25" customHeight="1">
      <c r="A2030" s="156">
        <v>24500002</v>
      </c>
      <c r="C2030" s="197" t="s">
        <v>504</v>
      </c>
      <c r="D2030" s="159">
        <v>0</v>
      </c>
      <c r="E2030" s="159">
        <v>0</v>
      </c>
      <c r="F2030" s="159">
        <v>0</v>
      </c>
      <c r="G2030" s="159">
        <v>0</v>
      </c>
      <c r="H2030" s="159">
        <v>0</v>
      </c>
      <c r="I2030" s="159">
        <v>0</v>
      </c>
      <c r="J2030" s="275">
        <v>0</v>
      </c>
      <c r="K2030" s="275">
        <v>0</v>
      </c>
      <c r="L2030" s="160">
        <v>0</v>
      </c>
      <c r="M2030" s="160">
        <v>0</v>
      </c>
      <c r="N2030" s="160">
        <v>0</v>
      </c>
      <c r="O2030" s="160">
        <v>0</v>
      </c>
      <c r="P2030" s="160">
        <v>0</v>
      </c>
      <c r="Q2030" s="160">
        <f t="shared" si="449"/>
        <v>0</v>
      </c>
      <c r="R2030" s="222"/>
      <c r="S2030" s="239"/>
      <c r="T2030" s="238" t="s">
        <v>1056</v>
      </c>
      <c r="U2030" s="519"/>
      <c r="V2030" s="16">
        <v>0</v>
      </c>
      <c r="W2030" s="11">
        <v>0</v>
      </c>
      <c r="X2030" s="17">
        <v>0</v>
      </c>
      <c r="Y2030" s="16"/>
      <c r="Z2030" s="11"/>
      <c r="AA2030" s="17"/>
      <c r="AB2030" s="16"/>
      <c r="AC2030" s="11"/>
      <c r="AD2030" s="17">
        <f t="shared" si="452"/>
        <v>0</v>
      </c>
      <c r="AE2030" s="16">
        <f t="shared" si="451"/>
        <v>0</v>
      </c>
      <c r="AF2030" s="11">
        <f t="shared" si="451"/>
        <v>0</v>
      </c>
      <c r="AG2030" s="17">
        <f t="shared" si="451"/>
        <v>0</v>
      </c>
      <c r="AH2030" s="161"/>
      <c r="AI2030" s="285"/>
      <c r="AJ2030" s="16">
        <f t="shared" si="447"/>
        <v>0</v>
      </c>
    </row>
    <row r="2031" spans="1:36" ht="11.25" customHeight="1">
      <c r="A2031" s="156">
        <v>24500003</v>
      </c>
      <c r="B2031" s="144"/>
      <c r="C2031" s="197" t="s">
        <v>1643</v>
      </c>
      <c r="D2031" s="159">
        <v>0</v>
      </c>
      <c r="E2031" s="159">
        <v>0</v>
      </c>
      <c r="F2031" s="159">
        <v>0</v>
      </c>
      <c r="G2031" s="159">
        <v>0</v>
      </c>
      <c r="H2031" s="159">
        <v>0</v>
      </c>
      <c r="I2031" s="159">
        <v>0</v>
      </c>
      <c r="J2031" s="275">
        <v>0</v>
      </c>
      <c r="K2031" s="275">
        <v>0</v>
      </c>
      <c r="L2031" s="160">
        <v>0</v>
      </c>
      <c r="M2031" s="160">
        <v>0</v>
      </c>
      <c r="N2031" s="160">
        <v>0</v>
      </c>
      <c r="O2031" s="160">
        <v>0</v>
      </c>
      <c r="P2031" s="160">
        <v>0</v>
      </c>
      <c r="Q2031" s="160">
        <f t="shared" si="449"/>
        <v>0</v>
      </c>
      <c r="R2031" s="222"/>
      <c r="S2031" s="239"/>
      <c r="T2031" s="238" t="s">
        <v>1056</v>
      </c>
      <c r="U2031" s="519"/>
      <c r="V2031" s="16">
        <v>0</v>
      </c>
      <c r="W2031" s="11">
        <v>0</v>
      </c>
      <c r="X2031" s="17">
        <v>0</v>
      </c>
      <c r="Y2031" s="16"/>
      <c r="Z2031" s="11"/>
      <c r="AA2031" s="17"/>
      <c r="AB2031" s="16"/>
      <c r="AC2031" s="11"/>
      <c r="AD2031" s="17">
        <f t="shared" si="452"/>
        <v>0</v>
      </c>
      <c r="AE2031" s="16">
        <f t="shared" si="451"/>
        <v>0</v>
      </c>
      <c r="AF2031" s="11">
        <f t="shared" si="451"/>
        <v>0</v>
      </c>
      <c r="AG2031" s="17">
        <f t="shared" si="451"/>
        <v>0</v>
      </c>
      <c r="AH2031" s="161"/>
      <c r="AI2031" s="285"/>
      <c r="AJ2031" s="16">
        <f t="shared" si="447"/>
        <v>0</v>
      </c>
    </row>
    <row r="2032" spans="1:36" ht="11.25" customHeight="1">
      <c r="A2032" s="156">
        <v>24500011</v>
      </c>
      <c r="B2032" s="144"/>
      <c r="C2032" s="284" t="s">
        <v>2221</v>
      </c>
      <c r="D2032" s="159">
        <v>0</v>
      </c>
      <c r="E2032" s="159">
        <v>0</v>
      </c>
      <c r="F2032" s="159">
        <v>0</v>
      </c>
      <c r="G2032" s="159">
        <v>0</v>
      </c>
      <c r="H2032" s="159">
        <v>0</v>
      </c>
      <c r="I2032" s="159">
        <v>0</v>
      </c>
      <c r="J2032" s="275">
        <v>0</v>
      </c>
      <c r="K2032" s="275">
        <v>0</v>
      </c>
      <c r="L2032" s="160">
        <v>0</v>
      </c>
      <c r="M2032" s="160">
        <v>0</v>
      </c>
      <c r="N2032" s="160">
        <v>0</v>
      </c>
      <c r="O2032" s="160">
        <v>0</v>
      </c>
      <c r="P2032" s="160">
        <v>0</v>
      </c>
      <c r="Q2032" s="160">
        <f t="shared" si="449"/>
        <v>0</v>
      </c>
      <c r="R2032" s="222"/>
      <c r="S2032" s="239"/>
      <c r="T2032" s="238" t="s">
        <v>1056</v>
      </c>
      <c r="U2032" s="519"/>
      <c r="V2032" s="16">
        <v>0</v>
      </c>
      <c r="W2032" s="11">
        <v>0</v>
      </c>
      <c r="X2032" s="17">
        <v>0</v>
      </c>
      <c r="Y2032" s="16"/>
      <c r="Z2032" s="11"/>
      <c r="AA2032" s="17"/>
      <c r="AB2032" s="16"/>
      <c r="AC2032" s="11"/>
      <c r="AD2032" s="17">
        <f t="shared" si="452"/>
        <v>0</v>
      </c>
      <c r="AE2032" s="16">
        <f t="shared" si="451"/>
        <v>0</v>
      </c>
      <c r="AF2032" s="11">
        <f t="shared" si="451"/>
        <v>0</v>
      </c>
      <c r="AG2032" s="17">
        <f t="shared" si="451"/>
        <v>0</v>
      </c>
      <c r="AH2032" s="161"/>
      <c r="AI2032" s="285"/>
      <c r="AJ2032" s="16">
        <f t="shared" si="447"/>
        <v>0</v>
      </c>
    </row>
    <row r="2033" spans="1:36" ht="11.25" customHeight="1">
      <c r="A2033" s="156">
        <v>24500012</v>
      </c>
      <c r="B2033" s="144"/>
      <c r="C2033" s="197" t="s">
        <v>1825</v>
      </c>
      <c r="D2033" s="159">
        <v>0</v>
      </c>
      <c r="E2033" s="159">
        <v>0</v>
      </c>
      <c r="F2033" s="159">
        <v>0</v>
      </c>
      <c r="G2033" s="159">
        <v>0</v>
      </c>
      <c r="H2033" s="159">
        <v>0</v>
      </c>
      <c r="I2033" s="159">
        <v>0</v>
      </c>
      <c r="J2033" s="275">
        <v>0</v>
      </c>
      <c r="K2033" s="275">
        <v>0</v>
      </c>
      <c r="L2033" s="160">
        <v>0</v>
      </c>
      <c r="M2033" s="160">
        <v>0</v>
      </c>
      <c r="N2033" s="160">
        <v>0</v>
      </c>
      <c r="O2033" s="160">
        <v>0</v>
      </c>
      <c r="P2033" s="160">
        <v>0</v>
      </c>
      <c r="Q2033" s="160">
        <f t="shared" si="449"/>
        <v>0</v>
      </c>
      <c r="R2033" s="222"/>
      <c r="S2033" s="239"/>
      <c r="T2033" s="238" t="s">
        <v>1056</v>
      </c>
      <c r="U2033" s="519"/>
      <c r="V2033" s="16">
        <v>0</v>
      </c>
      <c r="W2033" s="11">
        <v>0</v>
      </c>
      <c r="X2033" s="17">
        <v>0</v>
      </c>
      <c r="Y2033" s="16"/>
      <c r="Z2033" s="11"/>
      <c r="AA2033" s="17"/>
      <c r="AB2033" s="16"/>
      <c r="AC2033" s="11"/>
      <c r="AD2033" s="17">
        <f t="shared" si="452"/>
        <v>0</v>
      </c>
      <c r="AE2033" s="16">
        <f t="shared" si="451"/>
        <v>0</v>
      </c>
      <c r="AF2033" s="11">
        <f t="shared" si="451"/>
        <v>0</v>
      </c>
      <c r="AG2033" s="17">
        <f t="shared" si="451"/>
        <v>0</v>
      </c>
      <c r="AH2033" s="161"/>
      <c r="AI2033" s="285"/>
      <c r="AJ2033" s="16">
        <f t="shared" si="447"/>
        <v>0</v>
      </c>
    </row>
    <row r="2034" spans="1:36" ht="11.25" customHeight="1">
      <c r="A2034" s="150">
        <v>24500021</v>
      </c>
      <c r="B2034" s="150"/>
      <c r="C2034" s="244" t="s">
        <v>1045</v>
      </c>
      <c r="D2034" s="159">
        <v>0</v>
      </c>
      <c r="E2034" s="159">
        <v>0</v>
      </c>
      <c r="F2034" s="159">
        <v>0</v>
      </c>
      <c r="G2034" s="159">
        <v>0</v>
      </c>
      <c r="H2034" s="159">
        <v>0</v>
      </c>
      <c r="I2034" s="159">
        <v>0</v>
      </c>
      <c r="J2034" s="275">
        <v>0</v>
      </c>
      <c r="K2034" s="275">
        <v>0</v>
      </c>
      <c r="L2034" s="160">
        <v>0</v>
      </c>
      <c r="M2034" s="160">
        <v>0</v>
      </c>
      <c r="N2034" s="160">
        <v>0</v>
      </c>
      <c r="O2034" s="160">
        <v>0</v>
      </c>
      <c r="P2034" s="160">
        <v>0</v>
      </c>
      <c r="Q2034" s="160">
        <f t="shared" si="449"/>
        <v>0</v>
      </c>
      <c r="R2034" s="222"/>
      <c r="S2034" s="239"/>
      <c r="T2034" s="238" t="s">
        <v>1056</v>
      </c>
      <c r="U2034" s="519"/>
      <c r="V2034" s="16">
        <v>0</v>
      </c>
      <c r="W2034" s="11">
        <v>0</v>
      </c>
      <c r="X2034" s="17">
        <v>0</v>
      </c>
      <c r="Y2034" s="16"/>
      <c r="Z2034" s="11"/>
      <c r="AA2034" s="17"/>
      <c r="AB2034" s="16"/>
      <c r="AC2034" s="11"/>
      <c r="AD2034" s="17">
        <f t="shared" si="452"/>
        <v>0</v>
      </c>
      <c r="AE2034" s="16">
        <f t="shared" si="451"/>
        <v>0</v>
      </c>
      <c r="AF2034" s="11">
        <f t="shared" si="451"/>
        <v>0</v>
      </c>
      <c r="AG2034" s="17">
        <f t="shared" si="451"/>
        <v>0</v>
      </c>
      <c r="AH2034" s="161"/>
      <c r="AI2034" s="285"/>
      <c r="AJ2034" s="16">
        <f t="shared" si="447"/>
        <v>0</v>
      </c>
    </row>
    <row r="2035" spans="1:36" ht="11.25" customHeight="1">
      <c r="A2035" s="169">
        <v>24500022</v>
      </c>
      <c r="B2035" s="144"/>
      <c r="C2035" s="197" t="s">
        <v>1153</v>
      </c>
      <c r="D2035" s="159">
        <v>0</v>
      </c>
      <c r="E2035" s="159">
        <v>0</v>
      </c>
      <c r="F2035" s="159">
        <v>0</v>
      </c>
      <c r="G2035" s="159">
        <v>0</v>
      </c>
      <c r="H2035" s="159">
        <v>0</v>
      </c>
      <c r="I2035" s="159">
        <v>0</v>
      </c>
      <c r="J2035" s="275">
        <v>0</v>
      </c>
      <c r="K2035" s="275">
        <v>0</v>
      </c>
      <c r="L2035" s="160">
        <v>0</v>
      </c>
      <c r="M2035" s="160">
        <v>0</v>
      </c>
      <c r="N2035" s="160">
        <v>0</v>
      </c>
      <c r="O2035" s="160">
        <v>0</v>
      </c>
      <c r="P2035" s="160">
        <v>0</v>
      </c>
      <c r="Q2035" s="160">
        <f t="shared" si="449"/>
        <v>0</v>
      </c>
      <c r="R2035" s="222"/>
      <c r="S2035" s="239"/>
      <c r="T2035" s="238" t="s">
        <v>1056</v>
      </c>
      <c r="U2035" s="519"/>
      <c r="V2035" s="16"/>
      <c r="W2035" s="11"/>
      <c r="X2035" s="17"/>
      <c r="Y2035" s="16"/>
      <c r="Z2035" s="11"/>
      <c r="AA2035" s="17"/>
      <c r="AB2035" s="16"/>
      <c r="AC2035" s="11"/>
      <c r="AD2035" s="17">
        <f t="shared" si="452"/>
        <v>0</v>
      </c>
      <c r="AE2035" s="16">
        <f t="shared" si="451"/>
        <v>0</v>
      </c>
      <c r="AF2035" s="11">
        <f t="shared" si="451"/>
        <v>0</v>
      </c>
      <c r="AG2035" s="17">
        <f t="shared" si="451"/>
        <v>0</v>
      </c>
      <c r="AH2035" s="161"/>
      <c r="AI2035" s="285"/>
      <c r="AJ2035" s="16">
        <f t="shared" si="447"/>
        <v>0</v>
      </c>
    </row>
    <row r="2036" spans="1:36" ht="11.25" customHeight="1">
      <c r="A2036" s="156">
        <v>24500023</v>
      </c>
      <c r="B2036" s="144"/>
      <c r="C2036" s="197" t="s">
        <v>1237</v>
      </c>
      <c r="D2036" s="159">
        <v>0</v>
      </c>
      <c r="E2036" s="159">
        <v>0</v>
      </c>
      <c r="F2036" s="159">
        <v>0</v>
      </c>
      <c r="G2036" s="159">
        <v>0</v>
      </c>
      <c r="H2036" s="159">
        <v>0</v>
      </c>
      <c r="I2036" s="159">
        <v>0</v>
      </c>
      <c r="J2036" s="275">
        <v>0</v>
      </c>
      <c r="K2036" s="275">
        <v>0</v>
      </c>
      <c r="L2036" s="160">
        <v>0</v>
      </c>
      <c r="M2036" s="160">
        <v>0</v>
      </c>
      <c r="N2036" s="160">
        <v>0</v>
      </c>
      <c r="O2036" s="160">
        <v>0</v>
      </c>
      <c r="P2036" s="160">
        <v>0</v>
      </c>
      <c r="Q2036" s="160">
        <f t="shared" si="449"/>
        <v>0</v>
      </c>
      <c r="R2036" s="222"/>
      <c r="S2036" s="239"/>
      <c r="T2036" s="238" t="s">
        <v>1056</v>
      </c>
      <c r="U2036" s="519"/>
      <c r="V2036" s="16">
        <v>0</v>
      </c>
      <c r="W2036" s="11">
        <v>0</v>
      </c>
      <c r="X2036" s="17">
        <v>0</v>
      </c>
      <c r="Y2036" s="16"/>
      <c r="Z2036" s="11"/>
      <c r="AA2036" s="17"/>
      <c r="AB2036" s="16"/>
      <c r="AC2036" s="11"/>
      <c r="AD2036" s="17">
        <f t="shared" si="452"/>
        <v>0</v>
      </c>
      <c r="AE2036" s="16">
        <f t="shared" si="451"/>
        <v>0</v>
      </c>
      <c r="AF2036" s="11">
        <f t="shared" si="451"/>
        <v>0</v>
      </c>
      <c r="AG2036" s="17">
        <f t="shared" si="451"/>
        <v>0</v>
      </c>
      <c r="AH2036" s="161"/>
      <c r="AI2036" s="285"/>
      <c r="AJ2036" s="16">
        <f t="shared" si="447"/>
        <v>0</v>
      </c>
    </row>
    <row r="2037" spans="1:36" ht="11.25" customHeight="1">
      <c r="A2037" s="156">
        <v>24500031</v>
      </c>
      <c r="B2037" s="144"/>
      <c r="C2037" s="197" t="s">
        <v>869</v>
      </c>
      <c r="D2037" s="159">
        <v>0</v>
      </c>
      <c r="E2037" s="159">
        <v>0</v>
      </c>
      <c r="F2037" s="159">
        <v>0</v>
      </c>
      <c r="G2037" s="159">
        <v>0</v>
      </c>
      <c r="H2037" s="159">
        <v>0</v>
      </c>
      <c r="I2037" s="159">
        <v>0</v>
      </c>
      <c r="J2037" s="275">
        <v>0</v>
      </c>
      <c r="K2037" s="275">
        <v>0</v>
      </c>
      <c r="L2037" s="160">
        <v>0</v>
      </c>
      <c r="M2037" s="160">
        <v>0</v>
      </c>
      <c r="N2037" s="160">
        <v>0</v>
      </c>
      <c r="O2037" s="160">
        <v>0</v>
      </c>
      <c r="P2037" s="160">
        <v>0</v>
      </c>
      <c r="Q2037" s="160">
        <f t="shared" si="449"/>
        <v>0</v>
      </c>
      <c r="R2037" s="222"/>
      <c r="S2037" s="239"/>
      <c r="T2037" s="238" t="s">
        <v>1056</v>
      </c>
      <c r="U2037" s="519"/>
      <c r="V2037" s="16">
        <v>0</v>
      </c>
      <c r="W2037" s="11">
        <v>0</v>
      </c>
      <c r="X2037" s="17">
        <v>0</v>
      </c>
      <c r="Y2037" s="16"/>
      <c r="Z2037" s="11"/>
      <c r="AA2037" s="17"/>
      <c r="AB2037" s="16"/>
      <c r="AC2037" s="11"/>
      <c r="AD2037" s="17">
        <f t="shared" si="452"/>
        <v>0</v>
      </c>
      <c r="AE2037" s="16">
        <f t="shared" si="451"/>
        <v>0</v>
      </c>
      <c r="AF2037" s="11">
        <f t="shared" si="451"/>
        <v>0</v>
      </c>
      <c r="AG2037" s="17">
        <f t="shared" si="451"/>
        <v>0</v>
      </c>
      <c r="AH2037" s="161"/>
      <c r="AI2037" s="285"/>
      <c r="AJ2037" s="16">
        <f t="shared" si="447"/>
        <v>0</v>
      </c>
    </row>
    <row r="2038" spans="1:36" ht="11.25" customHeight="1">
      <c r="A2038" s="169">
        <v>24500032</v>
      </c>
      <c r="B2038" s="144"/>
      <c r="C2038" s="197" t="s">
        <v>1154</v>
      </c>
      <c r="D2038" s="159">
        <v>0</v>
      </c>
      <c r="E2038" s="159">
        <v>0</v>
      </c>
      <c r="F2038" s="159">
        <v>0</v>
      </c>
      <c r="G2038" s="159">
        <v>0</v>
      </c>
      <c r="H2038" s="159">
        <v>0</v>
      </c>
      <c r="I2038" s="159">
        <v>0</v>
      </c>
      <c r="J2038" s="275">
        <v>0</v>
      </c>
      <c r="K2038" s="275">
        <v>0</v>
      </c>
      <c r="L2038" s="160">
        <v>0</v>
      </c>
      <c r="M2038" s="160">
        <v>0</v>
      </c>
      <c r="N2038" s="160">
        <v>0</v>
      </c>
      <c r="O2038" s="160">
        <v>0</v>
      </c>
      <c r="P2038" s="160">
        <v>0</v>
      </c>
      <c r="Q2038" s="160">
        <f t="shared" si="449"/>
        <v>0</v>
      </c>
      <c r="R2038" s="222"/>
      <c r="S2038" s="239"/>
      <c r="T2038" s="238" t="s">
        <v>1056</v>
      </c>
      <c r="U2038" s="519"/>
      <c r="V2038" s="16"/>
      <c r="W2038" s="11"/>
      <c r="X2038" s="17"/>
      <c r="Y2038" s="16"/>
      <c r="Z2038" s="11"/>
      <c r="AA2038" s="17"/>
      <c r="AB2038" s="16"/>
      <c r="AC2038" s="11"/>
      <c r="AD2038" s="17">
        <f t="shared" si="452"/>
        <v>0</v>
      </c>
      <c r="AE2038" s="16">
        <f t="shared" si="451"/>
        <v>0</v>
      </c>
      <c r="AF2038" s="11">
        <f t="shared" si="451"/>
        <v>0</v>
      </c>
      <c r="AG2038" s="17">
        <f t="shared" si="451"/>
        <v>0</v>
      </c>
      <c r="AH2038" s="161"/>
      <c r="AI2038" s="285"/>
      <c r="AJ2038" s="16">
        <f t="shared" si="447"/>
        <v>0</v>
      </c>
    </row>
    <row r="2039" spans="1:36" ht="11.25" customHeight="1">
      <c r="A2039" s="169">
        <v>24500051</v>
      </c>
      <c r="B2039" s="144"/>
      <c r="C2039" s="197" t="s">
        <v>1151</v>
      </c>
      <c r="D2039" s="159">
        <v>0</v>
      </c>
      <c r="E2039" s="159">
        <v>0</v>
      </c>
      <c r="F2039" s="159">
        <v>0</v>
      </c>
      <c r="G2039" s="159">
        <v>0</v>
      </c>
      <c r="H2039" s="159">
        <v>0</v>
      </c>
      <c r="I2039" s="159">
        <v>0</v>
      </c>
      <c r="J2039" s="275">
        <v>0</v>
      </c>
      <c r="K2039" s="275">
        <v>0</v>
      </c>
      <c r="L2039" s="160">
        <v>0</v>
      </c>
      <c r="M2039" s="160">
        <v>0</v>
      </c>
      <c r="N2039" s="160">
        <v>0</v>
      </c>
      <c r="O2039" s="160">
        <v>0</v>
      </c>
      <c r="P2039" s="160">
        <v>0</v>
      </c>
      <c r="Q2039" s="160">
        <f t="shared" si="449"/>
        <v>0</v>
      </c>
      <c r="R2039" s="222"/>
      <c r="S2039" s="239"/>
      <c r="T2039" s="238" t="s">
        <v>1056</v>
      </c>
      <c r="U2039" s="519"/>
      <c r="V2039" s="16"/>
      <c r="W2039" s="11"/>
      <c r="X2039" s="17"/>
      <c r="Y2039" s="16"/>
      <c r="Z2039" s="11"/>
      <c r="AA2039" s="17"/>
      <c r="AB2039" s="16"/>
      <c r="AC2039" s="11"/>
      <c r="AD2039" s="17">
        <f t="shared" si="452"/>
        <v>0</v>
      </c>
      <c r="AE2039" s="16">
        <f t="shared" si="451"/>
        <v>0</v>
      </c>
      <c r="AF2039" s="11">
        <f t="shared" si="451"/>
        <v>0</v>
      </c>
      <c r="AG2039" s="17">
        <f t="shared" si="451"/>
        <v>0</v>
      </c>
      <c r="AH2039" s="161"/>
      <c r="AI2039" s="285"/>
      <c r="AJ2039" s="16">
        <f t="shared" si="447"/>
        <v>0</v>
      </c>
    </row>
    <row r="2040" spans="1:36" ht="11.25" customHeight="1">
      <c r="A2040" s="169">
        <v>24500061</v>
      </c>
      <c r="B2040" s="144"/>
      <c r="C2040" s="197" t="s">
        <v>1152</v>
      </c>
      <c r="D2040" s="159">
        <v>0</v>
      </c>
      <c r="E2040" s="159">
        <v>0</v>
      </c>
      <c r="F2040" s="159">
        <v>0</v>
      </c>
      <c r="G2040" s="159">
        <v>0</v>
      </c>
      <c r="H2040" s="159">
        <v>0</v>
      </c>
      <c r="I2040" s="159">
        <v>0</v>
      </c>
      <c r="J2040" s="275">
        <v>0</v>
      </c>
      <c r="K2040" s="275">
        <v>0</v>
      </c>
      <c r="L2040" s="160">
        <v>0</v>
      </c>
      <c r="M2040" s="160">
        <v>0</v>
      </c>
      <c r="N2040" s="160">
        <v>0</v>
      </c>
      <c r="O2040" s="160">
        <v>0</v>
      </c>
      <c r="P2040" s="160">
        <v>0</v>
      </c>
      <c r="Q2040" s="160">
        <f t="shared" si="449"/>
        <v>0</v>
      </c>
      <c r="R2040" s="222"/>
      <c r="S2040" s="239"/>
      <c r="T2040" s="238" t="s">
        <v>1056</v>
      </c>
      <c r="U2040" s="519"/>
      <c r="V2040" s="16"/>
      <c r="W2040" s="11"/>
      <c r="X2040" s="17"/>
      <c r="Y2040" s="16"/>
      <c r="Z2040" s="11"/>
      <c r="AA2040" s="17"/>
      <c r="AB2040" s="16"/>
      <c r="AC2040" s="11"/>
      <c r="AD2040" s="17">
        <f t="shared" si="452"/>
        <v>0</v>
      </c>
      <c r="AE2040" s="16">
        <f t="shared" si="451"/>
        <v>0</v>
      </c>
      <c r="AF2040" s="11">
        <f t="shared" si="451"/>
        <v>0</v>
      </c>
      <c r="AG2040" s="17">
        <f t="shared" si="451"/>
        <v>0</v>
      </c>
      <c r="AH2040" s="161"/>
      <c r="AI2040" s="285"/>
      <c r="AJ2040" s="16">
        <f t="shared" si="447"/>
        <v>0</v>
      </c>
    </row>
    <row r="2041" spans="1:36" ht="11.25" customHeight="1">
      <c r="A2041" s="169">
        <v>24500111</v>
      </c>
      <c r="B2041" s="144"/>
      <c r="C2041" s="197" t="s">
        <v>2219</v>
      </c>
      <c r="D2041" s="159">
        <v>0</v>
      </c>
      <c r="E2041" s="159">
        <v>0</v>
      </c>
      <c r="F2041" s="159">
        <v>0</v>
      </c>
      <c r="G2041" s="159">
        <v>0</v>
      </c>
      <c r="H2041" s="159">
        <v>0</v>
      </c>
      <c r="I2041" s="159">
        <v>0</v>
      </c>
      <c r="J2041" s="275">
        <v>0</v>
      </c>
      <c r="K2041" s="275">
        <v>0</v>
      </c>
      <c r="L2041" s="160">
        <v>0</v>
      </c>
      <c r="M2041" s="160">
        <v>0</v>
      </c>
      <c r="N2041" s="160">
        <v>0</v>
      </c>
      <c r="O2041" s="160">
        <v>0</v>
      </c>
      <c r="P2041" s="160">
        <v>0</v>
      </c>
      <c r="Q2041" s="160">
        <f t="shared" si="449"/>
        <v>0</v>
      </c>
      <c r="R2041" s="222"/>
      <c r="S2041" s="239"/>
      <c r="T2041" s="238" t="s">
        <v>1056</v>
      </c>
      <c r="U2041" s="519"/>
      <c r="V2041" s="16"/>
      <c r="W2041" s="11"/>
      <c r="X2041" s="17"/>
      <c r="Y2041" s="16"/>
      <c r="Z2041" s="11"/>
      <c r="AA2041" s="17"/>
      <c r="AB2041" s="16"/>
      <c r="AC2041" s="11"/>
      <c r="AD2041" s="17">
        <f>SUM(AB2041:AC2041)</f>
        <v>0</v>
      </c>
      <c r="AE2041" s="16">
        <f t="shared" si="451"/>
        <v>0</v>
      </c>
      <c r="AF2041" s="11">
        <f t="shared" si="451"/>
        <v>0</v>
      </c>
      <c r="AG2041" s="17">
        <f t="shared" si="451"/>
        <v>0</v>
      </c>
      <c r="AH2041" s="161"/>
      <c r="AI2041" s="285"/>
      <c r="AJ2041" s="16">
        <f t="shared" si="447"/>
        <v>0</v>
      </c>
    </row>
    <row r="2042" spans="1:36" ht="11.25" customHeight="1">
      <c r="A2042" s="169">
        <v>24500121</v>
      </c>
      <c r="B2042" s="144"/>
      <c r="C2042" s="197" t="s">
        <v>2221</v>
      </c>
      <c r="D2042" s="159">
        <v>0</v>
      </c>
      <c r="E2042" s="159">
        <v>0</v>
      </c>
      <c r="F2042" s="159">
        <v>0</v>
      </c>
      <c r="G2042" s="159">
        <v>0</v>
      </c>
      <c r="H2042" s="159">
        <v>0</v>
      </c>
      <c r="I2042" s="159">
        <v>0</v>
      </c>
      <c r="J2042" s="275">
        <v>0</v>
      </c>
      <c r="K2042" s="275">
        <v>0</v>
      </c>
      <c r="L2042" s="160">
        <v>0</v>
      </c>
      <c r="M2042" s="160">
        <v>0</v>
      </c>
      <c r="N2042" s="160">
        <v>0</v>
      </c>
      <c r="O2042" s="160">
        <v>0</v>
      </c>
      <c r="P2042" s="160">
        <v>0</v>
      </c>
      <c r="Q2042" s="160">
        <f t="shared" si="449"/>
        <v>0</v>
      </c>
      <c r="R2042" s="222"/>
      <c r="S2042" s="239"/>
      <c r="T2042" s="238" t="s">
        <v>1056</v>
      </c>
      <c r="U2042" s="519"/>
      <c r="V2042" s="16"/>
      <c r="W2042" s="11"/>
      <c r="X2042" s="17"/>
      <c r="Y2042" s="16"/>
      <c r="Z2042" s="11"/>
      <c r="AA2042" s="17"/>
      <c r="AB2042" s="16"/>
      <c r="AC2042" s="11"/>
      <c r="AD2042" s="17">
        <f>SUM(AB2042:AC2042)</f>
        <v>0</v>
      </c>
      <c r="AE2042" s="16">
        <f t="shared" si="451"/>
        <v>0</v>
      </c>
      <c r="AF2042" s="11">
        <f t="shared" si="451"/>
        <v>0</v>
      </c>
      <c r="AG2042" s="17">
        <f t="shared" si="451"/>
        <v>0</v>
      </c>
      <c r="AH2042" s="161"/>
      <c r="AI2042" s="285"/>
      <c r="AJ2042" s="16">
        <f t="shared" si="447"/>
        <v>0</v>
      </c>
    </row>
    <row r="2043" spans="1:36" ht="11.25" customHeight="1">
      <c r="A2043" s="169">
        <v>25200001</v>
      </c>
      <c r="B2043" s="144"/>
      <c r="C2043" s="197" t="s">
        <v>2520</v>
      </c>
      <c r="D2043" s="159">
        <v>0</v>
      </c>
      <c r="E2043" s="159">
        <v>0</v>
      </c>
      <c r="F2043" s="159">
        <v>0</v>
      </c>
      <c r="G2043" s="159">
        <v>0</v>
      </c>
      <c r="H2043" s="159">
        <v>0</v>
      </c>
      <c r="I2043" s="159">
        <v>0</v>
      </c>
      <c r="J2043" s="275">
        <v>0</v>
      </c>
      <c r="K2043" s="275">
        <v>0</v>
      </c>
      <c r="L2043" s="160">
        <v>0</v>
      </c>
      <c r="M2043" s="160">
        <v>0</v>
      </c>
      <c r="N2043" s="160">
        <v>0</v>
      </c>
      <c r="O2043" s="160">
        <v>0</v>
      </c>
      <c r="P2043" s="160">
        <v>0</v>
      </c>
      <c r="Q2043" s="160">
        <f t="shared" si="449"/>
        <v>0</v>
      </c>
      <c r="R2043" s="222" t="s">
        <v>2066</v>
      </c>
      <c r="S2043" s="239"/>
      <c r="T2043" s="239" t="s">
        <v>2067</v>
      </c>
      <c r="U2043" s="518"/>
      <c r="V2043" s="16">
        <v>0</v>
      </c>
      <c r="W2043" s="11">
        <v>0</v>
      </c>
      <c r="X2043" s="17">
        <v>0</v>
      </c>
      <c r="Y2043" s="16">
        <f>$Q2043</f>
        <v>0</v>
      </c>
      <c r="Z2043" s="11">
        <v>0</v>
      </c>
      <c r="AA2043" s="17">
        <f t="shared" ref="AA2043" si="453">SUM(Y2043:Z2043)</f>
        <v>0</v>
      </c>
      <c r="AB2043" s="16"/>
      <c r="AC2043" s="11"/>
      <c r="AD2043" s="17">
        <f t="shared" ref="AD2043" si="454">SUM(AB2043:AC2043)</f>
        <v>0</v>
      </c>
      <c r="AE2043" s="16"/>
      <c r="AF2043" s="11"/>
      <c r="AG2043" s="17"/>
      <c r="AH2043" s="161"/>
      <c r="AI2043" s="285"/>
      <c r="AJ2043" s="16">
        <f t="shared" si="447"/>
        <v>0</v>
      </c>
    </row>
    <row r="2044" spans="1:36" ht="11.25" customHeight="1">
      <c r="A2044" s="156">
        <v>25200002</v>
      </c>
      <c r="C2044" s="197" t="s">
        <v>1594</v>
      </c>
      <c r="D2044" s="159">
        <v>0</v>
      </c>
      <c r="E2044" s="159">
        <v>0</v>
      </c>
      <c r="F2044" s="159">
        <v>0</v>
      </c>
      <c r="G2044" s="159">
        <v>0</v>
      </c>
      <c r="H2044" s="159">
        <v>0</v>
      </c>
      <c r="I2044" s="159">
        <v>0</v>
      </c>
      <c r="J2044" s="275">
        <v>0</v>
      </c>
      <c r="K2044" s="275">
        <v>0</v>
      </c>
      <c r="L2044" s="160">
        <v>0</v>
      </c>
      <c r="M2044" s="160">
        <v>0</v>
      </c>
      <c r="N2044" s="160">
        <v>0</v>
      </c>
      <c r="O2044" s="160">
        <v>0</v>
      </c>
      <c r="P2044" s="160">
        <v>0</v>
      </c>
      <c r="Q2044" s="160">
        <f t="shared" si="449"/>
        <v>0</v>
      </c>
      <c r="R2044" s="222"/>
      <c r="S2044" s="239">
        <v>8</v>
      </c>
      <c r="T2044" s="239" t="s">
        <v>1676</v>
      </c>
      <c r="U2044" s="517"/>
      <c r="V2044" s="16">
        <v>0</v>
      </c>
      <c r="W2044" s="11">
        <v>0</v>
      </c>
      <c r="X2044" s="17">
        <v>0</v>
      </c>
      <c r="Y2044" s="16"/>
      <c r="Z2044" s="11">
        <f>Q2044</f>
        <v>0</v>
      </c>
      <c r="AA2044" s="17">
        <f t="shared" ref="AA2044:AA2063" si="455">Q2044</f>
        <v>0</v>
      </c>
      <c r="AB2044" s="16">
        <v>0</v>
      </c>
      <c r="AC2044" s="11">
        <f>$Q2044</f>
        <v>0</v>
      </c>
      <c r="AD2044" s="17">
        <f t="shared" si="452"/>
        <v>0</v>
      </c>
      <c r="AE2044" s="16"/>
      <c r="AF2044" s="11"/>
      <c r="AG2044" s="17"/>
      <c r="AH2044" s="161"/>
      <c r="AI2044" s="285"/>
      <c r="AJ2044" s="16">
        <f t="shared" si="447"/>
        <v>0</v>
      </c>
    </row>
    <row r="2045" spans="1:36" ht="11.25" customHeight="1">
      <c r="A2045" s="156">
        <v>25200022</v>
      </c>
      <c r="C2045" s="197" t="s">
        <v>283</v>
      </c>
      <c r="D2045" s="159">
        <v>0</v>
      </c>
      <c r="E2045" s="159">
        <v>0</v>
      </c>
      <c r="F2045" s="159">
        <v>0</v>
      </c>
      <c r="G2045" s="159">
        <v>0</v>
      </c>
      <c r="H2045" s="159">
        <v>0</v>
      </c>
      <c r="I2045" s="159">
        <v>0</v>
      </c>
      <c r="J2045" s="275">
        <v>0</v>
      </c>
      <c r="K2045" s="275">
        <v>0</v>
      </c>
      <c r="L2045" s="160">
        <v>0</v>
      </c>
      <c r="M2045" s="160">
        <v>0</v>
      </c>
      <c r="N2045" s="160">
        <v>0</v>
      </c>
      <c r="O2045" s="160">
        <v>0</v>
      </c>
      <c r="P2045" s="160">
        <v>0</v>
      </c>
      <c r="Q2045" s="160">
        <f t="shared" si="449"/>
        <v>0</v>
      </c>
      <c r="R2045" s="222"/>
      <c r="S2045" s="209">
        <v>8</v>
      </c>
      <c r="T2045" s="239" t="s">
        <v>1676</v>
      </c>
      <c r="U2045" s="517"/>
      <c r="V2045" s="16">
        <v>0</v>
      </c>
      <c r="W2045" s="11">
        <v>0</v>
      </c>
      <c r="X2045" s="17">
        <v>0</v>
      </c>
      <c r="Y2045" s="16"/>
      <c r="Z2045" s="11">
        <f>Q2045</f>
        <v>0</v>
      </c>
      <c r="AA2045" s="17">
        <f t="shared" si="455"/>
        <v>0</v>
      </c>
      <c r="AB2045" s="16">
        <v>0</v>
      </c>
      <c r="AC2045" s="11">
        <f>$Q2045</f>
        <v>0</v>
      </c>
      <c r="AD2045" s="17">
        <f t="shared" si="452"/>
        <v>0</v>
      </c>
      <c r="AE2045" s="16"/>
      <c r="AF2045" s="11"/>
      <c r="AG2045" s="17"/>
      <c r="AH2045" s="161"/>
      <c r="AI2045" s="285"/>
      <c r="AJ2045" s="16">
        <f t="shared" si="447"/>
        <v>0</v>
      </c>
    </row>
    <row r="2046" spans="1:36" ht="11.25" customHeight="1">
      <c r="A2046" s="156">
        <v>25200032</v>
      </c>
      <c r="C2046" s="197" t="s">
        <v>1233</v>
      </c>
      <c r="D2046" s="159">
        <v>0</v>
      </c>
      <c r="E2046" s="159">
        <v>0</v>
      </c>
      <c r="F2046" s="159">
        <v>0</v>
      </c>
      <c r="G2046" s="159">
        <v>0</v>
      </c>
      <c r="H2046" s="159">
        <v>0</v>
      </c>
      <c r="I2046" s="159">
        <v>0</v>
      </c>
      <c r="J2046" s="275">
        <v>0</v>
      </c>
      <c r="K2046" s="275">
        <v>0</v>
      </c>
      <c r="L2046" s="160">
        <v>0</v>
      </c>
      <c r="M2046" s="160">
        <v>0</v>
      </c>
      <c r="N2046" s="160">
        <v>0</v>
      </c>
      <c r="O2046" s="160">
        <v>0</v>
      </c>
      <c r="P2046" s="160">
        <v>0</v>
      </c>
      <c r="Q2046" s="160">
        <f t="shared" si="449"/>
        <v>0</v>
      </c>
      <c r="R2046" s="222"/>
      <c r="S2046" s="209">
        <v>8</v>
      </c>
      <c r="T2046" s="239" t="s">
        <v>1676</v>
      </c>
      <c r="U2046" s="517"/>
      <c r="V2046" s="16">
        <v>0</v>
      </c>
      <c r="W2046" s="11">
        <v>0</v>
      </c>
      <c r="X2046" s="17">
        <v>0</v>
      </c>
      <c r="Y2046" s="16"/>
      <c r="Z2046" s="11">
        <f>Q2046</f>
        <v>0</v>
      </c>
      <c r="AA2046" s="17">
        <f t="shared" si="455"/>
        <v>0</v>
      </c>
      <c r="AB2046" s="16">
        <v>0</v>
      </c>
      <c r="AC2046" s="11"/>
      <c r="AD2046" s="17">
        <f t="shared" si="452"/>
        <v>0</v>
      </c>
      <c r="AE2046" s="16"/>
      <c r="AF2046" s="11"/>
      <c r="AG2046" s="17"/>
      <c r="AH2046" s="161"/>
      <c r="AI2046" s="285"/>
      <c r="AJ2046" s="16">
        <f t="shared" si="447"/>
        <v>0</v>
      </c>
    </row>
    <row r="2047" spans="1:36" ht="11.25" customHeight="1">
      <c r="A2047" s="156">
        <v>25200111</v>
      </c>
      <c r="C2047" s="197" t="s">
        <v>1225</v>
      </c>
      <c r="D2047" s="159">
        <v>0</v>
      </c>
      <c r="E2047" s="159">
        <v>0</v>
      </c>
      <c r="F2047" s="159">
        <v>0</v>
      </c>
      <c r="G2047" s="159">
        <v>0</v>
      </c>
      <c r="H2047" s="159">
        <v>0</v>
      </c>
      <c r="I2047" s="159">
        <v>0</v>
      </c>
      <c r="J2047" s="275">
        <v>0</v>
      </c>
      <c r="K2047" s="275">
        <v>0</v>
      </c>
      <c r="L2047" s="160">
        <v>0</v>
      </c>
      <c r="M2047" s="160">
        <v>0</v>
      </c>
      <c r="N2047" s="160">
        <v>0</v>
      </c>
      <c r="O2047" s="160">
        <v>0</v>
      </c>
      <c r="P2047" s="160">
        <v>0</v>
      </c>
      <c r="Q2047" s="160">
        <f t="shared" si="449"/>
        <v>0</v>
      </c>
      <c r="R2047" s="222">
        <v>30</v>
      </c>
      <c r="S2047" s="209"/>
      <c r="T2047" s="209">
        <v>20</v>
      </c>
      <c r="U2047" s="517"/>
      <c r="V2047" s="16">
        <v>0</v>
      </c>
      <c r="W2047" s="11">
        <v>0</v>
      </c>
      <c r="X2047" s="17">
        <v>0</v>
      </c>
      <c r="Y2047" s="16">
        <f>Q2047</f>
        <v>0</v>
      </c>
      <c r="Z2047" s="11"/>
      <c r="AA2047" s="17">
        <f t="shared" si="455"/>
        <v>0</v>
      </c>
      <c r="AB2047" s="16">
        <f>$Q2047</f>
        <v>0</v>
      </c>
      <c r="AC2047" s="11">
        <v>0</v>
      </c>
      <c r="AD2047" s="17">
        <f t="shared" si="452"/>
        <v>0</v>
      </c>
      <c r="AE2047" s="16"/>
      <c r="AF2047" s="11"/>
      <c r="AG2047" s="17"/>
      <c r="AH2047" s="161"/>
      <c r="AI2047" s="285"/>
      <c r="AJ2047" s="16">
        <f t="shared" si="447"/>
        <v>0</v>
      </c>
    </row>
    <row r="2048" spans="1:36" ht="11.25" customHeight="1">
      <c r="A2048" s="156">
        <v>25200121</v>
      </c>
      <c r="C2048" s="197" t="s">
        <v>1773</v>
      </c>
      <c r="D2048" s="159">
        <v>-135739.34</v>
      </c>
      <c r="E2048" s="159">
        <v>-135739.34</v>
      </c>
      <c r="F2048" s="159">
        <v>0</v>
      </c>
      <c r="G2048" s="159">
        <v>0</v>
      </c>
      <c r="H2048" s="159">
        <v>0</v>
      </c>
      <c r="I2048" s="159">
        <v>0</v>
      </c>
      <c r="J2048" s="275">
        <v>0</v>
      </c>
      <c r="K2048" s="275">
        <v>0</v>
      </c>
      <c r="L2048" s="160">
        <v>0</v>
      </c>
      <c r="M2048" s="160">
        <v>0</v>
      </c>
      <c r="N2048" s="160">
        <v>0</v>
      </c>
      <c r="O2048" s="160">
        <v>0</v>
      </c>
      <c r="P2048" s="160">
        <v>0</v>
      </c>
      <c r="Q2048" s="160">
        <f t="shared" si="449"/>
        <v>-16967.4175</v>
      </c>
      <c r="R2048" s="222">
        <v>30</v>
      </c>
      <c r="S2048" s="209"/>
      <c r="T2048" s="209">
        <v>20</v>
      </c>
      <c r="U2048" s="517"/>
      <c r="V2048" s="16">
        <v>0</v>
      </c>
      <c r="W2048" s="11">
        <v>0</v>
      </c>
      <c r="X2048" s="17">
        <v>0</v>
      </c>
      <c r="Y2048" s="16">
        <f>Q2048</f>
        <v>-16967.4175</v>
      </c>
      <c r="Z2048" s="11"/>
      <c r="AA2048" s="17">
        <f t="shared" si="455"/>
        <v>-16967.4175</v>
      </c>
      <c r="AB2048" s="16"/>
      <c r="AC2048" s="11">
        <v>0</v>
      </c>
      <c r="AD2048" s="17">
        <f t="shared" si="452"/>
        <v>0</v>
      </c>
      <c r="AE2048" s="16"/>
      <c r="AF2048" s="11"/>
      <c r="AG2048" s="17"/>
      <c r="AH2048" s="161"/>
      <c r="AI2048" s="285"/>
      <c r="AJ2048" s="16">
        <f t="shared" si="447"/>
        <v>0</v>
      </c>
    </row>
    <row r="2049" spans="1:36" ht="11.25" customHeight="1">
      <c r="A2049" s="156">
        <v>25200122</v>
      </c>
      <c r="C2049" s="197" t="s">
        <v>1079</v>
      </c>
      <c r="D2049" s="159">
        <v>0</v>
      </c>
      <c r="E2049" s="159">
        <v>0</v>
      </c>
      <c r="F2049" s="159">
        <v>0</v>
      </c>
      <c r="G2049" s="159">
        <v>0</v>
      </c>
      <c r="H2049" s="159">
        <v>0</v>
      </c>
      <c r="I2049" s="159">
        <v>0</v>
      </c>
      <c r="J2049" s="275">
        <v>0</v>
      </c>
      <c r="K2049" s="275">
        <v>0</v>
      </c>
      <c r="L2049" s="160">
        <v>0</v>
      </c>
      <c r="M2049" s="160">
        <v>0</v>
      </c>
      <c r="N2049" s="160">
        <v>0</v>
      </c>
      <c r="O2049" s="160">
        <v>0</v>
      </c>
      <c r="P2049" s="160">
        <v>0</v>
      </c>
      <c r="Q2049" s="160">
        <f t="shared" si="449"/>
        <v>0</v>
      </c>
      <c r="R2049" s="222" t="s">
        <v>327</v>
      </c>
      <c r="S2049" s="209">
        <v>8</v>
      </c>
      <c r="T2049" s="239" t="s">
        <v>1676</v>
      </c>
      <c r="U2049" s="517"/>
      <c r="V2049" s="16">
        <v>0</v>
      </c>
      <c r="W2049" s="11">
        <v>0</v>
      </c>
      <c r="X2049" s="17">
        <v>0</v>
      </c>
      <c r="Y2049" s="16"/>
      <c r="Z2049" s="11">
        <f>Q2049</f>
        <v>0</v>
      </c>
      <c r="AA2049" s="17">
        <f t="shared" si="455"/>
        <v>0</v>
      </c>
      <c r="AB2049" s="16">
        <v>0</v>
      </c>
      <c r="AC2049" s="11"/>
      <c r="AD2049" s="17">
        <f t="shared" si="452"/>
        <v>0</v>
      </c>
      <c r="AE2049" s="16"/>
      <c r="AF2049" s="11"/>
      <c r="AG2049" s="17"/>
      <c r="AH2049" s="161"/>
      <c r="AI2049" s="285"/>
      <c r="AJ2049" s="16">
        <f t="shared" si="447"/>
        <v>0</v>
      </c>
    </row>
    <row r="2050" spans="1:36" ht="11.25" customHeight="1">
      <c r="A2050" s="156">
        <v>25200132</v>
      </c>
      <c r="C2050" s="197" t="s">
        <v>107</v>
      </c>
      <c r="D2050" s="159">
        <v>0</v>
      </c>
      <c r="E2050" s="159">
        <v>0</v>
      </c>
      <c r="F2050" s="159">
        <v>0</v>
      </c>
      <c r="G2050" s="159">
        <v>0</v>
      </c>
      <c r="H2050" s="159">
        <v>0</v>
      </c>
      <c r="I2050" s="159">
        <v>0</v>
      </c>
      <c r="J2050" s="275">
        <v>0</v>
      </c>
      <c r="K2050" s="275">
        <v>0</v>
      </c>
      <c r="L2050" s="160">
        <v>0</v>
      </c>
      <c r="M2050" s="160">
        <v>0</v>
      </c>
      <c r="N2050" s="160">
        <v>0</v>
      </c>
      <c r="O2050" s="160">
        <v>0</v>
      </c>
      <c r="P2050" s="160">
        <v>0</v>
      </c>
      <c r="Q2050" s="160">
        <f t="shared" si="449"/>
        <v>0</v>
      </c>
      <c r="R2050" s="222"/>
      <c r="S2050" s="238">
        <v>8</v>
      </c>
      <c r="T2050" s="239" t="s">
        <v>1676</v>
      </c>
      <c r="U2050" s="517"/>
      <c r="V2050" s="16">
        <v>0</v>
      </c>
      <c r="W2050" s="11">
        <v>0</v>
      </c>
      <c r="X2050" s="17">
        <v>0</v>
      </c>
      <c r="Y2050" s="16"/>
      <c r="Z2050" s="11">
        <f>Q2050</f>
        <v>0</v>
      </c>
      <c r="AA2050" s="17">
        <f t="shared" si="455"/>
        <v>0</v>
      </c>
      <c r="AB2050" s="16">
        <v>0</v>
      </c>
      <c r="AC2050" s="11"/>
      <c r="AD2050" s="17">
        <f t="shared" si="452"/>
        <v>0</v>
      </c>
      <c r="AE2050" s="16"/>
      <c r="AF2050" s="11"/>
      <c r="AG2050" s="17"/>
      <c r="AH2050" s="161"/>
      <c r="AI2050" s="285"/>
      <c r="AJ2050" s="16">
        <f t="shared" ref="AJ2050:AJ2113" si="456">Q2050-X2050-AA2050-AD2050-AG2050-AH2050</f>
        <v>0</v>
      </c>
    </row>
    <row r="2051" spans="1:36" ht="11.25" customHeight="1">
      <c r="A2051" s="156">
        <v>25200141</v>
      </c>
      <c r="C2051" s="197" t="s">
        <v>108</v>
      </c>
      <c r="D2051" s="159">
        <v>0</v>
      </c>
      <c r="E2051" s="159">
        <v>0</v>
      </c>
      <c r="F2051" s="159">
        <v>0</v>
      </c>
      <c r="G2051" s="159">
        <v>0</v>
      </c>
      <c r="H2051" s="159">
        <v>0</v>
      </c>
      <c r="I2051" s="159">
        <v>0</v>
      </c>
      <c r="J2051" s="275">
        <v>0</v>
      </c>
      <c r="K2051" s="275">
        <v>0</v>
      </c>
      <c r="L2051" s="160">
        <v>0</v>
      </c>
      <c r="M2051" s="160">
        <v>0</v>
      </c>
      <c r="N2051" s="160">
        <v>0</v>
      </c>
      <c r="O2051" s="160">
        <v>0</v>
      </c>
      <c r="P2051" s="160">
        <v>0</v>
      </c>
      <c r="Q2051" s="160">
        <f t="shared" si="449"/>
        <v>0</v>
      </c>
      <c r="R2051" s="222">
        <v>30</v>
      </c>
      <c r="S2051" s="209"/>
      <c r="T2051" s="209">
        <v>20</v>
      </c>
      <c r="U2051" s="517"/>
      <c r="V2051" s="16">
        <v>0</v>
      </c>
      <c r="W2051" s="11">
        <v>0</v>
      </c>
      <c r="X2051" s="17">
        <v>0</v>
      </c>
      <c r="Y2051" s="16">
        <f>Q2051</f>
        <v>0</v>
      </c>
      <c r="Z2051" s="11"/>
      <c r="AA2051" s="17">
        <f t="shared" si="455"/>
        <v>0</v>
      </c>
      <c r="AB2051" s="16">
        <f>$Q2051</f>
        <v>0</v>
      </c>
      <c r="AC2051" s="11">
        <v>0</v>
      </c>
      <c r="AD2051" s="17">
        <f t="shared" si="452"/>
        <v>0</v>
      </c>
      <c r="AE2051" s="16"/>
      <c r="AF2051" s="11"/>
      <c r="AG2051" s="17"/>
      <c r="AH2051" s="161"/>
      <c r="AI2051" s="285"/>
      <c r="AJ2051" s="16">
        <f t="shared" si="456"/>
        <v>0</v>
      </c>
    </row>
    <row r="2052" spans="1:36" ht="11.25" customHeight="1">
      <c r="A2052" s="156">
        <v>25200142</v>
      </c>
      <c r="C2052" s="197" t="s">
        <v>551</v>
      </c>
      <c r="D2052" s="159">
        <v>0</v>
      </c>
      <c r="E2052" s="159">
        <v>0</v>
      </c>
      <c r="F2052" s="159">
        <v>0</v>
      </c>
      <c r="G2052" s="159">
        <v>0</v>
      </c>
      <c r="H2052" s="159">
        <v>0</v>
      </c>
      <c r="I2052" s="159">
        <v>0</v>
      </c>
      <c r="J2052" s="275">
        <v>0</v>
      </c>
      <c r="K2052" s="275">
        <v>0</v>
      </c>
      <c r="L2052" s="160">
        <v>0</v>
      </c>
      <c r="M2052" s="160">
        <v>0</v>
      </c>
      <c r="N2052" s="160">
        <v>0</v>
      </c>
      <c r="O2052" s="160">
        <v>0</v>
      </c>
      <c r="P2052" s="160">
        <v>0</v>
      </c>
      <c r="Q2052" s="160">
        <f t="shared" si="449"/>
        <v>0</v>
      </c>
      <c r="R2052" s="222"/>
      <c r="S2052" s="209">
        <v>8</v>
      </c>
      <c r="T2052" s="239" t="s">
        <v>1676</v>
      </c>
      <c r="U2052" s="517"/>
      <c r="V2052" s="16">
        <v>0</v>
      </c>
      <c r="W2052" s="11">
        <v>0</v>
      </c>
      <c r="X2052" s="17">
        <v>0</v>
      </c>
      <c r="Y2052" s="16"/>
      <c r="Z2052" s="11">
        <f>Q2052</f>
        <v>0</v>
      </c>
      <c r="AA2052" s="17">
        <f t="shared" si="455"/>
        <v>0</v>
      </c>
      <c r="AB2052" s="16">
        <v>0</v>
      </c>
      <c r="AC2052" s="11"/>
      <c r="AD2052" s="17">
        <f t="shared" si="452"/>
        <v>0</v>
      </c>
      <c r="AE2052" s="16"/>
      <c r="AF2052" s="11"/>
      <c r="AG2052" s="17"/>
      <c r="AH2052" s="161"/>
      <c r="AI2052" s="285"/>
      <c r="AJ2052" s="16">
        <f t="shared" si="456"/>
        <v>0</v>
      </c>
    </row>
    <row r="2053" spans="1:36" ht="11.25" customHeight="1">
      <c r="A2053" s="156">
        <v>25200151</v>
      </c>
      <c r="C2053" s="197" t="s">
        <v>2740</v>
      </c>
      <c r="D2053" s="159">
        <v>0</v>
      </c>
      <c r="E2053" s="159">
        <v>0</v>
      </c>
      <c r="F2053" s="159">
        <v>0</v>
      </c>
      <c r="G2053" s="159">
        <v>0</v>
      </c>
      <c r="H2053" s="159">
        <v>0</v>
      </c>
      <c r="I2053" s="159">
        <v>0</v>
      </c>
      <c r="J2053" s="275">
        <v>0</v>
      </c>
      <c r="K2053" s="275">
        <v>0</v>
      </c>
      <c r="L2053" s="160">
        <v>0</v>
      </c>
      <c r="M2053" s="160">
        <v>0</v>
      </c>
      <c r="N2053" s="160">
        <v>0</v>
      </c>
      <c r="O2053" s="160">
        <v>0</v>
      </c>
      <c r="P2053" s="160">
        <v>0</v>
      </c>
      <c r="Q2053" s="160">
        <f t="shared" si="449"/>
        <v>0</v>
      </c>
      <c r="R2053" s="222" t="s">
        <v>2066</v>
      </c>
      <c r="S2053" s="209"/>
      <c r="T2053" s="239" t="s">
        <v>2067</v>
      </c>
      <c r="U2053" s="517"/>
      <c r="V2053" s="16">
        <v>0</v>
      </c>
      <c r="W2053" s="11">
        <v>0</v>
      </c>
      <c r="X2053" s="17">
        <v>0</v>
      </c>
      <c r="Y2053" s="16">
        <f>Q2053</f>
        <v>0</v>
      </c>
      <c r="Z2053" s="11"/>
      <c r="AA2053" s="17">
        <f t="shared" si="455"/>
        <v>0</v>
      </c>
      <c r="AB2053" s="16"/>
      <c r="AC2053" s="11">
        <v>0</v>
      </c>
      <c r="AD2053" s="17">
        <f t="shared" ref="AD2053" si="457">SUM(AB2053:AC2053)</f>
        <v>0</v>
      </c>
      <c r="AE2053" s="16"/>
      <c r="AF2053" s="11"/>
      <c r="AG2053" s="17"/>
      <c r="AH2053" s="161"/>
      <c r="AI2053" s="285"/>
      <c r="AJ2053" s="16">
        <f t="shared" si="456"/>
        <v>0</v>
      </c>
    </row>
    <row r="2054" spans="1:36" ht="11.25" customHeight="1">
      <c r="A2054" s="156">
        <v>25200152</v>
      </c>
      <c r="C2054" s="197" t="s">
        <v>1198</v>
      </c>
      <c r="D2054" s="159">
        <v>-107354.9</v>
      </c>
      <c r="E2054" s="159">
        <v>-107354.9</v>
      </c>
      <c r="F2054" s="159">
        <v>-15660.38</v>
      </c>
      <c r="G2054" s="159">
        <v>-15660.38</v>
      </c>
      <c r="H2054" s="159">
        <v>-15660.38</v>
      </c>
      <c r="I2054" s="159">
        <v>-15660.38</v>
      </c>
      <c r="J2054" s="275">
        <v>-15660.38</v>
      </c>
      <c r="K2054" s="275">
        <v>-15660.38</v>
      </c>
      <c r="L2054" s="160">
        <v>-15660.38</v>
      </c>
      <c r="M2054" s="160">
        <v>-15660.38</v>
      </c>
      <c r="N2054" s="160">
        <v>-15660.38</v>
      </c>
      <c r="O2054" s="160">
        <v>-15660.38</v>
      </c>
      <c r="P2054" s="160">
        <v>-15660.38</v>
      </c>
      <c r="Q2054" s="160">
        <f t="shared" si="449"/>
        <v>-27122.195000000003</v>
      </c>
      <c r="R2054" s="222"/>
      <c r="S2054" s="209">
        <v>8</v>
      </c>
      <c r="T2054" s="239" t="s">
        <v>1676</v>
      </c>
      <c r="U2054" s="517"/>
      <c r="V2054" s="16">
        <v>0</v>
      </c>
      <c r="W2054" s="11">
        <v>0</v>
      </c>
      <c r="X2054" s="17">
        <v>0</v>
      </c>
      <c r="Y2054" s="16"/>
      <c r="Z2054" s="11">
        <f>Q2054</f>
        <v>-27122.195000000003</v>
      </c>
      <c r="AA2054" s="17">
        <f t="shared" si="455"/>
        <v>-27122.195000000003</v>
      </c>
      <c r="AB2054" s="16">
        <v>0</v>
      </c>
      <c r="AC2054" s="11"/>
      <c r="AD2054" s="17">
        <f t="shared" si="452"/>
        <v>0</v>
      </c>
      <c r="AE2054" s="16"/>
      <c r="AF2054" s="11"/>
      <c r="AG2054" s="17"/>
      <c r="AH2054" s="161"/>
      <c r="AI2054" s="285"/>
      <c r="AJ2054" s="16">
        <f t="shared" si="456"/>
        <v>0</v>
      </c>
    </row>
    <row r="2055" spans="1:36" ht="11.25" customHeight="1">
      <c r="A2055" s="156">
        <v>25200161</v>
      </c>
      <c r="C2055" s="197" t="s">
        <v>55</v>
      </c>
      <c r="D2055" s="159">
        <v>-6328524.6399999997</v>
      </c>
      <c r="E2055" s="159">
        <v>-6537682.3099999996</v>
      </c>
      <c r="F2055" s="159">
        <v>-5715126.54</v>
      </c>
      <c r="G2055" s="159">
        <v>-5891810.0499999998</v>
      </c>
      <c r="H2055" s="159">
        <v>-6045290.8899999997</v>
      </c>
      <c r="I2055" s="159">
        <v>-6154055.6600000001</v>
      </c>
      <c r="J2055" s="275">
        <v>-6290780.9199999999</v>
      </c>
      <c r="K2055" s="275">
        <v>-6430928.9199999999</v>
      </c>
      <c r="L2055" s="160">
        <v>-6616703.9699999997</v>
      </c>
      <c r="M2055" s="160">
        <v>-6748935.21</v>
      </c>
      <c r="N2055" s="160">
        <v>-6840582.5199999996</v>
      </c>
      <c r="O2055" s="160">
        <v>-7065758.4299999997</v>
      </c>
      <c r="P2055" s="160">
        <v>-7309827.9900000002</v>
      </c>
      <c r="Q2055" s="160">
        <f t="shared" si="449"/>
        <v>-6429735.9779166654</v>
      </c>
      <c r="R2055" s="222">
        <v>30</v>
      </c>
      <c r="S2055" s="209"/>
      <c r="T2055" s="209">
        <v>20</v>
      </c>
      <c r="U2055" s="517"/>
      <c r="V2055" s="16">
        <v>0</v>
      </c>
      <c r="W2055" s="11">
        <v>0</v>
      </c>
      <c r="X2055" s="17">
        <v>0</v>
      </c>
      <c r="Y2055" s="16">
        <f>Q2055</f>
        <v>-6429735.9779166654</v>
      </c>
      <c r="Z2055" s="11"/>
      <c r="AA2055" s="17">
        <f t="shared" si="455"/>
        <v>-6429735.9779166654</v>
      </c>
      <c r="AB2055" s="16"/>
      <c r="AC2055" s="11">
        <v>0</v>
      </c>
      <c r="AD2055" s="17">
        <f t="shared" si="452"/>
        <v>0</v>
      </c>
      <c r="AE2055" s="16"/>
      <c r="AF2055" s="11"/>
      <c r="AG2055" s="17"/>
      <c r="AH2055" s="161"/>
      <c r="AI2055" s="285"/>
      <c r="AJ2055" s="16">
        <f t="shared" si="456"/>
        <v>0</v>
      </c>
    </row>
    <row r="2056" spans="1:36" ht="11.25" customHeight="1">
      <c r="A2056" s="156">
        <v>25200171</v>
      </c>
      <c r="C2056" s="197" t="s">
        <v>56</v>
      </c>
      <c r="D2056" s="159">
        <v>-13718266.960000001</v>
      </c>
      <c r="E2056" s="159">
        <v>-14238513.24</v>
      </c>
      <c r="F2056" s="159">
        <v>-14203667.52</v>
      </c>
      <c r="G2056" s="159">
        <v>-13888513.93</v>
      </c>
      <c r="H2056" s="159">
        <v>-13850204.67</v>
      </c>
      <c r="I2056" s="159">
        <v>-14103746.630000001</v>
      </c>
      <c r="J2056" s="275">
        <v>-14187551.65</v>
      </c>
      <c r="K2056" s="275">
        <v>-15093602.380000001</v>
      </c>
      <c r="L2056" s="160">
        <v>-15509477.33</v>
      </c>
      <c r="M2056" s="160">
        <v>-15405629.75</v>
      </c>
      <c r="N2056" s="160">
        <v>-15311890.09</v>
      </c>
      <c r="O2056" s="160">
        <v>-15765278.390000001</v>
      </c>
      <c r="P2056" s="160">
        <v>-16599170.85</v>
      </c>
      <c r="Q2056" s="160">
        <f t="shared" si="449"/>
        <v>-14726399.540416665</v>
      </c>
      <c r="R2056" s="222">
        <v>30</v>
      </c>
      <c r="S2056" s="209"/>
      <c r="T2056" s="209">
        <v>20</v>
      </c>
      <c r="U2056" s="517"/>
      <c r="V2056" s="16">
        <v>0</v>
      </c>
      <c r="W2056" s="11">
        <v>0</v>
      </c>
      <c r="X2056" s="17">
        <v>0</v>
      </c>
      <c r="Y2056" s="16">
        <f>Q2056</f>
        <v>-14726399.540416665</v>
      </c>
      <c r="Z2056" s="11"/>
      <c r="AA2056" s="17">
        <f t="shared" si="455"/>
        <v>-14726399.540416665</v>
      </c>
      <c r="AB2056" s="16"/>
      <c r="AC2056" s="11">
        <v>0</v>
      </c>
      <c r="AD2056" s="17">
        <f t="shared" si="452"/>
        <v>0</v>
      </c>
      <c r="AE2056" s="16"/>
      <c r="AF2056" s="11"/>
      <c r="AG2056" s="17"/>
      <c r="AH2056" s="161"/>
      <c r="AI2056" s="285"/>
      <c r="AJ2056" s="16">
        <f t="shared" si="456"/>
        <v>0</v>
      </c>
    </row>
    <row r="2057" spans="1:36" ht="11.25" customHeight="1">
      <c r="A2057" s="156">
        <v>25200181</v>
      </c>
      <c r="C2057" s="197" t="s">
        <v>1204</v>
      </c>
      <c r="D2057" s="159">
        <v>-32391132.699999999</v>
      </c>
      <c r="E2057" s="159">
        <v>-33133719.09</v>
      </c>
      <c r="F2057" s="159">
        <v>-30298118.91</v>
      </c>
      <c r="G2057" s="159">
        <v>-31030159.25</v>
      </c>
      <c r="H2057" s="159">
        <v>-31887632.120000001</v>
      </c>
      <c r="I2057" s="159">
        <v>-32515280.82</v>
      </c>
      <c r="J2057" s="275">
        <v>-33062558.52</v>
      </c>
      <c r="K2057" s="275">
        <v>-33446510.52</v>
      </c>
      <c r="L2057" s="160">
        <v>-34548596.07</v>
      </c>
      <c r="M2057" s="160">
        <v>-35015323.869999997</v>
      </c>
      <c r="N2057" s="160">
        <v>-35688031.079999998</v>
      </c>
      <c r="O2057" s="160">
        <v>-36801976.229999997</v>
      </c>
      <c r="P2057" s="160">
        <v>-37894853.18</v>
      </c>
      <c r="Q2057" s="160">
        <f t="shared" si="449"/>
        <v>-33547574.951666668</v>
      </c>
      <c r="R2057" s="222">
        <v>30</v>
      </c>
      <c r="S2057" s="209"/>
      <c r="T2057" s="209">
        <v>20</v>
      </c>
      <c r="U2057" s="517"/>
      <c r="V2057" s="16">
        <v>0</v>
      </c>
      <c r="W2057" s="11">
        <v>0</v>
      </c>
      <c r="X2057" s="17">
        <v>0</v>
      </c>
      <c r="Y2057" s="16">
        <f>Q2057</f>
        <v>-33547574.951666668</v>
      </c>
      <c r="Z2057" s="11"/>
      <c r="AA2057" s="17">
        <f t="shared" si="455"/>
        <v>-33547574.951666668</v>
      </c>
      <c r="AB2057" s="16"/>
      <c r="AC2057" s="11">
        <v>0</v>
      </c>
      <c r="AD2057" s="17">
        <f t="shared" si="452"/>
        <v>0</v>
      </c>
      <c r="AE2057" s="16"/>
      <c r="AF2057" s="11"/>
      <c r="AG2057" s="17"/>
      <c r="AH2057" s="161"/>
      <c r="AI2057" s="285"/>
      <c r="AJ2057" s="16">
        <f t="shared" si="456"/>
        <v>0</v>
      </c>
    </row>
    <row r="2058" spans="1:36" ht="11.25" customHeight="1">
      <c r="A2058" s="156">
        <v>25200191</v>
      </c>
      <c r="C2058" s="197" t="s">
        <v>354</v>
      </c>
      <c r="D2058" s="159">
        <v>0</v>
      </c>
      <c r="E2058" s="159">
        <v>0</v>
      </c>
      <c r="F2058" s="159">
        <v>0</v>
      </c>
      <c r="G2058" s="159">
        <v>0</v>
      </c>
      <c r="H2058" s="159">
        <v>0</v>
      </c>
      <c r="I2058" s="159">
        <v>0</v>
      </c>
      <c r="J2058" s="275">
        <v>0</v>
      </c>
      <c r="K2058" s="275">
        <v>0</v>
      </c>
      <c r="L2058" s="160">
        <v>0</v>
      </c>
      <c r="M2058" s="160">
        <v>0</v>
      </c>
      <c r="N2058" s="160">
        <v>0</v>
      </c>
      <c r="O2058" s="160">
        <v>0</v>
      </c>
      <c r="P2058" s="160">
        <v>0</v>
      </c>
      <c r="Q2058" s="160">
        <f t="shared" si="449"/>
        <v>0</v>
      </c>
      <c r="R2058" s="222">
        <v>30</v>
      </c>
      <c r="S2058" s="209"/>
      <c r="T2058" s="209">
        <v>20</v>
      </c>
      <c r="U2058" s="517"/>
      <c r="V2058" s="16">
        <v>0</v>
      </c>
      <c r="W2058" s="11">
        <v>0</v>
      </c>
      <c r="X2058" s="17">
        <v>0</v>
      </c>
      <c r="Y2058" s="16">
        <f>Q2058</f>
        <v>0</v>
      </c>
      <c r="Z2058" s="11"/>
      <c r="AA2058" s="17">
        <f t="shared" si="455"/>
        <v>0</v>
      </c>
      <c r="AB2058" s="16"/>
      <c r="AC2058" s="11">
        <v>0</v>
      </c>
      <c r="AD2058" s="17">
        <f t="shared" si="452"/>
        <v>0</v>
      </c>
      <c r="AE2058" s="16"/>
      <c r="AF2058" s="11"/>
      <c r="AG2058" s="17"/>
      <c r="AH2058" s="161"/>
      <c r="AI2058" s="285"/>
      <c r="AJ2058" s="16">
        <f t="shared" si="456"/>
        <v>0</v>
      </c>
    </row>
    <row r="2059" spans="1:36" ht="11.25" customHeight="1">
      <c r="A2059" s="156">
        <v>25200201</v>
      </c>
      <c r="C2059" s="197" t="s">
        <v>2214</v>
      </c>
      <c r="D2059" s="159">
        <v>0</v>
      </c>
      <c r="E2059" s="159">
        <v>0</v>
      </c>
      <c r="F2059" s="159">
        <v>0</v>
      </c>
      <c r="G2059" s="159">
        <v>0</v>
      </c>
      <c r="H2059" s="159">
        <v>0</v>
      </c>
      <c r="I2059" s="159">
        <v>0</v>
      </c>
      <c r="J2059" s="275">
        <v>0</v>
      </c>
      <c r="K2059" s="275">
        <v>0</v>
      </c>
      <c r="L2059" s="160">
        <v>0</v>
      </c>
      <c r="M2059" s="160">
        <v>0</v>
      </c>
      <c r="N2059" s="160">
        <v>0</v>
      </c>
      <c r="O2059" s="160">
        <v>0</v>
      </c>
      <c r="P2059" s="160">
        <v>0</v>
      </c>
      <c r="Q2059" s="160">
        <f t="shared" ref="Q2059:Q2122" si="458">(D2059+P2059+SUM(E2059:O2059)*2)/24</f>
        <v>0</v>
      </c>
      <c r="R2059" s="494" t="s">
        <v>2066</v>
      </c>
      <c r="S2059" s="261"/>
      <c r="T2059" s="239" t="s">
        <v>2067</v>
      </c>
      <c r="U2059" s="517"/>
      <c r="V2059" s="16">
        <v>0</v>
      </c>
      <c r="W2059" s="11">
        <v>0</v>
      </c>
      <c r="X2059" s="17">
        <v>0</v>
      </c>
      <c r="Y2059" s="16">
        <f>Q2059</f>
        <v>0</v>
      </c>
      <c r="Z2059" s="11"/>
      <c r="AA2059" s="17">
        <f t="shared" si="455"/>
        <v>0</v>
      </c>
      <c r="AB2059" s="16"/>
      <c r="AC2059" s="11">
        <v>0</v>
      </c>
      <c r="AD2059" s="17">
        <f>SUM(AB2059:AC2059)</f>
        <v>0</v>
      </c>
      <c r="AE2059" s="16"/>
      <c r="AF2059" s="11"/>
      <c r="AG2059" s="17"/>
      <c r="AH2059" s="161"/>
      <c r="AI2059" s="285"/>
      <c r="AJ2059" s="16">
        <f t="shared" si="456"/>
        <v>0</v>
      </c>
    </row>
    <row r="2060" spans="1:36" ht="11.25" customHeight="1">
      <c r="A2060" s="156">
        <v>25200202</v>
      </c>
      <c r="B2060" s="144"/>
      <c r="C2060" s="197" t="s">
        <v>1298</v>
      </c>
      <c r="D2060" s="159">
        <v>-21339624.16</v>
      </c>
      <c r="E2060" s="159">
        <v>-21764799.370000001</v>
      </c>
      <c r="F2060" s="159">
        <v>-17871221.739999998</v>
      </c>
      <c r="G2060" s="159">
        <v>-18083738.289999999</v>
      </c>
      <c r="H2060" s="159">
        <v>-18405436.68</v>
      </c>
      <c r="I2060" s="159">
        <v>-18742426.719999999</v>
      </c>
      <c r="J2060" s="275">
        <v>-18991805.960000001</v>
      </c>
      <c r="K2060" s="275">
        <v>-19210975.829999998</v>
      </c>
      <c r="L2060" s="160">
        <v>-19342140.960000001</v>
      </c>
      <c r="M2060" s="160">
        <v>-19643383.859999999</v>
      </c>
      <c r="N2060" s="160">
        <v>-20484401.579999998</v>
      </c>
      <c r="O2060" s="160">
        <v>-20775746.489999998</v>
      </c>
      <c r="P2060" s="160">
        <v>-21017779.32</v>
      </c>
      <c r="Q2060" s="160">
        <f t="shared" si="458"/>
        <v>-19541231.601666663</v>
      </c>
      <c r="R2060" s="494"/>
      <c r="S2060" s="261">
        <v>8</v>
      </c>
      <c r="T2060" s="239" t="s">
        <v>1676</v>
      </c>
      <c r="U2060" s="517"/>
      <c r="V2060" s="16">
        <v>0</v>
      </c>
      <c r="W2060" s="11">
        <v>0</v>
      </c>
      <c r="X2060" s="17">
        <v>0</v>
      </c>
      <c r="Y2060" s="16"/>
      <c r="Z2060" s="11">
        <f>Q2060</f>
        <v>-19541231.601666663</v>
      </c>
      <c r="AA2060" s="17">
        <f t="shared" si="455"/>
        <v>-19541231.601666663</v>
      </c>
      <c r="AB2060" s="16">
        <v>0</v>
      </c>
      <c r="AC2060" s="11"/>
      <c r="AD2060" s="17">
        <f t="shared" si="452"/>
        <v>0</v>
      </c>
      <c r="AE2060" s="16"/>
      <c r="AF2060" s="11"/>
      <c r="AG2060" s="17"/>
      <c r="AH2060" s="161"/>
      <c r="AI2060" s="285"/>
      <c r="AJ2060" s="16">
        <f t="shared" si="456"/>
        <v>0</v>
      </c>
    </row>
    <row r="2061" spans="1:36" ht="11.25" customHeight="1">
      <c r="A2061" s="156">
        <v>25200211</v>
      </c>
      <c r="B2061" s="144"/>
      <c r="C2061" s="197" t="s">
        <v>2065</v>
      </c>
      <c r="D2061" s="159">
        <v>0</v>
      </c>
      <c r="E2061" s="159">
        <v>0</v>
      </c>
      <c r="F2061" s="159">
        <v>0</v>
      </c>
      <c r="G2061" s="159">
        <v>0</v>
      </c>
      <c r="H2061" s="159">
        <v>0</v>
      </c>
      <c r="I2061" s="159">
        <v>0</v>
      </c>
      <c r="J2061" s="275">
        <v>0</v>
      </c>
      <c r="K2061" s="275">
        <v>0</v>
      </c>
      <c r="L2061" s="160">
        <v>0</v>
      </c>
      <c r="M2061" s="160">
        <v>0</v>
      </c>
      <c r="N2061" s="160">
        <v>0</v>
      </c>
      <c r="O2061" s="160">
        <v>0</v>
      </c>
      <c r="P2061" s="160">
        <v>0</v>
      </c>
      <c r="Q2061" s="160">
        <f t="shared" si="458"/>
        <v>0</v>
      </c>
      <c r="R2061" s="494" t="s">
        <v>2066</v>
      </c>
      <c r="S2061" s="261"/>
      <c r="T2061" s="239" t="s">
        <v>2067</v>
      </c>
      <c r="U2061" s="517"/>
      <c r="V2061" s="16">
        <v>0</v>
      </c>
      <c r="W2061" s="11">
        <v>0</v>
      </c>
      <c r="X2061" s="17">
        <v>0</v>
      </c>
      <c r="Y2061" s="16">
        <f>Q2061</f>
        <v>0</v>
      </c>
      <c r="Z2061" s="11"/>
      <c r="AA2061" s="17">
        <f t="shared" si="455"/>
        <v>0</v>
      </c>
      <c r="AB2061" s="16"/>
      <c r="AC2061" s="11">
        <v>0</v>
      </c>
      <c r="AD2061" s="17">
        <f t="shared" si="452"/>
        <v>0</v>
      </c>
      <c r="AE2061" s="16"/>
      <c r="AF2061" s="11"/>
      <c r="AG2061" s="17"/>
      <c r="AH2061" s="161"/>
      <c r="AI2061" s="285"/>
      <c r="AJ2061" s="16">
        <f t="shared" si="456"/>
        <v>0</v>
      </c>
    </row>
    <row r="2062" spans="1:36" ht="11.25" customHeight="1">
      <c r="A2062" s="156">
        <v>25200212</v>
      </c>
      <c r="B2062" s="144"/>
      <c r="C2062" s="197" t="s">
        <v>124</v>
      </c>
      <c r="D2062" s="159">
        <v>0</v>
      </c>
      <c r="E2062" s="159">
        <v>0</v>
      </c>
      <c r="F2062" s="159">
        <v>0</v>
      </c>
      <c r="G2062" s="159">
        <v>0</v>
      </c>
      <c r="H2062" s="159">
        <v>0</v>
      </c>
      <c r="I2062" s="159">
        <v>0</v>
      </c>
      <c r="J2062" s="275">
        <v>0</v>
      </c>
      <c r="K2062" s="275">
        <v>0</v>
      </c>
      <c r="L2062" s="160">
        <v>0</v>
      </c>
      <c r="M2062" s="160">
        <v>0</v>
      </c>
      <c r="N2062" s="160">
        <v>0</v>
      </c>
      <c r="O2062" s="160">
        <v>0</v>
      </c>
      <c r="P2062" s="160">
        <v>0</v>
      </c>
      <c r="Q2062" s="160">
        <f t="shared" si="458"/>
        <v>0</v>
      </c>
      <c r="R2062" s="222"/>
      <c r="S2062" s="209">
        <v>8</v>
      </c>
      <c r="T2062" s="239" t="s">
        <v>1676</v>
      </c>
      <c r="U2062" s="517"/>
      <c r="V2062" s="16">
        <v>0</v>
      </c>
      <c r="W2062" s="11">
        <v>0</v>
      </c>
      <c r="X2062" s="17">
        <v>0</v>
      </c>
      <c r="Y2062" s="16"/>
      <c r="Z2062" s="11">
        <f>Q2062</f>
        <v>0</v>
      </c>
      <c r="AA2062" s="17">
        <f t="shared" si="455"/>
        <v>0</v>
      </c>
      <c r="AB2062" s="16">
        <v>0</v>
      </c>
      <c r="AC2062" s="11"/>
      <c r="AD2062" s="17">
        <f t="shared" si="452"/>
        <v>0</v>
      </c>
      <c r="AE2062" s="16"/>
      <c r="AF2062" s="11"/>
      <c r="AG2062" s="17"/>
      <c r="AH2062" s="161"/>
      <c r="AI2062" s="285"/>
      <c r="AJ2062" s="16">
        <f t="shared" si="456"/>
        <v>0</v>
      </c>
    </row>
    <row r="2063" spans="1:36" ht="11.25" customHeight="1">
      <c r="A2063" s="156">
        <v>25200222</v>
      </c>
      <c r="B2063" s="144"/>
      <c r="C2063" s="197" t="s">
        <v>1299</v>
      </c>
      <c r="D2063" s="159">
        <v>-1572884</v>
      </c>
      <c r="E2063" s="159">
        <v>-1572884</v>
      </c>
      <c r="F2063" s="159">
        <v>-1338611</v>
      </c>
      <c r="G2063" s="159">
        <v>-1294568</v>
      </c>
      <c r="H2063" s="159">
        <v>-1283049</v>
      </c>
      <c r="I2063" s="159">
        <v>-1189811</v>
      </c>
      <c r="J2063" s="275">
        <v>-1192764</v>
      </c>
      <c r="K2063" s="275">
        <v>-1210591.99</v>
      </c>
      <c r="L2063" s="160">
        <v>-1213152.99</v>
      </c>
      <c r="M2063" s="160">
        <v>-1213996.99</v>
      </c>
      <c r="N2063" s="160">
        <v>-1218609.99</v>
      </c>
      <c r="O2063" s="160">
        <v>-1288723.99</v>
      </c>
      <c r="P2063" s="160">
        <v>-1267886.99</v>
      </c>
      <c r="Q2063" s="160">
        <f t="shared" si="458"/>
        <v>-1286429.0370833334</v>
      </c>
      <c r="R2063" s="494"/>
      <c r="S2063" s="261">
        <v>8</v>
      </c>
      <c r="T2063" s="239" t="s">
        <v>1676</v>
      </c>
      <c r="U2063" s="517"/>
      <c r="V2063" s="16">
        <v>0</v>
      </c>
      <c r="W2063" s="11">
        <v>0</v>
      </c>
      <c r="X2063" s="17">
        <v>0</v>
      </c>
      <c r="Y2063" s="16"/>
      <c r="Z2063" s="11">
        <f>Q2063</f>
        <v>-1286429.0370833334</v>
      </c>
      <c r="AA2063" s="17">
        <f t="shared" si="455"/>
        <v>-1286429.0370833334</v>
      </c>
      <c r="AB2063" s="16">
        <v>0</v>
      </c>
      <c r="AC2063" s="11"/>
      <c r="AD2063" s="17">
        <f t="shared" si="452"/>
        <v>0</v>
      </c>
      <c r="AE2063" s="16"/>
      <c r="AF2063" s="11"/>
      <c r="AG2063" s="17"/>
      <c r="AH2063" s="161"/>
      <c r="AI2063" s="285"/>
      <c r="AJ2063" s="16">
        <f t="shared" si="456"/>
        <v>0</v>
      </c>
    </row>
    <row r="2064" spans="1:36" ht="11.25" customHeight="1">
      <c r="A2064" s="156">
        <v>25200232</v>
      </c>
      <c r="B2064" s="144"/>
      <c r="C2064" s="197" t="s">
        <v>281</v>
      </c>
      <c r="D2064" s="159">
        <v>0</v>
      </c>
      <c r="E2064" s="159">
        <v>0</v>
      </c>
      <c r="F2064" s="159">
        <v>0</v>
      </c>
      <c r="G2064" s="159">
        <v>0</v>
      </c>
      <c r="H2064" s="159">
        <v>0</v>
      </c>
      <c r="I2064" s="159">
        <v>0</v>
      </c>
      <c r="J2064" s="275">
        <v>0</v>
      </c>
      <c r="K2064" s="275">
        <v>0</v>
      </c>
      <c r="L2064" s="160">
        <v>0</v>
      </c>
      <c r="M2064" s="160">
        <v>0</v>
      </c>
      <c r="N2064" s="160">
        <v>0</v>
      </c>
      <c r="O2064" s="160">
        <v>0</v>
      </c>
      <c r="P2064" s="160">
        <v>0</v>
      </c>
      <c r="Q2064" s="160">
        <f t="shared" si="458"/>
        <v>0</v>
      </c>
      <c r="R2064" s="222"/>
      <c r="S2064" s="209"/>
      <c r="T2064" s="239" t="s">
        <v>1676</v>
      </c>
      <c r="U2064" s="517"/>
      <c r="V2064" s="16">
        <v>0</v>
      </c>
      <c r="W2064" s="11">
        <v>0</v>
      </c>
      <c r="X2064" s="17">
        <v>0</v>
      </c>
      <c r="Y2064" s="16"/>
      <c r="Z2064" s="11"/>
      <c r="AA2064" s="17"/>
      <c r="AB2064" s="16">
        <v>0</v>
      </c>
      <c r="AC2064" s="11">
        <f>$Q2064</f>
        <v>0</v>
      </c>
      <c r="AD2064" s="17">
        <f t="shared" si="452"/>
        <v>0</v>
      </c>
      <c r="AE2064" s="16"/>
      <c r="AF2064" s="11"/>
      <c r="AG2064" s="17"/>
      <c r="AH2064" s="161"/>
      <c r="AI2064" s="285"/>
      <c r="AJ2064" s="16">
        <f t="shared" si="456"/>
        <v>0</v>
      </c>
    </row>
    <row r="2065" spans="1:36" ht="11.25" customHeight="1">
      <c r="A2065" s="156">
        <v>25200262</v>
      </c>
      <c r="B2065" s="144"/>
      <c r="C2065" s="197" t="s">
        <v>1078</v>
      </c>
      <c r="D2065" s="159">
        <v>-39367.31</v>
      </c>
      <c r="E2065" s="159">
        <v>-39367.31</v>
      </c>
      <c r="F2065" s="159">
        <v>0</v>
      </c>
      <c r="G2065" s="159">
        <v>0</v>
      </c>
      <c r="H2065" s="159">
        <v>0</v>
      </c>
      <c r="I2065" s="159">
        <v>0</v>
      </c>
      <c r="J2065" s="275">
        <v>0</v>
      </c>
      <c r="K2065" s="275">
        <v>0</v>
      </c>
      <c r="L2065" s="160">
        <v>0</v>
      </c>
      <c r="M2065" s="160">
        <v>0</v>
      </c>
      <c r="N2065" s="160">
        <v>0</v>
      </c>
      <c r="O2065" s="160">
        <v>0</v>
      </c>
      <c r="P2065" s="160">
        <v>0</v>
      </c>
      <c r="Q2065" s="160">
        <f t="shared" si="458"/>
        <v>-4920.9137499999997</v>
      </c>
      <c r="R2065" s="494"/>
      <c r="S2065" s="222">
        <v>8</v>
      </c>
      <c r="T2065" s="239" t="s">
        <v>1676</v>
      </c>
      <c r="U2065" s="517"/>
      <c r="V2065" s="16">
        <v>0</v>
      </c>
      <c r="W2065" s="11">
        <v>0</v>
      </c>
      <c r="X2065" s="17">
        <v>0</v>
      </c>
      <c r="Y2065" s="16"/>
      <c r="Z2065" s="11">
        <f>Q2065</f>
        <v>-4920.9137499999997</v>
      </c>
      <c r="AA2065" s="17">
        <f>Q2065</f>
        <v>-4920.9137499999997</v>
      </c>
      <c r="AB2065" s="16">
        <v>0</v>
      </c>
      <c r="AC2065" s="11"/>
      <c r="AD2065" s="17">
        <f t="shared" si="452"/>
        <v>0</v>
      </c>
      <c r="AE2065" s="16"/>
      <c r="AF2065" s="11"/>
      <c r="AG2065" s="17"/>
      <c r="AH2065" s="161"/>
      <c r="AI2065" s="285"/>
      <c r="AJ2065" s="16">
        <f t="shared" si="456"/>
        <v>0</v>
      </c>
    </row>
    <row r="2066" spans="1:36" ht="11.25" customHeight="1">
      <c r="A2066" s="156">
        <v>25200272</v>
      </c>
      <c r="B2066" s="144"/>
      <c r="C2066" s="197" t="s">
        <v>1823</v>
      </c>
      <c r="D2066" s="159">
        <v>0</v>
      </c>
      <c r="E2066" s="159">
        <v>0</v>
      </c>
      <c r="F2066" s="159">
        <v>0</v>
      </c>
      <c r="G2066" s="159">
        <v>0</v>
      </c>
      <c r="H2066" s="159">
        <v>0</v>
      </c>
      <c r="I2066" s="159">
        <v>0</v>
      </c>
      <c r="J2066" s="275">
        <v>0</v>
      </c>
      <c r="K2066" s="275">
        <v>0</v>
      </c>
      <c r="L2066" s="160">
        <v>0</v>
      </c>
      <c r="M2066" s="160">
        <v>0</v>
      </c>
      <c r="N2066" s="160">
        <v>0</v>
      </c>
      <c r="O2066" s="160">
        <v>0</v>
      </c>
      <c r="P2066" s="160">
        <v>0</v>
      </c>
      <c r="Q2066" s="160">
        <f t="shared" si="458"/>
        <v>0</v>
      </c>
      <c r="R2066" s="494"/>
      <c r="S2066" s="222">
        <v>8</v>
      </c>
      <c r="T2066" s="239" t="s">
        <v>1676</v>
      </c>
      <c r="U2066" s="517"/>
      <c r="V2066" s="16">
        <v>0</v>
      </c>
      <c r="W2066" s="11">
        <v>0</v>
      </c>
      <c r="X2066" s="17">
        <v>0</v>
      </c>
      <c r="Y2066" s="16"/>
      <c r="Z2066" s="11">
        <f>Q2066</f>
        <v>0</v>
      </c>
      <c r="AA2066" s="17">
        <f>Q2066</f>
        <v>0</v>
      </c>
      <c r="AB2066" s="16">
        <v>0</v>
      </c>
      <c r="AC2066" s="11"/>
      <c r="AD2066" s="17">
        <f t="shared" si="452"/>
        <v>0</v>
      </c>
      <c r="AE2066" s="16"/>
      <c r="AF2066" s="11"/>
      <c r="AG2066" s="17"/>
      <c r="AH2066" s="161"/>
      <c r="AI2066" s="285"/>
      <c r="AJ2066" s="16">
        <f t="shared" si="456"/>
        <v>0</v>
      </c>
    </row>
    <row r="2067" spans="1:36" ht="11.25" customHeight="1">
      <c r="A2067" s="156">
        <v>25300001</v>
      </c>
      <c r="C2067" s="197" t="s">
        <v>109</v>
      </c>
      <c r="D2067" s="159">
        <v>-111458.82</v>
      </c>
      <c r="E2067" s="159">
        <v>-117022.96</v>
      </c>
      <c r="F2067" s="159">
        <v>-105010.01</v>
      </c>
      <c r="G2067" s="159">
        <v>-107583.23</v>
      </c>
      <c r="H2067" s="159">
        <v>-100089.64</v>
      </c>
      <c r="I2067" s="159">
        <v>-104675.87</v>
      </c>
      <c r="J2067" s="275">
        <v>-66585.37</v>
      </c>
      <c r="K2067" s="275">
        <v>-39585.18</v>
      </c>
      <c r="L2067" s="160">
        <v>-2988792.51</v>
      </c>
      <c r="M2067" s="160">
        <v>0</v>
      </c>
      <c r="N2067" s="160">
        <v>77235.740000000005</v>
      </c>
      <c r="O2067" s="160">
        <v>-70910.509999999995</v>
      </c>
      <c r="P2067" s="160">
        <v>-68646.12</v>
      </c>
      <c r="Q2067" s="160">
        <f t="shared" si="458"/>
        <v>-309422.66749999992</v>
      </c>
      <c r="R2067" s="494"/>
      <c r="S2067" s="222"/>
      <c r="T2067" s="298"/>
      <c r="U2067" s="517"/>
      <c r="V2067" s="16">
        <v>0</v>
      </c>
      <c r="W2067" s="11">
        <v>0</v>
      </c>
      <c r="X2067" s="17">
        <v>0</v>
      </c>
      <c r="Y2067" s="16"/>
      <c r="Z2067" s="11"/>
      <c r="AA2067" s="17"/>
      <c r="AB2067" s="16"/>
      <c r="AC2067" s="11"/>
      <c r="AD2067" s="17">
        <f t="shared" si="452"/>
        <v>0</v>
      </c>
      <c r="AE2067" s="16"/>
      <c r="AF2067" s="11"/>
      <c r="AG2067" s="17"/>
      <c r="AH2067" s="164">
        <f>Q2067</f>
        <v>-309422.66749999992</v>
      </c>
      <c r="AI2067" s="285"/>
      <c r="AJ2067" s="16">
        <f t="shared" si="456"/>
        <v>0</v>
      </c>
    </row>
    <row r="2068" spans="1:36" ht="11.25" customHeight="1">
      <c r="A2068" s="156">
        <v>25300002</v>
      </c>
      <c r="B2068" s="144"/>
      <c r="C2068" s="197" t="s">
        <v>1040</v>
      </c>
      <c r="D2068" s="159">
        <v>0</v>
      </c>
      <c r="E2068" s="159">
        <v>0</v>
      </c>
      <c r="F2068" s="159">
        <v>0</v>
      </c>
      <c r="G2068" s="159">
        <v>0</v>
      </c>
      <c r="H2068" s="159">
        <v>0</v>
      </c>
      <c r="I2068" s="159">
        <v>0</v>
      </c>
      <c r="J2068" s="275">
        <v>0</v>
      </c>
      <c r="K2068" s="275">
        <v>0</v>
      </c>
      <c r="L2068" s="160">
        <v>0</v>
      </c>
      <c r="M2068" s="160">
        <v>0</v>
      </c>
      <c r="N2068" s="160">
        <v>0</v>
      </c>
      <c r="O2068" s="160">
        <v>0</v>
      </c>
      <c r="P2068" s="160">
        <v>0</v>
      </c>
      <c r="Q2068" s="160">
        <f t="shared" si="458"/>
        <v>0</v>
      </c>
      <c r="R2068" s="222"/>
      <c r="S2068" s="209"/>
      <c r="T2068" s="239" t="s">
        <v>1676</v>
      </c>
      <c r="U2068" s="517"/>
      <c r="V2068" s="16">
        <v>0</v>
      </c>
      <c r="W2068" s="11">
        <v>0</v>
      </c>
      <c r="X2068" s="17">
        <v>0</v>
      </c>
      <c r="Y2068" s="16"/>
      <c r="Z2068" s="11"/>
      <c r="AA2068" s="17"/>
      <c r="AB2068" s="16">
        <v>0</v>
      </c>
      <c r="AC2068" s="11">
        <f>$Q2068</f>
        <v>0</v>
      </c>
      <c r="AD2068" s="17">
        <f t="shared" si="452"/>
        <v>0</v>
      </c>
      <c r="AE2068" s="16"/>
      <c r="AF2068" s="11"/>
      <c r="AG2068" s="17"/>
      <c r="AH2068" s="161"/>
      <c r="AI2068" s="285"/>
      <c r="AJ2068" s="16">
        <f t="shared" si="456"/>
        <v>0</v>
      </c>
    </row>
    <row r="2069" spans="1:36" ht="11.25" customHeight="1">
      <c r="A2069" s="156">
        <v>25300011</v>
      </c>
      <c r="C2069" s="197" t="s">
        <v>1002</v>
      </c>
      <c r="D2069" s="159">
        <v>-6901</v>
      </c>
      <c r="E2069" s="159">
        <v>-6901</v>
      </c>
      <c r="F2069" s="159">
        <v>-5000</v>
      </c>
      <c r="G2069" s="159">
        <v>-5000</v>
      </c>
      <c r="H2069" s="159">
        <v>-5000</v>
      </c>
      <c r="I2069" s="159">
        <v>-5000</v>
      </c>
      <c r="J2069" s="275">
        <v>-5000</v>
      </c>
      <c r="K2069" s="275">
        <v>-5000</v>
      </c>
      <c r="L2069" s="160">
        <v>-5000</v>
      </c>
      <c r="M2069" s="160">
        <v>-5000</v>
      </c>
      <c r="N2069" s="160">
        <v>-5000</v>
      </c>
      <c r="O2069" s="160">
        <v>-5000</v>
      </c>
      <c r="P2069" s="160">
        <v>-5000</v>
      </c>
      <c r="Q2069" s="160">
        <f t="shared" si="458"/>
        <v>-5237.625</v>
      </c>
      <c r="R2069" s="494"/>
      <c r="S2069" s="260"/>
      <c r="T2069" s="298"/>
      <c r="U2069" s="517"/>
      <c r="V2069" s="16">
        <v>0</v>
      </c>
      <c r="W2069" s="11">
        <v>0</v>
      </c>
      <c r="X2069" s="17">
        <v>0</v>
      </c>
      <c r="Y2069" s="16"/>
      <c r="Z2069" s="11"/>
      <c r="AA2069" s="17"/>
      <c r="AB2069" s="16"/>
      <c r="AC2069" s="11"/>
      <c r="AD2069" s="17">
        <f t="shared" si="452"/>
        <v>0</v>
      </c>
      <c r="AE2069" s="16"/>
      <c r="AF2069" s="11"/>
      <c r="AG2069" s="17"/>
      <c r="AH2069" s="164">
        <f>Q2069</f>
        <v>-5237.625</v>
      </c>
      <c r="AI2069" s="285"/>
      <c r="AJ2069" s="16">
        <f t="shared" si="456"/>
        <v>0</v>
      </c>
    </row>
    <row r="2070" spans="1:36" ht="11.25" customHeight="1">
      <c r="A2070" s="156">
        <v>25300022</v>
      </c>
      <c r="C2070" s="197" t="s">
        <v>199</v>
      </c>
      <c r="D2070" s="159">
        <v>0</v>
      </c>
      <c r="E2070" s="159">
        <v>0</v>
      </c>
      <c r="F2070" s="159">
        <v>0</v>
      </c>
      <c r="G2070" s="159">
        <v>0</v>
      </c>
      <c r="H2070" s="159">
        <v>0</v>
      </c>
      <c r="I2070" s="159">
        <v>0</v>
      </c>
      <c r="J2070" s="275">
        <v>0</v>
      </c>
      <c r="K2070" s="275">
        <v>0</v>
      </c>
      <c r="L2070" s="160">
        <v>0</v>
      </c>
      <c r="M2070" s="160">
        <v>0</v>
      </c>
      <c r="N2070" s="160">
        <v>0</v>
      </c>
      <c r="O2070" s="160">
        <v>0</v>
      </c>
      <c r="P2070" s="160">
        <v>0</v>
      </c>
      <c r="Q2070" s="160">
        <f t="shared" si="458"/>
        <v>0</v>
      </c>
      <c r="R2070" s="222"/>
      <c r="S2070" s="209"/>
      <c r="T2070" s="209"/>
      <c r="U2070" s="517"/>
      <c r="V2070" s="16">
        <v>0</v>
      </c>
      <c r="W2070" s="11">
        <v>0</v>
      </c>
      <c r="X2070" s="17">
        <v>0</v>
      </c>
      <c r="Y2070" s="16"/>
      <c r="Z2070" s="11"/>
      <c r="AA2070" s="17"/>
      <c r="AB2070" s="16"/>
      <c r="AC2070" s="11"/>
      <c r="AD2070" s="17">
        <f t="shared" si="452"/>
        <v>0</v>
      </c>
      <c r="AE2070" s="16"/>
      <c r="AF2070" s="11"/>
      <c r="AG2070" s="17"/>
      <c r="AH2070" s="164">
        <f>Q2070</f>
        <v>0</v>
      </c>
      <c r="AI2070" s="285"/>
      <c r="AJ2070" s="16">
        <f t="shared" si="456"/>
        <v>0</v>
      </c>
    </row>
    <row r="2071" spans="1:36" ht="11.25" customHeight="1">
      <c r="A2071" s="156">
        <v>25300031</v>
      </c>
      <c r="B2071" s="144"/>
      <c r="C2071" s="197" t="s">
        <v>1041</v>
      </c>
      <c r="D2071" s="159">
        <v>0</v>
      </c>
      <c r="E2071" s="159">
        <v>0</v>
      </c>
      <c r="F2071" s="159">
        <v>0</v>
      </c>
      <c r="G2071" s="159">
        <v>0</v>
      </c>
      <c r="H2071" s="159">
        <v>0</v>
      </c>
      <c r="I2071" s="159">
        <v>0</v>
      </c>
      <c r="J2071" s="275">
        <v>0</v>
      </c>
      <c r="K2071" s="275">
        <v>0</v>
      </c>
      <c r="L2071" s="160">
        <v>0</v>
      </c>
      <c r="M2071" s="160">
        <v>0</v>
      </c>
      <c r="N2071" s="160">
        <v>0</v>
      </c>
      <c r="O2071" s="160">
        <v>0</v>
      </c>
      <c r="P2071" s="160">
        <v>0</v>
      </c>
      <c r="Q2071" s="160">
        <f t="shared" si="458"/>
        <v>0</v>
      </c>
      <c r="R2071" s="222"/>
      <c r="S2071" s="298"/>
      <c r="T2071" s="298"/>
      <c r="U2071" s="517"/>
      <c r="V2071" s="16">
        <v>0</v>
      </c>
      <c r="W2071" s="11">
        <v>0</v>
      </c>
      <c r="X2071" s="17">
        <v>0</v>
      </c>
      <c r="Y2071" s="16"/>
      <c r="Z2071" s="11"/>
      <c r="AA2071" s="17"/>
      <c r="AB2071" s="16"/>
      <c r="AC2071" s="11"/>
      <c r="AD2071" s="17">
        <f t="shared" si="452"/>
        <v>0</v>
      </c>
      <c r="AE2071" s="16"/>
      <c r="AF2071" s="11"/>
      <c r="AG2071" s="17"/>
      <c r="AH2071" s="164">
        <f>Q2071</f>
        <v>0</v>
      </c>
      <c r="AI2071" s="285"/>
      <c r="AJ2071" s="16">
        <f t="shared" si="456"/>
        <v>0</v>
      </c>
    </row>
    <row r="2072" spans="1:36" ht="11.25" customHeight="1">
      <c r="A2072" s="156">
        <v>25300033</v>
      </c>
      <c r="C2072" s="197" t="s">
        <v>314</v>
      </c>
      <c r="D2072" s="159">
        <v>-8973883.1999999993</v>
      </c>
      <c r="E2072" s="159">
        <v>-8836465.9299999997</v>
      </c>
      <c r="F2072" s="159">
        <v>-8628154.6099999994</v>
      </c>
      <c r="G2072" s="159">
        <v>-8792412.3000000007</v>
      </c>
      <c r="H2072" s="159">
        <v>-8646585.8399999999</v>
      </c>
      <c r="I2072" s="159">
        <v>-8513103.1500000004</v>
      </c>
      <c r="J2072" s="275">
        <v>-8701294.8399999999</v>
      </c>
      <c r="K2072" s="275">
        <v>-8598422.0700000003</v>
      </c>
      <c r="L2072" s="160">
        <v>-8448067.8499999996</v>
      </c>
      <c r="M2072" s="160">
        <v>-8442712.8300000001</v>
      </c>
      <c r="N2072" s="160">
        <v>-8330492.2800000003</v>
      </c>
      <c r="O2072" s="160">
        <v>-8209927.4299999997</v>
      </c>
      <c r="P2072" s="160">
        <v>-8260540.0999999996</v>
      </c>
      <c r="Q2072" s="160">
        <f t="shared" si="458"/>
        <v>-8563737.5649999995</v>
      </c>
      <c r="R2072" s="222"/>
      <c r="S2072" s="222"/>
      <c r="T2072" s="222"/>
      <c r="U2072" s="517"/>
      <c r="V2072" s="16">
        <v>0</v>
      </c>
      <c r="W2072" s="11">
        <v>0</v>
      </c>
      <c r="X2072" s="17">
        <v>0</v>
      </c>
      <c r="Y2072" s="16"/>
      <c r="Z2072" s="11"/>
      <c r="AA2072" s="17"/>
      <c r="AB2072" s="16"/>
      <c r="AC2072" s="11"/>
      <c r="AD2072" s="17">
        <f t="shared" si="452"/>
        <v>0</v>
      </c>
      <c r="AE2072" s="16"/>
      <c r="AF2072" s="11"/>
      <c r="AG2072" s="17"/>
      <c r="AH2072" s="164">
        <f>Q2072</f>
        <v>-8563737.5649999995</v>
      </c>
      <c r="AI2072" s="285"/>
      <c r="AJ2072" s="16">
        <f t="shared" si="456"/>
        <v>0</v>
      </c>
    </row>
    <row r="2073" spans="1:36" ht="11.25" customHeight="1">
      <c r="A2073" s="156">
        <v>25300041</v>
      </c>
      <c r="B2073" s="144"/>
      <c r="C2073" s="197" t="s">
        <v>27</v>
      </c>
      <c r="D2073" s="159">
        <v>0</v>
      </c>
      <c r="E2073" s="159">
        <v>0</v>
      </c>
      <c r="F2073" s="159">
        <v>0</v>
      </c>
      <c r="G2073" s="159">
        <v>0</v>
      </c>
      <c r="H2073" s="159">
        <v>0</v>
      </c>
      <c r="I2073" s="159">
        <v>0</v>
      </c>
      <c r="J2073" s="275">
        <v>0</v>
      </c>
      <c r="K2073" s="275">
        <v>0</v>
      </c>
      <c r="L2073" s="160">
        <v>0</v>
      </c>
      <c r="M2073" s="160">
        <v>0</v>
      </c>
      <c r="N2073" s="160">
        <v>0</v>
      </c>
      <c r="O2073" s="160">
        <v>0</v>
      </c>
      <c r="P2073" s="160">
        <v>0</v>
      </c>
      <c r="Q2073" s="160">
        <f t="shared" si="458"/>
        <v>0</v>
      </c>
      <c r="R2073" s="222"/>
      <c r="S2073" s="209"/>
      <c r="T2073" s="209" t="s">
        <v>1686</v>
      </c>
      <c r="U2073" s="517"/>
      <c r="V2073" s="16">
        <v>0</v>
      </c>
      <c r="W2073" s="11">
        <v>0</v>
      </c>
      <c r="X2073" s="17">
        <v>0</v>
      </c>
      <c r="Y2073" s="16"/>
      <c r="Z2073" s="11"/>
      <c r="AA2073" s="17"/>
      <c r="AB2073" s="16"/>
      <c r="AC2073" s="11"/>
      <c r="AD2073" s="17">
        <f t="shared" si="452"/>
        <v>0</v>
      </c>
      <c r="AE2073" s="16">
        <f>$Q2073</f>
        <v>0</v>
      </c>
      <c r="AF2073" s="11">
        <f>$Q2073</f>
        <v>0</v>
      </c>
      <c r="AG2073" s="17">
        <f>$Q2073</f>
        <v>0</v>
      </c>
      <c r="AH2073" s="161"/>
      <c r="AI2073" s="285"/>
      <c r="AJ2073" s="16">
        <f t="shared" si="456"/>
        <v>0</v>
      </c>
    </row>
    <row r="2074" spans="1:36" ht="11.25" customHeight="1">
      <c r="A2074" s="157">
        <v>25300051</v>
      </c>
      <c r="B2074" s="157"/>
      <c r="C2074" s="197" t="s">
        <v>335</v>
      </c>
      <c r="D2074" s="159">
        <v>0</v>
      </c>
      <c r="E2074" s="159">
        <v>0</v>
      </c>
      <c r="F2074" s="159">
        <v>0</v>
      </c>
      <c r="G2074" s="159">
        <v>0</v>
      </c>
      <c r="H2074" s="159">
        <v>0</v>
      </c>
      <c r="I2074" s="159">
        <v>0</v>
      </c>
      <c r="J2074" s="275">
        <v>0</v>
      </c>
      <c r="K2074" s="275">
        <v>0</v>
      </c>
      <c r="L2074" s="160">
        <v>0</v>
      </c>
      <c r="M2074" s="160">
        <v>0</v>
      </c>
      <c r="N2074" s="160">
        <v>0</v>
      </c>
      <c r="O2074" s="160">
        <v>0</v>
      </c>
      <c r="P2074" s="160">
        <v>0</v>
      </c>
      <c r="Q2074" s="160">
        <f t="shared" si="458"/>
        <v>0</v>
      </c>
      <c r="R2074" s="222"/>
      <c r="S2074" s="298"/>
      <c r="T2074" s="298"/>
      <c r="U2074" s="517"/>
      <c r="V2074" s="16">
        <v>0</v>
      </c>
      <c r="W2074" s="11">
        <v>0</v>
      </c>
      <c r="X2074" s="17">
        <v>0</v>
      </c>
      <c r="Y2074" s="16"/>
      <c r="Z2074" s="11"/>
      <c r="AA2074" s="17"/>
      <c r="AB2074" s="16"/>
      <c r="AC2074" s="11"/>
      <c r="AD2074" s="17"/>
      <c r="AE2074" s="16"/>
      <c r="AF2074" s="11"/>
      <c r="AG2074" s="17"/>
      <c r="AH2074" s="164">
        <f>Q2074</f>
        <v>0</v>
      </c>
      <c r="AI2074" s="285"/>
      <c r="AJ2074" s="16">
        <f t="shared" si="456"/>
        <v>0</v>
      </c>
    </row>
    <row r="2075" spans="1:36" ht="11.25" customHeight="1">
      <c r="A2075" s="157">
        <v>25300061</v>
      </c>
      <c r="B2075" s="157"/>
      <c r="C2075" s="197" t="s">
        <v>2521</v>
      </c>
      <c r="D2075" s="159">
        <v>0</v>
      </c>
      <c r="E2075" s="159">
        <v>0</v>
      </c>
      <c r="F2075" s="159">
        <v>0</v>
      </c>
      <c r="G2075" s="159">
        <v>0</v>
      </c>
      <c r="H2075" s="159">
        <v>0</v>
      </c>
      <c r="I2075" s="159">
        <v>0</v>
      </c>
      <c r="J2075" s="275">
        <v>0</v>
      </c>
      <c r="K2075" s="275">
        <v>0</v>
      </c>
      <c r="L2075" s="160">
        <v>0</v>
      </c>
      <c r="M2075" s="160">
        <v>0</v>
      </c>
      <c r="N2075" s="160">
        <v>0</v>
      </c>
      <c r="O2075" s="160">
        <v>0</v>
      </c>
      <c r="P2075" s="160">
        <v>0</v>
      </c>
      <c r="Q2075" s="160">
        <f t="shared" si="458"/>
        <v>0</v>
      </c>
      <c r="R2075" s="222"/>
      <c r="S2075" s="298"/>
      <c r="T2075" s="298" t="s">
        <v>1182</v>
      </c>
      <c r="U2075" s="526"/>
      <c r="V2075" s="16">
        <v>0</v>
      </c>
      <c r="W2075" s="11">
        <v>0</v>
      </c>
      <c r="X2075" s="17">
        <v>0</v>
      </c>
      <c r="Y2075" s="16"/>
      <c r="Z2075" s="11"/>
      <c r="AA2075" s="17"/>
      <c r="AB2075" s="16"/>
      <c r="AC2075" s="11"/>
      <c r="AD2075" s="17">
        <f t="shared" ref="AD2075" si="459">SUM(AB2075:AC2075)</f>
        <v>0</v>
      </c>
      <c r="AE2075" s="16">
        <f>$Q2075</f>
        <v>0</v>
      </c>
      <c r="AF2075" s="11">
        <f>$Q2075</f>
        <v>0</v>
      </c>
      <c r="AG2075" s="17">
        <f>$Q2075</f>
        <v>0</v>
      </c>
      <c r="AH2075" s="161"/>
      <c r="AI2075" s="285"/>
      <c r="AJ2075" s="16">
        <f t="shared" si="456"/>
        <v>0</v>
      </c>
    </row>
    <row r="2076" spans="1:36" ht="11.25" customHeight="1">
      <c r="A2076" s="157">
        <v>25300071</v>
      </c>
      <c r="B2076" s="157"/>
      <c r="C2076" s="197" t="s">
        <v>1995</v>
      </c>
      <c r="D2076" s="159">
        <v>-170198346</v>
      </c>
      <c r="E2076" s="159">
        <v>-172877620</v>
      </c>
      <c r="F2076" s="159">
        <v>-175799180</v>
      </c>
      <c r="G2076" s="159">
        <v>-177321272</v>
      </c>
      <c r="H2076" s="159">
        <v>-178537997</v>
      </c>
      <c r="I2076" s="159">
        <v>-180173108</v>
      </c>
      <c r="J2076" s="275">
        <v>-182478178</v>
      </c>
      <c r="K2076" s="275">
        <v>-184000490</v>
      </c>
      <c r="L2076" s="160">
        <v>-186167012</v>
      </c>
      <c r="M2076" s="160">
        <v>-188141427</v>
      </c>
      <c r="N2076" s="160">
        <v>-189887837</v>
      </c>
      <c r="O2076" s="160">
        <v>-191246149</v>
      </c>
      <c r="P2076" s="160">
        <v>-193097986</v>
      </c>
      <c r="Q2076" s="160">
        <f t="shared" si="458"/>
        <v>-182356536.33333334</v>
      </c>
      <c r="R2076" s="222"/>
      <c r="S2076" s="298"/>
      <c r="T2076" s="298" t="s">
        <v>828</v>
      </c>
      <c r="U2076" s="517"/>
      <c r="V2076" s="16">
        <v>0</v>
      </c>
      <c r="W2076" s="11">
        <v>0</v>
      </c>
      <c r="X2076" s="17">
        <v>0</v>
      </c>
      <c r="Y2076" s="16"/>
      <c r="Z2076" s="11"/>
      <c r="AA2076" s="17"/>
      <c r="AB2076" s="16">
        <f>Q2076</f>
        <v>-182356536.33333334</v>
      </c>
      <c r="AC2076" s="11"/>
      <c r="AD2076" s="17">
        <f>AB2076+AC2076</f>
        <v>-182356536.33333334</v>
      </c>
      <c r="AE2076" s="16"/>
      <c r="AF2076" s="11"/>
      <c r="AG2076" s="17"/>
      <c r="AH2076" s="164"/>
      <c r="AI2076" s="285"/>
      <c r="AJ2076" s="16">
        <f t="shared" si="456"/>
        <v>0</v>
      </c>
    </row>
    <row r="2077" spans="1:36" ht="11.25" customHeight="1">
      <c r="A2077" s="157">
        <v>25300081</v>
      </c>
      <c r="B2077" s="157"/>
      <c r="C2077" s="197" t="s">
        <v>2585</v>
      </c>
      <c r="D2077" s="159">
        <v>-1000</v>
      </c>
      <c r="E2077" s="159">
        <v>-1000</v>
      </c>
      <c r="F2077" s="159">
        <v>-1000</v>
      </c>
      <c r="G2077" s="159">
        <v>-1000</v>
      </c>
      <c r="H2077" s="159">
        <v>-1000</v>
      </c>
      <c r="I2077" s="159">
        <v>-1000</v>
      </c>
      <c r="J2077" s="275">
        <v>-1000</v>
      </c>
      <c r="K2077" s="275">
        <v>-1000</v>
      </c>
      <c r="L2077" s="160">
        <v>-1000</v>
      </c>
      <c r="M2077" s="160">
        <v>-1000</v>
      </c>
      <c r="N2077" s="160">
        <v>-1000</v>
      </c>
      <c r="O2077" s="160">
        <v>-1000</v>
      </c>
      <c r="P2077" s="160">
        <v>-1000</v>
      </c>
      <c r="Q2077" s="160">
        <f t="shared" si="458"/>
        <v>-1000</v>
      </c>
      <c r="R2077" s="222"/>
      <c r="S2077" s="298"/>
      <c r="T2077" s="298"/>
      <c r="U2077" s="517"/>
      <c r="V2077" s="16">
        <v>0</v>
      </c>
      <c r="W2077" s="11">
        <v>0</v>
      </c>
      <c r="X2077" s="17">
        <v>0</v>
      </c>
      <c r="Y2077" s="16"/>
      <c r="Z2077" s="11"/>
      <c r="AA2077" s="17"/>
      <c r="AB2077" s="16"/>
      <c r="AC2077" s="11"/>
      <c r="AD2077" s="17"/>
      <c r="AE2077" s="16"/>
      <c r="AF2077" s="11"/>
      <c r="AG2077" s="17"/>
      <c r="AH2077" s="164">
        <f>Q2077</f>
        <v>-1000</v>
      </c>
      <c r="AI2077" s="285"/>
      <c r="AJ2077" s="16">
        <f t="shared" si="456"/>
        <v>0</v>
      </c>
    </row>
    <row r="2078" spans="1:36" ht="11.25" customHeight="1">
      <c r="A2078" s="157">
        <v>25300091</v>
      </c>
      <c r="B2078" s="157"/>
      <c r="C2078" s="197" t="s">
        <v>2549</v>
      </c>
      <c r="D2078" s="159">
        <v>-2685077.14</v>
      </c>
      <c r="E2078" s="159">
        <v>-2612507.4900000002</v>
      </c>
      <c r="F2078" s="159">
        <v>-2539937.84</v>
      </c>
      <c r="G2078" s="159">
        <v>-2467368.19</v>
      </c>
      <c r="H2078" s="159">
        <v>-2394798.54</v>
      </c>
      <c r="I2078" s="159">
        <v>-2322228.89</v>
      </c>
      <c r="J2078" s="275">
        <v>-2249659.2400000002</v>
      </c>
      <c r="K2078" s="275">
        <v>-2177089.59</v>
      </c>
      <c r="L2078" s="160">
        <v>-2104519.94</v>
      </c>
      <c r="M2078" s="160">
        <v>-2031950.29</v>
      </c>
      <c r="N2078" s="160">
        <v>-1959380.64</v>
      </c>
      <c r="O2078" s="160">
        <v>-1886810.99</v>
      </c>
      <c r="P2078" s="160">
        <v>-1814241.34</v>
      </c>
      <c r="Q2078" s="160">
        <f t="shared" si="458"/>
        <v>-2249659.2399999998</v>
      </c>
      <c r="R2078" s="222"/>
      <c r="S2078" s="298"/>
      <c r="T2078" s="298" t="s">
        <v>1182</v>
      </c>
      <c r="U2078" s="518"/>
      <c r="V2078" s="16">
        <v>0</v>
      </c>
      <c r="W2078" s="11">
        <v>0</v>
      </c>
      <c r="X2078" s="17">
        <v>0</v>
      </c>
      <c r="Y2078" s="16"/>
      <c r="Z2078" s="11"/>
      <c r="AA2078" s="17"/>
      <c r="AB2078" s="16"/>
      <c r="AC2078" s="11"/>
      <c r="AD2078" s="17">
        <f t="shared" ref="AD2078" si="460">SUM(AB2078:AC2078)</f>
        <v>0</v>
      </c>
      <c r="AE2078" s="16">
        <f t="shared" ref="AE2078:AG2079" si="461">$Q2078</f>
        <v>-2249659.2399999998</v>
      </c>
      <c r="AF2078" s="11">
        <f t="shared" si="461"/>
        <v>-2249659.2399999998</v>
      </c>
      <c r="AG2078" s="17">
        <f t="shared" si="461"/>
        <v>-2249659.2399999998</v>
      </c>
      <c r="AH2078" s="161"/>
      <c r="AI2078" s="285"/>
      <c r="AJ2078" s="16">
        <f t="shared" si="456"/>
        <v>0</v>
      </c>
    </row>
    <row r="2079" spans="1:36" ht="22.5" customHeight="1">
      <c r="A2079" s="157">
        <v>25300121</v>
      </c>
      <c r="B2079" s="157"/>
      <c r="C2079" s="197" t="s">
        <v>2606</v>
      </c>
      <c r="D2079" s="159">
        <v>-675143.1</v>
      </c>
      <c r="E2079" s="159">
        <v>-656895.99</v>
      </c>
      <c r="F2079" s="159">
        <v>-638648.88</v>
      </c>
      <c r="G2079" s="159">
        <v>-620401.77</v>
      </c>
      <c r="H2079" s="159">
        <v>-602154.66</v>
      </c>
      <c r="I2079" s="159">
        <v>-583907.55000000005</v>
      </c>
      <c r="J2079" s="275">
        <v>-565660.43999999994</v>
      </c>
      <c r="K2079" s="275">
        <v>-547413.32999999996</v>
      </c>
      <c r="L2079" s="160">
        <v>-529166.22</v>
      </c>
      <c r="M2079" s="160">
        <v>-510919.11</v>
      </c>
      <c r="N2079" s="160">
        <v>-492672</v>
      </c>
      <c r="O2079" s="160">
        <v>-474424.89</v>
      </c>
      <c r="P2079" s="160">
        <v>-456177.78</v>
      </c>
      <c r="Q2079" s="160">
        <f t="shared" si="458"/>
        <v>-565660.43999999994</v>
      </c>
      <c r="R2079" s="222"/>
      <c r="S2079" s="298"/>
      <c r="T2079" s="298" t="s">
        <v>1182</v>
      </c>
      <c r="U2079" s="518"/>
      <c r="V2079" s="16">
        <v>0</v>
      </c>
      <c r="W2079" s="11">
        <v>0</v>
      </c>
      <c r="X2079" s="17">
        <v>0</v>
      </c>
      <c r="Y2079" s="16"/>
      <c r="Z2079" s="11"/>
      <c r="AA2079" s="17"/>
      <c r="AB2079" s="16"/>
      <c r="AC2079" s="11"/>
      <c r="AD2079" s="17">
        <f t="shared" ref="AD2079" si="462">SUM(AB2079:AC2079)</f>
        <v>0</v>
      </c>
      <c r="AE2079" s="16">
        <f t="shared" si="461"/>
        <v>-565660.43999999994</v>
      </c>
      <c r="AF2079" s="11">
        <f t="shared" si="461"/>
        <v>-565660.43999999994</v>
      </c>
      <c r="AG2079" s="17">
        <f t="shared" si="461"/>
        <v>-565660.43999999994</v>
      </c>
      <c r="AH2079" s="161"/>
      <c r="AI2079" s="285"/>
      <c r="AJ2079" s="16">
        <f t="shared" si="456"/>
        <v>0</v>
      </c>
    </row>
    <row r="2080" spans="1:36" ht="11.25" customHeight="1">
      <c r="A2080" s="174">
        <v>25300131</v>
      </c>
      <c r="C2080" s="197" t="s">
        <v>61</v>
      </c>
      <c r="D2080" s="159">
        <v>0</v>
      </c>
      <c r="E2080" s="159">
        <v>0</v>
      </c>
      <c r="F2080" s="159">
        <v>0</v>
      </c>
      <c r="G2080" s="159">
        <v>0</v>
      </c>
      <c r="H2080" s="159">
        <v>0</v>
      </c>
      <c r="I2080" s="159">
        <v>0</v>
      </c>
      <c r="J2080" s="275">
        <v>0</v>
      </c>
      <c r="K2080" s="275">
        <v>0</v>
      </c>
      <c r="L2080" s="160">
        <v>0</v>
      </c>
      <c r="M2080" s="160">
        <v>0</v>
      </c>
      <c r="N2080" s="160">
        <v>0</v>
      </c>
      <c r="O2080" s="160">
        <v>0</v>
      </c>
      <c r="P2080" s="160">
        <v>0</v>
      </c>
      <c r="Q2080" s="160">
        <f t="shared" si="458"/>
        <v>0</v>
      </c>
      <c r="R2080" s="222"/>
      <c r="S2080" s="298"/>
      <c r="T2080" s="298"/>
      <c r="U2080" s="517"/>
      <c r="V2080" s="16">
        <v>0</v>
      </c>
      <c r="W2080" s="11">
        <v>0</v>
      </c>
      <c r="X2080" s="17">
        <v>0</v>
      </c>
      <c r="Y2080" s="16"/>
      <c r="Z2080" s="11"/>
      <c r="AA2080" s="17"/>
      <c r="AB2080" s="16"/>
      <c r="AC2080" s="11"/>
      <c r="AD2080" s="17">
        <f t="shared" ref="AD2080:AD2087" si="463">SUM(AB2080:AC2080)</f>
        <v>0</v>
      </c>
      <c r="AE2080" s="16"/>
      <c r="AF2080" s="11"/>
      <c r="AG2080" s="17"/>
      <c r="AH2080" s="164">
        <f t="shared" ref="AH2080:AH2085" si="464">Q2080</f>
        <v>0</v>
      </c>
      <c r="AI2080" s="285"/>
      <c r="AJ2080" s="16">
        <f t="shared" si="456"/>
        <v>0</v>
      </c>
    </row>
    <row r="2081" spans="1:36" ht="11.25" customHeight="1">
      <c r="A2081" s="174">
        <v>25300141</v>
      </c>
      <c r="C2081" s="197" t="s">
        <v>728</v>
      </c>
      <c r="D2081" s="159">
        <v>-1955403.57</v>
      </c>
      <c r="E2081" s="159">
        <v>-2059858.3</v>
      </c>
      <c r="F2081" s="159">
        <v>-1343770.92</v>
      </c>
      <c r="G2081" s="159">
        <v>-2836727.1</v>
      </c>
      <c r="H2081" s="159">
        <v>-2477956.9300000002</v>
      </c>
      <c r="I2081" s="159">
        <v>-3955661.35</v>
      </c>
      <c r="J2081" s="275">
        <v>-3938686.42</v>
      </c>
      <c r="K2081" s="275">
        <v>-3061282.89</v>
      </c>
      <c r="L2081" s="160">
        <v>-3033405.8</v>
      </c>
      <c r="M2081" s="160">
        <v>-3401232.97</v>
      </c>
      <c r="N2081" s="160">
        <v>-3119013.74</v>
      </c>
      <c r="O2081" s="160">
        <v>-2591506</v>
      </c>
      <c r="P2081" s="160">
        <v>-2066406.24</v>
      </c>
      <c r="Q2081" s="160">
        <f t="shared" si="458"/>
        <v>-2819167.2770833336</v>
      </c>
      <c r="R2081" s="222"/>
      <c r="S2081" s="298"/>
      <c r="T2081" s="298"/>
      <c r="U2081" s="517"/>
      <c r="V2081" s="16">
        <v>0</v>
      </c>
      <c r="W2081" s="11">
        <v>0</v>
      </c>
      <c r="X2081" s="17">
        <v>0</v>
      </c>
      <c r="Y2081" s="16"/>
      <c r="Z2081" s="11"/>
      <c r="AA2081" s="17"/>
      <c r="AB2081" s="16"/>
      <c r="AC2081" s="11"/>
      <c r="AD2081" s="17">
        <f t="shared" si="463"/>
        <v>0</v>
      </c>
      <c r="AE2081" s="16"/>
      <c r="AF2081" s="11"/>
      <c r="AG2081" s="17"/>
      <c r="AH2081" s="164">
        <f t="shared" si="464"/>
        <v>-2819167.2770833336</v>
      </c>
      <c r="AI2081" s="285"/>
      <c r="AJ2081" s="16">
        <f t="shared" si="456"/>
        <v>0</v>
      </c>
    </row>
    <row r="2082" spans="1:36" ht="11.25" customHeight="1">
      <c r="A2082" s="156">
        <v>25300143</v>
      </c>
      <c r="C2082" s="197" t="s">
        <v>830</v>
      </c>
      <c r="D2082" s="159">
        <v>0</v>
      </c>
      <c r="E2082" s="159">
        <v>0</v>
      </c>
      <c r="F2082" s="159">
        <v>0</v>
      </c>
      <c r="G2082" s="159">
        <v>0</v>
      </c>
      <c r="H2082" s="159">
        <v>0</v>
      </c>
      <c r="I2082" s="159">
        <v>0</v>
      </c>
      <c r="J2082" s="275">
        <v>0</v>
      </c>
      <c r="K2082" s="275">
        <v>0</v>
      </c>
      <c r="L2082" s="160">
        <v>0</v>
      </c>
      <c r="M2082" s="160">
        <v>0</v>
      </c>
      <c r="N2082" s="160">
        <v>0</v>
      </c>
      <c r="O2082" s="160">
        <v>0</v>
      </c>
      <c r="P2082" s="160">
        <v>0</v>
      </c>
      <c r="Q2082" s="160">
        <f t="shared" si="458"/>
        <v>0</v>
      </c>
      <c r="R2082" s="222"/>
      <c r="S2082" s="222"/>
      <c r="T2082" s="222"/>
      <c r="U2082" s="517"/>
      <c r="V2082" s="16">
        <v>0</v>
      </c>
      <c r="W2082" s="11">
        <v>0</v>
      </c>
      <c r="X2082" s="17">
        <v>0</v>
      </c>
      <c r="Y2082" s="16"/>
      <c r="Z2082" s="11"/>
      <c r="AA2082" s="17"/>
      <c r="AB2082" s="16"/>
      <c r="AC2082" s="11"/>
      <c r="AD2082" s="17">
        <f t="shared" si="463"/>
        <v>0</v>
      </c>
      <c r="AE2082" s="16"/>
      <c r="AF2082" s="11"/>
      <c r="AG2082" s="17"/>
      <c r="AH2082" s="164">
        <f t="shared" si="464"/>
        <v>0</v>
      </c>
      <c r="AI2082" s="285"/>
      <c r="AJ2082" s="16">
        <f t="shared" si="456"/>
        <v>0</v>
      </c>
    </row>
    <row r="2083" spans="1:36" ht="11.25" customHeight="1">
      <c r="A2083" s="156">
        <v>25300151</v>
      </c>
      <c r="C2083" s="197" t="s">
        <v>1185</v>
      </c>
      <c r="D2083" s="159">
        <v>-9606354.9399999995</v>
      </c>
      <c r="E2083" s="159">
        <v>-9738245.4600000009</v>
      </c>
      <c r="F2083" s="159">
        <v>-9747303.9499999993</v>
      </c>
      <c r="G2083" s="159">
        <v>-9826754.6899999995</v>
      </c>
      <c r="H2083" s="159">
        <v>-9901707.6799999997</v>
      </c>
      <c r="I2083" s="159">
        <v>-9923335.1799999997</v>
      </c>
      <c r="J2083" s="275">
        <v>-9986116.2799999993</v>
      </c>
      <c r="K2083" s="275">
        <v>-10014019.439999999</v>
      </c>
      <c r="L2083" s="160">
        <v>-10058023.99</v>
      </c>
      <c r="M2083" s="160">
        <v>-10109503.369999999</v>
      </c>
      <c r="N2083" s="160">
        <v>-10139498.73</v>
      </c>
      <c r="O2083" s="160">
        <v>-10262919.560000001</v>
      </c>
      <c r="P2083" s="160">
        <v>-10355863.109999999</v>
      </c>
      <c r="Q2083" s="160">
        <f t="shared" si="458"/>
        <v>-9974044.7795833349</v>
      </c>
      <c r="R2083" s="222"/>
      <c r="S2083" s="222"/>
      <c r="T2083" s="222"/>
      <c r="U2083" s="517"/>
      <c r="V2083" s="16">
        <v>0</v>
      </c>
      <c r="W2083" s="11">
        <v>0</v>
      </c>
      <c r="X2083" s="17">
        <v>0</v>
      </c>
      <c r="Y2083" s="16"/>
      <c r="Z2083" s="11"/>
      <c r="AA2083" s="17"/>
      <c r="AB2083" s="16"/>
      <c r="AC2083" s="11"/>
      <c r="AD2083" s="17">
        <f t="shared" si="463"/>
        <v>0</v>
      </c>
      <c r="AE2083" s="16"/>
      <c r="AF2083" s="11"/>
      <c r="AG2083" s="17"/>
      <c r="AH2083" s="164">
        <f t="shared" si="464"/>
        <v>-9974044.7795833349</v>
      </c>
      <c r="AI2083" s="285"/>
      <c r="AJ2083" s="16">
        <f t="shared" si="456"/>
        <v>0</v>
      </c>
    </row>
    <row r="2084" spans="1:36" ht="11.25" customHeight="1">
      <c r="A2084" s="156">
        <v>25300153</v>
      </c>
      <c r="C2084" s="197" t="s">
        <v>2400</v>
      </c>
      <c r="D2084" s="159">
        <v>-100000</v>
      </c>
      <c r="E2084" s="159">
        <v>-100000</v>
      </c>
      <c r="F2084" s="159">
        <v>-100000</v>
      </c>
      <c r="G2084" s="159">
        <v>-100000</v>
      </c>
      <c r="H2084" s="159">
        <v>-100000</v>
      </c>
      <c r="I2084" s="159">
        <v>-75000</v>
      </c>
      <c r="J2084" s="275">
        <v>-75000</v>
      </c>
      <c r="K2084" s="275">
        <v>-75000</v>
      </c>
      <c r="L2084" s="160">
        <v>-75000</v>
      </c>
      <c r="M2084" s="160">
        <v>-75000</v>
      </c>
      <c r="N2084" s="160">
        <v>-75000</v>
      </c>
      <c r="O2084" s="160">
        <v>-75000</v>
      </c>
      <c r="P2084" s="160">
        <v>-75000</v>
      </c>
      <c r="Q2084" s="160">
        <f t="shared" si="458"/>
        <v>-84375</v>
      </c>
      <c r="R2084" s="222"/>
      <c r="S2084" s="222"/>
      <c r="T2084" s="222"/>
      <c r="U2084" s="517"/>
      <c r="V2084" s="16">
        <v>0</v>
      </c>
      <c r="W2084" s="11">
        <v>0</v>
      </c>
      <c r="X2084" s="17">
        <v>0</v>
      </c>
      <c r="Y2084" s="16"/>
      <c r="Z2084" s="11"/>
      <c r="AA2084" s="17"/>
      <c r="AB2084" s="16"/>
      <c r="AC2084" s="11"/>
      <c r="AD2084" s="17">
        <f>SUM(AB2084:AC2084)</f>
        <v>0</v>
      </c>
      <c r="AE2084" s="16"/>
      <c r="AF2084" s="11"/>
      <c r="AG2084" s="17"/>
      <c r="AH2084" s="164">
        <f t="shared" si="464"/>
        <v>-84375</v>
      </c>
      <c r="AI2084" s="285"/>
      <c r="AJ2084" s="16">
        <f t="shared" si="456"/>
        <v>0</v>
      </c>
    </row>
    <row r="2085" spans="1:36" ht="11.25" customHeight="1">
      <c r="A2085" s="156">
        <v>25300161</v>
      </c>
      <c r="C2085" s="197" t="s">
        <v>363</v>
      </c>
      <c r="D2085" s="159">
        <v>-1020477.55</v>
      </c>
      <c r="E2085" s="159">
        <v>-862959.66</v>
      </c>
      <c r="F2085" s="159">
        <v>-696478.95</v>
      </c>
      <c r="G2085" s="159">
        <v>-520435.51</v>
      </c>
      <c r="H2085" s="159">
        <v>-511821.43</v>
      </c>
      <c r="I2085" s="159">
        <v>-505824.03</v>
      </c>
      <c r="J2085" s="275">
        <v>-505560.83</v>
      </c>
      <c r="K2085" s="275">
        <v>-505560.83</v>
      </c>
      <c r="L2085" s="160">
        <v>-505560.83</v>
      </c>
      <c r="M2085" s="160">
        <v>-505560.83</v>
      </c>
      <c r="N2085" s="160">
        <v>-505560.83</v>
      </c>
      <c r="O2085" s="160">
        <v>-505560.83</v>
      </c>
      <c r="P2085" s="160">
        <v>-505560.83</v>
      </c>
      <c r="Q2085" s="160">
        <f t="shared" si="458"/>
        <v>-574491.97916666674</v>
      </c>
      <c r="R2085" s="222"/>
      <c r="S2085" s="222"/>
      <c r="T2085" s="222"/>
      <c r="U2085" s="517"/>
      <c r="V2085" s="16">
        <v>0</v>
      </c>
      <c r="W2085" s="11">
        <v>0</v>
      </c>
      <c r="X2085" s="17">
        <v>0</v>
      </c>
      <c r="Y2085" s="16"/>
      <c r="Z2085" s="11"/>
      <c r="AA2085" s="17"/>
      <c r="AB2085" s="16"/>
      <c r="AC2085" s="11"/>
      <c r="AD2085" s="17">
        <f t="shared" si="463"/>
        <v>0</v>
      </c>
      <c r="AE2085" s="16"/>
      <c r="AF2085" s="11"/>
      <c r="AG2085" s="17"/>
      <c r="AH2085" s="164">
        <f t="shared" si="464"/>
        <v>-574491.97916666674</v>
      </c>
      <c r="AI2085" s="285"/>
      <c r="AJ2085" s="16">
        <f t="shared" si="456"/>
        <v>0</v>
      </c>
    </row>
    <row r="2086" spans="1:36" ht="11.25" customHeight="1">
      <c r="A2086" s="156">
        <v>25300171</v>
      </c>
      <c r="C2086" s="197" t="s">
        <v>200</v>
      </c>
      <c r="D2086" s="159">
        <v>0</v>
      </c>
      <c r="E2086" s="159">
        <v>0</v>
      </c>
      <c r="F2086" s="159">
        <v>0</v>
      </c>
      <c r="G2086" s="159">
        <v>0</v>
      </c>
      <c r="H2086" s="159">
        <v>0</v>
      </c>
      <c r="I2086" s="159">
        <v>0</v>
      </c>
      <c r="J2086" s="275">
        <v>0</v>
      </c>
      <c r="K2086" s="275">
        <v>0</v>
      </c>
      <c r="L2086" s="160">
        <v>0</v>
      </c>
      <c r="M2086" s="160">
        <v>0</v>
      </c>
      <c r="N2086" s="160">
        <v>0</v>
      </c>
      <c r="O2086" s="160">
        <v>0</v>
      </c>
      <c r="P2086" s="160">
        <v>0</v>
      </c>
      <c r="Q2086" s="160">
        <f t="shared" si="458"/>
        <v>0</v>
      </c>
      <c r="R2086" s="222"/>
      <c r="S2086" s="222"/>
      <c r="T2086" s="222" t="s">
        <v>828</v>
      </c>
      <c r="U2086" s="517"/>
      <c r="V2086" s="16">
        <v>0</v>
      </c>
      <c r="W2086" s="11">
        <v>0</v>
      </c>
      <c r="X2086" s="17">
        <v>0</v>
      </c>
      <c r="Y2086" s="16"/>
      <c r="Z2086" s="11"/>
      <c r="AA2086" s="17"/>
      <c r="AB2086" s="16"/>
      <c r="AC2086" s="11"/>
      <c r="AD2086" s="17">
        <f t="shared" si="463"/>
        <v>0</v>
      </c>
      <c r="AE2086" s="16"/>
      <c r="AF2086" s="11"/>
      <c r="AG2086" s="17"/>
      <c r="AH2086" s="161"/>
      <c r="AI2086" s="285"/>
      <c r="AJ2086" s="16">
        <f t="shared" si="456"/>
        <v>0</v>
      </c>
    </row>
    <row r="2087" spans="1:36" ht="11.25" customHeight="1">
      <c r="A2087" s="156">
        <v>25300173</v>
      </c>
      <c r="C2087" s="197" t="s">
        <v>393</v>
      </c>
      <c r="D2087" s="159">
        <v>0</v>
      </c>
      <c r="E2087" s="159">
        <v>0</v>
      </c>
      <c r="F2087" s="159">
        <v>0</v>
      </c>
      <c r="G2087" s="159">
        <v>0</v>
      </c>
      <c r="H2087" s="159">
        <v>0</v>
      </c>
      <c r="I2087" s="159">
        <v>0</v>
      </c>
      <c r="J2087" s="275">
        <v>0</v>
      </c>
      <c r="K2087" s="275">
        <v>0</v>
      </c>
      <c r="L2087" s="160">
        <v>0</v>
      </c>
      <c r="M2087" s="160">
        <v>0</v>
      </c>
      <c r="N2087" s="160">
        <v>0</v>
      </c>
      <c r="O2087" s="160">
        <v>0</v>
      </c>
      <c r="P2087" s="160">
        <v>0</v>
      </c>
      <c r="Q2087" s="160">
        <f t="shared" si="458"/>
        <v>0</v>
      </c>
      <c r="R2087" s="222"/>
      <c r="S2087" s="222"/>
      <c r="T2087" s="209" t="s">
        <v>1182</v>
      </c>
      <c r="U2087" s="517"/>
      <c r="V2087" s="16">
        <v>0</v>
      </c>
      <c r="W2087" s="11">
        <v>0</v>
      </c>
      <c r="X2087" s="17">
        <v>0</v>
      </c>
      <c r="Y2087" s="16"/>
      <c r="Z2087" s="11"/>
      <c r="AA2087" s="17"/>
      <c r="AB2087" s="16"/>
      <c r="AC2087" s="11"/>
      <c r="AD2087" s="17">
        <f t="shared" si="463"/>
        <v>0</v>
      </c>
      <c r="AE2087" s="16">
        <f>$Q2087</f>
        <v>0</v>
      </c>
      <c r="AF2087" s="11">
        <f>$Q2087</f>
        <v>0</v>
      </c>
      <c r="AG2087" s="17">
        <f>$Q2087</f>
        <v>0</v>
      </c>
      <c r="AH2087" s="161"/>
      <c r="AI2087" s="285"/>
      <c r="AJ2087" s="16">
        <f t="shared" si="456"/>
        <v>0</v>
      </c>
    </row>
    <row r="2088" spans="1:36" ht="11.25" customHeight="1">
      <c r="A2088" s="156">
        <v>25300181</v>
      </c>
      <c r="C2088" s="197" t="s">
        <v>1983</v>
      </c>
      <c r="D2088" s="159">
        <v>-4371301.71</v>
      </c>
      <c r="E2088" s="159">
        <v>-4359683.7699999996</v>
      </c>
      <c r="F2088" s="159">
        <v>-4347556.6900000004</v>
      </c>
      <c r="G2088" s="159">
        <v>-4335667.74</v>
      </c>
      <c r="H2088" s="159">
        <v>-4323799.45</v>
      </c>
      <c r="I2088" s="159">
        <v>-4311268.26</v>
      </c>
      <c r="J2088" s="275">
        <v>-4299270.97</v>
      </c>
      <c r="K2088" s="275">
        <v>-4286994.66</v>
      </c>
      <c r="L2088" s="160">
        <v>-4274951.63</v>
      </c>
      <c r="M2088" s="160">
        <v>-4262550.25</v>
      </c>
      <c r="N2088" s="160">
        <v>-4250460.09</v>
      </c>
      <c r="O2088" s="160">
        <v>-4238305.43</v>
      </c>
      <c r="P2088" s="160">
        <v>-4225797.05</v>
      </c>
      <c r="Q2088" s="160">
        <f t="shared" si="458"/>
        <v>-4299088.1933333343</v>
      </c>
      <c r="R2088" s="222"/>
      <c r="S2088" s="222"/>
      <c r="T2088" s="209" t="s">
        <v>828</v>
      </c>
      <c r="U2088" s="517"/>
      <c r="V2088" s="16">
        <v>0</v>
      </c>
      <c r="W2088" s="11">
        <v>0</v>
      </c>
      <c r="X2088" s="17">
        <v>0</v>
      </c>
      <c r="Y2088" s="16"/>
      <c r="Z2088" s="11"/>
      <c r="AA2088" s="17"/>
      <c r="AB2088" s="16">
        <f>Q2088</f>
        <v>-4299088.1933333343</v>
      </c>
      <c r="AC2088" s="11"/>
      <c r="AD2088" s="17">
        <f>AB2088+AC2088</f>
        <v>-4299088.1933333343</v>
      </c>
      <c r="AE2088" s="16"/>
      <c r="AF2088" s="11"/>
      <c r="AG2088" s="17"/>
      <c r="AH2088" s="164"/>
      <c r="AI2088" s="285"/>
      <c r="AJ2088" s="16">
        <f t="shared" si="456"/>
        <v>0</v>
      </c>
    </row>
    <row r="2089" spans="1:36" ht="11.25" customHeight="1">
      <c r="A2089" s="156">
        <v>25300191</v>
      </c>
      <c r="C2089" s="197" t="s">
        <v>1979</v>
      </c>
      <c r="D2089" s="159">
        <v>0</v>
      </c>
      <c r="E2089" s="159">
        <v>0</v>
      </c>
      <c r="F2089" s="159">
        <v>0</v>
      </c>
      <c r="G2089" s="159">
        <v>0</v>
      </c>
      <c r="H2089" s="159">
        <v>0</v>
      </c>
      <c r="I2089" s="159">
        <v>0</v>
      </c>
      <c r="J2089" s="275">
        <v>0</v>
      </c>
      <c r="K2089" s="275">
        <v>0</v>
      </c>
      <c r="L2089" s="160">
        <v>0</v>
      </c>
      <c r="M2089" s="160">
        <v>0</v>
      </c>
      <c r="N2089" s="160">
        <v>0</v>
      </c>
      <c r="O2089" s="160">
        <v>0</v>
      </c>
      <c r="P2089" s="160">
        <v>0</v>
      </c>
      <c r="Q2089" s="160">
        <f t="shared" si="458"/>
        <v>0</v>
      </c>
      <c r="R2089" s="222"/>
      <c r="S2089" s="222"/>
      <c r="T2089" s="209"/>
      <c r="U2089" s="517"/>
      <c r="V2089" s="16">
        <v>0</v>
      </c>
      <c r="W2089" s="11">
        <v>0</v>
      </c>
      <c r="X2089" s="17">
        <v>0</v>
      </c>
      <c r="Y2089" s="16"/>
      <c r="Z2089" s="11"/>
      <c r="AA2089" s="17"/>
      <c r="AB2089" s="16"/>
      <c r="AC2089" s="11"/>
      <c r="AD2089" s="17">
        <f>SUM(AB2089:AC2089)</f>
        <v>0</v>
      </c>
      <c r="AE2089" s="16"/>
      <c r="AF2089" s="11"/>
      <c r="AG2089" s="17"/>
      <c r="AH2089" s="164">
        <f>Q2089</f>
        <v>0</v>
      </c>
      <c r="AI2089" s="285"/>
      <c r="AJ2089" s="16">
        <f t="shared" si="456"/>
        <v>0</v>
      </c>
    </row>
    <row r="2090" spans="1:36" ht="11.25" customHeight="1">
      <c r="A2090" s="156">
        <v>25300201</v>
      </c>
      <c r="C2090" s="197" t="s">
        <v>1991</v>
      </c>
      <c r="D2090" s="159">
        <v>-5971505</v>
      </c>
      <c r="E2090" s="159">
        <v>-5948449</v>
      </c>
      <c r="F2090" s="159">
        <v>-5925393</v>
      </c>
      <c r="G2090" s="159">
        <v>-5902337</v>
      </c>
      <c r="H2090" s="159">
        <v>-5879281</v>
      </c>
      <c r="I2090" s="159">
        <v>-5856225</v>
      </c>
      <c r="J2090" s="275">
        <v>-5833169</v>
      </c>
      <c r="K2090" s="275">
        <v>-5810113</v>
      </c>
      <c r="L2090" s="160">
        <v>-5787057</v>
      </c>
      <c r="M2090" s="160">
        <v>-5764001</v>
      </c>
      <c r="N2090" s="160">
        <v>-5740945</v>
      </c>
      <c r="O2090" s="160">
        <v>-5717889</v>
      </c>
      <c r="P2090" s="160">
        <v>-5694833</v>
      </c>
      <c r="Q2090" s="160">
        <f t="shared" si="458"/>
        <v>-5833169</v>
      </c>
      <c r="R2090" s="222"/>
      <c r="S2090" s="222"/>
      <c r="T2090" s="209" t="s">
        <v>1182</v>
      </c>
      <c r="U2090" s="517"/>
      <c r="V2090" s="16">
        <v>0</v>
      </c>
      <c r="W2090" s="11">
        <v>0</v>
      </c>
      <c r="X2090" s="17">
        <v>0</v>
      </c>
      <c r="Y2090" s="16"/>
      <c r="Z2090" s="11"/>
      <c r="AA2090" s="17"/>
      <c r="AB2090" s="16"/>
      <c r="AC2090" s="11"/>
      <c r="AD2090" s="17">
        <f>SUM(AB2090:AC2090)</f>
        <v>0</v>
      </c>
      <c r="AE2090" s="16">
        <f t="shared" ref="AE2090:AG2091" si="465">$Q2090</f>
        <v>-5833169</v>
      </c>
      <c r="AF2090" s="11">
        <f t="shared" si="465"/>
        <v>-5833169</v>
      </c>
      <c r="AG2090" s="17">
        <f t="shared" si="465"/>
        <v>-5833169</v>
      </c>
      <c r="AH2090" s="161"/>
      <c r="AI2090" s="285"/>
      <c r="AJ2090" s="16">
        <f t="shared" si="456"/>
        <v>0</v>
      </c>
    </row>
    <row r="2091" spans="1:36" ht="11.25" customHeight="1">
      <c r="A2091" s="156">
        <v>25300203</v>
      </c>
      <c r="C2091" s="197" t="s">
        <v>1781</v>
      </c>
      <c r="D2091" s="159">
        <v>0</v>
      </c>
      <c r="E2091" s="159">
        <v>0</v>
      </c>
      <c r="F2091" s="159">
        <v>0</v>
      </c>
      <c r="G2091" s="159">
        <v>0</v>
      </c>
      <c r="H2091" s="159">
        <v>0</v>
      </c>
      <c r="I2091" s="159">
        <v>0</v>
      </c>
      <c r="J2091" s="275">
        <v>0</v>
      </c>
      <c r="K2091" s="275">
        <v>0</v>
      </c>
      <c r="L2091" s="160">
        <v>0</v>
      </c>
      <c r="M2091" s="160">
        <v>0</v>
      </c>
      <c r="N2091" s="160">
        <v>0</v>
      </c>
      <c r="O2091" s="160">
        <v>0</v>
      </c>
      <c r="P2091" s="160">
        <v>0</v>
      </c>
      <c r="Q2091" s="160">
        <f t="shared" si="458"/>
        <v>0</v>
      </c>
      <c r="R2091" s="222"/>
      <c r="S2091" s="222"/>
      <c r="T2091" s="209" t="s">
        <v>1182</v>
      </c>
      <c r="U2091" s="517"/>
      <c r="V2091" s="16">
        <v>0</v>
      </c>
      <c r="W2091" s="11">
        <v>0</v>
      </c>
      <c r="X2091" s="17">
        <v>0</v>
      </c>
      <c r="Y2091" s="16"/>
      <c r="Z2091" s="11"/>
      <c r="AA2091" s="17"/>
      <c r="AB2091" s="16"/>
      <c r="AC2091" s="11"/>
      <c r="AD2091" s="17">
        <f>SUM(AB2091:AC2091)</f>
        <v>0</v>
      </c>
      <c r="AE2091" s="16">
        <f t="shared" si="465"/>
        <v>0</v>
      </c>
      <c r="AF2091" s="11">
        <f t="shared" si="465"/>
        <v>0</v>
      </c>
      <c r="AG2091" s="17">
        <f t="shared" si="465"/>
        <v>0</v>
      </c>
      <c r="AH2091" s="161"/>
      <c r="AI2091" s="285"/>
      <c r="AJ2091" s="16">
        <f t="shared" si="456"/>
        <v>0</v>
      </c>
    </row>
    <row r="2092" spans="1:36" ht="11.25" customHeight="1">
      <c r="A2092" s="156">
        <v>25300212</v>
      </c>
      <c r="C2092" s="197" t="s">
        <v>922</v>
      </c>
      <c r="D2092" s="159">
        <v>-107953.05</v>
      </c>
      <c r="E2092" s="159">
        <v>-104954.35</v>
      </c>
      <c r="F2092" s="159">
        <v>-101955.65</v>
      </c>
      <c r="G2092" s="159">
        <v>-98956.95</v>
      </c>
      <c r="H2092" s="159">
        <v>-95958.25</v>
      </c>
      <c r="I2092" s="159">
        <v>-92959.55</v>
      </c>
      <c r="J2092" s="275">
        <v>-89960.85</v>
      </c>
      <c r="K2092" s="275">
        <v>-86962.15</v>
      </c>
      <c r="L2092" s="160">
        <v>-83963.45</v>
      </c>
      <c r="M2092" s="160">
        <v>-80964.75</v>
      </c>
      <c r="N2092" s="160">
        <v>-77966.05</v>
      </c>
      <c r="O2092" s="160">
        <v>-74967.350000000006</v>
      </c>
      <c r="P2092" s="160">
        <v>-71968.649999999994</v>
      </c>
      <c r="Q2092" s="160">
        <f t="shared" si="458"/>
        <v>-89960.849999999991</v>
      </c>
      <c r="R2092" s="222" t="s">
        <v>327</v>
      </c>
      <c r="S2092" s="222" t="s">
        <v>1894</v>
      </c>
      <c r="T2092" s="209" t="s">
        <v>1680</v>
      </c>
      <c r="U2092" s="517"/>
      <c r="V2092" s="16">
        <v>0</v>
      </c>
      <c r="W2092" s="11">
        <v>0</v>
      </c>
      <c r="X2092" s="17">
        <v>0</v>
      </c>
      <c r="Y2092" s="16"/>
      <c r="Z2092" s="11">
        <f>Q2092</f>
        <v>-89960.849999999991</v>
      </c>
      <c r="AA2092" s="17">
        <f>Y2092+Z2092</f>
        <v>-89960.849999999991</v>
      </c>
      <c r="AB2092" s="16"/>
      <c r="AC2092" s="11"/>
      <c r="AD2092" s="17"/>
      <c r="AE2092" s="16"/>
      <c r="AF2092" s="11"/>
      <c r="AG2092" s="17"/>
      <c r="AH2092" s="161"/>
      <c r="AI2092" s="285"/>
      <c r="AJ2092" s="16">
        <f t="shared" si="456"/>
        <v>0</v>
      </c>
    </row>
    <row r="2093" spans="1:36" ht="11.25" customHeight="1">
      <c r="A2093" s="156">
        <v>25300221</v>
      </c>
      <c r="C2093" s="197" t="s">
        <v>2145</v>
      </c>
      <c r="D2093" s="159">
        <v>0</v>
      </c>
      <c r="E2093" s="159">
        <v>0</v>
      </c>
      <c r="F2093" s="159">
        <v>0</v>
      </c>
      <c r="G2093" s="159">
        <v>0</v>
      </c>
      <c r="H2093" s="159">
        <v>0</v>
      </c>
      <c r="I2093" s="159">
        <v>0</v>
      </c>
      <c r="J2093" s="275">
        <v>0</v>
      </c>
      <c r="K2093" s="275">
        <v>0</v>
      </c>
      <c r="L2093" s="160">
        <v>0</v>
      </c>
      <c r="M2093" s="160">
        <v>0</v>
      </c>
      <c r="N2093" s="160">
        <v>0</v>
      </c>
      <c r="O2093" s="160">
        <v>0</v>
      </c>
      <c r="P2093" s="160">
        <v>0</v>
      </c>
      <c r="Q2093" s="160">
        <f t="shared" si="458"/>
        <v>0</v>
      </c>
      <c r="R2093" s="222"/>
      <c r="S2093" s="222"/>
      <c r="T2093" s="209" t="s">
        <v>1182</v>
      </c>
      <c r="U2093" s="517"/>
      <c r="V2093" s="16">
        <v>0</v>
      </c>
      <c r="W2093" s="11">
        <v>0</v>
      </c>
      <c r="X2093" s="17">
        <v>0</v>
      </c>
      <c r="Y2093" s="16"/>
      <c r="Z2093" s="11"/>
      <c r="AA2093" s="17"/>
      <c r="AB2093" s="16"/>
      <c r="AC2093" s="11"/>
      <c r="AD2093" s="17">
        <f t="shared" ref="AD2093:AD2123" si="466">SUM(AB2093:AC2093)</f>
        <v>0</v>
      </c>
      <c r="AE2093" s="16">
        <f t="shared" ref="AE2093:AG2100" si="467">$Q2093</f>
        <v>0</v>
      </c>
      <c r="AF2093" s="11">
        <f t="shared" si="467"/>
        <v>0</v>
      </c>
      <c r="AG2093" s="17">
        <f t="shared" si="467"/>
        <v>0</v>
      </c>
      <c r="AH2093" s="161"/>
      <c r="AI2093" s="285"/>
      <c r="AJ2093" s="16">
        <f t="shared" si="456"/>
        <v>0</v>
      </c>
    </row>
    <row r="2094" spans="1:36" ht="11.25" customHeight="1">
      <c r="A2094" s="156">
        <v>25300223</v>
      </c>
      <c r="C2094" s="197" t="s">
        <v>1782</v>
      </c>
      <c r="D2094" s="159">
        <v>0</v>
      </c>
      <c r="E2094" s="159">
        <v>0</v>
      </c>
      <c r="F2094" s="159">
        <v>0</v>
      </c>
      <c r="G2094" s="159">
        <v>0</v>
      </c>
      <c r="H2094" s="159">
        <v>0</v>
      </c>
      <c r="I2094" s="159">
        <v>0</v>
      </c>
      <c r="J2094" s="275">
        <v>0</v>
      </c>
      <c r="K2094" s="275">
        <v>0</v>
      </c>
      <c r="L2094" s="160">
        <v>0</v>
      </c>
      <c r="M2094" s="160">
        <v>0</v>
      </c>
      <c r="N2094" s="160">
        <v>0</v>
      </c>
      <c r="O2094" s="160">
        <v>0</v>
      </c>
      <c r="P2094" s="160">
        <v>0</v>
      </c>
      <c r="Q2094" s="160">
        <f t="shared" si="458"/>
        <v>0</v>
      </c>
      <c r="R2094" s="222"/>
      <c r="S2094" s="222"/>
      <c r="T2094" s="209" t="s">
        <v>1182</v>
      </c>
      <c r="U2094" s="517"/>
      <c r="V2094" s="16">
        <v>0</v>
      </c>
      <c r="W2094" s="11">
        <v>0</v>
      </c>
      <c r="X2094" s="17">
        <v>0</v>
      </c>
      <c r="Y2094" s="16"/>
      <c r="Z2094" s="11"/>
      <c r="AA2094" s="17"/>
      <c r="AB2094" s="16"/>
      <c r="AC2094" s="11"/>
      <c r="AD2094" s="17">
        <f t="shared" si="466"/>
        <v>0</v>
      </c>
      <c r="AE2094" s="16">
        <f t="shared" si="467"/>
        <v>0</v>
      </c>
      <c r="AF2094" s="11">
        <f t="shared" si="467"/>
        <v>0</v>
      </c>
      <c r="AG2094" s="17">
        <f t="shared" si="467"/>
        <v>0</v>
      </c>
      <c r="AH2094" s="161"/>
      <c r="AI2094" s="285"/>
      <c r="AJ2094" s="16">
        <f t="shared" si="456"/>
        <v>0</v>
      </c>
    </row>
    <row r="2095" spans="1:36" ht="11.25" customHeight="1">
      <c r="A2095" s="156">
        <v>25300231</v>
      </c>
      <c r="C2095" s="197" t="s">
        <v>2146</v>
      </c>
      <c r="D2095" s="159">
        <v>0</v>
      </c>
      <c r="E2095" s="159">
        <v>0</v>
      </c>
      <c r="F2095" s="159">
        <v>0</v>
      </c>
      <c r="G2095" s="159">
        <v>0</v>
      </c>
      <c r="H2095" s="159">
        <v>0</v>
      </c>
      <c r="I2095" s="159">
        <v>0</v>
      </c>
      <c r="J2095" s="275">
        <v>0</v>
      </c>
      <c r="K2095" s="275">
        <v>0</v>
      </c>
      <c r="L2095" s="160">
        <v>0</v>
      </c>
      <c r="M2095" s="160">
        <v>0</v>
      </c>
      <c r="N2095" s="160">
        <v>0</v>
      </c>
      <c r="O2095" s="160">
        <v>0</v>
      </c>
      <c r="P2095" s="160">
        <v>0</v>
      </c>
      <c r="Q2095" s="160">
        <f t="shared" si="458"/>
        <v>0</v>
      </c>
      <c r="R2095" s="222"/>
      <c r="S2095" s="222"/>
      <c r="T2095" s="209" t="s">
        <v>1182</v>
      </c>
      <c r="U2095" s="517"/>
      <c r="V2095" s="16">
        <v>0</v>
      </c>
      <c r="W2095" s="11">
        <v>0</v>
      </c>
      <c r="X2095" s="17">
        <v>0</v>
      </c>
      <c r="Y2095" s="16"/>
      <c r="Z2095" s="11"/>
      <c r="AA2095" s="17"/>
      <c r="AB2095" s="16"/>
      <c r="AC2095" s="11"/>
      <c r="AD2095" s="17">
        <f t="shared" si="466"/>
        <v>0</v>
      </c>
      <c r="AE2095" s="16">
        <f t="shared" si="467"/>
        <v>0</v>
      </c>
      <c r="AF2095" s="11">
        <f t="shared" si="467"/>
        <v>0</v>
      </c>
      <c r="AG2095" s="17">
        <f t="shared" si="467"/>
        <v>0</v>
      </c>
      <c r="AH2095" s="161"/>
      <c r="AI2095" s="285"/>
      <c r="AJ2095" s="16">
        <f t="shared" si="456"/>
        <v>0</v>
      </c>
    </row>
    <row r="2096" spans="1:36" ht="11.25" customHeight="1">
      <c r="A2096" s="156">
        <v>25300241</v>
      </c>
      <c r="C2096" s="197" t="s">
        <v>2637</v>
      </c>
      <c r="D2096" s="159">
        <v>0</v>
      </c>
      <c r="E2096" s="159">
        <v>0</v>
      </c>
      <c r="F2096" s="159">
        <v>0</v>
      </c>
      <c r="G2096" s="159">
        <v>0</v>
      </c>
      <c r="H2096" s="159">
        <v>0</v>
      </c>
      <c r="I2096" s="159">
        <v>0</v>
      </c>
      <c r="J2096" s="275">
        <v>0</v>
      </c>
      <c r="K2096" s="275">
        <v>0</v>
      </c>
      <c r="L2096" s="160">
        <v>0</v>
      </c>
      <c r="M2096" s="160">
        <v>0</v>
      </c>
      <c r="N2096" s="160">
        <v>0</v>
      </c>
      <c r="O2096" s="160">
        <v>0</v>
      </c>
      <c r="P2096" s="160">
        <v>0</v>
      </c>
      <c r="Q2096" s="160">
        <f t="shared" si="458"/>
        <v>0</v>
      </c>
      <c r="R2096" s="222"/>
      <c r="S2096" s="222"/>
      <c r="T2096" s="209" t="s">
        <v>1182</v>
      </c>
      <c r="U2096" s="517"/>
      <c r="V2096" s="16">
        <v>0</v>
      </c>
      <c r="W2096" s="11">
        <v>0</v>
      </c>
      <c r="X2096" s="17">
        <v>0</v>
      </c>
      <c r="Y2096" s="16"/>
      <c r="Z2096" s="11"/>
      <c r="AA2096" s="17"/>
      <c r="AB2096" s="16"/>
      <c r="AC2096" s="11"/>
      <c r="AD2096" s="17">
        <f t="shared" si="466"/>
        <v>0</v>
      </c>
      <c r="AE2096" s="16">
        <f t="shared" si="467"/>
        <v>0</v>
      </c>
      <c r="AF2096" s="11">
        <f t="shared" si="467"/>
        <v>0</v>
      </c>
      <c r="AG2096" s="17">
        <f t="shared" si="467"/>
        <v>0</v>
      </c>
      <c r="AH2096" s="161"/>
      <c r="AI2096" s="285"/>
      <c r="AJ2096" s="16">
        <f t="shared" si="456"/>
        <v>0</v>
      </c>
    </row>
    <row r="2097" spans="1:36" ht="11.25" customHeight="1">
      <c r="A2097" s="156">
        <v>25300251</v>
      </c>
      <c r="C2097" s="197" t="s">
        <v>1992</v>
      </c>
      <c r="D2097" s="159">
        <v>0</v>
      </c>
      <c r="E2097" s="159">
        <v>0</v>
      </c>
      <c r="F2097" s="159">
        <v>0</v>
      </c>
      <c r="G2097" s="159">
        <v>0</v>
      </c>
      <c r="H2097" s="159">
        <v>0</v>
      </c>
      <c r="I2097" s="159">
        <v>0</v>
      </c>
      <c r="J2097" s="275">
        <v>0</v>
      </c>
      <c r="K2097" s="275">
        <v>0</v>
      </c>
      <c r="L2097" s="160">
        <v>0</v>
      </c>
      <c r="M2097" s="160">
        <v>0</v>
      </c>
      <c r="N2097" s="160">
        <v>0</v>
      </c>
      <c r="O2097" s="160">
        <v>0</v>
      </c>
      <c r="P2097" s="160">
        <v>0</v>
      </c>
      <c r="Q2097" s="160">
        <f t="shared" si="458"/>
        <v>0</v>
      </c>
      <c r="R2097" s="222"/>
      <c r="S2097" s="222"/>
      <c r="T2097" s="209" t="s">
        <v>1182</v>
      </c>
      <c r="U2097" s="517"/>
      <c r="V2097" s="16">
        <v>0</v>
      </c>
      <c r="W2097" s="11">
        <v>0</v>
      </c>
      <c r="X2097" s="17">
        <v>0</v>
      </c>
      <c r="Y2097" s="16"/>
      <c r="Z2097" s="11"/>
      <c r="AA2097" s="17"/>
      <c r="AB2097" s="16"/>
      <c r="AC2097" s="11"/>
      <c r="AD2097" s="17">
        <f t="shared" si="466"/>
        <v>0</v>
      </c>
      <c r="AE2097" s="16">
        <f t="shared" si="467"/>
        <v>0</v>
      </c>
      <c r="AF2097" s="11">
        <f t="shared" si="467"/>
        <v>0</v>
      </c>
      <c r="AG2097" s="17">
        <f t="shared" si="467"/>
        <v>0</v>
      </c>
      <c r="AH2097" s="161"/>
      <c r="AI2097" s="285"/>
      <c r="AJ2097" s="16">
        <f t="shared" si="456"/>
        <v>0</v>
      </c>
    </row>
    <row r="2098" spans="1:36" ht="11.25" customHeight="1">
      <c r="A2098" s="156">
        <v>25300261</v>
      </c>
      <c r="C2098" s="197" t="s">
        <v>1993</v>
      </c>
      <c r="D2098" s="159">
        <v>0</v>
      </c>
      <c r="E2098" s="159">
        <v>0</v>
      </c>
      <c r="F2098" s="159">
        <v>0</v>
      </c>
      <c r="G2098" s="159">
        <v>0</v>
      </c>
      <c r="H2098" s="159">
        <v>0</v>
      </c>
      <c r="I2098" s="159">
        <v>0</v>
      </c>
      <c r="J2098" s="275">
        <v>0</v>
      </c>
      <c r="K2098" s="275">
        <v>0</v>
      </c>
      <c r="L2098" s="160">
        <v>0</v>
      </c>
      <c r="M2098" s="160">
        <v>0</v>
      </c>
      <c r="N2098" s="160">
        <v>0</v>
      </c>
      <c r="O2098" s="160">
        <v>0</v>
      </c>
      <c r="P2098" s="160">
        <v>0</v>
      </c>
      <c r="Q2098" s="160">
        <f t="shared" si="458"/>
        <v>0</v>
      </c>
      <c r="R2098" s="222"/>
      <c r="S2098" s="222"/>
      <c r="T2098" s="209" t="s">
        <v>1182</v>
      </c>
      <c r="U2098" s="517"/>
      <c r="V2098" s="16">
        <v>0</v>
      </c>
      <c r="W2098" s="11">
        <v>0</v>
      </c>
      <c r="X2098" s="17">
        <v>0</v>
      </c>
      <c r="Y2098" s="16"/>
      <c r="Z2098" s="11"/>
      <c r="AA2098" s="17"/>
      <c r="AB2098" s="16"/>
      <c r="AC2098" s="11"/>
      <c r="AD2098" s="17">
        <f t="shared" si="466"/>
        <v>0</v>
      </c>
      <c r="AE2098" s="16">
        <f t="shared" si="467"/>
        <v>0</v>
      </c>
      <c r="AF2098" s="11">
        <f t="shared" si="467"/>
        <v>0</v>
      </c>
      <c r="AG2098" s="17">
        <f t="shared" si="467"/>
        <v>0</v>
      </c>
      <c r="AH2098" s="161"/>
      <c r="AI2098" s="285"/>
      <c r="AJ2098" s="16">
        <f t="shared" si="456"/>
        <v>0</v>
      </c>
    </row>
    <row r="2099" spans="1:36" ht="11.25" customHeight="1">
      <c r="A2099" s="156">
        <v>25300263</v>
      </c>
      <c r="C2099" s="197" t="s">
        <v>31</v>
      </c>
      <c r="D2099" s="159">
        <v>0</v>
      </c>
      <c r="E2099" s="159">
        <v>0</v>
      </c>
      <c r="F2099" s="159">
        <v>0</v>
      </c>
      <c r="G2099" s="159">
        <v>0</v>
      </c>
      <c r="H2099" s="159">
        <v>0</v>
      </c>
      <c r="I2099" s="159">
        <v>0</v>
      </c>
      <c r="J2099" s="275">
        <v>0</v>
      </c>
      <c r="K2099" s="275">
        <v>0</v>
      </c>
      <c r="L2099" s="160">
        <v>0</v>
      </c>
      <c r="M2099" s="160">
        <v>0</v>
      </c>
      <c r="N2099" s="160">
        <v>0</v>
      </c>
      <c r="O2099" s="160">
        <v>0</v>
      </c>
      <c r="P2099" s="160">
        <v>0</v>
      </c>
      <c r="Q2099" s="160">
        <f t="shared" si="458"/>
        <v>0</v>
      </c>
      <c r="R2099" s="222"/>
      <c r="S2099" s="222"/>
      <c r="T2099" s="209" t="s">
        <v>1182</v>
      </c>
      <c r="U2099" s="517"/>
      <c r="V2099" s="16">
        <v>0</v>
      </c>
      <c r="W2099" s="11">
        <v>0</v>
      </c>
      <c r="X2099" s="17">
        <v>0</v>
      </c>
      <c r="Y2099" s="16"/>
      <c r="Z2099" s="11"/>
      <c r="AA2099" s="17"/>
      <c r="AB2099" s="16"/>
      <c r="AC2099" s="11"/>
      <c r="AD2099" s="17">
        <f t="shared" si="466"/>
        <v>0</v>
      </c>
      <c r="AE2099" s="16">
        <f t="shared" si="467"/>
        <v>0</v>
      </c>
      <c r="AF2099" s="11">
        <f t="shared" si="467"/>
        <v>0</v>
      </c>
      <c r="AG2099" s="17">
        <f t="shared" si="467"/>
        <v>0</v>
      </c>
      <c r="AH2099" s="161"/>
      <c r="AI2099" s="285"/>
      <c r="AJ2099" s="16">
        <f t="shared" si="456"/>
        <v>0</v>
      </c>
    </row>
    <row r="2100" spans="1:36" ht="11.25" customHeight="1">
      <c r="A2100" s="156">
        <v>25300271</v>
      </c>
      <c r="C2100" s="197" t="s">
        <v>2262</v>
      </c>
      <c r="D2100" s="159">
        <v>-897361.32</v>
      </c>
      <c r="E2100" s="159">
        <v>-776412.62</v>
      </c>
      <c r="F2100" s="159">
        <v>-655463.92000000004</v>
      </c>
      <c r="G2100" s="159">
        <v>-534515.22</v>
      </c>
      <c r="H2100" s="159">
        <v>-413566.52</v>
      </c>
      <c r="I2100" s="159">
        <v>-292617.82</v>
      </c>
      <c r="J2100" s="275">
        <v>-171669.12</v>
      </c>
      <c r="K2100" s="275">
        <v>0</v>
      </c>
      <c r="L2100" s="160">
        <v>0</v>
      </c>
      <c r="M2100" s="160">
        <v>0</v>
      </c>
      <c r="N2100" s="160">
        <v>0</v>
      </c>
      <c r="O2100" s="160">
        <v>0</v>
      </c>
      <c r="P2100" s="160">
        <v>0</v>
      </c>
      <c r="Q2100" s="160">
        <f t="shared" si="458"/>
        <v>-274410.49000000005</v>
      </c>
      <c r="R2100" s="222"/>
      <c r="S2100" s="222"/>
      <c r="T2100" s="209" t="s">
        <v>1182</v>
      </c>
      <c r="U2100" s="517"/>
      <c r="V2100" s="16">
        <v>0</v>
      </c>
      <c r="W2100" s="11">
        <v>0</v>
      </c>
      <c r="X2100" s="17">
        <v>0</v>
      </c>
      <c r="Y2100" s="16"/>
      <c r="Z2100" s="11"/>
      <c r="AA2100" s="17"/>
      <c r="AB2100" s="16"/>
      <c r="AC2100" s="11"/>
      <c r="AD2100" s="17">
        <f>SUM(AB2100:AC2100)</f>
        <v>0</v>
      </c>
      <c r="AE2100" s="16">
        <f t="shared" si="467"/>
        <v>-274410.49000000005</v>
      </c>
      <c r="AF2100" s="11">
        <f t="shared" si="467"/>
        <v>-274410.49000000005</v>
      </c>
      <c r="AG2100" s="17">
        <f t="shared" si="467"/>
        <v>-274410.49000000005</v>
      </c>
      <c r="AH2100" s="161"/>
      <c r="AI2100" s="285"/>
      <c r="AJ2100" s="16">
        <f t="shared" si="456"/>
        <v>0</v>
      </c>
    </row>
    <row r="2101" spans="1:36" ht="11.25" customHeight="1">
      <c r="A2101" s="156">
        <v>25300281</v>
      </c>
      <c r="C2101" s="197" t="s">
        <v>2343</v>
      </c>
      <c r="D2101" s="159">
        <v>-502860</v>
      </c>
      <c r="E2101" s="159">
        <v>-506260</v>
      </c>
      <c r="F2101" s="159">
        <v>-506260</v>
      </c>
      <c r="G2101" s="159">
        <v>-506260</v>
      </c>
      <c r="H2101" s="159">
        <v>-506260</v>
      </c>
      <c r="I2101" s="159">
        <v>-506260</v>
      </c>
      <c r="J2101" s="275">
        <v>-506260</v>
      </c>
      <c r="K2101" s="275">
        <v>-506260</v>
      </c>
      <c r="L2101" s="160">
        <v>-506260</v>
      </c>
      <c r="M2101" s="160">
        <v>-506260</v>
      </c>
      <c r="N2101" s="160">
        <v>-506260</v>
      </c>
      <c r="O2101" s="160">
        <v>-506260</v>
      </c>
      <c r="P2101" s="160">
        <v>-506260</v>
      </c>
      <c r="Q2101" s="160">
        <f t="shared" si="458"/>
        <v>-506118.33333333331</v>
      </c>
      <c r="R2101" s="222" t="s">
        <v>327</v>
      </c>
      <c r="S2101" s="222"/>
      <c r="T2101" s="209" t="s">
        <v>828</v>
      </c>
      <c r="U2101" s="517"/>
      <c r="V2101" s="16">
        <v>0</v>
      </c>
      <c r="W2101" s="11">
        <v>0</v>
      </c>
      <c r="X2101" s="17">
        <v>0</v>
      </c>
      <c r="AB2101" s="16">
        <f>Q2101</f>
        <v>-506118.33333333331</v>
      </c>
      <c r="AC2101" s="11"/>
      <c r="AD2101" s="17">
        <f>AB2101+AC2101</f>
        <v>-506118.33333333331</v>
      </c>
      <c r="AE2101" s="16"/>
      <c r="AF2101" s="11"/>
      <c r="AG2101" s="17"/>
      <c r="AH2101" s="164"/>
      <c r="AI2101" s="285"/>
      <c r="AJ2101" s="16">
        <f t="shared" si="456"/>
        <v>0</v>
      </c>
    </row>
    <row r="2102" spans="1:36" ht="11.25" customHeight="1">
      <c r="A2102" s="156">
        <v>25300293</v>
      </c>
      <c r="C2102" s="197" t="s">
        <v>1730</v>
      </c>
      <c r="D2102" s="159">
        <v>-6930255</v>
      </c>
      <c r="E2102" s="159">
        <v>-7264477</v>
      </c>
      <c r="F2102" s="159">
        <v>-7598699</v>
      </c>
      <c r="G2102" s="159">
        <v>-8537308</v>
      </c>
      <c r="H2102" s="159">
        <v>-8878308</v>
      </c>
      <c r="I2102" s="159">
        <v>-9219308</v>
      </c>
      <c r="J2102" s="275">
        <v>-5771198.3200000003</v>
      </c>
      <c r="K2102" s="275">
        <v>-6133198.3200000003</v>
      </c>
      <c r="L2102" s="160">
        <v>-6495198.3200000003</v>
      </c>
      <c r="M2102" s="160">
        <v>-6746981.3200000003</v>
      </c>
      <c r="N2102" s="160">
        <v>-7123981.3200000003</v>
      </c>
      <c r="O2102" s="160">
        <v>-7500981.3200000003</v>
      </c>
      <c r="P2102" s="160">
        <v>-7523047.3200000003</v>
      </c>
      <c r="Q2102" s="160">
        <f t="shared" si="458"/>
        <v>-7374690.8399999989</v>
      </c>
      <c r="R2102" s="222"/>
      <c r="S2102" s="222"/>
      <c r="T2102" s="209" t="s">
        <v>1182</v>
      </c>
      <c r="U2102" s="517"/>
      <c r="V2102" s="16">
        <v>0</v>
      </c>
      <c r="W2102" s="11">
        <v>0</v>
      </c>
      <c r="X2102" s="17">
        <v>0</v>
      </c>
      <c r="Y2102" s="16"/>
      <c r="Z2102" s="11"/>
      <c r="AA2102" s="17"/>
      <c r="AB2102" s="16"/>
      <c r="AC2102" s="11"/>
      <c r="AD2102" s="17">
        <f t="shared" si="466"/>
        <v>0</v>
      </c>
      <c r="AE2102" s="16">
        <f>$Q2102</f>
        <v>-7374690.8399999989</v>
      </c>
      <c r="AF2102" s="11">
        <f>$Q2102</f>
        <v>-7374690.8399999989</v>
      </c>
      <c r="AG2102" s="17">
        <f>$Q2102</f>
        <v>-7374690.8399999989</v>
      </c>
      <c r="AH2102" s="161"/>
      <c r="AI2102" s="285"/>
      <c r="AJ2102" s="16">
        <f t="shared" si="456"/>
        <v>0</v>
      </c>
    </row>
    <row r="2103" spans="1:36" ht="11.25" customHeight="1">
      <c r="A2103" s="150">
        <v>25300302</v>
      </c>
      <c r="B2103" s="150"/>
      <c r="C2103" s="244" t="s">
        <v>442</v>
      </c>
      <c r="D2103" s="159">
        <v>0</v>
      </c>
      <c r="E2103" s="159">
        <v>0</v>
      </c>
      <c r="F2103" s="159">
        <v>0</v>
      </c>
      <c r="G2103" s="159">
        <v>0</v>
      </c>
      <c r="H2103" s="159">
        <v>0</v>
      </c>
      <c r="I2103" s="159">
        <v>0</v>
      </c>
      <c r="J2103" s="275">
        <v>0</v>
      </c>
      <c r="K2103" s="275">
        <v>0</v>
      </c>
      <c r="L2103" s="160">
        <v>0</v>
      </c>
      <c r="M2103" s="160">
        <v>0</v>
      </c>
      <c r="N2103" s="160">
        <v>0</v>
      </c>
      <c r="O2103" s="160">
        <v>0</v>
      </c>
      <c r="P2103" s="160">
        <v>0</v>
      </c>
      <c r="Q2103" s="160">
        <f t="shared" si="458"/>
        <v>0</v>
      </c>
      <c r="R2103" s="222"/>
      <c r="S2103" s="222"/>
      <c r="T2103" s="222"/>
      <c r="U2103" s="517"/>
      <c r="V2103" s="16">
        <v>0</v>
      </c>
      <c r="W2103" s="11">
        <v>0</v>
      </c>
      <c r="X2103" s="17">
        <v>0</v>
      </c>
      <c r="Y2103" s="16"/>
      <c r="Z2103" s="11"/>
      <c r="AA2103" s="17"/>
      <c r="AB2103" s="16"/>
      <c r="AC2103" s="11"/>
      <c r="AD2103" s="17">
        <f t="shared" si="466"/>
        <v>0</v>
      </c>
      <c r="AE2103" s="16"/>
      <c r="AF2103" s="11"/>
      <c r="AG2103" s="17"/>
      <c r="AH2103" s="164">
        <f>Q2103</f>
        <v>0</v>
      </c>
      <c r="AI2103" s="285"/>
      <c r="AJ2103" s="16">
        <f t="shared" si="456"/>
        <v>0</v>
      </c>
    </row>
    <row r="2104" spans="1:36" ht="11.25" customHeight="1">
      <c r="A2104" s="156">
        <v>25300303</v>
      </c>
      <c r="C2104" s="197" t="s">
        <v>1731</v>
      </c>
      <c r="D2104" s="159">
        <v>0</v>
      </c>
      <c r="E2104" s="159">
        <v>0</v>
      </c>
      <c r="F2104" s="159">
        <v>-0.01</v>
      </c>
      <c r="G2104" s="159">
        <v>-0.01</v>
      </c>
      <c r="H2104" s="159">
        <v>-0.01</v>
      </c>
      <c r="I2104" s="159">
        <v>-0.01</v>
      </c>
      <c r="J2104" s="275">
        <v>-0.01</v>
      </c>
      <c r="K2104" s="275">
        <v>-0.01</v>
      </c>
      <c r="L2104" s="160">
        <v>-0.01</v>
      </c>
      <c r="M2104" s="160">
        <v>-0.01</v>
      </c>
      <c r="N2104" s="160">
        <v>-0.01</v>
      </c>
      <c r="O2104" s="160">
        <v>-0.01</v>
      </c>
      <c r="P2104" s="160">
        <v>-0.01</v>
      </c>
      <c r="Q2104" s="160">
        <f t="shared" si="458"/>
        <v>-8.7499999999999991E-3</v>
      </c>
      <c r="R2104" s="222"/>
      <c r="S2104" s="222"/>
      <c r="T2104" s="222"/>
      <c r="U2104" s="517"/>
      <c r="V2104" s="16">
        <v>0</v>
      </c>
      <c r="W2104" s="11">
        <v>0</v>
      </c>
      <c r="X2104" s="17">
        <v>0</v>
      </c>
      <c r="Y2104" s="16"/>
      <c r="Z2104" s="11"/>
      <c r="AA2104" s="17"/>
      <c r="AB2104" s="16"/>
      <c r="AC2104" s="11"/>
      <c r="AD2104" s="17">
        <f t="shared" si="466"/>
        <v>0</v>
      </c>
      <c r="AE2104" s="16"/>
      <c r="AF2104" s="11"/>
      <c r="AG2104" s="17"/>
      <c r="AH2104" s="164">
        <f>Q2104</f>
        <v>-8.7499999999999991E-3</v>
      </c>
      <c r="AI2104" s="285"/>
      <c r="AJ2104" s="16">
        <f t="shared" si="456"/>
        <v>0</v>
      </c>
    </row>
    <row r="2105" spans="1:36" ht="11.25" customHeight="1">
      <c r="A2105" s="194">
        <v>25300312</v>
      </c>
      <c r="B2105" s="195"/>
      <c r="C2105" s="245" t="s">
        <v>1875</v>
      </c>
      <c r="D2105" s="159">
        <v>0</v>
      </c>
      <c r="E2105" s="159">
        <v>0</v>
      </c>
      <c r="F2105" s="159">
        <v>0</v>
      </c>
      <c r="G2105" s="159">
        <v>0</v>
      </c>
      <c r="H2105" s="159">
        <v>0</v>
      </c>
      <c r="I2105" s="159">
        <v>0</v>
      </c>
      <c r="J2105" s="275">
        <v>0</v>
      </c>
      <c r="K2105" s="275">
        <v>0</v>
      </c>
      <c r="L2105" s="160">
        <v>0</v>
      </c>
      <c r="M2105" s="160">
        <v>0</v>
      </c>
      <c r="N2105" s="160">
        <v>0</v>
      </c>
      <c r="O2105" s="160">
        <v>0</v>
      </c>
      <c r="P2105" s="160">
        <v>0</v>
      </c>
      <c r="Q2105" s="160">
        <f t="shared" si="458"/>
        <v>0</v>
      </c>
      <c r="R2105" s="222"/>
      <c r="S2105" s="209"/>
      <c r="T2105" s="209" t="s">
        <v>1182</v>
      </c>
      <c r="U2105" s="517"/>
      <c r="V2105" s="16">
        <v>0</v>
      </c>
      <c r="W2105" s="11">
        <v>0</v>
      </c>
      <c r="X2105" s="17">
        <v>0</v>
      </c>
      <c r="Y2105" s="16"/>
      <c r="Z2105" s="11"/>
      <c r="AA2105" s="17"/>
      <c r="AB2105" s="16"/>
      <c r="AC2105" s="11"/>
      <c r="AD2105" s="17">
        <f t="shared" si="466"/>
        <v>0</v>
      </c>
      <c r="AE2105" s="16">
        <f>$Q2105</f>
        <v>0</v>
      </c>
      <c r="AF2105" s="11">
        <f>$Q2105</f>
        <v>0</v>
      </c>
      <c r="AG2105" s="17">
        <f>$Q2105</f>
        <v>0</v>
      </c>
      <c r="AH2105" s="161"/>
      <c r="AI2105" s="285"/>
      <c r="AJ2105" s="16">
        <f t="shared" si="456"/>
        <v>0</v>
      </c>
    </row>
    <row r="2106" spans="1:36" ht="11.25" customHeight="1">
      <c r="A2106" s="156">
        <v>25300323</v>
      </c>
      <c r="C2106" s="197" t="s">
        <v>145</v>
      </c>
      <c r="D2106" s="159">
        <v>-57809.81</v>
      </c>
      <c r="E2106" s="159">
        <v>-56663.98</v>
      </c>
      <c r="F2106" s="159">
        <v>-55518.15</v>
      </c>
      <c r="G2106" s="159">
        <v>-54372.32</v>
      </c>
      <c r="H2106" s="159">
        <v>-53226.49</v>
      </c>
      <c r="I2106" s="159">
        <v>-52080.66</v>
      </c>
      <c r="J2106" s="275">
        <v>-50934.83</v>
      </c>
      <c r="K2106" s="275">
        <v>-49789</v>
      </c>
      <c r="L2106" s="160">
        <v>-48643.17</v>
      </c>
      <c r="M2106" s="160">
        <v>-47497.34</v>
      </c>
      <c r="N2106" s="160">
        <v>-46351.51</v>
      </c>
      <c r="O2106" s="160">
        <v>-45205.68</v>
      </c>
      <c r="P2106" s="160">
        <v>-44059.85</v>
      </c>
      <c r="Q2106" s="160">
        <f t="shared" si="458"/>
        <v>-50934.829999999994</v>
      </c>
      <c r="R2106" s="222"/>
      <c r="S2106" s="209"/>
      <c r="T2106" s="209"/>
      <c r="U2106" s="517"/>
      <c r="V2106" s="16">
        <v>0</v>
      </c>
      <c r="W2106" s="11">
        <v>0</v>
      </c>
      <c r="X2106" s="17">
        <v>0</v>
      </c>
      <c r="Y2106" s="16"/>
      <c r="Z2106" s="11"/>
      <c r="AA2106" s="17"/>
      <c r="AB2106" s="16"/>
      <c r="AC2106" s="11"/>
      <c r="AD2106" s="17">
        <f t="shared" si="466"/>
        <v>0</v>
      </c>
      <c r="AE2106" s="16"/>
      <c r="AF2106" s="11"/>
      <c r="AG2106" s="17"/>
      <c r="AH2106" s="164">
        <f>Q2106</f>
        <v>-50934.829999999994</v>
      </c>
      <c r="AI2106" s="285"/>
      <c r="AJ2106" s="16">
        <f t="shared" si="456"/>
        <v>0</v>
      </c>
    </row>
    <row r="2107" spans="1:36" ht="11.25" customHeight="1">
      <c r="A2107" s="156">
        <v>25300343</v>
      </c>
      <c r="C2107" s="197" t="s">
        <v>2524</v>
      </c>
      <c r="D2107" s="159">
        <v>-3274792.39</v>
      </c>
      <c r="E2107" s="159">
        <v>-3274792.39</v>
      </c>
      <c r="F2107" s="159">
        <v>-3274792.39</v>
      </c>
      <c r="G2107" s="159">
        <v>-3180708.68</v>
      </c>
      <c r="H2107" s="159">
        <v>-3180708.68</v>
      </c>
      <c r="I2107" s="159">
        <v>-3180708.68</v>
      </c>
      <c r="J2107" s="275">
        <v>-2794875.48</v>
      </c>
      <c r="K2107" s="275">
        <v>-2794875.48</v>
      </c>
      <c r="L2107" s="160">
        <v>-2794875.48</v>
      </c>
      <c r="M2107" s="160">
        <v>-2706078</v>
      </c>
      <c r="N2107" s="160">
        <v>-2706078</v>
      </c>
      <c r="O2107" s="160">
        <v>-2706078</v>
      </c>
      <c r="P2107" s="160">
        <v>-2664901.7799999998</v>
      </c>
      <c r="Q2107" s="160">
        <f t="shared" si="458"/>
        <v>-2963701.5287500001</v>
      </c>
      <c r="R2107" s="222"/>
      <c r="S2107" s="209"/>
      <c r="T2107" s="209"/>
      <c r="U2107" s="517"/>
      <c r="V2107" s="16">
        <v>0</v>
      </c>
      <c r="W2107" s="11">
        <v>0</v>
      </c>
      <c r="X2107" s="17">
        <v>0</v>
      </c>
      <c r="Y2107" s="16"/>
      <c r="Z2107" s="11"/>
      <c r="AA2107" s="17"/>
      <c r="AB2107" s="16"/>
      <c r="AC2107" s="11"/>
      <c r="AD2107" s="17">
        <f t="shared" ref="AD2107" si="468">SUM(AB2107:AC2107)</f>
        <v>0</v>
      </c>
      <c r="AE2107" s="16"/>
      <c r="AF2107" s="11"/>
      <c r="AG2107" s="17"/>
      <c r="AH2107" s="164">
        <f>Q2107</f>
        <v>-2963701.5287500001</v>
      </c>
      <c r="AI2107" s="285"/>
      <c r="AJ2107" s="16">
        <f t="shared" si="456"/>
        <v>0</v>
      </c>
    </row>
    <row r="2108" spans="1:36" ht="11.25" customHeight="1">
      <c r="A2108" s="156">
        <v>25300353</v>
      </c>
      <c r="C2108" s="197" t="s">
        <v>1734</v>
      </c>
      <c r="D2108" s="159">
        <v>-6289342.3600000003</v>
      </c>
      <c r="E2108" s="159">
        <v>-6289342.3600000003</v>
      </c>
      <c r="F2108" s="159">
        <v>-6184521.2999999998</v>
      </c>
      <c r="G2108" s="159">
        <v>-6079700.5999999996</v>
      </c>
      <c r="H2108" s="159">
        <v>-5974879.9000000004</v>
      </c>
      <c r="I2108" s="159">
        <v>-5870059.2000000002</v>
      </c>
      <c r="J2108" s="275">
        <v>-5765238.5</v>
      </c>
      <c r="K2108" s="275">
        <v>-5660417.7999999998</v>
      </c>
      <c r="L2108" s="160">
        <v>-5555597.0999999996</v>
      </c>
      <c r="M2108" s="160">
        <v>-5450776.4000000004</v>
      </c>
      <c r="N2108" s="160">
        <v>-5345955.7</v>
      </c>
      <c r="O2108" s="160">
        <v>-5241135</v>
      </c>
      <c r="P2108" s="160">
        <v>-5136314.3</v>
      </c>
      <c r="Q2108" s="160">
        <f t="shared" si="458"/>
        <v>-5760871.0158333331</v>
      </c>
      <c r="R2108" s="222">
        <v>5</v>
      </c>
      <c r="S2108" s="209" t="s">
        <v>1235</v>
      </c>
      <c r="T2108" s="209" t="s">
        <v>1678</v>
      </c>
      <c r="U2108" s="517"/>
      <c r="V2108" s="16">
        <v>0</v>
      </c>
      <c r="W2108" s="11">
        <v>0</v>
      </c>
      <c r="X2108" s="17">
        <v>0</v>
      </c>
      <c r="Y2108" s="16">
        <f ca="1">Q2108*$Y$5</f>
        <v>-3870153.1484368327</v>
      </c>
      <c r="Z2108" s="11">
        <f ca="1">Q2108*Z5</f>
        <v>-1890717.8673965</v>
      </c>
      <c r="AA2108" s="17">
        <f>Q2108</f>
        <v>-5760871.0158333331</v>
      </c>
      <c r="AB2108" s="16"/>
      <c r="AC2108" s="11"/>
      <c r="AD2108" s="17">
        <f t="shared" si="466"/>
        <v>0</v>
      </c>
      <c r="AE2108" s="16"/>
      <c r="AF2108" s="11"/>
      <c r="AG2108" s="17"/>
      <c r="AH2108" s="161"/>
      <c r="AI2108" s="285"/>
      <c r="AJ2108" s="16">
        <f t="shared" si="456"/>
        <v>0</v>
      </c>
    </row>
    <row r="2109" spans="1:36" ht="11.25" customHeight="1">
      <c r="A2109" s="156">
        <v>25300363</v>
      </c>
      <c r="B2109" s="157"/>
      <c r="C2109" s="197" t="s">
        <v>1632</v>
      </c>
      <c r="D2109" s="159">
        <v>-1841867.76</v>
      </c>
      <c r="E2109" s="159">
        <v>-1787695.17</v>
      </c>
      <c r="F2109" s="159">
        <v>-1733522.58</v>
      </c>
      <c r="G2109" s="159">
        <v>-1679349.99</v>
      </c>
      <c r="H2109" s="159">
        <v>-1625177.4</v>
      </c>
      <c r="I2109" s="159">
        <v>-1571004.81</v>
      </c>
      <c r="J2109" s="275">
        <v>-1516832.22</v>
      </c>
      <c r="K2109" s="275">
        <v>-1462659.63</v>
      </c>
      <c r="L2109" s="160">
        <v>-1408487.04</v>
      </c>
      <c r="M2109" s="160">
        <v>-1354314.45</v>
      </c>
      <c r="N2109" s="160">
        <v>-1300141.8600000001</v>
      </c>
      <c r="O2109" s="160">
        <v>-1245969.27</v>
      </c>
      <c r="P2109" s="160">
        <v>-1191796.68</v>
      </c>
      <c r="Q2109" s="160">
        <f t="shared" si="458"/>
        <v>-1516832.2199999997</v>
      </c>
      <c r="R2109" s="222">
        <v>5</v>
      </c>
      <c r="S2109" s="209" t="s">
        <v>1235</v>
      </c>
      <c r="T2109" s="209" t="s">
        <v>1678</v>
      </c>
      <c r="U2109" s="517"/>
      <c r="V2109" s="16">
        <v>0</v>
      </c>
      <c r="W2109" s="11">
        <v>0</v>
      </c>
      <c r="X2109" s="17">
        <v>0</v>
      </c>
      <c r="Y2109" s="16">
        <f ca="1">Q2109*$Y$5</f>
        <v>-1019007.8853959998</v>
      </c>
      <c r="Z2109" s="11">
        <f ca="1">Q2109*Z5</f>
        <v>-497824.33460399992</v>
      </c>
      <c r="AA2109" s="17">
        <f>Q2109</f>
        <v>-1516832.2199999997</v>
      </c>
      <c r="AB2109" s="16"/>
      <c r="AC2109" s="11"/>
      <c r="AD2109" s="17">
        <f t="shared" si="466"/>
        <v>0</v>
      </c>
      <c r="AE2109" s="16"/>
      <c r="AF2109" s="11"/>
      <c r="AG2109" s="17"/>
      <c r="AH2109" s="161"/>
      <c r="AI2109" s="285"/>
      <c r="AJ2109" s="16">
        <f t="shared" si="456"/>
        <v>0</v>
      </c>
    </row>
    <row r="2110" spans="1:36" ht="11.25" customHeight="1">
      <c r="A2110" s="156">
        <v>25300371</v>
      </c>
      <c r="C2110" s="197" t="s">
        <v>1567</v>
      </c>
      <c r="D2110" s="159">
        <v>0</v>
      </c>
      <c r="E2110" s="159">
        <v>0</v>
      </c>
      <c r="F2110" s="159">
        <v>0</v>
      </c>
      <c r="G2110" s="159">
        <v>0</v>
      </c>
      <c r="H2110" s="159">
        <v>-1402396.64</v>
      </c>
      <c r="I2110" s="159">
        <v>-1402396.64</v>
      </c>
      <c r="J2110" s="275">
        <v>-1402396.64</v>
      </c>
      <c r="K2110" s="275">
        <v>-1402396.64</v>
      </c>
      <c r="L2110" s="160">
        <v>-1402396.64</v>
      </c>
      <c r="M2110" s="160">
        <v>0</v>
      </c>
      <c r="N2110" s="160">
        <v>0</v>
      </c>
      <c r="O2110" s="160">
        <v>0</v>
      </c>
      <c r="P2110" s="160">
        <v>0</v>
      </c>
      <c r="Q2110" s="160">
        <f t="shared" si="458"/>
        <v>-584331.93333333323</v>
      </c>
      <c r="R2110" s="222"/>
      <c r="S2110" s="209"/>
      <c r="T2110" s="209"/>
      <c r="U2110" s="517"/>
      <c r="V2110" s="16">
        <v>0</v>
      </c>
      <c r="W2110" s="11">
        <v>0</v>
      </c>
      <c r="X2110" s="17">
        <v>0</v>
      </c>
      <c r="Y2110" s="16"/>
      <c r="Z2110" s="11"/>
      <c r="AA2110" s="17"/>
      <c r="AB2110" s="16"/>
      <c r="AC2110" s="11"/>
      <c r="AD2110" s="17">
        <f t="shared" si="466"/>
        <v>0</v>
      </c>
      <c r="AE2110" s="16"/>
      <c r="AF2110" s="11"/>
      <c r="AG2110" s="17"/>
      <c r="AH2110" s="164">
        <f>Q2110</f>
        <v>-584331.93333333323</v>
      </c>
      <c r="AI2110" s="285"/>
      <c r="AJ2110" s="16">
        <f t="shared" si="456"/>
        <v>0</v>
      </c>
    </row>
    <row r="2111" spans="1:36" ht="11.25" customHeight="1">
      <c r="A2111" s="156">
        <v>25300373</v>
      </c>
      <c r="B2111" s="144"/>
      <c r="C2111" s="197" t="s">
        <v>222</v>
      </c>
      <c r="D2111" s="159">
        <v>0</v>
      </c>
      <c r="E2111" s="159">
        <v>0</v>
      </c>
      <c r="F2111" s="159">
        <v>0</v>
      </c>
      <c r="G2111" s="159">
        <v>0</v>
      </c>
      <c r="H2111" s="159">
        <v>0</v>
      </c>
      <c r="I2111" s="159">
        <v>0</v>
      </c>
      <c r="J2111" s="275">
        <v>0</v>
      </c>
      <c r="K2111" s="275">
        <v>0</v>
      </c>
      <c r="L2111" s="160">
        <v>0</v>
      </c>
      <c r="M2111" s="160">
        <v>0</v>
      </c>
      <c r="N2111" s="160">
        <v>0</v>
      </c>
      <c r="O2111" s="160">
        <v>0</v>
      </c>
      <c r="P2111" s="160">
        <v>0</v>
      </c>
      <c r="Q2111" s="160">
        <f t="shared" si="458"/>
        <v>0</v>
      </c>
      <c r="R2111" s="222"/>
      <c r="S2111" s="209"/>
      <c r="T2111" s="209" t="s">
        <v>1182</v>
      </c>
      <c r="U2111" s="517"/>
      <c r="V2111" s="16">
        <v>0</v>
      </c>
      <c r="W2111" s="11">
        <v>0</v>
      </c>
      <c r="X2111" s="17">
        <v>0</v>
      </c>
      <c r="Y2111" s="16"/>
      <c r="Z2111" s="11"/>
      <c r="AA2111" s="17"/>
      <c r="AB2111" s="16"/>
      <c r="AC2111" s="11"/>
      <c r="AD2111" s="17">
        <f t="shared" si="466"/>
        <v>0</v>
      </c>
      <c r="AE2111" s="16">
        <f>$Q2111</f>
        <v>0</v>
      </c>
      <c r="AF2111" s="11">
        <f>$Q2111</f>
        <v>0</v>
      </c>
      <c r="AG2111" s="17">
        <f>$Q2111</f>
        <v>0</v>
      </c>
      <c r="AH2111" s="161"/>
      <c r="AI2111" s="285"/>
      <c r="AJ2111" s="16">
        <f t="shared" si="456"/>
        <v>0</v>
      </c>
    </row>
    <row r="2112" spans="1:36" ht="11.25" customHeight="1">
      <c r="A2112" s="169">
        <v>25300381</v>
      </c>
      <c r="B2112" s="144"/>
      <c r="C2112" s="197" t="s">
        <v>1155</v>
      </c>
      <c r="D2112" s="159">
        <v>0</v>
      </c>
      <c r="E2112" s="159">
        <v>0</v>
      </c>
      <c r="F2112" s="159">
        <v>0</v>
      </c>
      <c r="G2112" s="159">
        <v>0</v>
      </c>
      <c r="H2112" s="159">
        <v>0</v>
      </c>
      <c r="I2112" s="159">
        <v>0</v>
      </c>
      <c r="J2112" s="275">
        <v>0</v>
      </c>
      <c r="K2112" s="275">
        <v>0</v>
      </c>
      <c r="L2112" s="160">
        <v>0</v>
      </c>
      <c r="M2112" s="160">
        <v>0</v>
      </c>
      <c r="N2112" s="160">
        <v>0</v>
      </c>
      <c r="O2112" s="160">
        <v>0</v>
      </c>
      <c r="P2112" s="160">
        <v>0</v>
      </c>
      <c r="Q2112" s="160">
        <f t="shared" si="458"/>
        <v>0</v>
      </c>
      <c r="R2112" s="222"/>
      <c r="S2112" s="209"/>
      <c r="T2112" s="209"/>
      <c r="U2112" s="517"/>
      <c r="V2112" s="16"/>
      <c r="W2112" s="11"/>
      <c r="X2112" s="17"/>
      <c r="Y2112" s="16"/>
      <c r="Z2112" s="11"/>
      <c r="AA2112" s="17"/>
      <c r="AB2112" s="16"/>
      <c r="AC2112" s="11"/>
      <c r="AD2112" s="17">
        <f t="shared" si="466"/>
        <v>0</v>
      </c>
      <c r="AE2112" s="16"/>
      <c r="AF2112" s="11"/>
      <c r="AG2112" s="17"/>
      <c r="AH2112" s="164">
        <f>Q2112</f>
        <v>0</v>
      </c>
      <c r="AI2112" s="285"/>
      <c r="AJ2112" s="16">
        <f t="shared" si="456"/>
        <v>0</v>
      </c>
    </row>
    <row r="2113" spans="1:36" ht="11.25" customHeight="1">
      <c r="A2113" s="156">
        <v>25300393</v>
      </c>
      <c r="B2113" s="144"/>
      <c r="C2113" s="197" t="s">
        <v>2147</v>
      </c>
      <c r="D2113" s="159">
        <v>0</v>
      </c>
      <c r="E2113" s="159">
        <v>0</v>
      </c>
      <c r="F2113" s="159">
        <v>0</v>
      </c>
      <c r="G2113" s="159">
        <v>0</v>
      </c>
      <c r="H2113" s="159">
        <v>0</v>
      </c>
      <c r="I2113" s="159">
        <v>0</v>
      </c>
      <c r="J2113" s="275">
        <v>0</v>
      </c>
      <c r="K2113" s="275">
        <v>0</v>
      </c>
      <c r="L2113" s="160">
        <v>0</v>
      </c>
      <c r="M2113" s="160">
        <v>0</v>
      </c>
      <c r="N2113" s="160">
        <v>0</v>
      </c>
      <c r="O2113" s="160">
        <v>0</v>
      </c>
      <c r="P2113" s="160">
        <v>0</v>
      </c>
      <c r="Q2113" s="160">
        <f t="shared" si="458"/>
        <v>0</v>
      </c>
      <c r="R2113" s="222"/>
      <c r="S2113" s="209"/>
      <c r="T2113" s="209"/>
      <c r="U2113" s="517"/>
      <c r="V2113" s="16">
        <v>0</v>
      </c>
      <c r="W2113" s="11">
        <v>0</v>
      </c>
      <c r="X2113" s="17">
        <v>0</v>
      </c>
      <c r="Y2113" s="16"/>
      <c r="Z2113" s="11"/>
      <c r="AA2113" s="17"/>
      <c r="AB2113" s="16"/>
      <c r="AC2113" s="11"/>
      <c r="AD2113" s="17">
        <f t="shared" si="466"/>
        <v>0</v>
      </c>
      <c r="AE2113" s="16"/>
      <c r="AF2113" s="11"/>
      <c r="AG2113" s="17"/>
      <c r="AH2113" s="164">
        <f>Q2113</f>
        <v>0</v>
      </c>
      <c r="AI2113" s="285"/>
      <c r="AJ2113" s="16">
        <f t="shared" si="456"/>
        <v>0</v>
      </c>
    </row>
    <row r="2114" spans="1:36" ht="11.25" customHeight="1">
      <c r="A2114" s="156">
        <v>25300413</v>
      </c>
      <c r="B2114" s="144"/>
      <c r="C2114" s="197" t="s">
        <v>880</v>
      </c>
      <c r="D2114" s="159">
        <v>-688979.3</v>
      </c>
      <c r="E2114" s="159">
        <v>-668715.19999999995</v>
      </c>
      <c r="F2114" s="159">
        <v>-648451.1</v>
      </c>
      <c r="G2114" s="159">
        <v>-628187</v>
      </c>
      <c r="H2114" s="159">
        <v>-607922.9</v>
      </c>
      <c r="I2114" s="159">
        <v>-587658.80000000005</v>
      </c>
      <c r="J2114" s="275">
        <v>-567394.69999999995</v>
      </c>
      <c r="K2114" s="275">
        <v>-547130.6</v>
      </c>
      <c r="L2114" s="160">
        <v>-526866.5</v>
      </c>
      <c r="M2114" s="160">
        <v>-506602.4</v>
      </c>
      <c r="N2114" s="160">
        <v>-486338.3</v>
      </c>
      <c r="O2114" s="160">
        <v>-466074.2</v>
      </c>
      <c r="P2114" s="160">
        <v>-445810.1</v>
      </c>
      <c r="Q2114" s="160">
        <f t="shared" si="458"/>
        <v>-567394.70000000007</v>
      </c>
      <c r="R2114" s="222">
        <v>5</v>
      </c>
      <c r="S2114" s="209" t="s">
        <v>1235</v>
      </c>
      <c r="T2114" s="209" t="s">
        <v>1678</v>
      </c>
      <c r="U2114" s="517"/>
      <c r="V2114" s="16">
        <v>0</v>
      </c>
      <c r="W2114" s="11">
        <v>0</v>
      </c>
      <c r="X2114" s="17">
        <v>0</v>
      </c>
      <c r="Y2114" s="16">
        <f ca="1">Q2114*$Y$5</f>
        <v>-381175.75946000003</v>
      </c>
      <c r="Z2114" s="11">
        <f ca="1">Q2114*Z5</f>
        <v>-186218.94054000001</v>
      </c>
      <c r="AA2114" s="17">
        <f>Q2114</f>
        <v>-567394.70000000007</v>
      </c>
      <c r="AB2114" s="16"/>
      <c r="AC2114" s="11"/>
      <c r="AD2114" s="17">
        <f t="shared" si="466"/>
        <v>0</v>
      </c>
      <c r="AE2114" s="16"/>
      <c r="AF2114" s="11"/>
      <c r="AG2114" s="17"/>
      <c r="AH2114" s="161"/>
      <c r="AI2114" s="285"/>
      <c r="AJ2114" s="16">
        <f t="shared" ref="AJ2114:AJ2177" si="469">Q2114-X2114-AA2114-AD2114-AG2114-AH2114</f>
        <v>0</v>
      </c>
    </row>
    <row r="2115" spans="1:36" ht="11.25" customHeight="1">
      <c r="A2115" s="156">
        <v>25300421</v>
      </c>
      <c r="B2115" s="144"/>
      <c r="C2115" s="197" t="s">
        <v>1037</v>
      </c>
      <c r="D2115" s="159">
        <v>0</v>
      </c>
      <c r="E2115" s="159">
        <v>0</v>
      </c>
      <c r="F2115" s="159">
        <v>0</v>
      </c>
      <c r="G2115" s="159">
        <v>0</v>
      </c>
      <c r="H2115" s="159">
        <v>0</v>
      </c>
      <c r="I2115" s="159">
        <v>0</v>
      </c>
      <c r="J2115" s="275">
        <v>0</v>
      </c>
      <c r="K2115" s="275">
        <v>0</v>
      </c>
      <c r="L2115" s="160">
        <v>0</v>
      </c>
      <c r="M2115" s="160">
        <v>0</v>
      </c>
      <c r="N2115" s="160">
        <v>0</v>
      </c>
      <c r="O2115" s="160">
        <v>0</v>
      </c>
      <c r="P2115" s="160">
        <v>0</v>
      </c>
      <c r="Q2115" s="160">
        <f t="shared" si="458"/>
        <v>0</v>
      </c>
      <c r="R2115" s="222"/>
      <c r="S2115" s="239"/>
      <c r="T2115" s="239"/>
      <c r="U2115" s="517"/>
      <c r="V2115" s="16">
        <v>0</v>
      </c>
      <c r="W2115" s="11">
        <v>0</v>
      </c>
      <c r="X2115" s="17">
        <v>0</v>
      </c>
      <c r="Y2115" s="16"/>
      <c r="Z2115" s="11"/>
      <c r="AA2115" s="17"/>
      <c r="AB2115" s="16"/>
      <c r="AC2115" s="11"/>
      <c r="AD2115" s="17">
        <f t="shared" si="466"/>
        <v>0</v>
      </c>
      <c r="AE2115" s="16"/>
      <c r="AF2115" s="11"/>
      <c r="AG2115" s="17"/>
      <c r="AH2115" s="164">
        <f>Q2115</f>
        <v>0</v>
      </c>
      <c r="AI2115" s="285"/>
      <c r="AJ2115" s="16">
        <f t="shared" si="469"/>
        <v>0</v>
      </c>
    </row>
    <row r="2116" spans="1:36" ht="11.25" customHeight="1">
      <c r="A2116" s="156">
        <v>25300423</v>
      </c>
      <c r="B2116" s="144"/>
      <c r="C2116" s="197" t="s">
        <v>1575</v>
      </c>
      <c r="D2116" s="159">
        <v>0</v>
      </c>
      <c r="E2116" s="159">
        <v>0</v>
      </c>
      <c r="F2116" s="159">
        <v>0</v>
      </c>
      <c r="G2116" s="159">
        <v>0</v>
      </c>
      <c r="H2116" s="159">
        <v>0</v>
      </c>
      <c r="I2116" s="159">
        <v>0</v>
      </c>
      <c r="J2116" s="275">
        <v>0</v>
      </c>
      <c r="K2116" s="275">
        <v>0</v>
      </c>
      <c r="L2116" s="160">
        <v>0</v>
      </c>
      <c r="M2116" s="160">
        <v>0</v>
      </c>
      <c r="N2116" s="160">
        <v>0</v>
      </c>
      <c r="O2116" s="160">
        <v>0</v>
      </c>
      <c r="P2116" s="160">
        <v>0</v>
      </c>
      <c r="Q2116" s="160">
        <f t="shared" si="458"/>
        <v>0</v>
      </c>
      <c r="R2116" s="222"/>
      <c r="S2116" s="239"/>
      <c r="T2116" s="239"/>
      <c r="U2116" s="517"/>
      <c r="V2116" s="16">
        <v>0</v>
      </c>
      <c r="W2116" s="11">
        <v>0</v>
      </c>
      <c r="X2116" s="17">
        <v>0</v>
      </c>
      <c r="Y2116" s="35"/>
      <c r="Z2116" s="46"/>
      <c r="AA2116" s="17"/>
      <c r="AB2116" s="16"/>
      <c r="AC2116" s="11"/>
      <c r="AD2116" s="17">
        <f t="shared" si="466"/>
        <v>0</v>
      </c>
      <c r="AE2116" s="16"/>
      <c r="AF2116" s="11"/>
      <c r="AG2116" s="17"/>
      <c r="AH2116" s="164">
        <f>Q2116</f>
        <v>0</v>
      </c>
      <c r="AI2116" s="285"/>
      <c r="AJ2116" s="16">
        <f t="shared" si="469"/>
        <v>0</v>
      </c>
    </row>
    <row r="2117" spans="1:36" ht="11.25" customHeight="1">
      <c r="A2117" s="156">
        <v>25300433</v>
      </c>
      <c r="B2117" s="144"/>
      <c r="C2117" s="197" t="s">
        <v>1186</v>
      </c>
      <c r="D2117" s="159">
        <v>0</v>
      </c>
      <c r="E2117" s="159">
        <v>0</v>
      </c>
      <c r="F2117" s="159">
        <v>0</v>
      </c>
      <c r="G2117" s="159">
        <v>0</v>
      </c>
      <c r="H2117" s="159">
        <v>0</v>
      </c>
      <c r="I2117" s="159">
        <v>0</v>
      </c>
      <c r="J2117" s="275">
        <v>0</v>
      </c>
      <c r="K2117" s="275">
        <v>0</v>
      </c>
      <c r="L2117" s="160">
        <v>0</v>
      </c>
      <c r="M2117" s="160">
        <v>0</v>
      </c>
      <c r="N2117" s="160">
        <v>0</v>
      </c>
      <c r="O2117" s="160">
        <v>0</v>
      </c>
      <c r="P2117" s="160">
        <v>0</v>
      </c>
      <c r="Q2117" s="160">
        <f t="shared" si="458"/>
        <v>0</v>
      </c>
      <c r="R2117" s="494"/>
      <c r="S2117" s="239"/>
      <c r="T2117" s="239"/>
      <c r="U2117" s="517"/>
      <c r="V2117" s="16">
        <v>0</v>
      </c>
      <c r="W2117" s="11">
        <v>0</v>
      </c>
      <c r="X2117" s="17">
        <v>0</v>
      </c>
      <c r="Y2117" s="16"/>
      <c r="Z2117" s="11"/>
      <c r="AA2117" s="17"/>
      <c r="AB2117" s="16"/>
      <c r="AC2117" s="11"/>
      <c r="AD2117" s="17">
        <f t="shared" si="466"/>
        <v>0</v>
      </c>
      <c r="AE2117" s="16"/>
      <c r="AF2117" s="11"/>
      <c r="AG2117" s="17"/>
      <c r="AH2117" s="164">
        <f>Q2117</f>
        <v>0</v>
      </c>
      <c r="AI2117" s="285"/>
      <c r="AJ2117" s="16">
        <f t="shared" si="469"/>
        <v>0</v>
      </c>
    </row>
    <row r="2118" spans="1:36" ht="11.25" customHeight="1">
      <c r="A2118" s="156">
        <v>25300443</v>
      </c>
      <c r="B2118" s="144"/>
      <c r="C2118" s="197" t="s">
        <v>2052</v>
      </c>
      <c r="D2118" s="159">
        <v>-791981.16</v>
      </c>
      <c r="E2118" s="159">
        <v>-780503.18</v>
      </c>
      <c r="F2118" s="159">
        <v>-769025.2</v>
      </c>
      <c r="G2118" s="159">
        <v>-757547.22</v>
      </c>
      <c r="H2118" s="159">
        <v>-746069.24</v>
      </c>
      <c r="I2118" s="159">
        <v>-734591.26</v>
      </c>
      <c r="J2118" s="275">
        <v>-723113.28</v>
      </c>
      <c r="K2118" s="275">
        <v>-711635.3</v>
      </c>
      <c r="L2118" s="160">
        <v>-700157.32</v>
      </c>
      <c r="M2118" s="160">
        <v>-688679.34</v>
      </c>
      <c r="N2118" s="160">
        <v>-677201.36</v>
      </c>
      <c r="O2118" s="160">
        <v>-665723.38</v>
      </c>
      <c r="P2118" s="160">
        <v>-654245.4</v>
      </c>
      <c r="Q2118" s="160">
        <f t="shared" si="458"/>
        <v>-723113.27999999991</v>
      </c>
      <c r="R2118" s="222">
        <v>5</v>
      </c>
      <c r="S2118" s="209" t="s">
        <v>1235</v>
      </c>
      <c r="T2118" s="209" t="s">
        <v>1678</v>
      </c>
      <c r="U2118" s="517"/>
      <c r="V2118" s="16">
        <v>0</v>
      </c>
      <c r="W2118" s="11">
        <v>0</v>
      </c>
      <c r="X2118" s="17">
        <v>0</v>
      </c>
      <c r="Y2118" s="16">
        <f ca="1">Q2118*$Y$5</f>
        <v>-485787.50150399993</v>
      </c>
      <c r="Z2118" s="11">
        <f ca="1">Q2118*Z5</f>
        <v>-237325.77849599996</v>
      </c>
      <c r="AA2118" s="17">
        <f>Q2118</f>
        <v>-723113.27999999991</v>
      </c>
      <c r="AB2118" s="16"/>
      <c r="AC2118" s="11"/>
      <c r="AD2118" s="17">
        <f t="shared" si="466"/>
        <v>0</v>
      </c>
      <c r="AE2118" s="16"/>
      <c r="AF2118" s="11"/>
      <c r="AG2118" s="17"/>
      <c r="AH2118" s="161"/>
      <c r="AI2118" s="285"/>
      <c r="AJ2118" s="16">
        <f t="shared" si="469"/>
        <v>0</v>
      </c>
    </row>
    <row r="2119" spans="1:36" ht="11.25" customHeight="1">
      <c r="A2119" s="156">
        <v>25300503</v>
      </c>
      <c r="C2119" s="197" t="s">
        <v>401</v>
      </c>
      <c r="D2119" s="159">
        <v>-563274.27</v>
      </c>
      <c r="E2119" s="159">
        <v>-500</v>
      </c>
      <c r="F2119" s="159">
        <v>-500</v>
      </c>
      <c r="G2119" s="159">
        <v>-1915.18</v>
      </c>
      <c r="H2119" s="159">
        <v>-1915.18</v>
      </c>
      <c r="I2119" s="159">
        <v>-1915.18</v>
      </c>
      <c r="J2119" s="275">
        <v>-1915.18</v>
      </c>
      <c r="K2119" s="275">
        <v>-1915.18</v>
      </c>
      <c r="L2119" s="160">
        <v>-1915.18</v>
      </c>
      <c r="M2119" s="160">
        <v>-1915.18</v>
      </c>
      <c r="N2119" s="160">
        <v>-1915.18</v>
      </c>
      <c r="O2119" s="160">
        <v>-1915.18</v>
      </c>
      <c r="P2119" s="160">
        <v>-148305.53</v>
      </c>
      <c r="Q2119" s="160">
        <f t="shared" si="458"/>
        <v>-31168.876666666667</v>
      </c>
      <c r="R2119" s="222"/>
      <c r="S2119" s="222"/>
      <c r="T2119" s="222"/>
      <c r="U2119" s="517"/>
      <c r="V2119" s="16">
        <v>0</v>
      </c>
      <c r="W2119" s="11">
        <v>0</v>
      </c>
      <c r="X2119" s="17">
        <v>0</v>
      </c>
      <c r="Y2119" s="16"/>
      <c r="Z2119" s="11"/>
      <c r="AA2119" s="17"/>
      <c r="AB2119" s="16"/>
      <c r="AC2119" s="11"/>
      <c r="AD2119" s="17">
        <f t="shared" si="466"/>
        <v>0</v>
      </c>
      <c r="AE2119" s="16"/>
      <c r="AF2119" s="11"/>
      <c r="AG2119" s="17"/>
      <c r="AH2119" s="164">
        <f>Q2119</f>
        <v>-31168.876666666667</v>
      </c>
      <c r="AI2119" s="285"/>
      <c r="AJ2119" s="16">
        <f t="shared" si="469"/>
        <v>0</v>
      </c>
    </row>
    <row r="2120" spans="1:36" ht="11.25" customHeight="1">
      <c r="A2120" s="156">
        <v>25300511</v>
      </c>
      <c r="C2120" s="197" t="s">
        <v>1408</v>
      </c>
      <c r="D2120" s="159">
        <v>0</v>
      </c>
      <c r="E2120" s="159">
        <v>0</v>
      </c>
      <c r="F2120" s="159">
        <v>0</v>
      </c>
      <c r="G2120" s="159">
        <v>0</v>
      </c>
      <c r="H2120" s="159">
        <v>0</v>
      </c>
      <c r="I2120" s="159">
        <v>0</v>
      </c>
      <c r="J2120" s="275">
        <v>0</v>
      </c>
      <c r="K2120" s="275">
        <v>0</v>
      </c>
      <c r="L2120" s="160">
        <v>0</v>
      </c>
      <c r="M2120" s="160">
        <v>0</v>
      </c>
      <c r="N2120" s="160">
        <v>0</v>
      </c>
      <c r="O2120" s="160">
        <v>0</v>
      </c>
      <c r="P2120" s="160">
        <v>0</v>
      </c>
      <c r="Q2120" s="160">
        <f t="shared" si="458"/>
        <v>0</v>
      </c>
      <c r="R2120" s="222"/>
      <c r="S2120" s="222"/>
      <c r="T2120" s="222"/>
      <c r="U2120" s="517"/>
      <c r="V2120" s="16">
        <v>0</v>
      </c>
      <c r="W2120" s="11">
        <v>0</v>
      </c>
      <c r="X2120" s="17">
        <v>0</v>
      </c>
      <c r="Y2120" s="16"/>
      <c r="Z2120" s="11"/>
      <c r="AA2120" s="17"/>
      <c r="AB2120" s="16"/>
      <c r="AC2120" s="11"/>
      <c r="AD2120" s="17">
        <f t="shared" si="466"/>
        <v>0</v>
      </c>
      <c r="AE2120" s="16"/>
      <c r="AF2120" s="11"/>
      <c r="AG2120" s="17"/>
      <c r="AH2120" s="164">
        <f>Q2120</f>
        <v>0</v>
      </c>
      <c r="AI2120" s="285"/>
      <c r="AJ2120" s="16">
        <f t="shared" si="469"/>
        <v>0</v>
      </c>
    </row>
    <row r="2121" spans="1:36" ht="11.25" customHeight="1">
      <c r="A2121" s="156">
        <v>25300513</v>
      </c>
      <c r="C2121" s="197" t="s">
        <v>402</v>
      </c>
      <c r="D2121" s="159">
        <v>0</v>
      </c>
      <c r="E2121" s="159">
        <v>0</v>
      </c>
      <c r="F2121" s="159">
        <v>0</v>
      </c>
      <c r="G2121" s="159">
        <v>0</v>
      </c>
      <c r="H2121" s="159">
        <v>0</v>
      </c>
      <c r="I2121" s="159">
        <v>0</v>
      </c>
      <c r="J2121" s="275">
        <v>0</v>
      </c>
      <c r="K2121" s="275">
        <v>0</v>
      </c>
      <c r="L2121" s="160">
        <v>0</v>
      </c>
      <c r="M2121" s="160">
        <v>0</v>
      </c>
      <c r="N2121" s="160">
        <v>0</v>
      </c>
      <c r="O2121" s="160">
        <v>0</v>
      </c>
      <c r="P2121" s="160">
        <v>0</v>
      </c>
      <c r="Q2121" s="160">
        <f t="shared" si="458"/>
        <v>0</v>
      </c>
      <c r="R2121" s="222"/>
      <c r="S2121" s="222"/>
      <c r="T2121" s="222"/>
      <c r="U2121" s="517"/>
      <c r="V2121" s="16">
        <v>0</v>
      </c>
      <c r="W2121" s="11">
        <v>0</v>
      </c>
      <c r="X2121" s="17">
        <v>0</v>
      </c>
      <c r="Y2121" s="16"/>
      <c r="Z2121" s="11"/>
      <c r="AA2121" s="17"/>
      <c r="AB2121" s="16"/>
      <c r="AC2121" s="11"/>
      <c r="AD2121" s="17">
        <f t="shared" si="466"/>
        <v>0</v>
      </c>
      <c r="AE2121" s="16"/>
      <c r="AF2121" s="11"/>
      <c r="AG2121" s="17"/>
      <c r="AH2121" s="164">
        <f>Q2121</f>
        <v>0</v>
      </c>
      <c r="AI2121" s="285"/>
      <c r="AJ2121" s="16">
        <f t="shared" si="469"/>
        <v>0</v>
      </c>
    </row>
    <row r="2122" spans="1:36" ht="11.25" customHeight="1">
      <c r="A2122" s="156">
        <v>25300521</v>
      </c>
      <c r="B2122" s="144"/>
      <c r="C2122" s="197" t="s">
        <v>1439</v>
      </c>
      <c r="D2122" s="159">
        <v>0</v>
      </c>
      <c r="E2122" s="159">
        <v>0</v>
      </c>
      <c r="F2122" s="159">
        <v>0</v>
      </c>
      <c r="G2122" s="159">
        <v>0</v>
      </c>
      <c r="H2122" s="159">
        <v>0</v>
      </c>
      <c r="I2122" s="159">
        <v>0</v>
      </c>
      <c r="J2122" s="275">
        <v>0</v>
      </c>
      <c r="K2122" s="275">
        <v>0</v>
      </c>
      <c r="L2122" s="160">
        <v>0</v>
      </c>
      <c r="M2122" s="160">
        <v>0</v>
      </c>
      <c r="N2122" s="160">
        <v>0</v>
      </c>
      <c r="O2122" s="160">
        <v>0</v>
      </c>
      <c r="P2122" s="160">
        <v>0</v>
      </c>
      <c r="Q2122" s="160">
        <f t="shared" si="458"/>
        <v>0</v>
      </c>
      <c r="R2122" s="222"/>
      <c r="S2122" s="209"/>
      <c r="T2122" s="209"/>
      <c r="U2122" s="517"/>
      <c r="V2122" s="16">
        <v>0</v>
      </c>
      <c r="W2122" s="11">
        <v>0</v>
      </c>
      <c r="X2122" s="17">
        <v>0</v>
      </c>
      <c r="Y2122" s="16"/>
      <c r="Z2122" s="11"/>
      <c r="AA2122" s="17"/>
      <c r="AB2122" s="16"/>
      <c r="AC2122" s="11"/>
      <c r="AD2122" s="17">
        <f t="shared" si="466"/>
        <v>0</v>
      </c>
      <c r="AE2122" s="16"/>
      <c r="AF2122" s="11"/>
      <c r="AG2122" s="17"/>
      <c r="AH2122" s="164">
        <f>Q2122</f>
        <v>0</v>
      </c>
      <c r="AI2122" s="285"/>
      <c r="AJ2122" s="16">
        <f t="shared" si="469"/>
        <v>0</v>
      </c>
    </row>
    <row r="2123" spans="1:36" ht="11.25" customHeight="1">
      <c r="A2123" s="156">
        <v>25300533</v>
      </c>
      <c r="B2123" s="144"/>
      <c r="C2123" s="248" t="s">
        <v>1847</v>
      </c>
      <c r="D2123" s="159">
        <v>0</v>
      </c>
      <c r="E2123" s="159">
        <v>0</v>
      </c>
      <c r="F2123" s="159">
        <v>0</v>
      </c>
      <c r="G2123" s="159">
        <v>0</v>
      </c>
      <c r="H2123" s="159">
        <v>0</v>
      </c>
      <c r="I2123" s="159">
        <v>0</v>
      </c>
      <c r="J2123" s="275">
        <v>0</v>
      </c>
      <c r="K2123" s="275">
        <v>0</v>
      </c>
      <c r="L2123" s="160">
        <v>0</v>
      </c>
      <c r="M2123" s="160">
        <v>0</v>
      </c>
      <c r="N2123" s="160">
        <v>0</v>
      </c>
      <c r="O2123" s="160">
        <v>0</v>
      </c>
      <c r="P2123" s="160">
        <v>0</v>
      </c>
      <c r="Q2123" s="160">
        <f t="shared" ref="Q2123:Q2186" si="470">(D2123+P2123+SUM(E2123:O2123)*2)/24</f>
        <v>0</v>
      </c>
      <c r="R2123" s="222"/>
      <c r="S2123" s="209"/>
      <c r="T2123" s="209" t="s">
        <v>1182</v>
      </c>
      <c r="U2123" s="517"/>
      <c r="V2123" s="16">
        <v>0</v>
      </c>
      <c r="W2123" s="11">
        <v>0</v>
      </c>
      <c r="X2123" s="17">
        <v>0</v>
      </c>
      <c r="Y2123" s="16"/>
      <c r="Z2123" s="11"/>
      <c r="AA2123" s="17"/>
      <c r="AB2123" s="16"/>
      <c r="AC2123" s="11"/>
      <c r="AD2123" s="17">
        <f t="shared" si="466"/>
        <v>0</v>
      </c>
      <c r="AE2123" s="16">
        <f>$Q2123</f>
        <v>0</v>
      </c>
      <c r="AF2123" s="11">
        <f>$Q2123</f>
        <v>0</v>
      </c>
      <c r="AG2123" s="17">
        <f>$Q2123</f>
        <v>0</v>
      </c>
      <c r="AH2123" s="161"/>
      <c r="AI2123" s="285"/>
      <c r="AJ2123" s="16">
        <f t="shared" si="469"/>
        <v>0</v>
      </c>
    </row>
    <row r="2124" spans="1:36" ht="11.25" customHeight="1">
      <c r="A2124" s="156">
        <v>25300541</v>
      </c>
      <c r="C2124" s="197" t="s">
        <v>859</v>
      </c>
      <c r="D2124" s="159">
        <v>-7966998.29</v>
      </c>
      <c r="E2124" s="159">
        <v>-7454265.7400000002</v>
      </c>
      <c r="F2124" s="159">
        <v>-5810168.9500000002</v>
      </c>
      <c r="G2124" s="159">
        <v>-5453799.6500000004</v>
      </c>
      <c r="H2124" s="159">
        <v>-5955240.4500000002</v>
      </c>
      <c r="I2124" s="159">
        <v>-7264027.8899999997</v>
      </c>
      <c r="J2124" s="275">
        <v>-7914899.75</v>
      </c>
      <c r="K2124" s="275">
        <v>-9167223.7100000009</v>
      </c>
      <c r="L2124" s="160">
        <v>-9589801.2300000004</v>
      </c>
      <c r="M2124" s="160">
        <v>-9904485.5999999996</v>
      </c>
      <c r="N2124" s="160">
        <v>-9810039.3699999992</v>
      </c>
      <c r="O2124" s="160">
        <v>-9850693.5999999996</v>
      </c>
      <c r="P2124" s="160">
        <v>-7611087.1900000004</v>
      </c>
      <c r="Q2124" s="160">
        <f t="shared" si="470"/>
        <v>-7996974.0566666657</v>
      </c>
      <c r="R2124" s="222"/>
      <c r="S2124" s="222"/>
      <c r="T2124" s="222" t="s">
        <v>828</v>
      </c>
      <c r="U2124" s="517"/>
      <c r="V2124" s="16">
        <v>0</v>
      </c>
      <c r="W2124" s="11">
        <v>0</v>
      </c>
      <c r="X2124" s="17">
        <v>0</v>
      </c>
      <c r="AB2124" s="16">
        <f>Q2124</f>
        <v>-7996974.0566666657</v>
      </c>
      <c r="AC2124" s="11"/>
      <c r="AD2124" s="17">
        <f>AB2124+AC2124</f>
        <v>-7996974.0566666657</v>
      </c>
      <c r="AE2124" s="16"/>
      <c r="AF2124" s="11"/>
      <c r="AG2124" s="17"/>
      <c r="AH2124" s="164"/>
      <c r="AI2124" s="285"/>
      <c r="AJ2124" s="16">
        <f t="shared" si="469"/>
        <v>0</v>
      </c>
    </row>
    <row r="2125" spans="1:36" ht="11.25" customHeight="1">
      <c r="A2125" s="156">
        <v>25300543</v>
      </c>
      <c r="B2125" s="144"/>
      <c r="C2125" s="248" t="s">
        <v>385</v>
      </c>
      <c r="D2125" s="159">
        <v>0</v>
      </c>
      <c r="E2125" s="159">
        <v>0</v>
      </c>
      <c r="F2125" s="159">
        <v>0</v>
      </c>
      <c r="G2125" s="159">
        <v>0</v>
      </c>
      <c r="H2125" s="159">
        <v>0</v>
      </c>
      <c r="I2125" s="159">
        <v>0</v>
      </c>
      <c r="J2125" s="275">
        <v>0</v>
      </c>
      <c r="K2125" s="275">
        <v>0</v>
      </c>
      <c r="L2125" s="160">
        <v>0</v>
      </c>
      <c r="M2125" s="160">
        <v>0</v>
      </c>
      <c r="N2125" s="160">
        <v>0</v>
      </c>
      <c r="O2125" s="160">
        <v>0</v>
      </c>
      <c r="P2125" s="160">
        <v>0</v>
      </c>
      <c r="Q2125" s="160">
        <f t="shared" si="470"/>
        <v>0</v>
      </c>
      <c r="R2125" s="222"/>
      <c r="S2125" s="209"/>
      <c r="T2125" s="209"/>
      <c r="U2125" s="517"/>
      <c r="V2125" s="16">
        <v>0</v>
      </c>
      <c r="W2125" s="11">
        <v>0</v>
      </c>
      <c r="X2125" s="17">
        <v>0</v>
      </c>
      <c r="Y2125" s="16"/>
      <c r="Z2125" s="11"/>
      <c r="AA2125" s="17"/>
      <c r="AB2125" s="16"/>
      <c r="AC2125" s="11"/>
      <c r="AD2125" s="17">
        <f t="shared" ref="AD2125:AD2138" si="471">SUM(AB2125:AC2125)</f>
        <v>0</v>
      </c>
      <c r="AE2125" s="16"/>
      <c r="AF2125" s="11"/>
      <c r="AG2125" s="17"/>
      <c r="AH2125" s="164">
        <f>Q2125</f>
        <v>0</v>
      </c>
      <c r="AI2125" s="285"/>
      <c r="AJ2125" s="16">
        <f t="shared" si="469"/>
        <v>0</v>
      </c>
    </row>
    <row r="2126" spans="1:36" ht="11.25" customHeight="1">
      <c r="A2126" s="156">
        <v>25300551</v>
      </c>
      <c r="B2126" s="144"/>
      <c r="C2126" s="197" t="s">
        <v>206</v>
      </c>
      <c r="D2126" s="159">
        <v>0</v>
      </c>
      <c r="E2126" s="159">
        <v>0</v>
      </c>
      <c r="F2126" s="159">
        <v>0</v>
      </c>
      <c r="G2126" s="159">
        <v>0</v>
      </c>
      <c r="H2126" s="159">
        <v>0</v>
      </c>
      <c r="I2126" s="159">
        <v>0</v>
      </c>
      <c r="J2126" s="275">
        <v>0</v>
      </c>
      <c r="K2126" s="275">
        <v>0</v>
      </c>
      <c r="L2126" s="160">
        <v>0</v>
      </c>
      <c r="M2126" s="160">
        <v>0</v>
      </c>
      <c r="N2126" s="160">
        <v>0</v>
      </c>
      <c r="O2126" s="160">
        <v>0</v>
      </c>
      <c r="P2126" s="160">
        <v>0</v>
      </c>
      <c r="Q2126" s="160">
        <f t="shared" si="470"/>
        <v>0</v>
      </c>
      <c r="R2126" s="222"/>
      <c r="S2126" s="222"/>
      <c r="T2126" s="222"/>
      <c r="U2126" s="517"/>
      <c r="V2126" s="16">
        <v>0</v>
      </c>
      <c r="W2126" s="11">
        <v>0</v>
      </c>
      <c r="X2126" s="17">
        <v>0</v>
      </c>
      <c r="Y2126" s="16"/>
      <c r="Z2126" s="11"/>
      <c r="AA2126" s="17"/>
      <c r="AB2126" s="16"/>
      <c r="AC2126" s="11"/>
      <c r="AD2126" s="17">
        <f t="shared" si="471"/>
        <v>0</v>
      </c>
      <c r="AE2126" s="16"/>
      <c r="AF2126" s="11"/>
      <c r="AG2126" s="17"/>
      <c r="AH2126" s="164">
        <f>Q2126</f>
        <v>0</v>
      </c>
      <c r="AI2126" s="285"/>
      <c r="AJ2126" s="16">
        <f t="shared" si="469"/>
        <v>0</v>
      </c>
    </row>
    <row r="2127" spans="1:36" ht="11.25" customHeight="1">
      <c r="A2127" s="156">
        <v>25300553</v>
      </c>
      <c r="B2127" s="144"/>
      <c r="C2127" s="254" t="s">
        <v>386</v>
      </c>
      <c r="D2127" s="159">
        <v>0</v>
      </c>
      <c r="E2127" s="159">
        <v>-3513.77</v>
      </c>
      <c r="F2127" s="159">
        <v>-3513.77</v>
      </c>
      <c r="G2127" s="159">
        <v>-3513.77</v>
      </c>
      <c r="H2127" s="159">
        <v>-3513.77</v>
      </c>
      <c r="I2127" s="159">
        <v>-3513.77</v>
      </c>
      <c r="J2127" s="275">
        <v>-3513.77</v>
      </c>
      <c r="K2127" s="275">
        <v>-3513.77</v>
      </c>
      <c r="L2127" s="160">
        <v>-3513.77</v>
      </c>
      <c r="M2127" s="160">
        <v>-3513.77</v>
      </c>
      <c r="N2127" s="160">
        <v>-3513.77</v>
      </c>
      <c r="O2127" s="160">
        <v>-3513.77</v>
      </c>
      <c r="P2127" s="160">
        <v>-3375.06</v>
      </c>
      <c r="Q2127" s="160">
        <f t="shared" si="470"/>
        <v>-3361.5833333333326</v>
      </c>
      <c r="R2127" s="222"/>
      <c r="S2127" s="209"/>
      <c r="T2127" s="209"/>
      <c r="U2127" s="517"/>
      <c r="V2127" s="16">
        <v>0</v>
      </c>
      <c r="W2127" s="11">
        <v>0</v>
      </c>
      <c r="X2127" s="17">
        <v>0</v>
      </c>
      <c r="Y2127" s="35"/>
      <c r="Z2127" s="46"/>
      <c r="AA2127" s="17"/>
      <c r="AB2127" s="16"/>
      <c r="AC2127" s="11"/>
      <c r="AD2127" s="17">
        <f t="shared" si="471"/>
        <v>0</v>
      </c>
      <c r="AE2127" s="16"/>
      <c r="AF2127" s="11"/>
      <c r="AG2127" s="17"/>
      <c r="AH2127" s="164">
        <f>Q2127</f>
        <v>-3361.5833333333326</v>
      </c>
      <c r="AI2127" s="285"/>
      <c r="AJ2127" s="16">
        <f t="shared" si="469"/>
        <v>0</v>
      </c>
    </row>
    <row r="2128" spans="1:36" ht="11.25" customHeight="1">
      <c r="A2128" s="156">
        <v>25300561</v>
      </c>
      <c r="B2128" s="144"/>
      <c r="C2128" s="197" t="s">
        <v>1824</v>
      </c>
      <c r="D2128" s="159">
        <v>-8126893</v>
      </c>
      <c r="E2128" s="159">
        <v>-8126893</v>
      </c>
      <c r="F2128" s="159">
        <v>-8126893</v>
      </c>
      <c r="G2128" s="159">
        <v>-7979899</v>
      </c>
      <c r="H2128" s="159">
        <v>-7979899</v>
      </c>
      <c r="I2128" s="159">
        <v>-7979899</v>
      </c>
      <c r="J2128" s="275">
        <v>-7989232</v>
      </c>
      <c r="K2128" s="275">
        <v>-7989232</v>
      </c>
      <c r="L2128" s="160">
        <v>-7989232</v>
      </c>
      <c r="M2128" s="160">
        <v>-7998721</v>
      </c>
      <c r="N2128" s="160">
        <v>-7998721</v>
      </c>
      <c r="O2128" s="160">
        <v>-7998721</v>
      </c>
      <c r="P2128" s="160">
        <v>-8008370</v>
      </c>
      <c r="Q2128" s="160">
        <f t="shared" si="470"/>
        <v>-8018747.791666667</v>
      </c>
      <c r="R2128" s="222"/>
      <c r="S2128" s="209"/>
      <c r="T2128" s="209" t="s">
        <v>1182</v>
      </c>
      <c r="U2128" s="517"/>
      <c r="V2128" s="16">
        <v>0</v>
      </c>
      <c r="W2128" s="11">
        <v>0</v>
      </c>
      <c r="X2128" s="17">
        <v>0</v>
      </c>
      <c r="Y2128" s="16"/>
      <c r="Z2128" s="11"/>
      <c r="AA2128" s="17"/>
      <c r="AB2128" s="16"/>
      <c r="AC2128" s="11"/>
      <c r="AD2128" s="17">
        <f t="shared" si="471"/>
        <v>0</v>
      </c>
      <c r="AE2128" s="16">
        <f>Q2128</f>
        <v>-8018747.791666667</v>
      </c>
      <c r="AF2128" s="11">
        <f>$Q2128</f>
        <v>-8018747.791666667</v>
      </c>
      <c r="AG2128" s="17">
        <f>$Q2128</f>
        <v>-8018747.791666667</v>
      </c>
      <c r="AH2128" s="164"/>
      <c r="AI2128" s="285"/>
      <c r="AJ2128" s="16">
        <f t="shared" si="469"/>
        <v>0</v>
      </c>
    </row>
    <row r="2129" spans="1:36" ht="11.25" customHeight="1">
      <c r="A2129" s="156">
        <v>25300563</v>
      </c>
      <c r="B2129" s="144"/>
      <c r="C2129" s="197" t="s">
        <v>1964</v>
      </c>
      <c r="D2129" s="159">
        <v>0</v>
      </c>
      <c r="E2129" s="159">
        <v>0</v>
      </c>
      <c r="F2129" s="159">
        <v>0</v>
      </c>
      <c r="G2129" s="159">
        <v>0</v>
      </c>
      <c r="H2129" s="159">
        <v>0</v>
      </c>
      <c r="I2129" s="159">
        <v>0</v>
      </c>
      <c r="J2129" s="275">
        <v>0</v>
      </c>
      <c r="K2129" s="275">
        <v>0</v>
      </c>
      <c r="L2129" s="160">
        <v>0</v>
      </c>
      <c r="M2129" s="160">
        <v>0</v>
      </c>
      <c r="N2129" s="160">
        <v>0</v>
      </c>
      <c r="O2129" s="160">
        <v>0</v>
      </c>
      <c r="P2129" s="160">
        <v>0</v>
      </c>
      <c r="Q2129" s="160">
        <f t="shared" si="470"/>
        <v>0</v>
      </c>
      <c r="R2129" s="222"/>
      <c r="S2129" s="209"/>
      <c r="T2129" s="209"/>
      <c r="U2129" s="517"/>
      <c r="V2129" s="16">
        <v>0</v>
      </c>
      <c r="W2129" s="11">
        <v>0</v>
      </c>
      <c r="X2129" s="17">
        <v>0</v>
      </c>
      <c r="Y2129" s="35"/>
      <c r="Z2129" s="46"/>
      <c r="AA2129" s="17"/>
      <c r="AB2129" s="16"/>
      <c r="AC2129" s="11"/>
      <c r="AD2129" s="17">
        <f t="shared" si="471"/>
        <v>0</v>
      </c>
      <c r="AE2129" s="16"/>
      <c r="AF2129" s="11"/>
      <c r="AG2129" s="17"/>
      <c r="AH2129" s="164">
        <f t="shared" ref="AH2129:AH2136" si="472">Q2129</f>
        <v>0</v>
      </c>
      <c r="AI2129" s="285"/>
      <c r="AJ2129" s="16">
        <f t="shared" si="469"/>
        <v>0</v>
      </c>
    </row>
    <row r="2130" spans="1:36" ht="11.25" customHeight="1">
      <c r="A2130" s="156">
        <v>25300571</v>
      </c>
      <c r="B2130" s="144"/>
      <c r="C2130" s="197" t="s">
        <v>600</v>
      </c>
      <c r="D2130" s="159">
        <v>0</v>
      </c>
      <c r="E2130" s="159">
        <v>0</v>
      </c>
      <c r="F2130" s="159">
        <v>0</v>
      </c>
      <c r="G2130" s="159">
        <v>0</v>
      </c>
      <c r="H2130" s="159">
        <v>0</v>
      </c>
      <c r="I2130" s="159">
        <v>0</v>
      </c>
      <c r="J2130" s="275">
        <v>0</v>
      </c>
      <c r="K2130" s="275">
        <v>0</v>
      </c>
      <c r="L2130" s="160">
        <v>0</v>
      </c>
      <c r="M2130" s="160">
        <v>0</v>
      </c>
      <c r="N2130" s="160">
        <v>0</v>
      </c>
      <c r="O2130" s="160">
        <v>0</v>
      </c>
      <c r="P2130" s="160">
        <v>0</v>
      </c>
      <c r="Q2130" s="160">
        <f t="shared" si="470"/>
        <v>0</v>
      </c>
      <c r="R2130" s="222"/>
      <c r="S2130" s="222"/>
      <c r="T2130" s="222"/>
      <c r="U2130" s="517"/>
      <c r="V2130" s="16">
        <v>0</v>
      </c>
      <c r="W2130" s="11">
        <v>0</v>
      </c>
      <c r="X2130" s="17">
        <v>0</v>
      </c>
      <c r="Y2130" s="16"/>
      <c r="Z2130" s="11"/>
      <c r="AA2130" s="17"/>
      <c r="AB2130" s="16"/>
      <c r="AC2130" s="11"/>
      <c r="AD2130" s="17">
        <f t="shared" si="471"/>
        <v>0</v>
      </c>
      <c r="AE2130" s="16"/>
      <c r="AF2130" s="11"/>
      <c r="AG2130" s="17"/>
      <c r="AH2130" s="164">
        <f t="shared" si="472"/>
        <v>0</v>
      </c>
      <c r="AI2130" s="285"/>
      <c r="AJ2130" s="16">
        <f t="shared" si="469"/>
        <v>0</v>
      </c>
    </row>
    <row r="2131" spans="1:36" ht="11.25" customHeight="1">
      <c r="A2131" s="156">
        <v>25300573</v>
      </c>
      <c r="B2131" s="144"/>
      <c r="C2131" s="197" t="s">
        <v>360</v>
      </c>
      <c r="D2131" s="159">
        <v>0</v>
      </c>
      <c r="E2131" s="159">
        <v>0</v>
      </c>
      <c r="F2131" s="159">
        <v>0</v>
      </c>
      <c r="G2131" s="159">
        <v>0</v>
      </c>
      <c r="H2131" s="159">
        <v>0</v>
      </c>
      <c r="I2131" s="159">
        <v>0</v>
      </c>
      <c r="J2131" s="275">
        <v>0</v>
      </c>
      <c r="K2131" s="275">
        <v>0</v>
      </c>
      <c r="L2131" s="160">
        <v>0</v>
      </c>
      <c r="M2131" s="160">
        <v>0</v>
      </c>
      <c r="N2131" s="160">
        <v>0</v>
      </c>
      <c r="O2131" s="160">
        <v>0</v>
      </c>
      <c r="P2131" s="160">
        <v>0</v>
      </c>
      <c r="Q2131" s="160">
        <f t="shared" si="470"/>
        <v>0</v>
      </c>
      <c r="R2131" s="222"/>
      <c r="S2131" s="222"/>
      <c r="T2131" s="222"/>
      <c r="U2131" s="517"/>
      <c r="V2131" s="16">
        <v>0</v>
      </c>
      <c r="W2131" s="11">
        <v>0</v>
      </c>
      <c r="X2131" s="17">
        <v>0</v>
      </c>
      <c r="Y2131" s="16"/>
      <c r="Z2131" s="11"/>
      <c r="AA2131" s="17"/>
      <c r="AB2131" s="16"/>
      <c r="AC2131" s="11"/>
      <c r="AD2131" s="17">
        <f t="shared" si="471"/>
        <v>0</v>
      </c>
      <c r="AE2131" s="16"/>
      <c r="AF2131" s="11"/>
      <c r="AG2131" s="17"/>
      <c r="AH2131" s="164">
        <f t="shared" si="472"/>
        <v>0</v>
      </c>
      <c r="AI2131" s="285"/>
      <c r="AJ2131" s="16">
        <f t="shared" si="469"/>
        <v>0</v>
      </c>
    </row>
    <row r="2132" spans="1:36" ht="11.25" customHeight="1">
      <c r="A2132" s="150">
        <v>25300581</v>
      </c>
      <c r="B2132" s="150"/>
      <c r="C2132" s="244" t="s">
        <v>101</v>
      </c>
      <c r="D2132" s="159">
        <v>-4536636.9400000004</v>
      </c>
      <c r="E2132" s="159">
        <v>-5048811.0999999996</v>
      </c>
      <c r="F2132" s="159">
        <v>-5048811.0999999996</v>
      </c>
      <c r="G2132" s="159">
        <v>-5174706.6399999997</v>
      </c>
      <c r="H2132" s="159">
        <v>-5174706.6399999997</v>
      </c>
      <c r="I2132" s="159">
        <v>-5174706.6399999997</v>
      </c>
      <c r="J2132" s="275">
        <v>-5174706.6399999997</v>
      </c>
      <c r="K2132" s="275">
        <v>-5174706.6399999997</v>
      </c>
      <c r="L2132" s="160">
        <v>-5174706.6399999997</v>
      </c>
      <c r="M2132" s="160">
        <v>-5174706.6399999997</v>
      </c>
      <c r="N2132" s="160">
        <v>-5174706.6399999997</v>
      </c>
      <c r="O2132" s="160">
        <v>-5174706.6399999997</v>
      </c>
      <c r="P2132" s="160">
        <v>-5174706.6399999997</v>
      </c>
      <c r="Q2132" s="160">
        <f t="shared" si="470"/>
        <v>-5127137.8125</v>
      </c>
      <c r="R2132" s="222"/>
      <c r="S2132" s="222"/>
      <c r="T2132" s="222"/>
      <c r="U2132" s="517"/>
      <c r="V2132" s="16">
        <v>0</v>
      </c>
      <c r="W2132" s="11">
        <v>0</v>
      </c>
      <c r="X2132" s="17">
        <v>0</v>
      </c>
      <c r="Y2132" s="16"/>
      <c r="Z2132" s="11"/>
      <c r="AA2132" s="17"/>
      <c r="AB2132" s="16"/>
      <c r="AC2132" s="11"/>
      <c r="AD2132" s="17">
        <f t="shared" si="471"/>
        <v>0</v>
      </c>
      <c r="AE2132" s="16"/>
      <c r="AF2132" s="11"/>
      <c r="AG2132" s="17"/>
      <c r="AH2132" s="164">
        <f t="shared" si="472"/>
        <v>-5127137.8125</v>
      </c>
      <c r="AI2132" s="285"/>
      <c r="AJ2132" s="16">
        <f t="shared" si="469"/>
        <v>0</v>
      </c>
    </row>
    <row r="2133" spans="1:36" ht="11.25" customHeight="1">
      <c r="A2133" s="150">
        <v>25300582</v>
      </c>
      <c r="B2133" s="150"/>
      <c r="C2133" s="244" t="s">
        <v>102</v>
      </c>
      <c r="D2133" s="159">
        <v>-1916881.14</v>
      </c>
      <c r="E2133" s="159">
        <v>-2151861.11</v>
      </c>
      <c r="F2133" s="159">
        <v>-2151861.11</v>
      </c>
      <c r="G2133" s="159">
        <v>-2209620.63</v>
      </c>
      <c r="H2133" s="159">
        <v>-2209620.63</v>
      </c>
      <c r="I2133" s="159">
        <v>-2209620.63</v>
      </c>
      <c r="J2133" s="275">
        <v>-2209620.63</v>
      </c>
      <c r="K2133" s="275">
        <v>-2209620.63</v>
      </c>
      <c r="L2133" s="160">
        <v>-2209620.63</v>
      </c>
      <c r="M2133" s="160">
        <v>-2209620.63</v>
      </c>
      <c r="N2133" s="160">
        <v>-2209620.63</v>
      </c>
      <c r="O2133" s="160">
        <v>-2209620.63</v>
      </c>
      <c r="P2133" s="160">
        <v>-2209620.63</v>
      </c>
      <c r="Q2133" s="160">
        <f t="shared" si="470"/>
        <v>-2187796.5645833327</v>
      </c>
      <c r="R2133" s="222"/>
      <c r="S2133" s="222"/>
      <c r="T2133" s="222"/>
      <c r="U2133" s="517"/>
      <c r="V2133" s="16">
        <v>0</v>
      </c>
      <c r="W2133" s="11">
        <v>0</v>
      </c>
      <c r="X2133" s="17">
        <v>0</v>
      </c>
      <c r="Y2133" s="16"/>
      <c r="Z2133" s="11"/>
      <c r="AA2133" s="17"/>
      <c r="AB2133" s="16"/>
      <c r="AC2133" s="11"/>
      <c r="AD2133" s="17">
        <f t="shared" si="471"/>
        <v>0</v>
      </c>
      <c r="AE2133" s="16"/>
      <c r="AF2133" s="11"/>
      <c r="AG2133" s="17"/>
      <c r="AH2133" s="164">
        <f t="shared" si="472"/>
        <v>-2187796.5645833327</v>
      </c>
      <c r="AI2133" s="285"/>
      <c r="AJ2133" s="16">
        <f t="shared" si="469"/>
        <v>0</v>
      </c>
    </row>
    <row r="2134" spans="1:36" ht="11.25" customHeight="1">
      <c r="A2134" s="156">
        <v>25300583</v>
      </c>
      <c r="B2134" s="144"/>
      <c r="C2134" s="197" t="s">
        <v>3225</v>
      </c>
      <c r="D2134" s="159">
        <v>0</v>
      </c>
      <c r="E2134" s="159">
        <v>0</v>
      </c>
      <c r="F2134" s="159">
        <v>0</v>
      </c>
      <c r="G2134" s="159">
        <v>0</v>
      </c>
      <c r="H2134" s="159">
        <v>0</v>
      </c>
      <c r="I2134" s="159">
        <v>0</v>
      </c>
      <c r="J2134" s="275">
        <v>0</v>
      </c>
      <c r="K2134" s="275">
        <v>0</v>
      </c>
      <c r="L2134" s="160">
        <v>0</v>
      </c>
      <c r="M2134" s="160">
        <v>0</v>
      </c>
      <c r="N2134" s="160">
        <v>0</v>
      </c>
      <c r="O2134" s="160">
        <v>0</v>
      </c>
      <c r="P2134" s="160">
        <v>0</v>
      </c>
      <c r="Q2134" s="160">
        <f t="shared" si="470"/>
        <v>0</v>
      </c>
      <c r="R2134" s="222"/>
      <c r="S2134" s="222"/>
      <c r="T2134" s="222"/>
      <c r="U2134" s="517"/>
      <c r="V2134" s="16">
        <v>0</v>
      </c>
      <c r="W2134" s="11">
        <v>0</v>
      </c>
      <c r="X2134" s="17">
        <v>0</v>
      </c>
      <c r="Y2134" s="16"/>
      <c r="Z2134" s="11"/>
      <c r="AA2134" s="17"/>
      <c r="AB2134" s="16"/>
      <c r="AC2134" s="11"/>
      <c r="AD2134" s="17">
        <f t="shared" si="471"/>
        <v>0</v>
      </c>
      <c r="AE2134" s="16"/>
      <c r="AF2134" s="11"/>
      <c r="AG2134" s="17"/>
      <c r="AH2134" s="164">
        <f t="shared" si="472"/>
        <v>0</v>
      </c>
      <c r="AI2134" s="285"/>
      <c r="AJ2134" s="16">
        <f t="shared" si="469"/>
        <v>0</v>
      </c>
    </row>
    <row r="2135" spans="1:36" ht="11.25" customHeight="1">
      <c r="A2135" s="150">
        <v>25300591</v>
      </c>
      <c r="B2135" s="150"/>
      <c r="C2135" s="244" t="s">
        <v>103</v>
      </c>
      <c r="D2135" s="159">
        <v>4536636.9400000004</v>
      </c>
      <c r="E2135" s="159">
        <v>5048811.0999999996</v>
      </c>
      <c r="F2135" s="159">
        <v>5048811.0999999996</v>
      </c>
      <c r="G2135" s="159">
        <v>5174706.6399999997</v>
      </c>
      <c r="H2135" s="159">
        <v>5174706.6399999997</v>
      </c>
      <c r="I2135" s="159">
        <v>5174706.6399999997</v>
      </c>
      <c r="J2135" s="275">
        <v>5174706.6399999997</v>
      </c>
      <c r="K2135" s="275">
        <v>5174706.6399999997</v>
      </c>
      <c r="L2135" s="160">
        <v>5174706.6399999997</v>
      </c>
      <c r="M2135" s="160">
        <v>5174706.6399999997</v>
      </c>
      <c r="N2135" s="160">
        <v>5174706.6399999997</v>
      </c>
      <c r="O2135" s="160">
        <v>5174706.6399999997</v>
      </c>
      <c r="P2135" s="160">
        <v>5174706.6399999997</v>
      </c>
      <c r="Q2135" s="160">
        <f t="shared" si="470"/>
        <v>5127137.8125</v>
      </c>
      <c r="R2135" s="222"/>
      <c r="S2135" s="222"/>
      <c r="T2135" s="222"/>
      <c r="U2135" s="517"/>
      <c r="V2135" s="16">
        <v>0</v>
      </c>
      <c r="W2135" s="11">
        <v>0</v>
      </c>
      <c r="X2135" s="17">
        <v>0</v>
      </c>
      <c r="Y2135" s="16"/>
      <c r="Z2135" s="11"/>
      <c r="AA2135" s="17"/>
      <c r="AB2135" s="16"/>
      <c r="AC2135" s="11"/>
      <c r="AD2135" s="17">
        <f t="shared" si="471"/>
        <v>0</v>
      </c>
      <c r="AE2135" s="16"/>
      <c r="AF2135" s="11"/>
      <c r="AG2135" s="17"/>
      <c r="AH2135" s="164">
        <f t="shared" si="472"/>
        <v>5127137.8125</v>
      </c>
      <c r="AI2135" s="285"/>
      <c r="AJ2135" s="16">
        <f t="shared" si="469"/>
        <v>0</v>
      </c>
    </row>
    <row r="2136" spans="1:36" ht="11.25" customHeight="1">
      <c r="A2136" s="150">
        <v>25300592</v>
      </c>
      <c r="B2136" s="150"/>
      <c r="C2136" s="244" t="s">
        <v>104</v>
      </c>
      <c r="D2136" s="159">
        <v>1916881.14</v>
      </c>
      <c r="E2136" s="159">
        <v>2151861.11</v>
      </c>
      <c r="F2136" s="159">
        <v>2151861.11</v>
      </c>
      <c r="G2136" s="159">
        <v>2209620.63</v>
      </c>
      <c r="H2136" s="159">
        <v>2209620.63</v>
      </c>
      <c r="I2136" s="159">
        <v>2209620.63</v>
      </c>
      <c r="J2136" s="275">
        <v>2209620.63</v>
      </c>
      <c r="K2136" s="275">
        <v>2209620.63</v>
      </c>
      <c r="L2136" s="160">
        <v>2209620.63</v>
      </c>
      <c r="M2136" s="160">
        <v>2209620.63</v>
      </c>
      <c r="N2136" s="160">
        <v>2209620.63</v>
      </c>
      <c r="O2136" s="160">
        <v>2209620.63</v>
      </c>
      <c r="P2136" s="160">
        <v>2209620.63</v>
      </c>
      <c r="Q2136" s="160">
        <f t="shared" si="470"/>
        <v>2187796.5645833327</v>
      </c>
      <c r="R2136" s="222"/>
      <c r="S2136" s="222"/>
      <c r="T2136" s="222"/>
      <c r="U2136" s="517"/>
      <c r="V2136" s="16">
        <v>0</v>
      </c>
      <c r="W2136" s="11">
        <v>0</v>
      </c>
      <c r="X2136" s="17">
        <v>0</v>
      </c>
      <c r="Y2136" s="16"/>
      <c r="Z2136" s="11"/>
      <c r="AA2136" s="17"/>
      <c r="AB2136" s="16"/>
      <c r="AC2136" s="11"/>
      <c r="AD2136" s="17">
        <f t="shared" si="471"/>
        <v>0</v>
      </c>
      <c r="AE2136" s="16"/>
      <c r="AF2136" s="11"/>
      <c r="AG2136" s="17"/>
      <c r="AH2136" s="164">
        <f t="shared" si="472"/>
        <v>2187796.5645833327</v>
      </c>
      <c r="AI2136" s="285"/>
      <c r="AJ2136" s="16">
        <f t="shared" si="469"/>
        <v>0</v>
      </c>
    </row>
    <row r="2137" spans="1:36" ht="11.25" customHeight="1">
      <c r="A2137" s="150">
        <v>25300593</v>
      </c>
      <c r="B2137" s="150"/>
      <c r="C2137" s="244" t="s">
        <v>2109</v>
      </c>
      <c r="D2137" s="159">
        <v>0</v>
      </c>
      <c r="E2137" s="159">
        <v>0</v>
      </c>
      <c r="F2137" s="159">
        <v>0</v>
      </c>
      <c r="G2137" s="159">
        <v>0</v>
      </c>
      <c r="H2137" s="159">
        <v>0</v>
      </c>
      <c r="I2137" s="159">
        <v>0</v>
      </c>
      <c r="J2137" s="275">
        <v>0</v>
      </c>
      <c r="K2137" s="275">
        <v>0</v>
      </c>
      <c r="L2137" s="160">
        <v>0</v>
      </c>
      <c r="M2137" s="160">
        <v>0</v>
      </c>
      <c r="N2137" s="160">
        <v>0</v>
      </c>
      <c r="O2137" s="160">
        <v>0</v>
      </c>
      <c r="P2137" s="160">
        <v>0</v>
      </c>
      <c r="Q2137" s="160">
        <f t="shared" si="470"/>
        <v>0</v>
      </c>
      <c r="R2137" s="222"/>
      <c r="S2137" s="222"/>
      <c r="T2137" s="222" t="s">
        <v>1182</v>
      </c>
      <c r="U2137" s="517"/>
      <c r="V2137" s="16">
        <v>0</v>
      </c>
      <c r="W2137" s="11">
        <v>0</v>
      </c>
      <c r="X2137" s="17">
        <v>0</v>
      </c>
      <c r="Y2137" s="16"/>
      <c r="Z2137" s="11"/>
      <c r="AA2137" s="17"/>
      <c r="AB2137" s="16"/>
      <c r="AC2137" s="11"/>
      <c r="AD2137" s="17">
        <f>SUM(AB2137:AC2137)</f>
        <v>0</v>
      </c>
      <c r="AE2137" s="16">
        <f>Q2137</f>
        <v>0</v>
      </c>
      <c r="AF2137" s="11">
        <f>$Q2137</f>
        <v>0</v>
      </c>
      <c r="AG2137" s="17">
        <f>$Q2137</f>
        <v>0</v>
      </c>
      <c r="AH2137" s="164"/>
      <c r="AI2137" s="285"/>
      <c r="AJ2137" s="16">
        <f t="shared" si="469"/>
        <v>0</v>
      </c>
    </row>
    <row r="2138" spans="1:36" ht="11.25" customHeight="1">
      <c r="A2138" s="156">
        <v>25300601</v>
      </c>
      <c r="B2138" s="144"/>
      <c r="C2138" s="197" t="s">
        <v>686</v>
      </c>
      <c r="D2138" s="159">
        <v>0</v>
      </c>
      <c r="E2138" s="159">
        <v>0</v>
      </c>
      <c r="F2138" s="159">
        <v>0</v>
      </c>
      <c r="G2138" s="159">
        <v>0</v>
      </c>
      <c r="H2138" s="159">
        <v>0</v>
      </c>
      <c r="I2138" s="159">
        <v>0</v>
      </c>
      <c r="J2138" s="275">
        <v>0</v>
      </c>
      <c r="K2138" s="275">
        <v>0</v>
      </c>
      <c r="L2138" s="160">
        <v>0</v>
      </c>
      <c r="M2138" s="160">
        <v>0</v>
      </c>
      <c r="N2138" s="160">
        <v>0</v>
      </c>
      <c r="O2138" s="160">
        <v>0</v>
      </c>
      <c r="P2138" s="160">
        <v>0</v>
      </c>
      <c r="Q2138" s="160">
        <f t="shared" si="470"/>
        <v>0</v>
      </c>
      <c r="R2138" s="222" t="s">
        <v>165</v>
      </c>
      <c r="S2138" s="222"/>
      <c r="T2138" s="222" t="s">
        <v>828</v>
      </c>
      <c r="U2138" s="517"/>
      <c r="V2138" s="16">
        <v>0</v>
      </c>
      <c r="W2138" s="11">
        <v>0</v>
      </c>
      <c r="X2138" s="17">
        <v>0</v>
      </c>
      <c r="Y2138" s="16">
        <f>Q2138</f>
        <v>0</v>
      </c>
      <c r="Z2138" s="11"/>
      <c r="AA2138" s="17">
        <f>Y2138+Z2138</f>
        <v>0</v>
      </c>
      <c r="AB2138" s="16"/>
      <c r="AC2138" s="11"/>
      <c r="AD2138" s="17">
        <f t="shared" si="471"/>
        <v>0</v>
      </c>
      <c r="AE2138" s="16"/>
      <c r="AF2138" s="11"/>
      <c r="AG2138" s="17"/>
      <c r="AH2138" s="164"/>
      <c r="AI2138" s="285"/>
      <c r="AJ2138" s="16">
        <f t="shared" si="469"/>
        <v>0</v>
      </c>
    </row>
    <row r="2139" spans="1:36" ht="11.25" customHeight="1">
      <c r="A2139" s="156">
        <v>25300602</v>
      </c>
      <c r="B2139" s="144"/>
      <c r="C2139" s="197" t="s">
        <v>2379</v>
      </c>
      <c r="D2139" s="159">
        <v>0</v>
      </c>
      <c r="E2139" s="159">
        <v>0</v>
      </c>
      <c r="F2139" s="159">
        <v>0</v>
      </c>
      <c r="G2139" s="159">
        <v>0</v>
      </c>
      <c r="H2139" s="159">
        <v>0</v>
      </c>
      <c r="I2139" s="159">
        <v>0</v>
      </c>
      <c r="J2139" s="275">
        <v>0</v>
      </c>
      <c r="K2139" s="275">
        <v>0</v>
      </c>
      <c r="L2139" s="160">
        <v>0</v>
      </c>
      <c r="M2139" s="160">
        <v>0</v>
      </c>
      <c r="N2139" s="160">
        <v>0</v>
      </c>
      <c r="O2139" s="160">
        <v>0</v>
      </c>
      <c r="P2139" s="160">
        <v>0</v>
      </c>
      <c r="Q2139" s="160">
        <f t="shared" si="470"/>
        <v>0</v>
      </c>
      <c r="R2139" s="222"/>
      <c r="S2139" s="222"/>
      <c r="T2139" s="222" t="s">
        <v>1182</v>
      </c>
      <c r="U2139" s="517"/>
      <c r="V2139" s="16">
        <v>0</v>
      </c>
      <c r="W2139" s="11">
        <v>0</v>
      </c>
      <c r="X2139" s="17">
        <v>0</v>
      </c>
      <c r="Y2139" s="16"/>
      <c r="Z2139" s="11"/>
      <c r="AA2139" s="17"/>
      <c r="AB2139" s="16"/>
      <c r="AC2139" s="11"/>
      <c r="AD2139" s="17"/>
      <c r="AE2139" s="16">
        <f t="shared" ref="AE2139:AE2146" si="473">Q2139</f>
        <v>0</v>
      </c>
      <c r="AF2139" s="11">
        <f>Q2139</f>
        <v>0</v>
      </c>
      <c r="AG2139" s="17">
        <f t="shared" ref="AG2139:AG2146" si="474">$Q2139</f>
        <v>0</v>
      </c>
      <c r="AH2139" s="164"/>
      <c r="AI2139" s="285"/>
      <c r="AJ2139" s="16">
        <f t="shared" si="469"/>
        <v>0</v>
      </c>
    </row>
    <row r="2140" spans="1:36" ht="11.25" customHeight="1">
      <c r="A2140" s="156">
        <v>25300611</v>
      </c>
      <c r="B2140" s="144"/>
      <c r="C2140" s="197" t="s">
        <v>1341</v>
      </c>
      <c r="D2140" s="159">
        <v>-60429728.780000001</v>
      </c>
      <c r="E2140" s="159">
        <v>-60429728.780000001</v>
      </c>
      <c r="F2140" s="159">
        <v>-60429728.780000001</v>
      </c>
      <c r="G2140" s="159">
        <v>-63393508.810000002</v>
      </c>
      <c r="H2140" s="159">
        <v>-63393508.810000002</v>
      </c>
      <c r="I2140" s="159">
        <v>-63393508.810000002</v>
      </c>
      <c r="J2140" s="275">
        <v>-62260372.530000001</v>
      </c>
      <c r="K2140" s="275">
        <v>-62260372.530000001</v>
      </c>
      <c r="L2140" s="160">
        <v>-62260372.530000001</v>
      </c>
      <c r="M2140" s="160">
        <v>-62246365.829999998</v>
      </c>
      <c r="N2140" s="160">
        <v>-62246365.829999998</v>
      </c>
      <c r="O2140" s="160">
        <v>-62246365.829999998</v>
      </c>
      <c r="P2140" s="160">
        <v>-62946100.609999999</v>
      </c>
      <c r="Q2140" s="160">
        <f t="shared" si="470"/>
        <v>-62187342.813750006</v>
      </c>
      <c r="R2140" s="222"/>
      <c r="S2140" s="209"/>
      <c r="T2140" s="209" t="s">
        <v>1182</v>
      </c>
      <c r="U2140" s="517"/>
      <c r="V2140" s="16">
        <v>0</v>
      </c>
      <c r="W2140" s="11">
        <v>0</v>
      </c>
      <c r="X2140" s="17">
        <v>0</v>
      </c>
      <c r="Y2140" s="16"/>
      <c r="Z2140" s="11"/>
      <c r="AA2140" s="17"/>
      <c r="AB2140" s="16"/>
      <c r="AC2140" s="11"/>
      <c r="AD2140" s="17">
        <f>SUM(AB2140:AC2140)</f>
        <v>0</v>
      </c>
      <c r="AE2140" s="16">
        <f t="shared" si="473"/>
        <v>-62187342.813750006</v>
      </c>
      <c r="AF2140" s="11">
        <f>$Q2140</f>
        <v>-62187342.813750006</v>
      </c>
      <c r="AG2140" s="17">
        <f t="shared" si="474"/>
        <v>-62187342.813750006</v>
      </c>
      <c r="AH2140" s="164"/>
      <c r="AI2140" s="285"/>
      <c r="AJ2140" s="16">
        <f t="shared" si="469"/>
        <v>0</v>
      </c>
    </row>
    <row r="2141" spans="1:36" ht="11.25" customHeight="1">
      <c r="A2141" s="156">
        <v>25300612</v>
      </c>
      <c r="B2141" s="144"/>
      <c r="C2141" s="197" t="s">
        <v>1305</v>
      </c>
      <c r="D2141" s="159">
        <v>0</v>
      </c>
      <c r="E2141" s="159">
        <v>0</v>
      </c>
      <c r="F2141" s="159">
        <v>0</v>
      </c>
      <c r="G2141" s="159">
        <v>0</v>
      </c>
      <c r="H2141" s="159">
        <v>0</v>
      </c>
      <c r="I2141" s="159">
        <v>0</v>
      </c>
      <c r="J2141" s="275">
        <v>0</v>
      </c>
      <c r="K2141" s="275">
        <v>0</v>
      </c>
      <c r="L2141" s="160">
        <v>0</v>
      </c>
      <c r="M2141" s="160">
        <v>0</v>
      </c>
      <c r="N2141" s="160">
        <v>0</v>
      </c>
      <c r="O2141" s="160">
        <v>0</v>
      </c>
      <c r="P2141" s="160">
        <v>0</v>
      </c>
      <c r="Q2141" s="160">
        <f t="shared" si="470"/>
        <v>0</v>
      </c>
      <c r="R2141" s="222"/>
      <c r="S2141" s="222"/>
      <c r="T2141" s="222" t="s">
        <v>1182</v>
      </c>
      <c r="U2141" s="517"/>
      <c r="V2141" s="16">
        <v>0</v>
      </c>
      <c r="W2141" s="11">
        <v>0</v>
      </c>
      <c r="X2141" s="17">
        <v>0</v>
      </c>
      <c r="Y2141" s="16"/>
      <c r="Z2141" s="11"/>
      <c r="AA2141" s="17"/>
      <c r="AB2141" s="16"/>
      <c r="AC2141" s="11"/>
      <c r="AD2141" s="17"/>
      <c r="AE2141" s="16">
        <f t="shared" si="473"/>
        <v>0</v>
      </c>
      <c r="AF2141" s="11">
        <f t="shared" ref="AF2141:AF2146" si="475">Q2141</f>
        <v>0</v>
      </c>
      <c r="AG2141" s="17">
        <f t="shared" si="474"/>
        <v>0</v>
      </c>
      <c r="AH2141" s="164"/>
      <c r="AI2141" s="285"/>
      <c r="AJ2141" s="16">
        <f t="shared" si="469"/>
        <v>0</v>
      </c>
    </row>
    <row r="2142" spans="1:36" ht="11.25" customHeight="1">
      <c r="A2142" s="156">
        <v>25300621</v>
      </c>
      <c r="B2142" s="144"/>
      <c r="C2142" s="197" t="s">
        <v>1348</v>
      </c>
      <c r="D2142" s="159">
        <v>-8422064.4000000004</v>
      </c>
      <c r="E2142" s="159">
        <v>-8348337.4400000004</v>
      </c>
      <c r="F2142" s="159">
        <v>-8274610.4800000004</v>
      </c>
      <c r="G2142" s="159">
        <v>-8200883.5199999996</v>
      </c>
      <c r="H2142" s="159">
        <v>-8127156.5599999996</v>
      </c>
      <c r="I2142" s="159">
        <v>-8053429.5999999996</v>
      </c>
      <c r="J2142" s="275">
        <v>-7979702.6399999997</v>
      </c>
      <c r="K2142" s="275">
        <v>-7905975.6799999997</v>
      </c>
      <c r="L2142" s="160">
        <v>-7832248.7199999997</v>
      </c>
      <c r="M2142" s="160">
        <v>-7758521.7599999998</v>
      </c>
      <c r="N2142" s="160">
        <v>-7684794.7999999998</v>
      </c>
      <c r="O2142" s="160">
        <v>-7611067.8399999999</v>
      </c>
      <c r="P2142" s="160">
        <v>-7537340.8799999999</v>
      </c>
      <c r="Q2142" s="160">
        <f t="shared" si="470"/>
        <v>-7979702.6400000006</v>
      </c>
      <c r="R2142" s="222"/>
      <c r="S2142" s="222"/>
      <c r="T2142" s="222" t="s">
        <v>1182</v>
      </c>
      <c r="U2142" s="517"/>
      <c r="V2142" s="16">
        <v>0</v>
      </c>
      <c r="W2142" s="11">
        <v>0</v>
      </c>
      <c r="X2142" s="17">
        <v>0</v>
      </c>
      <c r="Y2142" s="16"/>
      <c r="Z2142" s="11"/>
      <c r="AA2142" s="17"/>
      <c r="AB2142" s="16"/>
      <c r="AC2142" s="11"/>
      <c r="AD2142" s="17"/>
      <c r="AE2142" s="16">
        <f t="shared" si="473"/>
        <v>-7979702.6400000006</v>
      </c>
      <c r="AF2142" s="11">
        <f t="shared" si="475"/>
        <v>-7979702.6400000006</v>
      </c>
      <c r="AG2142" s="17">
        <f t="shared" si="474"/>
        <v>-7979702.6400000006</v>
      </c>
      <c r="AH2142" s="164"/>
      <c r="AI2142" s="285"/>
      <c r="AJ2142" s="16">
        <f t="shared" si="469"/>
        <v>0</v>
      </c>
    </row>
    <row r="2143" spans="1:36" ht="11.25" customHeight="1">
      <c r="A2143" s="156">
        <v>25300631</v>
      </c>
      <c r="B2143" s="144"/>
      <c r="C2143" s="197" t="s">
        <v>1399</v>
      </c>
      <c r="D2143" s="159">
        <v>0</v>
      </c>
      <c r="E2143" s="159">
        <v>0</v>
      </c>
      <c r="F2143" s="159">
        <v>0</v>
      </c>
      <c r="G2143" s="159">
        <v>0</v>
      </c>
      <c r="H2143" s="159">
        <v>0</v>
      </c>
      <c r="I2143" s="159">
        <v>0</v>
      </c>
      <c r="J2143" s="275">
        <v>0</v>
      </c>
      <c r="K2143" s="275">
        <v>0</v>
      </c>
      <c r="L2143" s="160">
        <v>0</v>
      </c>
      <c r="M2143" s="160">
        <v>0</v>
      </c>
      <c r="N2143" s="160">
        <v>0</v>
      </c>
      <c r="O2143" s="160">
        <v>0</v>
      </c>
      <c r="P2143" s="160">
        <v>0</v>
      </c>
      <c r="Q2143" s="160">
        <f t="shared" si="470"/>
        <v>0</v>
      </c>
      <c r="R2143" s="222"/>
      <c r="S2143" s="222"/>
      <c r="T2143" s="209" t="s">
        <v>1182</v>
      </c>
      <c r="U2143" s="517"/>
      <c r="V2143" s="16">
        <v>0</v>
      </c>
      <c r="W2143" s="11">
        <v>0</v>
      </c>
      <c r="X2143" s="17">
        <v>0</v>
      </c>
      <c r="Y2143" s="16"/>
      <c r="Z2143" s="11"/>
      <c r="AA2143" s="17"/>
      <c r="AB2143" s="16"/>
      <c r="AC2143" s="11"/>
      <c r="AD2143" s="17"/>
      <c r="AE2143" s="16">
        <f t="shared" si="473"/>
        <v>0</v>
      </c>
      <c r="AF2143" s="11">
        <f t="shared" si="475"/>
        <v>0</v>
      </c>
      <c r="AG2143" s="17">
        <f t="shared" si="474"/>
        <v>0</v>
      </c>
      <c r="AH2143" s="164"/>
      <c r="AI2143" s="285"/>
      <c r="AJ2143" s="16">
        <f t="shared" si="469"/>
        <v>0</v>
      </c>
    </row>
    <row r="2144" spans="1:36" ht="11.25" customHeight="1">
      <c r="A2144" s="156">
        <v>25300633</v>
      </c>
      <c r="C2144" s="197" t="s">
        <v>1317</v>
      </c>
      <c r="D2144" s="159">
        <v>0</v>
      </c>
      <c r="E2144" s="159">
        <v>0</v>
      </c>
      <c r="F2144" s="159">
        <v>0</v>
      </c>
      <c r="G2144" s="159">
        <v>0</v>
      </c>
      <c r="H2144" s="159">
        <v>0</v>
      </c>
      <c r="I2144" s="159">
        <v>0</v>
      </c>
      <c r="J2144" s="275">
        <v>0</v>
      </c>
      <c r="K2144" s="275">
        <v>0</v>
      </c>
      <c r="L2144" s="160">
        <v>0</v>
      </c>
      <c r="M2144" s="160">
        <v>0</v>
      </c>
      <c r="N2144" s="160">
        <v>0</v>
      </c>
      <c r="O2144" s="160">
        <v>0</v>
      </c>
      <c r="P2144" s="160">
        <v>0</v>
      </c>
      <c r="Q2144" s="160">
        <f t="shared" si="470"/>
        <v>0</v>
      </c>
      <c r="R2144" s="222"/>
      <c r="S2144" s="222"/>
      <c r="T2144" s="209"/>
      <c r="U2144" s="517"/>
      <c r="V2144" s="16">
        <v>0</v>
      </c>
      <c r="W2144" s="11">
        <v>0</v>
      </c>
      <c r="X2144" s="17">
        <v>0</v>
      </c>
      <c r="Y2144" s="16"/>
      <c r="Z2144" s="11"/>
      <c r="AA2144" s="17"/>
      <c r="AB2144" s="16"/>
      <c r="AC2144" s="11"/>
      <c r="AD2144" s="17"/>
      <c r="AE2144" s="16">
        <f t="shared" si="473"/>
        <v>0</v>
      </c>
      <c r="AF2144" s="11">
        <f t="shared" si="475"/>
        <v>0</v>
      </c>
      <c r="AG2144" s="17">
        <f t="shared" si="474"/>
        <v>0</v>
      </c>
      <c r="AH2144" s="161"/>
      <c r="AI2144" s="285"/>
      <c r="AJ2144" s="16">
        <f t="shared" si="469"/>
        <v>0</v>
      </c>
    </row>
    <row r="2145" spans="1:36" ht="11.25" customHeight="1">
      <c r="A2145" s="156">
        <v>25300641</v>
      </c>
      <c r="B2145" s="144"/>
      <c r="C2145" s="197" t="s">
        <v>2115</v>
      </c>
      <c r="D2145" s="159">
        <v>-406343.95</v>
      </c>
      <c r="E2145" s="159">
        <v>-335521.65999999997</v>
      </c>
      <c r="F2145" s="159">
        <v>-264699.37</v>
      </c>
      <c r="G2145" s="159">
        <v>-193877.08</v>
      </c>
      <c r="H2145" s="159">
        <v>-137762.94</v>
      </c>
      <c r="I2145" s="159">
        <v>-81648.800000000003</v>
      </c>
      <c r="J2145" s="275">
        <v>0</v>
      </c>
      <c r="K2145" s="275">
        <v>0</v>
      </c>
      <c r="L2145" s="160">
        <v>0</v>
      </c>
      <c r="M2145" s="160">
        <v>0</v>
      </c>
      <c r="N2145" s="160">
        <v>0</v>
      </c>
      <c r="O2145" s="160">
        <v>0</v>
      </c>
      <c r="P2145" s="160">
        <v>0</v>
      </c>
      <c r="Q2145" s="160">
        <f t="shared" si="470"/>
        <v>-101390.15208333335</v>
      </c>
      <c r="R2145" s="222"/>
      <c r="S2145" s="222"/>
      <c r="T2145" s="209" t="s">
        <v>1182</v>
      </c>
      <c r="U2145" s="517"/>
      <c r="V2145" s="16">
        <v>0</v>
      </c>
      <c r="W2145" s="11">
        <v>0</v>
      </c>
      <c r="X2145" s="17">
        <v>0</v>
      </c>
      <c r="Y2145" s="16"/>
      <c r="Z2145" s="11"/>
      <c r="AA2145" s="17"/>
      <c r="AB2145" s="16"/>
      <c r="AC2145" s="11"/>
      <c r="AD2145" s="17"/>
      <c r="AE2145" s="16">
        <f t="shared" si="473"/>
        <v>-101390.15208333335</v>
      </c>
      <c r="AF2145" s="11">
        <f t="shared" si="475"/>
        <v>-101390.15208333335</v>
      </c>
      <c r="AG2145" s="17">
        <f t="shared" si="474"/>
        <v>-101390.15208333335</v>
      </c>
      <c r="AH2145" s="164"/>
      <c r="AI2145" s="285"/>
      <c r="AJ2145" s="16">
        <f t="shared" si="469"/>
        <v>0</v>
      </c>
    </row>
    <row r="2146" spans="1:36" ht="11.25" customHeight="1">
      <c r="A2146" s="156">
        <v>25300642</v>
      </c>
      <c r="B2146" s="144"/>
      <c r="C2146" s="197" t="s">
        <v>2116</v>
      </c>
      <c r="D2146" s="159">
        <v>-247406.02</v>
      </c>
      <c r="E2146" s="159">
        <v>-196644.98</v>
      </c>
      <c r="F2146" s="159">
        <v>-145883.94</v>
      </c>
      <c r="G2146" s="159">
        <v>-95122.9</v>
      </c>
      <c r="H2146" s="159">
        <v>-54903.76</v>
      </c>
      <c r="I2146" s="159">
        <v>-14684.62</v>
      </c>
      <c r="J2146" s="275">
        <v>0</v>
      </c>
      <c r="K2146" s="275">
        <v>0</v>
      </c>
      <c r="L2146" s="160">
        <v>0</v>
      </c>
      <c r="M2146" s="160">
        <v>0</v>
      </c>
      <c r="N2146" s="160">
        <v>0</v>
      </c>
      <c r="O2146" s="160">
        <v>0</v>
      </c>
      <c r="P2146" s="160">
        <v>0</v>
      </c>
      <c r="Q2146" s="160">
        <f t="shared" si="470"/>
        <v>-52578.600833333338</v>
      </c>
      <c r="R2146" s="222"/>
      <c r="S2146" s="222"/>
      <c r="T2146" s="209" t="s">
        <v>1182</v>
      </c>
      <c r="U2146" s="517"/>
      <c r="V2146" s="16">
        <v>0</v>
      </c>
      <c r="W2146" s="11">
        <v>0</v>
      </c>
      <c r="X2146" s="17">
        <v>0</v>
      </c>
      <c r="Y2146" s="16"/>
      <c r="Z2146" s="11"/>
      <c r="AA2146" s="17"/>
      <c r="AB2146" s="16"/>
      <c r="AC2146" s="11"/>
      <c r="AD2146" s="17"/>
      <c r="AE2146" s="16">
        <f t="shared" si="473"/>
        <v>-52578.600833333338</v>
      </c>
      <c r="AF2146" s="11">
        <f t="shared" si="475"/>
        <v>-52578.600833333338</v>
      </c>
      <c r="AG2146" s="17">
        <f t="shared" si="474"/>
        <v>-52578.600833333338</v>
      </c>
      <c r="AH2146" s="164"/>
      <c r="AI2146" s="285"/>
      <c r="AJ2146" s="16">
        <f t="shared" si="469"/>
        <v>0</v>
      </c>
    </row>
    <row r="2147" spans="1:36" ht="11.25" customHeight="1">
      <c r="A2147" s="156">
        <v>25300651</v>
      </c>
      <c r="B2147" s="144"/>
      <c r="C2147" s="197" t="s">
        <v>2739</v>
      </c>
      <c r="D2147" s="159">
        <v>0</v>
      </c>
      <c r="E2147" s="159">
        <v>0</v>
      </c>
      <c r="F2147" s="159">
        <v>0</v>
      </c>
      <c r="G2147" s="159">
        <v>0</v>
      </c>
      <c r="H2147" s="159">
        <v>0</v>
      </c>
      <c r="I2147" s="159">
        <v>0</v>
      </c>
      <c r="J2147" s="275">
        <v>0</v>
      </c>
      <c r="K2147" s="275">
        <v>0</v>
      </c>
      <c r="L2147" s="160">
        <v>0</v>
      </c>
      <c r="M2147" s="160">
        <v>0</v>
      </c>
      <c r="N2147" s="160">
        <v>0</v>
      </c>
      <c r="O2147" s="160">
        <v>0</v>
      </c>
      <c r="P2147" s="160">
        <v>0</v>
      </c>
      <c r="Q2147" s="160">
        <f t="shared" si="470"/>
        <v>0</v>
      </c>
      <c r="R2147" s="222"/>
      <c r="S2147" s="222"/>
      <c r="T2147" s="209" t="s">
        <v>828</v>
      </c>
      <c r="U2147" s="519"/>
      <c r="V2147" s="16">
        <v>0</v>
      </c>
      <c r="W2147" s="11">
        <v>0</v>
      </c>
      <c r="X2147" s="17">
        <v>0</v>
      </c>
      <c r="AB2147" s="16">
        <f>Q2147</f>
        <v>0</v>
      </c>
      <c r="AC2147" s="11"/>
      <c r="AD2147" s="17">
        <f>AB2147+AC2147</f>
        <v>0</v>
      </c>
      <c r="AE2147" s="16"/>
      <c r="AF2147" s="11"/>
      <c r="AG2147" s="17"/>
      <c r="AH2147" s="164"/>
      <c r="AI2147" s="285"/>
      <c r="AJ2147" s="16">
        <f t="shared" si="469"/>
        <v>0</v>
      </c>
    </row>
    <row r="2148" spans="1:36" ht="11.25" customHeight="1">
      <c r="A2148" s="156">
        <v>25300663</v>
      </c>
      <c r="B2148" s="144"/>
      <c r="C2148" s="197" t="s">
        <v>2357</v>
      </c>
      <c r="D2148" s="159">
        <v>-95805.92</v>
      </c>
      <c r="E2148" s="159">
        <v>-92121.08</v>
      </c>
      <c r="F2148" s="159">
        <v>-88436.24</v>
      </c>
      <c r="G2148" s="159">
        <v>-84751.4</v>
      </c>
      <c r="H2148" s="159">
        <v>-81066.559999999998</v>
      </c>
      <c r="I2148" s="159">
        <v>-77381.72</v>
      </c>
      <c r="J2148" s="275">
        <v>-73696.88</v>
      </c>
      <c r="K2148" s="275">
        <v>-70012.039999999994</v>
      </c>
      <c r="L2148" s="160">
        <v>-66327.199999999997</v>
      </c>
      <c r="M2148" s="160">
        <v>-62642.36</v>
      </c>
      <c r="N2148" s="160">
        <v>-58957.52</v>
      </c>
      <c r="O2148" s="160">
        <v>-55272.68</v>
      </c>
      <c r="P2148" s="160">
        <v>-51587.839999999997</v>
      </c>
      <c r="Q2148" s="160">
        <f t="shared" si="470"/>
        <v>-73696.88</v>
      </c>
      <c r="R2148" s="222" t="s">
        <v>1844</v>
      </c>
      <c r="S2148" s="222" t="s">
        <v>1235</v>
      </c>
      <c r="T2148" s="209" t="s">
        <v>1678</v>
      </c>
      <c r="U2148" s="517"/>
      <c r="V2148" s="16">
        <v>0</v>
      </c>
      <c r="W2148" s="11">
        <v>0</v>
      </c>
      <c r="X2148" s="17">
        <v>0</v>
      </c>
      <c r="Y2148" s="16">
        <f ca="1">Q2148*$Y$5</f>
        <v>-49509.563984</v>
      </c>
      <c r="Z2148" s="11">
        <f ca="1">Q2148*Z5</f>
        <v>-24187.316016000001</v>
      </c>
      <c r="AA2148" s="17">
        <f>Q2148</f>
        <v>-73696.88</v>
      </c>
      <c r="AB2148" s="16"/>
      <c r="AC2148" s="11"/>
      <c r="AD2148" s="17">
        <f t="shared" ref="AD2148" si="476">SUM(AB2148:AC2148)</f>
        <v>0</v>
      </c>
      <c r="AE2148" s="16"/>
      <c r="AF2148" s="11"/>
      <c r="AG2148" s="17"/>
      <c r="AH2148" s="161"/>
      <c r="AI2148" s="285"/>
      <c r="AJ2148" s="16">
        <f t="shared" si="469"/>
        <v>0</v>
      </c>
    </row>
    <row r="2149" spans="1:36" ht="11.25" customHeight="1">
      <c r="A2149" s="156">
        <v>25300711</v>
      </c>
      <c r="C2149" s="197" t="s">
        <v>1024</v>
      </c>
      <c r="D2149" s="159">
        <v>0</v>
      </c>
      <c r="E2149" s="159">
        <v>0</v>
      </c>
      <c r="F2149" s="159">
        <v>0</v>
      </c>
      <c r="G2149" s="159">
        <v>0</v>
      </c>
      <c r="H2149" s="159">
        <v>0</v>
      </c>
      <c r="I2149" s="159">
        <v>0</v>
      </c>
      <c r="J2149" s="275">
        <v>0</v>
      </c>
      <c r="K2149" s="275">
        <v>0</v>
      </c>
      <c r="L2149" s="160">
        <v>0</v>
      </c>
      <c r="M2149" s="160">
        <v>0</v>
      </c>
      <c r="N2149" s="160">
        <v>0</v>
      </c>
      <c r="O2149" s="160">
        <v>0</v>
      </c>
      <c r="P2149" s="160">
        <v>0</v>
      </c>
      <c r="Q2149" s="160">
        <f t="shared" si="470"/>
        <v>0</v>
      </c>
      <c r="R2149" s="222"/>
      <c r="S2149" s="222"/>
      <c r="T2149" s="209"/>
      <c r="U2149" s="517"/>
      <c r="V2149" s="16">
        <v>0</v>
      </c>
      <c r="W2149" s="11">
        <v>0</v>
      </c>
      <c r="X2149" s="17">
        <v>0</v>
      </c>
      <c r="Y2149" s="16"/>
      <c r="Z2149" s="11"/>
      <c r="AA2149" s="17"/>
      <c r="AB2149" s="16"/>
      <c r="AC2149" s="11"/>
      <c r="AD2149" s="17"/>
      <c r="AE2149" s="16">
        <f>Q2149</f>
        <v>0</v>
      </c>
      <c r="AF2149" s="11">
        <f>Q2149</f>
        <v>0</v>
      </c>
      <c r="AG2149" s="17">
        <f>$Q2149</f>
        <v>0</v>
      </c>
      <c r="AH2149" s="161"/>
      <c r="AI2149" s="285"/>
      <c r="AJ2149" s="16">
        <f t="shared" si="469"/>
        <v>0</v>
      </c>
    </row>
    <row r="2150" spans="1:36" ht="11.25" customHeight="1">
      <c r="A2150" s="156">
        <v>25300721</v>
      </c>
      <c r="C2150" s="197" t="s">
        <v>2807</v>
      </c>
      <c r="D2150" s="159">
        <v>0</v>
      </c>
      <c r="E2150" s="159">
        <v>0</v>
      </c>
      <c r="F2150" s="159">
        <v>0</v>
      </c>
      <c r="G2150" s="159">
        <v>0</v>
      </c>
      <c r="H2150" s="159">
        <v>0</v>
      </c>
      <c r="I2150" s="159">
        <v>0</v>
      </c>
      <c r="J2150" s="275">
        <v>0</v>
      </c>
      <c r="K2150" s="275">
        <v>0</v>
      </c>
      <c r="L2150" s="160">
        <v>0</v>
      </c>
      <c r="M2150" s="160">
        <v>0</v>
      </c>
      <c r="N2150" s="160">
        <v>0</v>
      </c>
      <c r="O2150" s="160">
        <v>0</v>
      </c>
      <c r="P2150" s="160">
        <v>0</v>
      </c>
      <c r="Q2150" s="160">
        <f t="shared" si="470"/>
        <v>0</v>
      </c>
      <c r="R2150" s="222"/>
      <c r="S2150" s="222"/>
      <c r="T2150" s="209"/>
      <c r="U2150" s="517"/>
      <c r="V2150" s="16">
        <v>0</v>
      </c>
      <c r="W2150" s="11">
        <v>0</v>
      </c>
      <c r="X2150" s="17">
        <v>0</v>
      </c>
      <c r="Y2150" s="16"/>
      <c r="Z2150" s="11"/>
      <c r="AA2150" s="17"/>
      <c r="AB2150" s="16"/>
      <c r="AC2150" s="11"/>
      <c r="AD2150" s="17">
        <f>SUM(AB2150:AC2150)</f>
        <v>0</v>
      </c>
      <c r="AE2150" s="16"/>
      <c r="AF2150" s="11"/>
      <c r="AG2150" s="17"/>
      <c r="AH2150" s="164">
        <f>Q2150</f>
        <v>0</v>
      </c>
      <c r="AI2150" s="285"/>
      <c r="AJ2150" s="16">
        <f t="shared" si="469"/>
        <v>0</v>
      </c>
    </row>
    <row r="2151" spans="1:36" ht="11.25" customHeight="1">
      <c r="A2151" s="156">
        <v>25300731</v>
      </c>
      <c r="C2151" s="197" t="s">
        <v>2868</v>
      </c>
      <c r="D2151" s="159">
        <v>-15154.75</v>
      </c>
      <c r="E2151" s="159">
        <v>-15154.75</v>
      </c>
      <c r="F2151" s="159">
        <v>-15154.75</v>
      </c>
      <c r="G2151" s="159">
        <v>-15154.75</v>
      </c>
      <c r="H2151" s="159">
        <v>-15154.75</v>
      </c>
      <c r="I2151" s="159">
        <v>-15154.75</v>
      </c>
      <c r="J2151" s="275">
        <v>-15154.75</v>
      </c>
      <c r="K2151" s="275">
        <v>-15154.75</v>
      </c>
      <c r="L2151" s="160">
        <v>-15154.75</v>
      </c>
      <c r="M2151" s="160">
        <v>-15154.75</v>
      </c>
      <c r="N2151" s="160">
        <v>-15154.75</v>
      </c>
      <c r="O2151" s="160">
        <v>-15154.75</v>
      </c>
      <c r="P2151" s="160">
        <v>-15154.75</v>
      </c>
      <c r="Q2151" s="160">
        <f t="shared" si="470"/>
        <v>-15154.75</v>
      </c>
      <c r="R2151" s="222"/>
      <c r="S2151" s="222"/>
      <c r="T2151" s="209"/>
      <c r="U2151" s="517"/>
      <c r="V2151" s="16">
        <v>0</v>
      </c>
      <c r="W2151" s="11">
        <v>0</v>
      </c>
      <c r="X2151" s="17">
        <v>0</v>
      </c>
      <c r="Y2151" s="16"/>
      <c r="Z2151" s="11"/>
      <c r="AA2151" s="17"/>
      <c r="AB2151" s="16"/>
      <c r="AC2151" s="11"/>
      <c r="AD2151" s="17">
        <f>SUM(AB2151:AC2151)</f>
        <v>0</v>
      </c>
      <c r="AE2151" s="16"/>
      <c r="AF2151" s="11"/>
      <c r="AG2151" s="17"/>
      <c r="AH2151" s="164">
        <f>Q2151</f>
        <v>-15154.75</v>
      </c>
      <c r="AI2151" s="285"/>
      <c r="AJ2151" s="16">
        <f t="shared" si="469"/>
        <v>0</v>
      </c>
    </row>
    <row r="2152" spans="1:36" ht="11.25" customHeight="1">
      <c r="A2152" s="156">
        <v>25300732</v>
      </c>
      <c r="C2152" s="197" t="s">
        <v>2872</v>
      </c>
      <c r="D2152" s="159">
        <v>0</v>
      </c>
      <c r="E2152" s="159">
        <v>0</v>
      </c>
      <c r="F2152" s="159">
        <v>0</v>
      </c>
      <c r="G2152" s="159">
        <v>0</v>
      </c>
      <c r="H2152" s="159">
        <v>0</v>
      </c>
      <c r="I2152" s="159">
        <v>0</v>
      </c>
      <c r="J2152" s="275">
        <v>0</v>
      </c>
      <c r="K2152" s="275">
        <v>0</v>
      </c>
      <c r="L2152" s="160">
        <v>0</v>
      </c>
      <c r="M2152" s="160">
        <v>0</v>
      </c>
      <c r="N2152" s="160">
        <v>0</v>
      </c>
      <c r="O2152" s="160">
        <v>0</v>
      </c>
      <c r="P2152" s="160">
        <v>0</v>
      </c>
      <c r="Q2152" s="160">
        <f t="shared" si="470"/>
        <v>0</v>
      </c>
      <c r="R2152" s="222"/>
      <c r="S2152" s="222"/>
      <c r="T2152" s="209"/>
      <c r="U2152" s="517"/>
      <c r="V2152" s="16">
        <v>0</v>
      </c>
      <c r="W2152" s="11">
        <v>0</v>
      </c>
      <c r="X2152" s="17">
        <v>0</v>
      </c>
      <c r="Y2152" s="16"/>
      <c r="Z2152" s="11"/>
      <c r="AA2152" s="17"/>
      <c r="AB2152" s="16"/>
      <c r="AC2152" s="11"/>
      <c r="AD2152" s="17">
        <f>SUM(AB2152:AC2152)</f>
        <v>0</v>
      </c>
      <c r="AE2152" s="16"/>
      <c r="AF2152" s="11"/>
      <c r="AG2152" s="17"/>
      <c r="AH2152" s="164">
        <f>Q2152</f>
        <v>0</v>
      </c>
      <c r="AI2152" s="285"/>
      <c r="AJ2152" s="16">
        <f t="shared" si="469"/>
        <v>0</v>
      </c>
    </row>
    <row r="2153" spans="1:36" ht="11.25" customHeight="1">
      <c r="A2153" s="156">
        <v>25300733</v>
      </c>
      <c r="C2153" s="197" t="s">
        <v>2869</v>
      </c>
      <c r="D2153" s="159">
        <v>-50468.17</v>
      </c>
      <c r="E2153" s="159">
        <v>-50468.17</v>
      </c>
      <c r="F2153" s="159">
        <v>-50468.17</v>
      </c>
      <c r="G2153" s="159">
        <v>-50468.17</v>
      </c>
      <c r="H2153" s="159">
        <v>-50468.17</v>
      </c>
      <c r="I2153" s="159">
        <v>-50468.17</v>
      </c>
      <c r="J2153" s="275">
        <v>-50468.17</v>
      </c>
      <c r="K2153" s="275">
        <v>-50468.17</v>
      </c>
      <c r="L2153" s="160">
        <v>-50468.17</v>
      </c>
      <c r="M2153" s="160">
        <v>-50468.17</v>
      </c>
      <c r="N2153" s="160">
        <v>-50468.17</v>
      </c>
      <c r="O2153" s="160">
        <v>-50468.17</v>
      </c>
      <c r="P2153" s="160">
        <v>-50468.17</v>
      </c>
      <c r="Q2153" s="160">
        <f t="shared" si="470"/>
        <v>-50468.169999999991</v>
      </c>
      <c r="R2153" s="222"/>
      <c r="S2153" s="222"/>
      <c r="T2153" s="209"/>
      <c r="U2153" s="517"/>
      <c r="V2153" s="16">
        <v>0</v>
      </c>
      <c r="W2153" s="11">
        <v>0</v>
      </c>
      <c r="X2153" s="17">
        <v>0</v>
      </c>
      <c r="Y2153" s="16"/>
      <c r="Z2153" s="11"/>
      <c r="AA2153" s="17"/>
      <c r="AB2153" s="16"/>
      <c r="AC2153" s="11"/>
      <c r="AD2153" s="17">
        <f>SUM(AB2153:AC2153)</f>
        <v>0</v>
      </c>
      <c r="AE2153" s="16"/>
      <c r="AF2153" s="11"/>
      <c r="AG2153" s="17"/>
      <c r="AH2153" s="164">
        <f>Q2153</f>
        <v>-50468.169999999991</v>
      </c>
      <c r="AI2153" s="285"/>
      <c r="AJ2153" s="16">
        <f t="shared" si="469"/>
        <v>0</v>
      </c>
    </row>
    <row r="2154" spans="1:36" ht="12" customHeight="1">
      <c r="A2154" s="247">
        <v>25300741</v>
      </c>
      <c r="C2154" s="197" t="s">
        <v>2919</v>
      </c>
      <c r="D2154" s="159">
        <v>0</v>
      </c>
      <c r="E2154" s="159">
        <v>0</v>
      </c>
      <c r="F2154" s="159">
        <v>0</v>
      </c>
      <c r="G2154" s="159">
        <v>0</v>
      </c>
      <c r="H2154" s="159">
        <v>0</v>
      </c>
      <c r="I2154" s="159">
        <v>0</v>
      </c>
      <c r="J2154" s="275">
        <v>0</v>
      </c>
      <c r="K2154" s="275">
        <v>0</v>
      </c>
      <c r="L2154" s="160">
        <v>-51042</v>
      </c>
      <c r="M2154" s="160">
        <v>-751584.99</v>
      </c>
      <c r="N2154" s="160">
        <v>-821697.73</v>
      </c>
      <c r="O2154" s="160">
        <v>-972162</v>
      </c>
      <c r="P2154" s="160">
        <v>-368806</v>
      </c>
      <c r="Q2154" s="160">
        <f t="shared" si="470"/>
        <v>-231740.80999999997</v>
      </c>
      <c r="R2154" s="222"/>
      <c r="S2154" s="222"/>
      <c r="T2154" s="209" t="s">
        <v>1182</v>
      </c>
      <c r="U2154" s="517"/>
      <c r="V2154" s="16"/>
      <c r="W2154" s="11"/>
      <c r="X2154" s="17"/>
      <c r="Y2154" s="16"/>
      <c r="Z2154" s="11"/>
      <c r="AA2154" s="17"/>
      <c r="AB2154" s="16"/>
      <c r="AC2154" s="11"/>
      <c r="AD2154" s="17"/>
      <c r="AE2154" s="16">
        <f>Q2154</f>
        <v>-231740.80999999997</v>
      </c>
      <c r="AF2154" s="11">
        <f>Q2154</f>
        <v>-231740.80999999997</v>
      </c>
      <c r="AG2154" s="17">
        <f>$Q2154</f>
        <v>-231740.80999999997</v>
      </c>
      <c r="AH2154" s="164"/>
      <c r="AI2154" s="285"/>
      <c r="AJ2154" s="16">
        <f t="shared" si="469"/>
        <v>0</v>
      </c>
    </row>
    <row r="2155" spans="1:36" ht="12" customHeight="1">
      <c r="A2155" s="247">
        <v>25300742</v>
      </c>
      <c r="C2155" s="197" t="s">
        <v>2916</v>
      </c>
      <c r="D2155" s="159">
        <v>-4957106.62</v>
      </c>
      <c r="E2155" s="159">
        <v>-9788541.9800000004</v>
      </c>
      <c r="F2155" s="159">
        <v>-8058444</v>
      </c>
      <c r="G2155" s="159">
        <v>-9979828</v>
      </c>
      <c r="H2155" s="159">
        <v>-9979828</v>
      </c>
      <c r="I2155" s="159">
        <v>-9979828</v>
      </c>
      <c r="J2155" s="275">
        <v>-9979828</v>
      </c>
      <c r="K2155" s="275">
        <v>-9979828</v>
      </c>
      <c r="L2155" s="160">
        <v>-9068170</v>
      </c>
      <c r="M2155" s="160">
        <v>-10562901.4</v>
      </c>
      <c r="N2155" s="160">
        <v>-11185871.85</v>
      </c>
      <c r="O2155" s="160">
        <v>-11943114</v>
      </c>
      <c r="P2155" s="160">
        <v>-13260885</v>
      </c>
      <c r="Q2155" s="160">
        <f t="shared" si="470"/>
        <v>-9967931.5866666678</v>
      </c>
      <c r="R2155" s="222"/>
      <c r="S2155" s="222"/>
      <c r="T2155" s="209" t="s">
        <v>1182</v>
      </c>
      <c r="U2155" s="517"/>
      <c r="V2155" s="16"/>
      <c r="W2155" s="11"/>
      <c r="X2155" s="17"/>
      <c r="Y2155" s="16"/>
      <c r="Z2155" s="11"/>
      <c r="AA2155" s="17"/>
      <c r="AB2155" s="16"/>
      <c r="AC2155" s="11"/>
      <c r="AD2155" s="17"/>
      <c r="AE2155" s="16">
        <f>Q2155</f>
        <v>-9967931.5866666678</v>
      </c>
      <c r="AF2155" s="11">
        <f>Q2155</f>
        <v>-9967931.5866666678</v>
      </c>
      <c r="AG2155" s="17">
        <f>$Q2155</f>
        <v>-9967931.5866666678</v>
      </c>
      <c r="AH2155" s="164"/>
      <c r="AI2155" s="285"/>
      <c r="AJ2155" s="16">
        <f t="shared" si="469"/>
        <v>0</v>
      </c>
    </row>
    <row r="2156" spans="1:36" ht="11.25" customHeight="1">
      <c r="A2156" s="156">
        <v>25300761</v>
      </c>
      <c r="C2156" s="197" t="s">
        <v>355</v>
      </c>
      <c r="D2156" s="159">
        <v>-189789.05</v>
      </c>
      <c r="E2156" s="159">
        <v>-187542.61</v>
      </c>
      <c r="F2156" s="159">
        <v>-185296.17</v>
      </c>
      <c r="G2156" s="159">
        <v>-183049.73</v>
      </c>
      <c r="H2156" s="159">
        <v>-180803.29</v>
      </c>
      <c r="I2156" s="159">
        <v>-178556.85</v>
      </c>
      <c r="J2156" s="275">
        <v>-176310.41</v>
      </c>
      <c r="K2156" s="275">
        <v>-174063.97</v>
      </c>
      <c r="L2156" s="160">
        <v>-171817.53</v>
      </c>
      <c r="M2156" s="160">
        <v>-169571.09</v>
      </c>
      <c r="N2156" s="160">
        <v>-167324.65</v>
      </c>
      <c r="O2156" s="160">
        <v>-165078.21</v>
      </c>
      <c r="P2156" s="160">
        <v>-162831.76999999999</v>
      </c>
      <c r="Q2156" s="160">
        <f t="shared" si="470"/>
        <v>-176310.41</v>
      </c>
      <c r="R2156" s="222"/>
      <c r="S2156" s="222"/>
      <c r="T2156" s="222"/>
      <c r="U2156" s="517"/>
      <c r="V2156" s="16">
        <v>0</v>
      </c>
      <c r="W2156" s="11">
        <v>0</v>
      </c>
      <c r="X2156" s="17">
        <v>0</v>
      </c>
      <c r="Y2156" s="16"/>
      <c r="Z2156" s="11"/>
      <c r="AA2156" s="17"/>
      <c r="AB2156" s="16"/>
      <c r="AC2156" s="11"/>
      <c r="AD2156" s="17">
        <f>SUM(AB2156:AC2156)</f>
        <v>0</v>
      </c>
      <c r="AE2156" s="16"/>
      <c r="AF2156" s="11"/>
      <c r="AG2156" s="17"/>
      <c r="AH2156" s="164">
        <f>Q2156</f>
        <v>-176310.41</v>
      </c>
      <c r="AI2156" s="285"/>
      <c r="AJ2156" s="16">
        <f t="shared" si="469"/>
        <v>0</v>
      </c>
    </row>
    <row r="2157" spans="1:36" ht="11.25" customHeight="1">
      <c r="A2157" s="156">
        <v>25300771</v>
      </c>
      <c r="B2157" s="144"/>
      <c r="C2157" s="197" t="s">
        <v>223</v>
      </c>
      <c r="D2157" s="159">
        <v>-4735444.3899999997</v>
      </c>
      <c r="E2157" s="159">
        <v>-4772049.84</v>
      </c>
      <c r="F2157" s="159">
        <v>-4833743.4800000004</v>
      </c>
      <c r="G2157" s="159">
        <v>-4587305.4400000004</v>
      </c>
      <c r="H2157" s="159">
        <v>-4385985.3899999997</v>
      </c>
      <c r="I2157" s="159">
        <v>-4890403.99</v>
      </c>
      <c r="J2157" s="275">
        <v>-5187925.78</v>
      </c>
      <c r="K2157" s="275">
        <v>-5370587.5199999996</v>
      </c>
      <c r="L2157" s="160">
        <v>-5563914.6500000004</v>
      </c>
      <c r="M2157" s="160">
        <v>-5782581.9000000004</v>
      </c>
      <c r="N2157" s="160">
        <v>-5882297.4800000004</v>
      </c>
      <c r="O2157" s="160">
        <v>-6060449.5099999998</v>
      </c>
      <c r="P2157" s="160">
        <v>-6298853.25</v>
      </c>
      <c r="Q2157" s="160">
        <f t="shared" si="470"/>
        <v>-5236199.4833333334</v>
      </c>
      <c r="R2157" s="222"/>
      <c r="S2157" s="222"/>
      <c r="T2157" s="222" t="s">
        <v>828</v>
      </c>
      <c r="U2157" s="517"/>
      <c r="V2157" s="16">
        <v>0</v>
      </c>
      <c r="W2157" s="11">
        <v>0</v>
      </c>
      <c r="X2157" s="17">
        <v>0</v>
      </c>
      <c r="AB2157" s="16">
        <f>Q2157</f>
        <v>-5236199.4833333334</v>
      </c>
      <c r="AC2157" s="11"/>
      <c r="AD2157" s="17">
        <f>AB2157+AC2157</f>
        <v>-5236199.4833333334</v>
      </c>
      <c r="AE2157" s="16"/>
      <c r="AF2157" s="11"/>
      <c r="AG2157" s="17"/>
      <c r="AH2157" s="164"/>
      <c r="AI2157" s="285"/>
      <c r="AJ2157" s="16">
        <f t="shared" si="469"/>
        <v>0</v>
      </c>
    </row>
    <row r="2158" spans="1:36" ht="11.25" customHeight="1">
      <c r="A2158" s="156">
        <v>25300772</v>
      </c>
      <c r="B2158" s="144"/>
      <c r="C2158" s="197" t="s">
        <v>2068</v>
      </c>
      <c r="D2158" s="159">
        <v>0</v>
      </c>
      <c r="E2158" s="159">
        <v>0</v>
      </c>
      <c r="F2158" s="159">
        <v>0</v>
      </c>
      <c r="G2158" s="159">
        <v>0</v>
      </c>
      <c r="H2158" s="159">
        <v>0</v>
      </c>
      <c r="I2158" s="159">
        <v>0</v>
      </c>
      <c r="J2158" s="275">
        <v>0</v>
      </c>
      <c r="K2158" s="275">
        <v>7674.62</v>
      </c>
      <c r="L2158" s="160">
        <v>16894.34</v>
      </c>
      <c r="M2158" s="160">
        <v>0</v>
      </c>
      <c r="N2158" s="160">
        <v>-6202.69</v>
      </c>
      <c r="O2158" s="160">
        <v>-10865.42</v>
      </c>
      <c r="P2158" s="160">
        <v>0</v>
      </c>
      <c r="Q2158" s="160">
        <f t="shared" si="470"/>
        <v>625.07083333333333</v>
      </c>
      <c r="R2158" s="222"/>
      <c r="S2158" s="222"/>
      <c r="T2158" s="222" t="s">
        <v>828</v>
      </c>
      <c r="U2158" s="517"/>
      <c r="V2158" s="16">
        <v>0</v>
      </c>
      <c r="W2158" s="11">
        <v>0</v>
      </c>
      <c r="X2158" s="17">
        <v>0</v>
      </c>
      <c r="AB2158" s="16">
        <f>Q2158</f>
        <v>625.07083333333333</v>
      </c>
      <c r="AC2158" s="11"/>
      <c r="AD2158" s="17">
        <f>AB2158+AC2158</f>
        <v>625.07083333333333</v>
      </c>
      <c r="AE2158" s="16"/>
      <c r="AF2158" s="11"/>
      <c r="AG2158" s="17"/>
      <c r="AH2158" s="164"/>
      <c r="AI2158" s="285"/>
      <c r="AJ2158" s="16">
        <f t="shared" si="469"/>
        <v>0</v>
      </c>
    </row>
    <row r="2159" spans="1:36" ht="11.25" customHeight="1">
      <c r="A2159" s="156">
        <v>25300781</v>
      </c>
      <c r="B2159" s="144"/>
      <c r="C2159" s="197" t="s">
        <v>472</v>
      </c>
      <c r="D2159" s="159">
        <v>0</v>
      </c>
      <c r="E2159" s="159">
        <v>0</v>
      </c>
      <c r="F2159" s="159">
        <v>0</v>
      </c>
      <c r="G2159" s="159">
        <v>0</v>
      </c>
      <c r="H2159" s="159">
        <v>0</v>
      </c>
      <c r="I2159" s="159">
        <v>0</v>
      </c>
      <c r="J2159" s="275">
        <v>0</v>
      </c>
      <c r="K2159" s="275">
        <v>0</v>
      </c>
      <c r="L2159" s="160">
        <v>0</v>
      </c>
      <c r="M2159" s="160">
        <v>0</v>
      </c>
      <c r="N2159" s="160">
        <v>0</v>
      </c>
      <c r="O2159" s="160">
        <v>0</v>
      </c>
      <c r="P2159" s="160">
        <v>0</v>
      </c>
      <c r="Q2159" s="160">
        <f t="shared" si="470"/>
        <v>0</v>
      </c>
      <c r="R2159" s="222"/>
      <c r="S2159" s="222"/>
      <c r="T2159" s="222" t="s">
        <v>828</v>
      </c>
      <c r="U2159" s="517"/>
      <c r="V2159" s="16">
        <v>0</v>
      </c>
      <c r="W2159" s="11">
        <v>0</v>
      </c>
      <c r="X2159" s="17">
        <v>0</v>
      </c>
      <c r="AB2159" s="16">
        <f>Q2159</f>
        <v>0</v>
      </c>
      <c r="AC2159" s="11"/>
      <c r="AD2159" s="17">
        <f>AB2159+AC2159</f>
        <v>0</v>
      </c>
      <c r="AE2159" s="16"/>
      <c r="AF2159" s="11"/>
      <c r="AG2159" s="17"/>
      <c r="AH2159" s="164"/>
      <c r="AI2159" s="285"/>
      <c r="AJ2159" s="16">
        <f t="shared" si="469"/>
        <v>0</v>
      </c>
    </row>
    <row r="2160" spans="1:36" ht="11.25" customHeight="1">
      <c r="A2160" s="157">
        <v>25300791</v>
      </c>
      <c r="B2160" s="157"/>
      <c r="C2160" s="197" t="s">
        <v>336</v>
      </c>
      <c r="D2160" s="159">
        <v>0</v>
      </c>
      <c r="E2160" s="159">
        <v>0</v>
      </c>
      <c r="F2160" s="159">
        <v>0</v>
      </c>
      <c r="G2160" s="159">
        <v>0</v>
      </c>
      <c r="H2160" s="159">
        <v>0</v>
      </c>
      <c r="I2160" s="159">
        <v>0</v>
      </c>
      <c r="J2160" s="275">
        <v>0</v>
      </c>
      <c r="K2160" s="275">
        <v>0</v>
      </c>
      <c r="L2160" s="160">
        <v>0</v>
      </c>
      <c r="M2160" s="160">
        <v>0</v>
      </c>
      <c r="N2160" s="160">
        <v>0</v>
      </c>
      <c r="O2160" s="160">
        <v>0</v>
      </c>
      <c r="P2160" s="160">
        <v>0</v>
      </c>
      <c r="Q2160" s="160">
        <f t="shared" si="470"/>
        <v>0</v>
      </c>
      <c r="R2160" s="222"/>
      <c r="S2160" s="209"/>
      <c r="T2160" s="222" t="s">
        <v>1182</v>
      </c>
      <c r="U2160" s="517"/>
      <c r="V2160" s="16">
        <v>0</v>
      </c>
      <c r="W2160" s="11">
        <v>0</v>
      </c>
      <c r="X2160" s="17">
        <v>0</v>
      </c>
      <c r="Y2160" s="16"/>
      <c r="Z2160" s="11"/>
      <c r="AA2160" s="17"/>
      <c r="AB2160" s="16"/>
      <c r="AC2160" s="11"/>
      <c r="AD2160" s="17"/>
      <c r="AE2160" s="16">
        <f>Q2160</f>
        <v>0</v>
      </c>
      <c r="AF2160" s="11">
        <f>Q2160</f>
        <v>0</v>
      </c>
      <c r="AG2160" s="17">
        <f>$Q2160</f>
        <v>0</v>
      </c>
      <c r="AH2160" s="161"/>
      <c r="AI2160" s="285"/>
      <c r="AJ2160" s="16">
        <f t="shared" si="469"/>
        <v>0</v>
      </c>
    </row>
    <row r="2161" spans="1:36" ht="11.25" customHeight="1">
      <c r="A2161" s="156">
        <v>25300801</v>
      </c>
      <c r="C2161" s="197" t="s">
        <v>860</v>
      </c>
      <c r="D2161" s="159">
        <v>0</v>
      </c>
      <c r="E2161" s="159">
        <v>0</v>
      </c>
      <c r="F2161" s="159">
        <v>0</v>
      </c>
      <c r="G2161" s="159">
        <v>0</v>
      </c>
      <c r="H2161" s="159">
        <v>0</v>
      </c>
      <c r="I2161" s="159">
        <v>0</v>
      </c>
      <c r="J2161" s="275">
        <v>0</v>
      </c>
      <c r="K2161" s="275">
        <v>0</v>
      </c>
      <c r="L2161" s="160">
        <v>0</v>
      </c>
      <c r="M2161" s="160">
        <v>0</v>
      </c>
      <c r="N2161" s="160">
        <v>0</v>
      </c>
      <c r="O2161" s="160">
        <v>0</v>
      </c>
      <c r="P2161" s="160">
        <v>0</v>
      </c>
      <c r="Q2161" s="160">
        <f t="shared" si="470"/>
        <v>0</v>
      </c>
      <c r="R2161" s="222"/>
      <c r="S2161" s="222"/>
      <c r="T2161" s="222" t="s">
        <v>1182</v>
      </c>
      <c r="U2161" s="517"/>
      <c r="V2161" s="16">
        <v>0</v>
      </c>
      <c r="W2161" s="11">
        <v>0</v>
      </c>
      <c r="X2161" s="17">
        <v>0</v>
      </c>
      <c r="Y2161" s="16"/>
      <c r="Z2161" s="11"/>
      <c r="AA2161" s="17"/>
      <c r="AB2161" s="16"/>
      <c r="AC2161" s="11"/>
      <c r="AD2161" s="17">
        <f>SUM(AB2161:AC2161)</f>
        <v>0</v>
      </c>
      <c r="AE2161" s="16">
        <f>$Q2161</f>
        <v>0</v>
      </c>
      <c r="AF2161" s="11">
        <f>$Q2161</f>
        <v>0</v>
      </c>
      <c r="AG2161" s="17">
        <f>$Q2161</f>
        <v>0</v>
      </c>
      <c r="AH2161" s="161"/>
      <c r="AI2161" s="285"/>
      <c r="AJ2161" s="16">
        <f t="shared" si="469"/>
        <v>0</v>
      </c>
    </row>
    <row r="2162" spans="1:36" ht="11.25" customHeight="1">
      <c r="A2162" s="156">
        <v>25300803</v>
      </c>
      <c r="C2162" s="197" t="s">
        <v>969</v>
      </c>
      <c r="D2162" s="159">
        <v>0</v>
      </c>
      <c r="E2162" s="159">
        <v>0</v>
      </c>
      <c r="F2162" s="159">
        <v>0</v>
      </c>
      <c r="G2162" s="159">
        <v>0</v>
      </c>
      <c r="H2162" s="159">
        <v>0</v>
      </c>
      <c r="I2162" s="159">
        <v>0</v>
      </c>
      <c r="J2162" s="275">
        <v>0</v>
      </c>
      <c r="K2162" s="275">
        <v>0</v>
      </c>
      <c r="L2162" s="160">
        <v>0</v>
      </c>
      <c r="M2162" s="160">
        <v>0</v>
      </c>
      <c r="N2162" s="160">
        <v>0</v>
      </c>
      <c r="O2162" s="160">
        <v>0</v>
      </c>
      <c r="P2162" s="160">
        <v>0</v>
      </c>
      <c r="Q2162" s="160">
        <f t="shared" si="470"/>
        <v>0</v>
      </c>
      <c r="R2162" s="222"/>
      <c r="S2162" s="209"/>
      <c r="T2162" s="209"/>
      <c r="U2162" s="517"/>
      <c r="V2162" s="16">
        <v>0</v>
      </c>
      <c r="W2162" s="11">
        <v>0</v>
      </c>
      <c r="X2162" s="17">
        <v>0</v>
      </c>
      <c r="Y2162" s="16"/>
      <c r="Z2162" s="11"/>
      <c r="AA2162" s="17"/>
      <c r="AB2162" s="16"/>
      <c r="AC2162" s="11"/>
      <c r="AD2162" s="17">
        <f>SUM(AB2162:AC2162)</f>
        <v>0</v>
      </c>
      <c r="AE2162" s="16"/>
      <c r="AF2162" s="11"/>
      <c r="AG2162" s="17"/>
      <c r="AH2162" s="164">
        <f>Q2162</f>
        <v>0</v>
      </c>
      <c r="AI2162" s="285"/>
      <c r="AJ2162" s="16">
        <f t="shared" si="469"/>
        <v>0</v>
      </c>
    </row>
    <row r="2163" spans="1:36" ht="11.25" customHeight="1">
      <c r="A2163" s="156">
        <v>25300831</v>
      </c>
      <c r="C2163" s="197" t="s">
        <v>881</v>
      </c>
      <c r="D2163" s="159">
        <v>0</v>
      </c>
      <c r="E2163" s="159">
        <v>0</v>
      </c>
      <c r="F2163" s="159">
        <v>0</v>
      </c>
      <c r="G2163" s="159">
        <v>0</v>
      </c>
      <c r="H2163" s="159">
        <v>0</v>
      </c>
      <c r="I2163" s="159">
        <v>0</v>
      </c>
      <c r="J2163" s="275">
        <v>0</v>
      </c>
      <c r="K2163" s="275">
        <v>0</v>
      </c>
      <c r="L2163" s="160">
        <v>0</v>
      </c>
      <c r="M2163" s="160">
        <v>0</v>
      </c>
      <c r="N2163" s="160">
        <v>0</v>
      </c>
      <c r="O2163" s="160">
        <v>0</v>
      </c>
      <c r="P2163" s="160">
        <v>0</v>
      </c>
      <c r="Q2163" s="160">
        <f t="shared" si="470"/>
        <v>0</v>
      </c>
      <c r="R2163" s="222" t="s">
        <v>1378</v>
      </c>
      <c r="S2163" s="209"/>
      <c r="T2163" s="209" t="s">
        <v>828</v>
      </c>
      <c r="U2163" s="517"/>
      <c r="V2163" s="16">
        <v>0</v>
      </c>
      <c r="W2163" s="11">
        <v>0</v>
      </c>
      <c r="X2163" s="17">
        <v>0</v>
      </c>
      <c r="Y2163" s="10">
        <f>Q2163</f>
        <v>0</v>
      </c>
      <c r="Z2163" s="11"/>
      <c r="AA2163" s="17">
        <f>Q2163</f>
        <v>0</v>
      </c>
      <c r="AB2163" s="16"/>
      <c r="AC2163" s="11"/>
      <c r="AD2163" s="17">
        <f>SUM(AB2163:AC2163)</f>
        <v>0</v>
      </c>
      <c r="AE2163" s="16"/>
      <c r="AF2163" s="11"/>
      <c r="AG2163" s="17"/>
      <c r="AH2163" s="164"/>
      <c r="AI2163" s="285"/>
      <c r="AJ2163" s="16">
        <f t="shared" si="469"/>
        <v>0</v>
      </c>
    </row>
    <row r="2164" spans="1:36" ht="11.25" customHeight="1">
      <c r="A2164" s="377">
        <v>25300841</v>
      </c>
      <c r="B2164" s="198"/>
      <c r="C2164" s="198" t="s">
        <v>1868</v>
      </c>
      <c r="D2164" s="159">
        <v>0</v>
      </c>
      <c r="E2164" s="159">
        <v>0</v>
      </c>
      <c r="F2164" s="159">
        <v>0</v>
      </c>
      <c r="G2164" s="159">
        <v>0</v>
      </c>
      <c r="H2164" s="159">
        <v>0</v>
      </c>
      <c r="I2164" s="159">
        <v>0</v>
      </c>
      <c r="J2164" s="275">
        <v>0</v>
      </c>
      <c r="K2164" s="275">
        <v>0</v>
      </c>
      <c r="L2164" s="160">
        <v>0</v>
      </c>
      <c r="M2164" s="160">
        <v>0</v>
      </c>
      <c r="N2164" s="160">
        <v>0</v>
      </c>
      <c r="O2164" s="160">
        <v>0</v>
      </c>
      <c r="P2164" s="160">
        <v>0</v>
      </c>
      <c r="Q2164" s="160">
        <f t="shared" si="470"/>
        <v>0</v>
      </c>
      <c r="R2164" s="222"/>
      <c r="S2164" s="209"/>
      <c r="T2164" s="209" t="s">
        <v>828</v>
      </c>
      <c r="U2164" s="517"/>
      <c r="V2164" s="16">
        <v>0</v>
      </c>
      <c r="W2164" s="11">
        <v>0</v>
      </c>
      <c r="X2164" s="17">
        <v>0</v>
      </c>
      <c r="AB2164" s="16">
        <f>Q2164</f>
        <v>0</v>
      </c>
      <c r="AC2164" s="11"/>
      <c r="AD2164" s="17">
        <f>AB2164+AC2164</f>
        <v>0</v>
      </c>
      <c r="AE2164" s="16"/>
      <c r="AF2164" s="11"/>
      <c r="AG2164" s="17"/>
      <c r="AH2164" s="164"/>
      <c r="AI2164" s="285"/>
      <c r="AJ2164" s="16">
        <f t="shared" si="469"/>
        <v>0</v>
      </c>
    </row>
    <row r="2165" spans="1:36" ht="11.25" customHeight="1">
      <c r="A2165" s="203">
        <v>25300851</v>
      </c>
      <c r="B2165" s="204"/>
      <c r="C2165" s="204" t="s">
        <v>1488</v>
      </c>
      <c r="D2165" s="159">
        <v>0</v>
      </c>
      <c r="E2165" s="159">
        <v>0</v>
      </c>
      <c r="F2165" s="159">
        <v>0</v>
      </c>
      <c r="G2165" s="159">
        <v>0</v>
      </c>
      <c r="H2165" s="159">
        <v>0</v>
      </c>
      <c r="I2165" s="159">
        <v>0</v>
      </c>
      <c r="J2165" s="275">
        <v>0</v>
      </c>
      <c r="K2165" s="275">
        <v>0</v>
      </c>
      <c r="L2165" s="160">
        <v>0</v>
      </c>
      <c r="M2165" s="160">
        <v>0</v>
      </c>
      <c r="N2165" s="160">
        <v>0</v>
      </c>
      <c r="O2165" s="160">
        <v>0</v>
      </c>
      <c r="P2165" s="160">
        <v>0</v>
      </c>
      <c r="Q2165" s="160">
        <f t="shared" si="470"/>
        <v>0</v>
      </c>
      <c r="R2165" s="222"/>
      <c r="S2165" s="209"/>
      <c r="T2165" s="209" t="s">
        <v>828</v>
      </c>
      <c r="U2165" s="517"/>
      <c r="V2165" s="16">
        <v>0</v>
      </c>
      <c r="W2165" s="11">
        <v>0</v>
      </c>
      <c r="X2165" s="17">
        <v>0</v>
      </c>
      <c r="AB2165" s="16">
        <f>Q2165</f>
        <v>0</v>
      </c>
      <c r="AC2165" s="11"/>
      <c r="AD2165" s="17">
        <f>AB2165+AC2165</f>
        <v>0</v>
      </c>
      <c r="AE2165" s="16"/>
      <c r="AF2165" s="11"/>
      <c r="AG2165" s="17"/>
      <c r="AH2165" s="164"/>
      <c r="AI2165" s="285"/>
      <c r="AJ2165" s="16">
        <f t="shared" si="469"/>
        <v>0</v>
      </c>
    </row>
    <row r="2166" spans="1:36" ht="11.25" customHeight="1">
      <c r="A2166" s="203">
        <v>25300861</v>
      </c>
      <c r="B2166" s="204"/>
      <c r="C2166" s="245" t="s">
        <v>1027</v>
      </c>
      <c r="D2166" s="159">
        <v>0</v>
      </c>
      <c r="E2166" s="159">
        <v>0</v>
      </c>
      <c r="F2166" s="159">
        <v>0</v>
      </c>
      <c r="G2166" s="159">
        <v>0</v>
      </c>
      <c r="H2166" s="159">
        <v>0</v>
      </c>
      <c r="I2166" s="159">
        <v>0</v>
      </c>
      <c r="J2166" s="275">
        <v>0</v>
      </c>
      <c r="K2166" s="275">
        <v>0</v>
      </c>
      <c r="L2166" s="160">
        <v>0</v>
      </c>
      <c r="M2166" s="160">
        <v>0</v>
      </c>
      <c r="N2166" s="160">
        <v>0</v>
      </c>
      <c r="O2166" s="160">
        <v>0</v>
      </c>
      <c r="P2166" s="160">
        <v>0</v>
      </c>
      <c r="Q2166" s="160">
        <f t="shared" si="470"/>
        <v>0</v>
      </c>
      <c r="R2166" s="222"/>
      <c r="S2166" s="209"/>
      <c r="T2166" s="209" t="s">
        <v>828</v>
      </c>
      <c r="U2166" s="517"/>
      <c r="V2166" s="16">
        <v>0</v>
      </c>
      <c r="W2166" s="11">
        <v>0</v>
      </c>
      <c r="X2166" s="17">
        <v>0</v>
      </c>
      <c r="AB2166" s="16">
        <f>Q2166</f>
        <v>0</v>
      </c>
      <c r="AC2166" s="11"/>
      <c r="AD2166" s="17">
        <f>AB2166+AC2166</f>
        <v>0</v>
      </c>
      <c r="AE2166" s="16"/>
      <c r="AF2166" s="11"/>
      <c r="AG2166" s="17"/>
      <c r="AH2166" s="164"/>
      <c r="AI2166" s="285"/>
      <c r="AJ2166" s="16">
        <f t="shared" si="469"/>
        <v>0</v>
      </c>
    </row>
    <row r="2167" spans="1:36" ht="11.25" customHeight="1">
      <c r="A2167" s="203">
        <v>25300863</v>
      </c>
      <c r="B2167" s="204"/>
      <c r="C2167" s="245" t="s">
        <v>2276</v>
      </c>
      <c r="D2167" s="159">
        <v>0</v>
      </c>
      <c r="E2167" s="159">
        <v>0</v>
      </c>
      <c r="F2167" s="159">
        <v>0</v>
      </c>
      <c r="G2167" s="159">
        <v>0</v>
      </c>
      <c r="H2167" s="159">
        <v>0</v>
      </c>
      <c r="I2167" s="159">
        <v>0</v>
      </c>
      <c r="J2167" s="275">
        <v>0</v>
      </c>
      <c r="K2167" s="275">
        <v>0</v>
      </c>
      <c r="L2167" s="160">
        <v>0</v>
      </c>
      <c r="M2167" s="160">
        <v>0</v>
      </c>
      <c r="N2167" s="160">
        <v>0</v>
      </c>
      <c r="O2167" s="160">
        <v>0</v>
      </c>
      <c r="P2167" s="160">
        <v>0</v>
      </c>
      <c r="Q2167" s="160">
        <f t="shared" si="470"/>
        <v>0</v>
      </c>
      <c r="R2167" s="222"/>
      <c r="S2167" s="209"/>
      <c r="T2167" s="209"/>
      <c r="U2167" s="517"/>
      <c r="V2167" s="16">
        <v>0</v>
      </c>
      <c r="W2167" s="11">
        <v>0</v>
      </c>
      <c r="X2167" s="17">
        <v>0</v>
      </c>
      <c r="Y2167" s="16"/>
      <c r="Z2167" s="11"/>
      <c r="AA2167" s="17"/>
      <c r="AB2167" s="16"/>
      <c r="AC2167" s="11"/>
      <c r="AD2167" s="17">
        <f>SUM(AB2167:AC2167)</f>
        <v>0</v>
      </c>
      <c r="AE2167" s="16"/>
      <c r="AF2167" s="11"/>
      <c r="AG2167" s="17"/>
      <c r="AH2167" s="164">
        <f t="shared" ref="AH2167:AH2178" si="477">Q2167</f>
        <v>0</v>
      </c>
      <c r="AI2167" s="285"/>
      <c r="AJ2167" s="16">
        <f t="shared" si="469"/>
        <v>0</v>
      </c>
    </row>
    <row r="2168" spans="1:36" ht="11.25" customHeight="1">
      <c r="A2168" s="156">
        <v>25300973</v>
      </c>
      <c r="C2168" s="197" t="s">
        <v>729</v>
      </c>
      <c r="D2168" s="159">
        <v>0</v>
      </c>
      <c r="E2168" s="159">
        <v>0</v>
      </c>
      <c r="F2168" s="159">
        <v>0</v>
      </c>
      <c r="G2168" s="159">
        <v>0</v>
      </c>
      <c r="H2168" s="159">
        <v>0</v>
      </c>
      <c r="I2168" s="159">
        <v>0</v>
      </c>
      <c r="J2168" s="275">
        <v>0</v>
      </c>
      <c r="K2168" s="275">
        <v>0</v>
      </c>
      <c r="L2168" s="160">
        <v>0</v>
      </c>
      <c r="M2168" s="160">
        <v>0</v>
      </c>
      <c r="N2168" s="160">
        <v>0</v>
      </c>
      <c r="O2168" s="160">
        <v>0</v>
      </c>
      <c r="P2168" s="160">
        <v>0</v>
      </c>
      <c r="Q2168" s="160">
        <f t="shared" si="470"/>
        <v>0</v>
      </c>
      <c r="R2168" s="222"/>
      <c r="S2168" s="209"/>
      <c r="T2168" s="209"/>
      <c r="U2168" s="517"/>
      <c r="V2168" s="16">
        <v>0</v>
      </c>
      <c r="W2168" s="11">
        <v>0</v>
      </c>
      <c r="X2168" s="17">
        <v>0</v>
      </c>
      <c r="Y2168" s="16"/>
      <c r="Z2168" s="11"/>
      <c r="AA2168" s="17"/>
      <c r="AB2168" s="16"/>
      <c r="AC2168" s="11"/>
      <c r="AD2168" s="17">
        <f t="shared" ref="AD2168:AD2208" si="478">SUM(AB2168:AC2168)</f>
        <v>0</v>
      </c>
      <c r="AE2168" s="16"/>
      <c r="AF2168" s="11"/>
      <c r="AG2168" s="17"/>
      <c r="AH2168" s="164">
        <f t="shared" si="477"/>
        <v>0</v>
      </c>
      <c r="AI2168" s="285"/>
      <c r="AJ2168" s="16">
        <f t="shared" si="469"/>
        <v>0</v>
      </c>
    </row>
    <row r="2169" spans="1:36" ht="11.25" customHeight="1">
      <c r="A2169" s="156">
        <v>25300983</v>
      </c>
      <c r="C2169" s="197" t="s">
        <v>730</v>
      </c>
      <c r="D2169" s="159">
        <v>0</v>
      </c>
      <c r="E2169" s="159">
        <v>0</v>
      </c>
      <c r="F2169" s="159">
        <v>0</v>
      </c>
      <c r="G2169" s="159">
        <v>0</v>
      </c>
      <c r="H2169" s="159">
        <v>0</v>
      </c>
      <c r="I2169" s="159">
        <v>0</v>
      </c>
      <c r="J2169" s="275">
        <v>0</v>
      </c>
      <c r="K2169" s="275">
        <v>0</v>
      </c>
      <c r="L2169" s="160">
        <v>0</v>
      </c>
      <c r="M2169" s="160">
        <v>0</v>
      </c>
      <c r="N2169" s="160">
        <v>0</v>
      </c>
      <c r="O2169" s="160">
        <v>0</v>
      </c>
      <c r="P2169" s="160">
        <v>0</v>
      </c>
      <c r="Q2169" s="160">
        <f t="shared" si="470"/>
        <v>0</v>
      </c>
      <c r="R2169" s="222"/>
      <c r="S2169" s="209"/>
      <c r="T2169" s="209"/>
      <c r="U2169" s="517"/>
      <c r="V2169" s="16">
        <v>0</v>
      </c>
      <c r="W2169" s="11">
        <v>0</v>
      </c>
      <c r="X2169" s="17">
        <v>0</v>
      </c>
      <c r="Y2169" s="16"/>
      <c r="Z2169" s="11"/>
      <c r="AA2169" s="17"/>
      <c r="AB2169" s="16"/>
      <c r="AC2169" s="11"/>
      <c r="AD2169" s="17">
        <f t="shared" si="478"/>
        <v>0</v>
      </c>
      <c r="AE2169" s="16"/>
      <c r="AF2169" s="11"/>
      <c r="AG2169" s="17"/>
      <c r="AH2169" s="164">
        <f t="shared" si="477"/>
        <v>0</v>
      </c>
      <c r="AI2169" s="285"/>
      <c r="AJ2169" s="16">
        <f t="shared" si="469"/>
        <v>0</v>
      </c>
    </row>
    <row r="2170" spans="1:36" ht="11.25" customHeight="1">
      <c r="A2170" s="156">
        <v>25300993</v>
      </c>
      <c r="C2170" s="197" t="s">
        <v>731</v>
      </c>
      <c r="D2170" s="159">
        <v>0</v>
      </c>
      <c r="E2170" s="159">
        <v>0</v>
      </c>
      <c r="F2170" s="159">
        <v>0</v>
      </c>
      <c r="G2170" s="159">
        <v>0</v>
      </c>
      <c r="H2170" s="159">
        <v>0</v>
      </c>
      <c r="I2170" s="159">
        <v>0</v>
      </c>
      <c r="J2170" s="275">
        <v>0</v>
      </c>
      <c r="K2170" s="275">
        <v>0</v>
      </c>
      <c r="L2170" s="160">
        <v>0</v>
      </c>
      <c r="M2170" s="160">
        <v>0</v>
      </c>
      <c r="N2170" s="160">
        <v>0</v>
      </c>
      <c r="O2170" s="160">
        <v>0</v>
      </c>
      <c r="P2170" s="160">
        <v>0</v>
      </c>
      <c r="Q2170" s="160">
        <f t="shared" si="470"/>
        <v>0</v>
      </c>
      <c r="R2170" s="222"/>
      <c r="S2170" s="209"/>
      <c r="T2170" s="209"/>
      <c r="U2170" s="517"/>
      <c r="V2170" s="16">
        <v>0</v>
      </c>
      <c r="W2170" s="11">
        <v>0</v>
      </c>
      <c r="X2170" s="17">
        <v>0</v>
      </c>
      <c r="Y2170" s="16"/>
      <c r="Z2170" s="11"/>
      <c r="AA2170" s="17"/>
      <c r="AB2170" s="16"/>
      <c r="AC2170" s="11"/>
      <c r="AD2170" s="17">
        <f t="shared" si="478"/>
        <v>0</v>
      </c>
      <c r="AE2170" s="16"/>
      <c r="AF2170" s="11"/>
      <c r="AG2170" s="17"/>
      <c r="AH2170" s="164">
        <f t="shared" si="477"/>
        <v>0</v>
      </c>
      <c r="AI2170" s="285"/>
      <c r="AJ2170" s="16">
        <f t="shared" si="469"/>
        <v>0</v>
      </c>
    </row>
    <row r="2171" spans="1:36" ht="11.25" customHeight="1">
      <c r="A2171" s="156">
        <v>25301003</v>
      </c>
      <c r="C2171" s="197" t="s">
        <v>732</v>
      </c>
      <c r="D2171" s="159">
        <v>0</v>
      </c>
      <c r="E2171" s="159">
        <v>0</v>
      </c>
      <c r="F2171" s="159">
        <v>0</v>
      </c>
      <c r="G2171" s="159">
        <v>0</v>
      </c>
      <c r="H2171" s="159">
        <v>0</v>
      </c>
      <c r="I2171" s="159">
        <v>0</v>
      </c>
      <c r="J2171" s="275">
        <v>0</v>
      </c>
      <c r="K2171" s="275">
        <v>0</v>
      </c>
      <c r="L2171" s="160">
        <v>0</v>
      </c>
      <c r="M2171" s="160">
        <v>0</v>
      </c>
      <c r="N2171" s="160">
        <v>0</v>
      </c>
      <c r="O2171" s="160">
        <v>0</v>
      </c>
      <c r="P2171" s="160">
        <v>0</v>
      </c>
      <c r="Q2171" s="160">
        <f t="shared" si="470"/>
        <v>0</v>
      </c>
      <c r="R2171" s="222"/>
      <c r="S2171" s="209"/>
      <c r="T2171" s="209"/>
      <c r="U2171" s="517"/>
      <c r="V2171" s="16">
        <v>0</v>
      </c>
      <c r="W2171" s="11">
        <v>0</v>
      </c>
      <c r="X2171" s="17">
        <v>0</v>
      </c>
      <c r="Y2171" s="16"/>
      <c r="Z2171" s="11"/>
      <c r="AA2171" s="17"/>
      <c r="AB2171" s="16"/>
      <c r="AC2171" s="11"/>
      <c r="AD2171" s="17">
        <f t="shared" si="478"/>
        <v>0</v>
      </c>
      <c r="AE2171" s="16"/>
      <c r="AF2171" s="11"/>
      <c r="AG2171" s="17"/>
      <c r="AH2171" s="164">
        <f t="shared" si="477"/>
        <v>0</v>
      </c>
      <c r="AI2171" s="285"/>
      <c r="AJ2171" s="16">
        <f t="shared" si="469"/>
        <v>0</v>
      </c>
    </row>
    <row r="2172" spans="1:36" ht="11.25" customHeight="1">
      <c r="A2172" s="156">
        <v>25301013</v>
      </c>
      <c r="C2172" s="197" t="s">
        <v>899</v>
      </c>
      <c r="D2172" s="159">
        <v>0</v>
      </c>
      <c r="E2172" s="159">
        <v>0</v>
      </c>
      <c r="F2172" s="159">
        <v>0</v>
      </c>
      <c r="G2172" s="159">
        <v>0</v>
      </c>
      <c r="H2172" s="159">
        <v>0</v>
      </c>
      <c r="I2172" s="159">
        <v>0</v>
      </c>
      <c r="J2172" s="275">
        <v>0</v>
      </c>
      <c r="K2172" s="275">
        <v>0</v>
      </c>
      <c r="L2172" s="160">
        <v>0</v>
      </c>
      <c r="M2172" s="160">
        <v>0</v>
      </c>
      <c r="N2172" s="160">
        <v>0</v>
      </c>
      <c r="O2172" s="160">
        <v>0</v>
      </c>
      <c r="P2172" s="160">
        <v>0</v>
      </c>
      <c r="Q2172" s="160">
        <f t="shared" si="470"/>
        <v>0</v>
      </c>
      <c r="R2172" s="222"/>
      <c r="S2172" s="209"/>
      <c r="T2172" s="209"/>
      <c r="U2172" s="517"/>
      <c r="V2172" s="16">
        <v>0</v>
      </c>
      <c r="W2172" s="11">
        <v>0</v>
      </c>
      <c r="X2172" s="17">
        <v>0</v>
      </c>
      <c r="Y2172" s="16"/>
      <c r="Z2172" s="11"/>
      <c r="AA2172" s="17"/>
      <c r="AB2172" s="16"/>
      <c r="AC2172" s="11"/>
      <c r="AD2172" s="17">
        <f t="shared" si="478"/>
        <v>0</v>
      </c>
      <c r="AE2172" s="16"/>
      <c r="AF2172" s="11"/>
      <c r="AG2172" s="17"/>
      <c r="AH2172" s="164">
        <f t="shared" si="477"/>
        <v>0</v>
      </c>
      <c r="AI2172" s="285"/>
      <c r="AJ2172" s="16">
        <f t="shared" si="469"/>
        <v>0</v>
      </c>
    </row>
    <row r="2173" spans="1:36" ht="11.25" customHeight="1">
      <c r="A2173" s="156">
        <v>25301023</v>
      </c>
      <c r="C2173" s="197" t="s">
        <v>1726</v>
      </c>
      <c r="D2173" s="159">
        <v>0</v>
      </c>
      <c r="E2173" s="159">
        <v>0</v>
      </c>
      <c r="F2173" s="159">
        <v>0</v>
      </c>
      <c r="G2173" s="159">
        <v>0</v>
      </c>
      <c r="H2173" s="159">
        <v>0</v>
      </c>
      <c r="I2173" s="159">
        <v>0</v>
      </c>
      <c r="J2173" s="275">
        <v>0</v>
      </c>
      <c r="K2173" s="275">
        <v>0</v>
      </c>
      <c r="L2173" s="160">
        <v>0</v>
      </c>
      <c r="M2173" s="160">
        <v>0</v>
      </c>
      <c r="N2173" s="160">
        <v>0</v>
      </c>
      <c r="O2173" s="160">
        <v>0</v>
      </c>
      <c r="P2173" s="160">
        <v>0</v>
      </c>
      <c r="Q2173" s="160">
        <f t="shared" si="470"/>
        <v>0</v>
      </c>
      <c r="R2173" s="222"/>
      <c r="S2173" s="209"/>
      <c r="T2173" s="209"/>
      <c r="U2173" s="517"/>
      <c r="V2173" s="16">
        <v>0</v>
      </c>
      <c r="W2173" s="11">
        <v>0</v>
      </c>
      <c r="X2173" s="17">
        <v>0</v>
      </c>
      <c r="Y2173" s="16"/>
      <c r="Z2173" s="11" t="s">
        <v>1379</v>
      </c>
      <c r="AA2173" s="17"/>
      <c r="AB2173" s="16"/>
      <c r="AC2173" s="11"/>
      <c r="AD2173" s="17">
        <f t="shared" si="478"/>
        <v>0</v>
      </c>
      <c r="AE2173" s="16"/>
      <c r="AF2173" s="11"/>
      <c r="AG2173" s="17"/>
      <c r="AH2173" s="164">
        <f t="shared" si="477"/>
        <v>0</v>
      </c>
      <c r="AI2173" s="285"/>
      <c r="AJ2173" s="16">
        <f t="shared" si="469"/>
        <v>0</v>
      </c>
    </row>
    <row r="2174" spans="1:36" ht="11.25" customHeight="1">
      <c r="A2174" s="156">
        <v>25301033</v>
      </c>
      <c r="C2174" s="197" t="s">
        <v>224</v>
      </c>
      <c r="D2174" s="159">
        <v>0</v>
      </c>
      <c r="E2174" s="159">
        <v>0</v>
      </c>
      <c r="F2174" s="159">
        <v>0</v>
      </c>
      <c r="G2174" s="159">
        <v>0</v>
      </c>
      <c r="H2174" s="159">
        <v>0</v>
      </c>
      <c r="I2174" s="159">
        <v>0</v>
      </c>
      <c r="J2174" s="275">
        <v>0</v>
      </c>
      <c r="K2174" s="275">
        <v>0</v>
      </c>
      <c r="L2174" s="160">
        <v>0</v>
      </c>
      <c r="M2174" s="160">
        <v>0</v>
      </c>
      <c r="N2174" s="160">
        <v>0</v>
      </c>
      <c r="O2174" s="160">
        <v>0</v>
      </c>
      <c r="P2174" s="160">
        <v>0</v>
      </c>
      <c r="Q2174" s="160">
        <f t="shared" si="470"/>
        <v>0</v>
      </c>
      <c r="R2174" s="222"/>
      <c r="S2174" s="209"/>
      <c r="T2174" s="209"/>
      <c r="U2174" s="517"/>
      <c r="V2174" s="16">
        <v>0</v>
      </c>
      <c r="W2174" s="11">
        <v>0</v>
      </c>
      <c r="X2174" s="17">
        <v>0</v>
      </c>
      <c r="Y2174" s="16"/>
      <c r="Z2174" s="11"/>
      <c r="AA2174" s="17"/>
      <c r="AB2174" s="16"/>
      <c r="AC2174" s="11"/>
      <c r="AD2174" s="17">
        <f t="shared" si="478"/>
        <v>0</v>
      </c>
      <c r="AE2174" s="16"/>
      <c r="AF2174" s="11"/>
      <c r="AG2174" s="17"/>
      <c r="AH2174" s="164">
        <f t="shared" si="477"/>
        <v>0</v>
      </c>
      <c r="AI2174" s="285"/>
      <c r="AJ2174" s="16">
        <f t="shared" si="469"/>
        <v>0</v>
      </c>
    </row>
    <row r="2175" spans="1:36" ht="11.25" customHeight="1">
      <c r="A2175" s="156">
        <v>25301043</v>
      </c>
      <c r="B2175" s="144"/>
      <c r="C2175" s="197" t="s">
        <v>1172</v>
      </c>
      <c r="D2175" s="159">
        <v>0</v>
      </c>
      <c r="E2175" s="159">
        <v>0</v>
      </c>
      <c r="F2175" s="159">
        <v>0</v>
      </c>
      <c r="G2175" s="159">
        <v>0</v>
      </c>
      <c r="H2175" s="159">
        <v>0</v>
      </c>
      <c r="I2175" s="159">
        <v>0</v>
      </c>
      <c r="J2175" s="275">
        <v>0</v>
      </c>
      <c r="K2175" s="275">
        <v>0</v>
      </c>
      <c r="L2175" s="160">
        <v>0</v>
      </c>
      <c r="M2175" s="160">
        <v>0</v>
      </c>
      <c r="N2175" s="160">
        <v>0</v>
      </c>
      <c r="O2175" s="160">
        <v>0</v>
      </c>
      <c r="P2175" s="160">
        <v>0</v>
      </c>
      <c r="Q2175" s="160">
        <f t="shared" si="470"/>
        <v>0</v>
      </c>
      <c r="R2175" s="222"/>
      <c r="S2175" s="209"/>
      <c r="T2175" s="209"/>
      <c r="U2175" s="517"/>
      <c r="V2175" s="16">
        <v>0</v>
      </c>
      <c r="W2175" s="11">
        <v>0</v>
      </c>
      <c r="X2175" s="17">
        <v>0</v>
      </c>
      <c r="Y2175" s="16"/>
      <c r="Z2175" s="11"/>
      <c r="AA2175" s="17"/>
      <c r="AB2175" s="16"/>
      <c r="AC2175" s="11"/>
      <c r="AD2175" s="17">
        <f t="shared" si="478"/>
        <v>0</v>
      </c>
      <c r="AE2175" s="16"/>
      <c r="AF2175" s="11"/>
      <c r="AG2175" s="17"/>
      <c r="AH2175" s="164">
        <f t="shared" si="477"/>
        <v>0</v>
      </c>
      <c r="AI2175" s="285"/>
      <c r="AJ2175" s="16">
        <f t="shared" si="469"/>
        <v>0</v>
      </c>
    </row>
    <row r="2176" spans="1:36" ht="11.25" customHeight="1">
      <c r="A2176" s="156">
        <v>25301053</v>
      </c>
      <c r="B2176" s="157"/>
      <c r="C2176" s="197" t="s">
        <v>1066</v>
      </c>
      <c r="D2176" s="159">
        <v>0</v>
      </c>
      <c r="E2176" s="159">
        <v>0</v>
      </c>
      <c r="F2176" s="159">
        <v>0</v>
      </c>
      <c r="G2176" s="159">
        <v>0</v>
      </c>
      <c r="H2176" s="159">
        <v>0</v>
      </c>
      <c r="I2176" s="159">
        <v>0</v>
      </c>
      <c r="J2176" s="275">
        <v>0</v>
      </c>
      <c r="K2176" s="275">
        <v>0</v>
      </c>
      <c r="L2176" s="160">
        <v>0</v>
      </c>
      <c r="M2176" s="160">
        <v>0</v>
      </c>
      <c r="N2176" s="160">
        <v>0</v>
      </c>
      <c r="O2176" s="160">
        <v>0</v>
      </c>
      <c r="P2176" s="160">
        <v>0</v>
      </c>
      <c r="Q2176" s="160">
        <f t="shared" si="470"/>
        <v>0</v>
      </c>
      <c r="R2176" s="222"/>
      <c r="S2176" s="209"/>
      <c r="T2176" s="209"/>
      <c r="U2176" s="517"/>
      <c r="V2176" s="16">
        <v>0</v>
      </c>
      <c r="W2176" s="11">
        <v>0</v>
      </c>
      <c r="X2176" s="17">
        <v>0</v>
      </c>
      <c r="Y2176" s="16"/>
      <c r="Z2176" s="11"/>
      <c r="AA2176" s="17"/>
      <c r="AB2176" s="16"/>
      <c r="AC2176" s="11"/>
      <c r="AD2176" s="17">
        <f t="shared" si="478"/>
        <v>0</v>
      </c>
      <c r="AE2176" s="16"/>
      <c r="AF2176" s="11"/>
      <c r="AG2176" s="17"/>
      <c r="AH2176" s="164">
        <f t="shared" si="477"/>
        <v>0</v>
      </c>
      <c r="AI2176" s="285"/>
      <c r="AJ2176" s="16">
        <f t="shared" si="469"/>
        <v>0</v>
      </c>
    </row>
    <row r="2177" spans="1:36" ht="11.25" customHeight="1">
      <c r="A2177" s="156">
        <v>25301063</v>
      </c>
      <c r="B2177" s="157"/>
      <c r="C2177" s="197" t="s">
        <v>769</v>
      </c>
      <c r="D2177" s="159">
        <v>0</v>
      </c>
      <c r="E2177" s="159">
        <v>0</v>
      </c>
      <c r="F2177" s="159">
        <v>0</v>
      </c>
      <c r="G2177" s="159">
        <v>0</v>
      </c>
      <c r="H2177" s="159">
        <v>0</v>
      </c>
      <c r="I2177" s="159">
        <v>0</v>
      </c>
      <c r="J2177" s="275">
        <v>0</v>
      </c>
      <c r="K2177" s="275">
        <v>0</v>
      </c>
      <c r="L2177" s="160">
        <v>0</v>
      </c>
      <c r="M2177" s="160">
        <v>0</v>
      </c>
      <c r="N2177" s="160">
        <v>0</v>
      </c>
      <c r="O2177" s="160">
        <v>0</v>
      </c>
      <c r="P2177" s="160">
        <v>0</v>
      </c>
      <c r="Q2177" s="160">
        <f t="shared" si="470"/>
        <v>0</v>
      </c>
      <c r="R2177" s="222"/>
      <c r="S2177" s="209"/>
      <c r="T2177" s="209"/>
      <c r="U2177" s="517"/>
      <c r="V2177" s="16">
        <v>0</v>
      </c>
      <c r="W2177" s="11">
        <v>0</v>
      </c>
      <c r="X2177" s="17">
        <v>0</v>
      </c>
      <c r="Y2177" s="16"/>
      <c r="Z2177" s="11"/>
      <c r="AA2177" s="17"/>
      <c r="AB2177" s="16"/>
      <c r="AC2177" s="11"/>
      <c r="AD2177" s="17">
        <f t="shared" si="478"/>
        <v>0</v>
      </c>
      <c r="AE2177" s="16"/>
      <c r="AF2177" s="11"/>
      <c r="AG2177" s="17"/>
      <c r="AH2177" s="164">
        <f t="shared" si="477"/>
        <v>0</v>
      </c>
      <c r="AI2177" s="285"/>
      <c r="AJ2177" s="16">
        <f t="shared" si="469"/>
        <v>0</v>
      </c>
    </row>
    <row r="2178" spans="1:36" ht="11.25" customHeight="1">
      <c r="A2178" s="156">
        <v>25301073</v>
      </c>
      <c r="B2178" s="157"/>
      <c r="C2178" s="197" t="s">
        <v>114</v>
      </c>
      <c r="D2178" s="159">
        <v>-1470.92</v>
      </c>
      <c r="E2178" s="159">
        <v>-1476.92</v>
      </c>
      <c r="F2178" s="159">
        <v>-1652.97</v>
      </c>
      <c r="G2178" s="159">
        <v>0</v>
      </c>
      <c r="H2178" s="159">
        <v>-129</v>
      </c>
      <c r="I2178" s="159">
        <v>-143</v>
      </c>
      <c r="J2178" s="275">
        <v>-200</v>
      </c>
      <c r="K2178" s="275">
        <v>-680.54</v>
      </c>
      <c r="L2178" s="160">
        <v>-780.54</v>
      </c>
      <c r="M2178" s="160">
        <v>-977.54</v>
      </c>
      <c r="N2178" s="160">
        <v>-924.48</v>
      </c>
      <c r="O2178" s="160">
        <v>-1074.48</v>
      </c>
      <c r="P2178" s="160">
        <v>-1184.48</v>
      </c>
      <c r="Q2178" s="160">
        <f t="shared" si="470"/>
        <v>-780.59749999999997</v>
      </c>
      <c r="R2178" s="222"/>
      <c r="S2178" s="209"/>
      <c r="T2178" s="209"/>
      <c r="U2178" s="517"/>
      <c r="V2178" s="16">
        <v>0</v>
      </c>
      <c r="W2178" s="11">
        <v>0</v>
      </c>
      <c r="X2178" s="17">
        <v>0</v>
      </c>
      <c r="Y2178" s="16"/>
      <c r="Z2178" s="11"/>
      <c r="AA2178" s="17"/>
      <c r="AB2178" s="16"/>
      <c r="AC2178" s="11"/>
      <c r="AD2178" s="17">
        <f t="shared" si="478"/>
        <v>0</v>
      </c>
      <c r="AE2178" s="16"/>
      <c r="AF2178" s="11"/>
      <c r="AG2178" s="17"/>
      <c r="AH2178" s="164">
        <f t="shared" si="477"/>
        <v>-780.59749999999997</v>
      </c>
      <c r="AI2178" s="285"/>
      <c r="AJ2178" s="16">
        <f t="shared" ref="AJ2178:AJ2241" si="479">Q2178-X2178-AA2178-AD2178-AG2178-AH2178</f>
        <v>0</v>
      </c>
    </row>
    <row r="2179" spans="1:36" ht="11.25" customHeight="1">
      <c r="A2179" s="213">
        <v>25301101</v>
      </c>
      <c r="B2179" s="247"/>
      <c r="C2179" s="197" t="s">
        <v>2214</v>
      </c>
      <c r="D2179" s="159">
        <v>0</v>
      </c>
      <c r="E2179" s="159">
        <v>0</v>
      </c>
      <c r="F2179" s="159">
        <v>0</v>
      </c>
      <c r="G2179" s="159">
        <v>0</v>
      </c>
      <c r="H2179" s="159">
        <v>0</v>
      </c>
      <c r="I2179" s="159">
        <v>0</v>
      </c>
      <c r="J2179" s="275">
        <v>0</v>
      </c>
      <c r="K2179" s="275">
        <v>0</v>
      </c>
      <c r="L2179" s="202">
        <v>0</v>
      </c>
      <c r="M2179" s="202">
        <v>0</v>
      </c>
      <c r="N2179" s="202">
        <v>0</v>
      </c>
      <c r="O2179" s="202">
        <v>0</v>
      </c>
      <c r="P2179" s="202">
        <v>0</v>
      </c>
      <c r="Q2179" s="160">
        <f t="shared" si="470"/>
        <v>0</v>
      </c>
      <c r="R2179" s="222" t="s">
        <v>2066</v>
      </c>
      <c r="S2179" s="209"/>
      <c r="T2179" s="209" t="s">
        <v>2067</v>
      </c>
      <c r="U2179" s="517"/>
      <c r="V2179" s="16">
        <v>0</v>
      </c>
      <c r="W2179" s="11">
        <v>0</v>
      </c>
      <c r="X2179" s="17">
        <v>0</v>
      </c>
      <c r="Y2179" s="16">
        <f>Q2179</f>
        <v>0</v>
      </c>
      <c r="Z2179" s="11"/>
      <c r="AA2179" s="17">
        <f>Q2179</f>
        <v>0</v>
      </c>
      <c r="AB2179" s="16"/>
      <c r="AC2179" s="11">
        <v>0</v>
      </c>
      <c r="AD2179" s="17">
        <f>SUM(AB2179:AC2179)</f>
        <v>0</v>
      </c>
      <c r="AE2179" s="16"/>
      <c r="AF2179" s="11"/>
      <c r="AG2179" s="17"/>
      <c r="AH2179" s="161"/>
      <c r="AI2179" s="285"/>
      <c r="AJ2179" s="16">
        <f t="shared" si="479"/>
        <v>0</v>
      </c>
    </row>
    <row r="2180" spans="1:36" ht="11.25" customHeight="1">
      <c r="A2180" s="213">
        <v>25301141</v>
      </c>
      <c r="B2180" s="247"/>
      <c r="C2180" s="197" t="s">
        <v>2388</v>
      </c>
      <c r="D2180" s="159">
        <v>0</v>
      </c>
      <c r="E2180" s="159">
        <v>0</v>
      </c>
      <c r="F2180" s="159">
        <v>0</v>
      </c>
      <c r="G2180" s="159">
        <v>0</v>
      </c>
      <c r="H2180" s="159">
        <v>0</v>
      </c>
      <c r="I2180" s="159">
        <v>0</v>
      </c>
      <c r="J2180" s="275">
        <v>0</v>
      </c>
      <c r="K2180" s="275">
        <v>0</v>
      </c>
      <c r="L2180" s="202">
        <v>0</v>
      </c>
      <c r="M2180" s="202">
        <v>0</v>
      </c>
      <c r="N2180" s="202">
        <v>0</v>
      </c>
      <c r="O2180" s="202">
        <v>0</v>
      </c>
      <c r="P2180" s="202">
        <v>0</v>
      </c>
      <c r="Q2180" s="160">
        <f t="shared" si="470"/>
        <v>0</v>
      </c>
      <c r="R2180" s="222"/>
      <c r="S2180" s="209"/>
      <c r="T2180" s="209" t="s">
        <v>828</v>
      </c>
      <c r="U2180" s="518"/>
      <c r="V2180" s="16">
        <v>0</v>
      </c>
      <c r="W2180" s="11">
        <v>0</v>
      </c>
      <c r="X2180" s="17">
        <v>0</v>
      </c>
      <c r="AB2180" s="16">
        <f>Q2180</f>
        <v>0</v>
      </c>
      <c r="AC2180" s="11"/>
      <c r="AD2180" s="17">
        <f>AB2180+AC2180</f>
        <v>0</v>
      </c>
      <c r="AE2180" s="16"/>
      <c r="AF2180" s="11"/>
      <c r="AG2180" s="17"/>
      <c r="AH2180" s="164"/>
      <c r="AI2180" s="285"/>
      <c r="AJ2180" s="16">
        <f t="shared" si="479"/>
        <v>0</v>
      </c>
    </row>
    <row r="2181" spans="1:36" ht="11.25" customHeight="1">
      <c r="A2181" s="213">
        <v>25301151</v>
      </c>
      <c r="B2181" s="247"/>
      <c r="C2181" s="197" t="s">
        <v>2412</v>
      </c>
      <c r="D2181" s="159">
        <v>-2210322.52</v>
      </c>
      <c r="E2181" s="159">
        <v>-2165213.89</v>
      </c>
      <c r="F2181" s="159">
        <v>-2120105.2599999998</v>
      </c>
      <c r="G2181" s="159">
        <v>-2074996.63</v>
      </c>
      <c r="H2181" s="159">
        <v>-2029888</v>
      </c>
      <c r="I2181" s="159">
        <v>-1984779.37</v>
      </c>
      <c r="J2181" s="275">
        <v>-1939670.74</v>
      </c>
      <c r="K2181" s="275">
        <v>-1894562.11</v>
      </c>
      <c r="L2181" s="202">
        <v>-1849453.48</v>
      </c>
      <c r="M2181" s="202">
        <v>-1804344.85</v>
      </c>
      <c r="N2181" s="202">
        <v>-1759236.22</v>
      </c>
      <c r="O2181" s="202">
        <v>-1714127.59</v>
      </c>
      <c r="P2181" s="202">
        <v>-1669018.96</v>
      </c>
      <c r="Q2181" s="160">
        <f t="shared" si="470"/>
        <v>-1939670.74</v>
      </c>
      <c r="R2181" s="222" t="s">
        <v>327</v>
      </c>
      <c r="S2181" s="209"/>
      <c r="T2181" s="209" t="s">
        <v>1182</v>
      </c>
      <c r="U2181" s="518"/>
      <c r="V2181" s="16">
        <v>0</v>
      </c>
      <c r="W2181" s="11">
        <v>0</v>
      </c>
      <c r="X2181" s="17">
        <v>0</v>
      </c>
      <c r="Y2181" s="16"/>
      <c r="Z2181" s="11"/>
      <c r="AA2181" s="17"/>
      <c r="AB2181" s="16"/>
      <c r="AC2181" s="11"/>
      <c r="AD2181" s="17">
        <f t="shared" ref="AD2181" si="480">SUM(AB2181:AC2181)</f>
        <v>0</v>
      </c>
      <c r="AE2181" s="16">
        <f t="shared" ref="AE2181:AG2182" si="481">$Q2181</f>
        <v>-1939670.74</v>
      </c>
      <c r="AF2181" s="11">
        <f t="shared" si="481"/>
        <v>-1939670.74</v>
      </c>
      <c r="AG2181" s="17">
        <f t="shared" si="481"/>
        <v>-1939670.74</v>
      </c>
      <c r="AH2181" s="161"/>
      <c r="AI2181" s="285"/>
      <c r="AJ2181" s="16">
        <f t="shared" si="479"/>
        <v>0</v>
      </c>
    </row>
    <row r="2182" spans="1:36" ht="11.25" customHeight="1">
      <c r="A2182" s="213">
        <v>25301161</v>
      </c>
      <c r="B2182" s="247"/>
      <c r="C2182" s="197" t="s">
        <v>2441</v>
      </c>
      <c r="D2182" s="159">
        <v>0</v>
      </c>
      <c r="E2182" s="159">
        <v>0</v>
      </c>
      <c r="F2182" s="159">
        <v>0</v>
      </c>
      <c r="G2182" s="159">
        <v>0</v>
      </c>
      <c r="H2182" s="159">
        <v>0</v>
      </c>
      <c r="I2182" s="159">
        <v>0</v>
      </c>
      <c r="J2182" s="275">
        <v>0</v>
      </c>
      <c r="K2182" s="275">
        <v>0</v>
      </c>
      <c r="L2182" s="202">
        <v>0</v>
      </c>
      <c r="M2182" s="202">
        <v>0</v>
      </c>
      <c r="N2182" s="202">
        <v>0</v>
      </c>
      <c r="O2182" s="202">
        <v>0</v>
      </c>
      <c r="P2182" s="202">
        <v>0</v>
      </c>
      <c r="Q2182" s="202">
        <f t="shared" si="470"/>
        <v>0</v>
      </c>
      <c r="R2182" s="222"/>
      <c r="S2182" s="209"/>
      <c r="T2182" s="209" t="s">
        <v>1182</v>
      </c>
      <c r="U2182" s="517"/>
      <c r="V2182" s="16">
        <v>0</v>
      </c>
      <c r="W2182" s="11">
        <v>0</v>
      </c>
      <c r="X2182" s="17">
        <v>0</v>
      </c>
      <c r="Y2182" s="16"/>
      <c r="Z2182" s="11"/>
      <c r="AA2182" s="17"/>
      <c r="AB2182" s="16"/>
      <c r="AC2182" s="11"/>
      <c r="AD2182" s="17">
        <f t="shared" ref="AD2182" si="482">SUM(AB2182:AC2182)</f>
        <v>0</v>
      </c>
      <c r="AE2182" s="16">
        <f t="shared" si="481"/>
        <v>0</v>
      </c>
      <c r="AF2182" s="11">
        <f t="shared" si="481"/>
        <v>0</v>
      </c>
      <c r="AG2182" s="17">
        <f t="shared" si="481"/>
        <v>0</v>
      </c>
      <c r="AH2182" s="161"/>
      <c r="AI2182" s="285"/>
      <c r="AJ2182" s="16">
        <f t="shared" si="479"/>
        <v>0</v>
      </c>
    </row>
    <row r="2183" spans="1:36" ht="11.25" customHeight="1">
      <c r="A2183" s="156">
        <v>25301203</v>
      </c>
      <c r="B2183" s="157"/>
      <c r="C2183" s="197" t="s">
        <v>1009</v>
      </c>
      <c r="D2183" s="159">
        <v>-199831.98</v>
      </c>
      <c r="E2183" s="159">
        <v>-192146.15</v>
      </c>
      <c r="F2183" s="159">
        <v>-184460.32</v>
      </c>
      <c r="G2183" s="159">
        <v>-176774.49</v>
      </c>
      <c r="H2183" s="159">
        <v>-169088.66</v>
      </c>
      <c r="I2183" s="159">
        <v>-161402.82999999999</v>
      </c>
      <c r="J2183" s="275">
        <v>-153717</v>
      </c>
      <c r="K2183" s="275">
        <v>-146031.17000000001</v>
      </c>
      <c r="L2183" s="160">
        <v>-138345.34</v>
      </c>
      <c r="M2183" s="160">
        <v>-130659.51</v>
      </c>
      <c r="N2183" s="160">
        <v>-122973.68</v>
      </c>
      <c r="O2183" s="160">
        <v>-115287.85</v>
      </c>
      <c r="P2183" s="160">
        <v>-107602.02</v>
      </c>
      <c r="Q2183" s="202">
        <f t="shared" si="470"/>
        <v>-153717</v>
      </c>
      <c r="R2183" s="222">
        <v>5</v>
      </c>
      <c r="S2183" s="209" t="s">
        <v>1235</v>
      </c>
      <c r="T2183" s="209" t="s">
        <v>1678</v>
      </c>
      <c r="U2183" s="517"/>
      <c r="V2183" s="16">
        <v>0</v>
      </c>
      <c r="W2183" s="11">
        <v>0</v>
      </c>
      <c r="X2183" s="17">
        <v>0</v>
      </c>
      <c r="Y2183" s="16">
        <f ca="1">Q2183*$Y$5</f>
        <v>-103267.08059999999</v>
      </c>
      <c r="Z2183" s="11">
        <f ca="1">Q2183*Z5</f>
        <v>-50449.919399999999</v>
      </c>
      <c r="AA2183" s="17">
        <f>Q2183</f>
        <v>-153717</v>
      </c>
      <c r="AB2183" s="16"/>
      <c r="AC2183" s="11"/>
      <c r="AD2183" s="17">
        <f t="shared" si="478"/>
        <v>0</v>
      </c>
      <c r="AE2183" s="16"/>
      <c r="AF2183" s="11"/>
      <c r="AG2183" s="17"/>
      <c r="AH2183" s="161"/>
      <c r="AI2183" s="285"/>
      <c r="AJ2183" s="16">
        <f t="shared" si="479"/>
        <v>0</v>
      </c>
    </row>
    <row r="2184" spans="1:36" ht="11.25" customHeight="1">
      <c r="A2184" s="156">
        <v>25301213</v>
      </c>
      <c r="B2184" s="157"/>
      <c r="C2184" s="197" t="s">
        <v>2875</v>
      </c>
      <c r="D2184" s="159">
        <v>-675825</v>
      </c>
      <c r="E2184" s="159">
        <v>-675825</v>
      </c>
      <c r="F2184" s="159">
        <v>-675825</v>
      </c>
      <c r="G2184" s="159">
        <v>-675825</v>
      </c>
      <c r="H2184" s="159">
        <v>-675825</v>
      </c>
      <c r="I2184" s="159">
        <v>-675825</v>
      </c>
      <c r="J2184" s="275">
        <v>-675825</v>
      </c>
      <c r="K2184" s="275">
        <v>-675825</v>
      </c>
      <c r="L2184" s="160">
        <v>-675825</v>
      </c>
      <c r="M2184" s="160">
        <v>-675825</v>
      </c>
      <c r="N2184" s="160">
        <v>-675825</v>
      </c>
      <c r="O2184" s="160">
        <v>-675825</v>
      </c>
      <c r="P2184" s="160">
        <v>-675825</v>
      </c>
      <c r="Q2184" s="202">
        <f t="shared" si="470"/>
        <v>-675825</v>
      </c>
      <c r="R2184" s="222" t="s">
        <v>1844</v>
      </c>
      <c r="S2184" s="209" t="s">
        <v>1235</v>
      </c>
      <c r="T2184" s="209" t="s">
        <v>1678</v>
      </c>
      <c r="U2184" s="517"/>
      <c r="V2184" s="16">
        <v>0</v>
      </c>
      <c r="W2184" s="11">
        <v>0</v>
      </c>
      <c r="X2184" s="17">
        <v>0</v>
      </c>
      <c r="Y2184" s="16">
        <f ca="1">Q2184*$Y$5</f>
        <v>-454019.23499999999</v>
      </c>
      <c r="Z2184" s="11">
        <f ca="1">Q2184*Z5</f>
        <v>-221805.76499999998</v>
      </c>
      <c r="AA2184" s="17">
        <f>Q2184</f>
        <v>-675825</v>
      </c>
      <c r="AB2184" s="16"/>
      <c r="AC2184" s="11"/>
      <c r="AD2184" s="17">
        <f t="shared" ref="AD2184" si="483">SUM(AB2184:AC2184)</f>
        <v>0</v>
      </c>
      <c r="AE2184" s="16"/>
      <c r="AF2184" s="11"/>
      <c r="AG2184" s="17"/>
      <c r="AH2184" s="161"/>
      <c r="AI2184" s="285"/>
      <c r="AJ2184" s="16">
        <f t="shared" si="479"/>
        <v>0</v>
      </c>
    </row>
    <row r="2185" spans="1:36" ht="11.25" customHeight="1">
      <c r="A2185" s="174">
        <v>25301993</v>
      </c>
      <c r="C2185" s="197" t="s">
        <v>275</v>
      </c>
      <c r="D2185" s="159">
        <v>0</v>
      </c>
      <c r="E2185" s="159">
        <v>0</v>
      </c>
      <c r="F2185" s="159">
        <v>0</v>
      </c>
      <c r="G2185" s="159">
        <v>0</v>
      </c>
      <c r="H2185" s="159">
        <v>0</v>
      </c>
      <c r="I2185" s="159">
        <v>0</v>
      </c>
      <c r="J2185" s="275">
        <v>0</v>
      </c>
      <c r="K2185" s="275">
        <v>0</v>
      </c>
      <c r="L2185" s="160">
        <v>0</v>
      </c>
      <c r="M2185" s="160">
        <v>0</v>
      </c>
      <c r="N2185" s="160">
        <v>0</v>
      </c>
      <c r="O2185" s="160">
        <v>0</v>
      </c>
      <c r="P2185" s="160">
        <v>0</v>
      </c>
      <c r="Q2185" s="202">
        <f t="shared" si="470"/>
        <v>0</v>
      </c>
      <c r="R2185" s="222"/>
      <c r="S2185" s="209"/>
      <c r="T2185" s="209"/>
      <c r="U2185" s="517"/>
      <c r="V2185" s="16">
        <v>0</v>
      </c>
      <c r="W2185" s="11">
        <v>0</v>
      </c>
      <c r="X2185" s="17">
        <v>0</v>
      </c>
      <c r="Y2185" s="16"/>
      <c r="Z2185" s="11"/>
      <c r="AA2185" s="17"/>
      <c r="AB2185" s="16"/>
      <c r="AC2185" s="11"/>
      <c r="AD2185" s="17">
        <f t="shared" si="478"/>
        <v>0</v>
      </c>
      <c r="AE2185" s="16"/>
      <c r="AF2185" s="11"/>
      <c r="AG2185" s="17"/>
      <c r="AH2185" s="164">
        <f t="shared" ref="AH2185:AH2193" si="484">Q2185</f>
        <v>0</v>
      </c>
      <c r="AI2185" s="285"/>
      <c r="AJ2185" s="16">
        <f t="shared" si="479"/>
        <v>0</v>
      </c>
    </row>
    <row r="2186" spans="1:36" ht="11.25" customHeight="1">
      <c r="A2186" s="156">
        <v>25302003</v>
      </c>
      <c r="B2186" s="144"/>
      <c r="C2186" s="197" t="s">
        <v>650</v>
      </c>
      <c r="D2186" s="159">
        <v>0</v>
      </c>
      <c r="E2186" s="159">
        <v>0</v>
      </c>
      <c r="F2186" s="159">
        <v>0</v>
      </c>
      <c r="G2186" s="159">
        <v>0</v>
      </c>
      <c r="H2186" s="159">
        <v>0</v>
      </c>
      <c r="I2186" s="159">
        <v>0</v>
      </c>
      <c r="J2186" s="275">
        <v>0</v>
      </c>
      <c r="K2186" s="275">
        <v>0</v>
      </c>
      <c r="L2186" s="160">
        <v>0</v>
      </c>
      <c r="M2186" s="160">
        <v>0</v>
      </c>
      <c r="N2186" s="160">
        <v>0</v>
      </c>
      <c r="O2186" s="160">
        <v>0</v>
      </c>
      <c r="P2186" s="160">
        <v>0</v>
      </c>
      <c r="Q2186" s="160">
        <f t="shared" si="470"/>
        <v>0</v>
      </c>
      <c r="R2186" s="222"/>
      <c r="S2186" s="209"/>
      <c r="T2186" s="209"/>
      <c r="U2186" s="517"/>
      <c r="V2186" s="16">
        <v>0</v>
      </c>
      <c r="W2186" s="11">
        <v>0</v>
      </c>
      <c r="X2186" s="17">
        <v>0</v>
      </c>
      <c r="Y2186" s="16"/>
      <c r="Z2186" s="11"/>
      <c r="AA2186" s="17"/>
      <c r="AB2186" s="16"/>
      <c r="AC2186" s="11"/>
      <c r="AD2186" s="17">
        <f t="shared" si="478"/>
        <v>0</v>
      </c>
      <c r="AE2186" s="16"/>
      <c r="AF2186" s="11"/>
      <c r="AG2186" s="17"/>
      <c r="AH2186" s="164">
        <f t="shared" si="484"/>
        <v>0</v>
      </c>
      <c r="AI2186" s="285"/>
      <c r="AJ2186" s="16">
        <f t="shared" si="479"/>
        <v>0</v>
      </c>
    </row>
    <row r="2187" spans="1:36" ht="11.25" customHeight="1">
      <c r="A2187" s="156">
        <v>25302013</v>
      </c>
      <c r="B2187" s="144"/>
      <c r="C2187" s="197" t="s">
        <v>1539</v>
      </c>
      <c r="D2187" s="159">
        <v>0</v>
      </c>
      <c r="E2187" s="159">
        <v>0</v>
      </c>
      <c r="F2187" s="159">
        <v>0</v>
      </c>
      <c r="G2187" s="159">
        <v>0</v>
      </c>
      <c r="H2187" s="159">
        <v>0</v>
      </c>
      <c r="I2187" s="159">
        <v>0</v>
      </c>
      <c r="J2187" s="275">
        <v>0</v>
      </c>
      <c r="K2187" s="275">
        <v>0</v>
      </c>
      <c r="L2187" s="160">
        <v>0</v>
      </c>
      <c r="M2187" s="160">
        <v>0</v>
      </c>
      <c r="N2187" s="160">
        <v>0</v>
      </c>
      <c r="O2187" s="160">
        <v>0</v>
      </c>
      <c r="P2187" s="160">
        <v>0</v>
      </c>
      <c r="Q2187" s="160">
        <f t="shared" ref="Q2187:Q2250" si="485">(D2187+P2187+SUM(E2187:O2187)*2)/24</f>
        <v>0</v>
      </c>
      <c r="R2187" s="222"/>
      <c r="S2187" s="209"/>
      <c r="T2187" s="209"/>
      <c r="U2187" s="517"/>
      <c r="V2187" s="16">
        <v>0</v>
      </c>
      <c r="W2187" s="11">
        <v>0</v>
      </c>
      <c r="X2187" s="17">
        <v>0</v>
      </c>
      <c r="Y2187" s="16"/>
      <c r="Z2187" s="11"/>
      <c r="AA2187" s="17"/>
      <c r="AB2187" s="16"/>
      <c r="AC2187" s="11"/>
      <c r="AD2187" s="17">
        <f t="shared" si="478"/>
        <v>0</v>
      </c>
      <c r="AE2187" s="16"/>
      <c r="AF2187" s="11"/>
      <c r="AG2187" s="17"/>
      <c r="AH2187" s="164">
        <f t="shared" si="484"/>
        <v>0</v>
      </c>
      <c r="AI2187" s="285"/>
      <c r="AJ2187" s="16">
        <f t="shared" si="479"/>
        <v>0</v>
      </c>
    </row>
    <row r="2188" spans="1:36" ht="11.25" customHeight="1">
      <c r="A2188" s="156">
        <v>25302023</v>
      </c>
      <c r="B2188" s="144"/>
      <c r="C2188" s="197" t="s">
        <v>874</v>
      </c>
      <c r="D2188" s="159">
        <v>0</v>
      </c>
      <c r="E2188" s="159">
        <v>0</v>
      </c>
      <c r="F2188" s="159">
        <v>0</v>
      </c>
      <c r="G2188" s="159">
        <v>0</v>
      </c>
      <c r="H2188" s="159">
        <v>0</v>
      </c>
      <c r="I2188" s="159">
        <v>0</v>
      </c>
      <c r="J2188" s="275">
        <v>0</v>
      </c>
      <c r="K2188" s="275">
        <v>0</v>
      </c>
      <c r="L2188" s="160">
        <v>0</v>
      </c>
      <c r="M2188" s="160">
        <v>0</v>
      </c>
      <c r="N2188" s="160">
        <v>0</v>
      </c>
      <c r="O2188" s="160">
        <v>0</v>
      </c>
      <c r="P2188" s="160">
        <v>0</v>
      </c>
      <c r="Q2188" s="160">
        <f t="shared" si="485"/>
        <v>0</v>
      </c>
      <c r="R2188" s="222"/>
      <c r="S2188" s="209"/>
      <c r="T2188" s="209"/>
      <c r="U2188" s="517"/>
      <c r="V2188" s="16">
        <v>0</v>
      </c>
      <c r="W2188" s="11">
        <v>0</v>
      </c>
      <c r="X2188" s="17">
        <v>0</v>
      </c>
      <c r="Y2188" s="16"/>
      <c r="Z2188" s="11"/>
      <c r="AA2188" s="17"/>
      <c r="AB2188" s="16"/>
      <c r="AC2188" s="11"/>
      <c r="AD2188" s="17">
        <f t="shared" si="478"/>
        <v>0</v>
      </c>
      <c r="AE2188" s="16"/>
      <c r="AF2188" s="11"/>
      <c r="AG2188" s="17"/>
      <c r="AH2188" s="164">
        <f t="shared" si="484"/>
        <v>0</v>
      </c>
      <c r="AI2188" s="285"/>
      <c r="AJ2188" s="16">
        <f t="shared" si="479"/>
        <v>0</v>
      </c>
    </row>
    <row r="2189" spans="1:36" ht="11.25" customHeight="1">
      <c r="A2189" s="156">
        <v>25302033</v>
      </c>
      <c r="B2189" s="144"/>
      <c r="C2189" s="197" t="s">
        <v>1641</v>
      </c>
      <c r="D2189" s="159">
        <v>0</v>
      </c>
      <c r="E2189" s="159">
        <v>0</v>
      </c>
      <c r="F2189" s="159">
        <v>0</v>
      </c>
      <c r="G2189" s="159">
        <v>0</v>
      </c>
      <c r="H2189" s="159">
        <v>0</v>
      </c>
      <c r="I2189" s="159">
        <v>0</v>
      </c>
      <c r="J2189" s="275">
        <v>0</v>
      </c>
      <c r="K2189" s="275">
        <v>0</v>
      </c>
      <c r="L2189" s="160">
        <v>0</v>
      </c>
      <c r="M2189" s="160">
        <v>0</v>
      </c>
      <c r="N2189" s="160">
        <v>0</v>
      </c>
      <c r="O2189" s="160">
        <v>0</v>
      </c>
      <c r="P2189" s="160">
        <v>0</v>
      </c>
      <c r="Q2189" s="160">
        <f t="shared" si="485"/>
        <v>0</v>
      </c>
      <c r="R2189" s="222"/>
      <c r="S2189" s="209"/>
      <c r="T2189" s="209"/>
      <c r="U2189" s="517"/>
      <c r="V2189" s="16">
        <v>0</v>
      </c>
      <c r="W2189" s="11">
        <v>0</v>
      </c>
      <c r="X2189" s="17">
        <v>0</v>
      </c>
      <c r="Y2189" s="16"/>
      <c r="Z2189" s="11"/>
      <c r="AA2189" s="17"/>
      <c r="AB2189" s="16"/>
      <c r="AC2189" s="11"/>
      <c r="AD2189" s="17">
        <f t="shared" si="478"/>
        <v>0</v>
      </c>
      <c r="AE2189" s="16"/>
      <c r="AF2189" s="11"/>
      <c r="AG2189" s="17"/>
      <c r="AH2189" s="164">
        <f t="shared" si="484"/>
        <v>0</v>
      </c>
      <c r="AI2189" s="285"/>
      <c r="AJ2189" s="16">
        <f t="shared" si="479"/>
        <v>0</v>
      </c>
    </row>
    <row r="2190" spans="1:36" ht="11.25" customHeight="1">
      <c r="A2190" s="156">
        <v>25302043</v>
      </c>
      <c r="B2190" s="144"/>
      <c r="C2190" s="197" t="s">
        <v>1042</v>
      </c>
      <c r="D2190" s="159">
        <v>0</v>
      </c>
      <c r="E2190" s="159">
        <v>0</v>
      </c>
      <c r="F2190" s="159">
        <v>0</v>
      </c>
      <c r="G2190" s="159">
        <v>0</v>
      </c>
      <c r="H2190" s="159">
        <v>0</v>
      </c>
      <c r="I2190" s="159">
        <v>0</v>
      </c>
      <c r="J2190" s="275">
        <v>0</v>
      </c>
      <c r="K2190" s="275">
        <v>0</v>
      </c>
      <c r="L2190" s="160">
        <v>0</v>
      </c>
      <c r="M2190" s="160">
        <v>0</v>
      </c>
      <c r="N2190" s="160">
        <v>0</v>
      </c>
      <c r="O2190" s="160">
        <v>0</v>
      </c>
      <c r="P2190" s="160">
        <v>0</v>
      </c>
      <c r="Q2190" s="160">
        <f t="shared" si="485"/>
        <v>0</v>
      </c>
      <c r="R2190" s="222"/>
      <c r="S2190" s="209"/>
      <c r="T2190" s="209"/>
      <c r="U2190" s="517"/>
      <c r="V2190" s="16">
        <v>0</v>
      </c>
      <c r="W2190" s="11">
        <v>0</v>
      </c>
      <c r="X2190" s="17">
        <v>0</v>
      </c>
      <c r="Y2190" s="16"/>
      <c r="Z2190" s="11"/>
      <c r="AA2190" s="17"/>
      <c r="AB2190" s="16"/>
      <c r="AC2190" s="11"/>
      <c r="AD2190" s="17">
        <f t="shared" si="478"/>
        <v>0</v>
      </c>
      <c r="AE2190" s="16"/>
      <c r="AF2190" s="11"/>
      <c r="AG2190" s="17"/>
      <c r="AH2190" s="164">
        <f t="shared" si="484"/>
        <v>0</v>
      </c>
      <c r="AI2190" s="285"/>
      <c r="AJ2190" s="16">
        <f t="shared" si="479"/>
        <v>0</v>
      </c>
    </row>
    <row r="2191" spans="1:36" ht="11.25" customHeight="1">
      <c r="A2191" s="156">
        <v>25302053</v>
      </c>
      <c r="B2191" s="144"/>
      <c r="C2191" s="197" t="s">
        <v>747</v>
      </c>
      <c r="D2191" s="159">
        <v>0</v>
      </c>
      <c r="E2191" s="159">
        <v>0</v>
      </c>
      <c r="F2191" s="159">
        <v>0</v>
      </c>
      <c r="G2191" s="159">
        <v>0</v>
      </c>
      <c r="H2191" s="159">
        <v>0</v>
      </c>
      <c r="I2191" s="159">
        <v>0</v>
      </c>
      <c r="J2191" s="275">
        <v>0</v>
      </c>
      <c r="K2191" s="275">
        <v>0</v>
      </c>
      <c r="L2191" s="160">
        <v>0</v>
      </c>
      <c r="M2191" s="160">
        <v>0</v>
      </c>
      <c r="N2191" s="160">
        <v>0</v>
      </c>
      <c r="O2191" s="160">
        <v>0</v>
      </c>
      <c r="P2191" s="160">
        <v>0</v>
      </c>
      <c r="Q2191" s="160">
        <f t="shared" si="485"/>
        <v>0</v>
      </c>
      <c r="R2191" s="222"/>
      <c r="S2191" s="209"/>
      <c r="T2191" s="209"/>
      <c r="U2191" s="517"/>
      <c r="V2191" s="16">
        <v>0</v>
      </c>
      <c r="W2191" s="11">
        <v>0</v>
      </c>
      <c r="X2191" s="17">
        <v>0</v>
      </c>
      <c r="Y2191" s="16"/>
      <c r="Z2191" s="11"/>
      <c r="AA2191" s="17"/>
      <c r="AB2191" s="16"/>
      <c r="AC2191" s="11"/>
      <c r="AD2191" s="17">
        <f t="shared" si="478"/>
        <v>0</v>
      </c>
      <c r="AE2191" s="16"/>
      <c r="AF2191" s="11"/>
      <c r="AG2191" s="17"/>
      <c r="AH2191" s="164">
        <f t="shared" si="484"/>
        <v>0</v>
      </c>
      <c r="AI2191" s="285"/>
      <c r="AJ2191" s="16">
        <f t="shared" si="479"/>
        <v>0</v>
      </c>
    </row>
    <row r="2192" spans="1:36" ht="11.25" customHeight="1">
      <c r="A2192" s="156">
        <v>25302063</v>
      </c>
      <c r="B2192" s="144"/>
      <c r="C2192" s="248" t="s">
        <v>517</v>
      </c>
      <c r="D2192" s="159">
        <v>0</v>
      </c>
      <c r="E2192" s="159">
        <v>0</v>
      </c>
      <c r="F2192" s="159">
        <v>0</v>
      </c>
      <c r="G2192" s="159">
        <v>0</v>
      </c>
      <c r="H2192" s="159">
        <v>0</v>
      </c>
      <c r="I2192" s="159">
        <v>0</v>
      </c>
      <c r="J2192" s="275">
        <v>0</v>
      </c>
      <c r="K2192" s="275">
        <v>0</v>
      </c>
      <c r="L2192" s="160">
        <v>0</v>
      </c>
      <c r="M2192" s="160">
        <v>0</v>
      </c>
      <c r="N2192" s="160">
        <v>0</v>
      </c>
      <c r="O2192" s="160">
        <v>0</v>
      </c>
      <c r="P2192" s="160">
        <v>0</v>
      </c>
      <c r="Q2192" s="160">
        <f t="shared" si="485"/>
        <v>0</v>
      </c>
      <c r="R2192" s="222"/>
      <c r="S2192" s="209"/>
      <c r="T2192" s="209"/>
      <c r="U2192" s="517"/>
      <c r="V2192" s="16">
        <v>0</v>
      </c>
      <c r="W2192" s="11">
        <v>0</v>
      </c>
      <c r="X2192" s="17">
        <v>0</v>
      </c>
      <c r="Y2192" s="16"/>
      <c r="Z2192" s="11"/>
      <c r="AA2192" s="17"/>
      <c r="AB2192" s="16"/>
      <c r="AC2192" s="11"/>
      <c r="AD2192" s="17">
        <f t="shared" si="478"/>
        <v>0</v>
      </c>
      <c r="AE2192" s="16"/>
      <c r="AF2192" s="11"/>
      <c r="AG2192" s="17"/>
      <c r="AH2192" s="164">
        <f t="shared" si="484"/>
        <v>0</v>
      </c>
      <c r="AI2192" s="285"/>
      <c r="AJ2192" s="16">
        <f t="shared" si="479"/>
        <v>0</v>
      </c>
    </row>
    <row r="2193" spans="1:36" ht="11.25" customHeight="1">
      <c r="A2193" s="156">
        <v>25302073</v>
      </c>
      <c r="B2193" s="144"/>
      <c r="C2193" s="248" t="s">
        <v>254</v>
      </c>
      <c r="D2193" s="159">
        <v>0</v>
      </c>
      <c r="E2193" s="159">
        <v>0</v>
      </c>
      <c r="F2193" s="159">
        <v>0</v>
      </c>
      <c r="G2193" s="159">
        <v>0</v>
      </c>
      <c r="H2193" s="159">
        <v>0</v>
      </c>
      <c r="I2193" s="159">
        <v>0</v>
      </c>
      <c r="J2193" s="275">
        <v>0</v>
      </c>
      <c r="K2193" s="275">
        <v>0</v>
      </c>
      <c r="L2193" s="160">
        <v>0</v>
      </c>
      <c r="M2193" s="160">
        <v>0</v>
      </c>
      <c r="N2193" s="160">
        <v>0</v>
      </c>
      <c r="O2193" s="160">
        <v>0</v>
      </c>
      <c r="P2193" s="160">
        <v>0</v>
      </c>
      <c r="Q2193" s="160">
        <f t="shared" si="485"/>
        <v>0</v>
      </c>
      <c r="R2193" s="222"/>
      <c r="S2193" s="209"/>
      <c r="T2193" s="209"/>
      <c r="U2193" s="517"/>
      <c r="V2193" s="16">
        <v>0</v>
      </c>
      <c r="W2193" s="11">
        <v>0</v>
      </c>
      <c r="X2193" s="17">
        <v>0</v>
      </c>
      <c r="Y2193" s="16"/>
      <c r="Z2193" s="11"/>
      <c r="AA2193" s="17"/>
      <c r="AB2193" s="16"/>
      <c r="AC2193" s="11"/>
      <c r="AD2193" s="17">
        <f t="shared" si="478"/>
        <v>0</v>
      </c>
      <c r="AE2193" s="16"/>
      <c r="AF2193" s="11"/>
      <c r="AG2193" s="17"/>
      <c r="AH2193" s="164">
        <f t="shared" si="484"/>
        <v>0</v>
      </c>
      <c r="AI2193" s="285"/>
      <c r="AJ2193" s="16">
        <f t="shared" si="479"/>
        <v>0</v>
      </c>
    </row>
    <row r="2194" spans="1:36" ht="11.25" customHeight="1">
      <c r="A2194" s="156">
        <v>25302101</v>
      </c>
      <c r="B2194" s="144"/>
      <c r="C2194" s="197" t="s">
        <v>1540</v>
      </c>
      <c r="D2194" s="159">
        <v>0</v>
      </c>
      <c r="E2194" s="159">
        <v>0</v>
      </c>
      <c r="F2194" s="159">
        <v>0</v>
      </c>
      <c r="G2194" s="159">
        <v>0</v>
      </c>
      <c r="H2194" s="159">
        <v>0</v>
      </c>
      <c r="I2194" s="159">
        <v>0</v>
      </c>
      <c r="J2194" s="275">
        <v>0</v>
      </c>
      <c r="K2194" s="275">
        <v>0</v>
      </c>
      <c r="L2194" s="160">
        <v>0</v>
      </c>
      <c r="M2194" s="160">
        <v>0</v>
      </c>
      <c r="N2194" s="160">
        <v>0</v>
      </c>
      <c r="O2194" s="160">
        <v>0</v>
      </c>
      <c r="P2194" s="160">
        <v>0</v>
      </c>
      <c r="Q2194" s="160">
        <f t="shared" si="485"/>
        <v>0</v>
      </c>
      <c r="R2194" s="222"/>
      <c r="S2194" s="222"/>
      <c r="T2194" s="222" t="s">
        <v>1182</v>
      </c>
      <c r="U2194" s="517"/>
      <c r="V2194" s="16">
        <v>0</v>
      </c>
      <c r="W2194" s="11">
        <v>0</v>
      </c>
      <c r="X2194" s="17">
        <v>0</v>
      </c>
      <c r="Y2194" s="16"/>
      <c r="Z2194" s="11"/>
      <c r="AA2194" s="17"/>
      <c r="AB2194" s="16"/>
      <c r="AC2194" s="11"/>
      <c r="AD2194" s="17">
        <f t="shared" si="478"/>
        <v>0</v>
      </c>
      <c r="AE2194" s="16">
        <f>$Q2194</f>
        <v>0</v>
      </c>
      <c r="AF2194" s="11">
        <f>$Q2194</f>
        <v>0</v>
      </c>
      <c r="AG2194" s="17">
        <f>$Q2194</f>
        <v>0</v>
      </c>
      <c r="AH2194" s="161"/>
      <c r="AI2194" s="285"/>
      <c r="AJ2194" s="16">
        <f t="shared" si="479"/>
        <v>0</v>
      </c>
    </row>
    <row r="2195" spans="1:36" ht="11.25" customHeight="1">
      <c r="A2195" s="156">
        <v>25302113</v>
      </c>
      <c r="B2195" s="144"/>
      <c r="C2195" s="197" t="s">
        <v>2071</v>
      </c>
      <c r="D2195" s="159">
        <v>0</v>
      </c>
      <c r="E2195" s="159">
        <v>0</v>
      </c>
      <c r="F2195" s="159">
        <v>0</v>
      </c>
      <c r="G2195" s="159">
        <v>0</v>
      </c>
      <c r="H2195" s="159">
        <v>0</v>
      </c>
      <c r="I2195" s="159">
        <v>0</v>
      </c>
      <c r="J2195" s="275">
        <v>0</v>
      </c>
      <c r="K2195" s="275">
        <v>0</v>
      </c>
      <c r="L2195" s="160">
        <v>0</v>
      </c>
      <c r="M2195" s="160">
        <v>0</v>
      </c>
      <c r="N2195" s="160">
        <v>0</v>
      </c>
      <c r="O2195" s="160">
        <v>0</v>
      </c>
      <c r="P2195" s="160">
        <v>0</v>
      </c>
      <c r="Q2195" s="160">
        <f t="shared" si="485"/>
        <v>0</v>
      </c>
      <c r="R2195" s="222"/>
      <c r="S2195" s="222"/>
      <c r="T2195" s="209"/>
      <c r="U2195" s="517"/>
      <c r="V2195" s="16">
        <v>0</v>
      </c>
      <c r="W2195" s="11">
        <v>0</v>
      </c>
      <c r="X2195" s="17">
        <v>0</v>
      </c>
      <c r="Y2195" s="16"/>
      <c r="Z2195" s="11"/>
      <c r="AA2195" s="17"/>
      <c r="AB2195" s="16"/>
      <c r="AC2195" s="11"/>
      <c r="AD2195" s="17">
        <f t="shared" si="478"/>
        <v>0</v>
      </c>
      <c r="AE2195" s="16"/>
      <c r="AF2195" s="11"/>
      <c r="AG2195" s="17"/>
      <c r="AH2195" s="164">
        <f>Q2195</f>
        <v>0</v>
      </c>
      <c r="AI2195" s="285"/>
      <c r="AJ2195" s="16">
        <f t="shared" si="479"/>
        <v>0</v>
      </c>
    </row>
    <row r="2196" spans="1:36" ht="11.25" customHeight="1">
      <c r="A2196" s="156">
        <v>25302121</v>
      </c>
      <c r="B2196" s="144"/>
      <c r="C2196" s="197" t="s">
        <v>1901</v>
      </c>
      <c r="D2196" s="159">
        <v>0</v>
      </c>
      <c r="E2196" s="159">
        <v>0</v>
      </c>
      <c r="F2196" s="159">
        <v>0</v>
      </c>
      <c r="G2196" s="159">
        <v>0</v>
      </c>
      <c r="H2196" s="159">
        <v>0</v>
      </c>
      <c r="I2196" s="159">
        <v>0</v>
      </c>
      <c r="J2196" s="275">
        <v>0</v>
      </c>
      <c r="K2196" s="275">
        <v>0</v>
      </c>
      <c r="L2196" s="160">
        <v>0</v>
      </c>
      <c r="M2196" s="160">
        <v>0</v>
      </c>
      <c r="N2196" s="160">
        <v>0</v>
      </c>
      <c r="O2196" s="160">
        <v>0</v>
      </c>
      <c r="P2196" s="160">
        <v>0</v>
      </c>
      <c r="Q2196" s="160">
        <f t="shared" si="485"/>
        <v>0</v>
      </c>
      <c r="R2196" s="222" t="s">
        <v>165</v>
      </c>
      <c r="S2196" s="222"/>
      <c r="T2196" s="209" t="s">
        <v>828</v>
      </c>
      <c r="U2196" s="517"/>
      <c r="V2196" s="16"/>
      <c r="W2196" s="11"/>
      <c r="X2196" s="17"/>
      <c r="Y2196" s="16">
        <f>Q2196</f>
        <v>0</v>
      </c>
      <c r="Z2196" s="11"/>
      <c r="AA2196" s="17">
        <f>Y2196+Z2196</f>
        <v>0</v>
      </c>
      <c r="AB2196" s="16"/>
      <c r="AC2196" s="11"/>
      <c r="AD2196" s="17">
        <f t="shared" si="478"/>
        <v>0</v>
      </c>
      <c r="AE2196" s="16"/>
      <c r="AF2196" s="11"/>
      <c r="AG2196" s="17"/>
      <c r="AH2196" s="164"/>
      <c r="AI2196" s="285"/>
      <c r="AJ2196" s="16">
        <f t="shared" si="479"/>
        <v>0</v>
      </c>
    </row>
    <row r="2197" spans="1:36" ht="11.25" customHeight="1">
      <c r="A2197" s="156">
        <v>25302133</v>
      </c>
      <c r="B2197" s="144"/>
      <c r="C2197" s="197" t="s">
        <v>2426</v>
      </c>
      <c r="D2197" s="159">
        <v>0</v>
      </c>
      <c r="E2197" s="159">
        <v>0</v>
      </c>
      <c r="F2197" s="159">
        <v>0</v>
      </c>
      <c r="G2197" s="159">
        <v>0</v>
      </c>
      <c r="H2197" s="159">
        <v>0</v>
      </c>
      <c r="I2197" s="159">
        <v>0</v>
      </c>
      <c r="J2197" s="275">
        <v>0</v>
      </c>
      <c r="K2197" s="275">
        <v>0</v>
      </c>
      <c r="L2197" s="160">
        <v>0</v>
      </c>
      <c r="M2197" s="160">
        <v>0</v>
      </c>
      <c r="N2197" s="160">
        <v>0</v>
      </c>
      <c r="O2197" s="160">
        <v>0</v>
      </c>
      <c r="P2197" s="160">
        <v>0</v>
      </c>
      <c r="Q2197" s="160">
        <f t="shared" si="485"/>
        <v>0</v>
      </c>
      <c r="R2197" s="222"/>
      <c r="S2197" s="222"/>
      <c r="T2197" s="209"/>
      <c r="U2197" s="517"/>
      <c r="V2197" s="16">
        <v>0</v>
      </c>
      <c r="W2197" s="11">
        <v>0</v>
      </c>
      <c r="X2197" s="17">
        <v>0</v>
      </c>
      <c r="Y2197" s="16"/>
      <c r="Z2197" s="11"/>
      <c r="AA2197" s="17"/>
      <c r="AB2197" s="16"/>
      <c r="AC2197" s="11"/>
      <c r="AD2197" s="17">
        <f t="shared" ref="AD2197" si="486">SUM(AB2197:AC2197)</f>
        <v>0</v>
      </c>
      <c r="AE2197" s="16"/>
      <c r="AF2197" s="11"/>
      <c r="AG2197" s="17"/>
      <c r="AH2197" s="164">
        <f>Q2197</f>
        <v>0</v>
      </c>
      <c r="AI2197" s="285"/>
      <c r="AJ2197" s="16">
        <f t="shared" si="479"/>
        <v>0</v>
      </c>
    </row>
    <row r="2198" spans="1:36" ht="11.25" customHeight="1">
      <c r="A2198" s="156">
        <v>25302142</v>
      </c>
      <c r="B2198" s="144"/>
      <c r="C2198" s="197" t="s">
        <v>2572</v>
      </c>
      <c r="D2198" s="159">
        <v>0</v>
      </c>
      <c r="E2198" s="159">
        <v>0</v>
      </c>
      <c r="F2198" s="159">
        <v>0</v>
      </c>
      <c r="G2198" s="159">
        <v>0</v>
      </c>
      <c r="H2198" s="159">
        <v>0</v>
      </c>
      <c r="I2198" s="159">
        <v>0</v>
      </c>
      <c r="J2198" s="275">
        <v>0</v>
      </c>
      <c r="K2198" s="275">
        <v>0</v>
      </c>
      <c r="L2198" s="160">
        <v>0</v>
      </c>
      <c r="M2198" s="160">
        <v>0</v>
      </c>
      <c r="N2198" s="160">
        <v>0</v>
      </c>
      <c r="O2198" s="160">
        <v>0</v>
      </c>
      <c r="P2198" s="160">
        <v>0</v>
      </c>
      <c r="Q2198" s="160">
        <f t="shared" si="485"/>
        <v>0</v>
      </c>
      <c r="R2198" s="222"/>
      <c r="S2198" s="222"/>
      <c r="T2198" s="209"/>
      <c r="U2198" s="517"/>
      <c r="V2198" s="16">
        <v>0</v>
      </c>
      <c r="W2198" s="11">
        <v>0</v>
      </c>
      <c r="X2198" s="17">
        <v>0</v>
      </c>
      <c r="Y2198" s="16"/>
      <c r="Z2198" s="11"/>
      <c r="AA2198" s="17"/>
      <c r="AB2198" s="16"/>
      <c r="AC2198" s="11"/>
      <c r="AD2198" s="17">
        <f t="shared" ref="AD2198" si="487">SUM(AB2198:AC2198)</f>
        <v>0</v>
      </c>
      <c r="AE2198" s="16"/>
      <c r="AF2198" s="11"/>
      <c r="AG2198" s="17"/>
      <c r="AH2198" s="164">
        <f>Q2198</f>
        <v>0</v>
      </c>
      <c r="AI2198" s="285"/>
      <c r="AJ2198" s="16">
        <f t="shared" si="479"/>
        <v>0</v>
      </c>
    </row>
    <row r="2199" spans="1:36" ht="11.25" customHeight="1">
      <c r="A2199" s="156">
        <v>25302221</v>
      </c>
      <c r="B2199" s="144"/>
      <c r="C2199" s="197" t="s">
        <v>1697</v>
      </c>
      <c r="D2199" s="159">
        <v>-1821930.31</v>
      </c>
      <c r="E2199" s="159">
        <v>-2451710.17</v>
      </c>
      <c r="F2199" s="159">
        <v>-2541361.52</v>
      </c>
      <c r="G2199" s="159">
        <v>-2438070.2999999998</v>
      </c>
      <c r="H2199" s="159">
        <v>-3141411.39</v>
      </c>
      <c r="I2199" s="159">
        <v>-3044741.1200000001</v>
      </c>
      <c r="J2199" s="275">
        <v>-3955001.96</v>
      </c>
      <c r="K2199" s="275">
        <v>-3711115.17</v>
      </c>
      <c r="L2199" s="160">
        <v>-3737354.88</v>
      </c>
      <c r="M2199" s="160">
        <v>-3161967.49</v>
      </c>
      <c r="N2199" s="160">
        <v>-3127470.21</v>
      </c>
      <c r="O2199" s="160">
        <v>-3413863.62</v>
      </c>
      <c r="P2199" s="160">
        <v>-3195173.19</v>
      </c>
      <c r="Q2199" s="160">
        <f t="shared" si="485"/>
        <v>-3102718.2983333333</v>
      </c>
      <c r="R2199" s="222"/>
      <c r="S2199" s="222"/>
      <c r="T2199" s="222"/>
      <c r="U2199" s="517"/>
      <c r="V2199" s="16">
        <v>0</v>
      </c>
      <c r="W2199" s="11">
        <v>0</v>
      </c>
      <c r="X2199" s="17">
        <v>0</v>
      </c>
      <c r="Y2199" s="16"/>
      <c r="Z2199" s="11"/>
      <c r="AA2199" s="17"/>
      <c r="AB2199" s="16"/>
      <c r="AC2199" s="11"/>
      <c r="AD2199" s="17">
        <f t="shared" si="478"/>
        <v>0</v>
      </c>
      <c r="AE2199" s="16"/>
      <c r="AF2199" s="11"/>
      <c r="AG2199" s="17"/>
      <c r="AH2199" s="164">
        <f>Q2199</f>
        <v>-3102718.2983333333</v>
      </c>
      <c r="AI2199" s="285"/>
      <c r="AJ2199" s="16">
        <f t="shared" si="479"/>
        <v>0</v>
      </c>
    </row>
    <row r="2200" spans="1:36" ht="11.25" customHeight="1">
      <c r="A2200" s="156">
        <v>25302222</v>
      </c>
      <c r="B2200" s="144"/>
      <c r="C2200" s="197" t="s">
        <v>1214</v>
      </c>
      <c r="D2200" s="159">
        <v>-3518154.78</v>
      </c>
      <c r="E2200" s="159">
        <v>-3731000.5</v>
      </c>
      <c r="F2200" s="159">
        <v>-4257776.16</v>
      </c>
      <c r="G2200" s="159">
        <v>-4746203.17</v>
      </c>
      <c r="H2200" s="159">
        <v>-5339521.24</v>
      </c>
      <c r="I2200" s="159">
        <v>-5778279.4800000004</v>
      </c>
      <c r="J2200" s="275">
        <v>-6186727.46</v>
      </c>
      <c r="K2200" s="275">
        <v>-6199652.1900000004</v>
      </c>
      <c r="L2200" s="160">
        <v>-6391780.2000000002</v>
      </c>
      <c r="M2200" s="160">
        <v>-6253910.5199999996</v>
      </c>
      <c r="N2200" s="160">
        <v>-6222819.1100000003</v>
      </c>
      <c r="O2200" s="160">
        <v>-6291851.5099999998</v>
      </c>
      <c r="P2200" s="160">
        <v>-6345283.5700000003</v>
      </c>
      <c r="Q2200" s="160">
        <f t="shared" si="485"/>
        <v>-5527603.3929166663</v>
      </c>
      <c r="R2200" s="222"/>
      <c r="S2200" s="222"/>
      <c r="T2200" s="222"/>
      <c r="U2200" s="517"/>
      <c r="V2200" s="16">
        <v>0</v>
      </c>
      <c r="W2200" s="11">
        <v>0</v>
      </c>
      <c r="X2200" s="17">
        <v>0</v>
      </c>
      <c r="Y2200" s="16"/>
      <c r="Z2200" s="11"/>
      <c r="AA2200" s="17"/>
      <c r="AB2200" s="16"/>
      <c r="AC2200" s="11"/>
      <c r="AD2200" s="17">
        <f t="shared" si="478"/>
        <v>0</v>
      </c>
      <c r="AE2200" s="16"/>
      <c r="AF2200" s="11"/>
      <c r="AG2200" s="17"/>
      <c r="AH2200" s="164">
        <f>Q2200</f>
        <v>-5527603.3929166663</v>
      </c>
      <c r="AI2200" s="285"/>
      <c r="AJ2200" s="16">
        <f t="shared" si="479"/>
        <v>0</v>
      </c>
    </row>
    <row r="2201" spans="1:36" ht="11.25" customHeight="1">
      <c r="A2201" s="156">
        <v>25302223</v>
      </c>
      <c r="B2201" s="144"/>
      <c r="C2201" s="197" t="s">
        <v>2860</v>
      </c>
      <c r="D2201" s="159">
        <v>-5402685</v>
      </c>
      <c r="E2201" s="159">
        <v>-5391282</v>
      </c>
      <c r="F2201" s="159">
        <v>-6085105</v>
      </c>
      <c r="G2201" s="159">
        <v>-6803607</v>
      </c>
      <c r="H2201" s="159">
        <v>-7417503</v>
      </c>
      <c r="I2201" s="159">
        <v>-7502997</v>
      </c>
      <c r="J2201" s="275">
        <v>-7582336</v>
      </c>
      <c r="K2201" s="275">
        <v>-7642404</v>
      </c>
      <c r="L2201" s="160">
        <v>-7642404</v>
      </c>
      <c r="M2201" s="160">
        <v>-7726826</v>
      </c>
      <c r="N2201" s="160">
        <v>-7726826</v>
      </c>
      <c r="O2201" s="160">
        <v>-7726826</v>
      </c>
      <c r="P2201" s="160">
        <v>-7772522</v>
      </c>
      <c r="Q2201" s="160">
        <f t="shared" si="485"/>
        <v>-7152976.625</v>
      </c>
      <c r="R2201" s="222"/>
      <c r="S2201" s="222"/>
      <c r="T2201" s="222" t="s">
        <v>1056</v>
      </c>
      <c r="U2201" s="517"/>
      <c r="V2201" s="16">
        <v>0</v>
      </c>
      <c r="W2201" s="11">
        <v>0</v>
      </c>
      <c r="X2201" s="17">
        <v>0</v>
      </c>
      <c r="Y2201" s="16"/>
      <c r="Z2201" s="11"/>
      <c r="AA2201" s="17"/>
      <c r="AB2201" s="16"/>
      <c r="AC2201" s="11"/>
      <c r="AD2201" s="17">
        <f t="shared" ref="AD2201" si="488">SUM(AB2201:AC2201)</f>
        <v>0</v>
      </c>
      <c r="AE2201" s="16">
        <f>$Q2201</f>
        <v>-7152976.625</v>
      </c>
      <c r="AF2201" s="11">
        <f>$Q2201</f>
        <v>-7152976.625</v>
      </c>
      <c r="AG2201" s="17">
        <f>$Q2201</f>
        <v>-7152976.625</v>
      </c>
      <c r="AH2201" s="161"/>
      <c r="AI2201" s="285"/>
      <c r="AJ2201" s="16">
        <f t="shared" si="479"/>
        <v>0</v>
      </c>
    </row>
    <row r="2202" spans="1:36" ht="11.25" customHeight="1">
      <c r="A2202" s="156">
        <v>25302231</v>
      </c>
      <c r="B2202" s="144"/>
      <c r="C2202" s="197" t="s">
        <v>893</v>
      </c>
      <c r="D2202" s="159">
        <v>0</v>
      </c>
      <c r="E2202" s="159">
        <v>0</v>
      </c>
      <c r="F2202" s="159">
        <v>0</v>
      </c>
      <c r="G2202" s="159">
        <v>0</v>
      </c>
      <c r="H2202" s="159">
        <v>0</v>
      </c>
      <c r="I2202" s="159">
        <v>0</v>
      </c>
      <c r="J2202" s="275">
        <v>0</v>
      </c>
      <c r="K2202" s="275">
        <v>0</v>
      </c>
      <c r="L2202" s="160">
        <v>0</v>
      </c>
      <c r="M2202" s="160">
        <v>0</v>
      </c>
      <c r="N2202" s="160">
        <v>0</v>
      </c>
      <c r="O2202" s="160">
        <v>0</v>
      </c>
      <c r="P2202" s="160">
        <v>0</v>
      </c>
      <c r="Q2202" s="160">
        <f t="shared" si="485"/>
        <v>0</v>
      </c>
      <c r="R2202" s="222"/>
      <c r="S2202" s="222"/>
      <c r="T2202" s="222"/>
      <c r="U2202" s="527"/>
      <c r="V2202" s="16">
        <v>0</v>
      </c>
      <c r="W2202" s="11">
        <v>0</v>
      </c>
      <c r="X2202" s="17">
        <v>0</v>
      </c>
      <c r="Y2202" s="16"/>
      <c r="Z2202" s="11"/>
      <c r="AA2202" s="17"/>
      <c r="AB2202" s="16"/>
      <c r="AC2202" s="11"/>
      <c r="AD2202" s="17">
        <f t="shared" si="478"/>
        <v>0</v>
      </c>
      <c r="AE2202" s="16"/>
      <c r="AF2202" s="11"/>
      <c r="AG2202" s="17"/>
      <c r="AH2202" s="164">
        <f>Q2202</f>
        <v>0</v>
      </c>
      <c r="AI2202" s="285"/>
      <c r="AJ2202" s="16">
        <f t="shared" si="479"/>
        <v>0</v>
      </c>
    </row>
    <row r="2203" spans="1:36" ht="11.25" customHeight="1">
      <c r="A2203" s="156">
        <v>25302232</v>
      </c>
      <c r="B2203" s="144"/>
      <c r="C2203" s="197" t="s">
        <v>894</v>
      </c>
      <c r="D2203" s="159">
        <v>0</v>
      </c>
      <c r="E2203" s="159">
        <v>0</v>
      </c>
      <c r="F2203" s="159">
        <v>0</v>
      </c>
      <c r="G2203" s="159">
        <v>0</v>
      </c>
      <c r="H2203" s="159">
        <v>0</v>
      </c>
      <c r="I2203" s="159">
        <v>0</v>
      </c>
      <c r="J2203" s="275">
        <v>0</v>
      </c>
      <c r="K2203" s="275">
        <v>0</v>
      </c>
      <c r="L2203" s="160">
        <v>0</v>
      </c>
      <c r="M2203" s="160">
        <v>0</v>
      </c>
      <c r="N2203" s="160">
        <v>0</v>
      </c>
      <c r="O2203" s="160">
        <v>0</v>
      </c>
      <c r="P2203" s="160">
        <v>0</v>
      </c>
      <c r="Q2203" s="160">
        <f t="shared" si="485"/>
        <v>0</v>
      </c>
      <c r="R2203" s="222" t="s">
        <v>327</v>
      </c>
      <c r="S2203" s="222"/>
      <c r="T2203" s="222"/>
      <c r="U2203" s="527"/>
      <c r="V2203" s="16">
        <v>0</v>
      </c>
      <c r="W2203" s="11">
        <v>0</v>
      </c>
      <c r="X2203" s="17">
        <v>0</v>
      </c>
      <c r="Y2203" s="16"/>
      <c r="Z2203" s="11"/>
      <c r="AA2203" s="17"/>
      <c r="AB2203" s="16"/>
      <c r="AC2203" s="11"/>
      <c r="AD2203" s="17">
        <f t="shared" si="478"/>
        <v>0</v>
      </c>
      <c r="AE2203" s="16"/>
      <c r="AF2203" s="11"/>
      <c r="AG2203" s="17"/>
      <c r="AH2203" s="164">
        <f>Q2203</f>
        <v>0</v>
      </c>
      <c r="AI2203" s="285"/>
      <c r="AJ2203" s="16">
        <f t="shared" si="479"/>
        <v>0</v>
      </c>
    </row>
    <row r="2204" spans="1:36" ht="11.25" customHeight="1">
      <c r="A2204" s="156">
        <v>25303003</v>
      </c>
      <c r="B2204" s="144"/>
      <c r="C2204" s="197" t="s">
        <v>207</v>
      </c>
      <c r="D2204" s="159">
        <v>0</v>
      </c>
      <c r="E2204" s="159">
        <v>0</v>
      </c>
      <c r="F2204" s="159">
        <v>0</v>
      </c>
      <c r="G2204" s="159">
        <v>0</v>
      </c>
      <c r="H2204" s="159">
        <v>0</v>
      </c>
      <c r="I2204" s="159">
        <v>0</v>
      </c>
      <c r="J2204" s="275">
        <v>0</v>
      </c>
      <c r="K2204" s="275">
        <v>0</v>
      </c>
      <c r="L2204" s="160">
        <v>0</v>
      </c>
      <c r="M2204" s="160">
        <v>0</v>
      </c>
      <c r="N2204" s="160">
        <v>0</v>
      </c>
      <c r="O2204" s="160">
        <v>0</v>
      </c>
      <c r="P2204" s="160">
        <v>0</v>
      </c>
      <c r="Q2204" s="160">
        <f t="shared" si="485"/>
        <v>0</v>
      </c>
      <c r="R2204" s="222"/>
      <c r="S2204" s="209"/>
      <c r="T2204" s="209" t="s">
        <v>1182</v>
      </c>
      <c r="U2204" s="517"/>
      <c r="V2204" s="16">
        <v>0</v>
      </c>
      <c r="W2204" s="11">
        <v>0</v>
      </c>
      <c r="X2204" s="17">
        <v>0</v>
      </c>
      <c r="Y2204" s="16"/>
      <c r="Z2204" s="11"/>
      <c r="AA2204" s="17"/>
      <c r="AB2204" s="16"/>
      <c r="AC2204" s="11"/>
      <c r="AD2204" s="17">
        <f t="shared" si="478"/>
        <v>0</v>
      </c>
      <c r="AE2204" s="16">
        <f>$Q2204</f>
        <v>0</v>
      </c>
      <c r="AF2204" s="11">
        <f>$Q2204</f>
        <v>0</v>
      </c>
      <c r="AG2204" s="17">
        <f>$Q2204</f>
        <v>0</v>
      </c>
      <c r="AH2204" s="161"/>
      <c r="AI2204" s="285"/>
      <c r="AJ2204" s="16">
        <f t="shared" si="479"/>
        <v>0</v>
      </c>
    </row>
    <row r="2205" spans="1:36" ht="22.5" customHeight="1">
      <c r="A2205" s="156">
        <v>25306001</v>
      </c>
      <c r="B2205" s="144"/>
      <c r="C2205" s="197" t="s">
        <v>2636</v>
      </c>
      <c r="D2205" s="159">
        <v>0</v>
      </c>
      <c r="E2205" s="159">
        <v>0</v>
      </c>
      <c r="F2205" s="159">
        <v>0</v>
      </c>
      <c r="G2205" s="159">
        <v>0</v>
      </c>
      <c r="H2205" s="159">
        <v>0</v>
      </c>
      <c r="I2205" s="159">
        <v>0</v>
      </c>
      <c r="J2205" s="275">
        <v>0</v>
      </c>
      <c r="K2205" s="275">
        <v>0</v>
      </c>
      <c r="L2205" s="160">
        <v>0</v>
      </c>
      <c r="M2205" s="160">
        <v>0</v>
      </c>
      <c r="N2205" s="160">
        <v>0</v>
      </c>
      <c r="O2205" s="160">
        <v>0</v>
      </c>
      <c r="P2205" s="160">
        <v>0</v>
      </c>
      <c r="Q2205" s="160">
        <f t="shared" si="485"/>
        <v>0</v>
      </c>
      <c r="R2205" s="222" t="s">
        <v>2066</v>
      </c>
      <c r="S2205" s="209"/>
      <c r="T2205" s="209" t="s">
        <v>2067</v>
      </c>
      <c r="U2205" s="517"/>
      <c r="V2205" s="16">
        <v>0</v>
      </c>
      <c r="W2205" s="11">
        <v>0</v>
      </c>
      <c r="X2205" s="17">
        <v>0</v>
      </c>
      <c r="Y2205" s="16">
        <f>Q2205</f>
        <v>0</v>
      </c>
      <c r="Z2205" s="11"/>
      <c r="AA2205" s="17">
        <f>Q2205</f>
        <v>0</v>
      </c>
      <c r="AB2205" s="16">
        <v>0</v>
      </c>
      <c r="AC2205" s="11">
        <v>0</v>
      </c>
      <c r="AD2205" s="17">
        <f t="shared" ref="AD2205" si="489">SUM(AB2205:AC2205)</f>
        <v>0</v>
      </c>
      <c r="AE2205" s="16"/>
      <c r="AF2205" s="11"/>
      <c r="AG2205" s="17"/>
      <c r="AH2205" s="161"/>
      <c r="AI2205" s="285"/>
      <c r="AJ2205" s="16">
        <f t="shared" si="479"/>
        <v>0</v>
      </c>
    </row>
    <row r="2206" spans="1:36" ht="11.25" customHeight="1">
      <c r="A2206" s="156">
        <v>25400001</v>
      </c>
      <c r="B2206" s="144"/>
      <c r="C2206" s="197" t="s">
        <v>587</v>
      </c>
      <c r="D2206" s="159">
        <v>0</v>
      </c>
      <c r="E2206" s="159">
        <v>0</v>
      </c>
      <c r="F2206" s="159">
        <v>0</v>
      </c>
      <c r="G2206" s="159">
        <v>0</v>
      </c>
      <c r="H2206" s="159">
        <v>0</v>
      </c>
      <c r="I2206" s="159">
        <v>0</v>
      </c>
      <c r="J2206" s="275">
        <v>0</v>
      </c>
      <c r="K2206" s="275">
        <v>0</v>
      </c>
      <c r="L2206" s="160">
        <v>0</v>
      </c>
      <c r="M2206" s="160">
        <v>0</v>
      </c>
      <c r="N2206" s="160">
        <v>0</v>
      </c>
      <c r="O2206" s="160">
        <v>0</v>
      </c>
      <c r="P2206" s="160">
        <v>0</v>
      </c>
      <c r="Q2206" s="160">
        <f t="shared" si="485"/>
        <v>0</v>
      </c>
      <c r="R2206" s="222"/>
      <c r="S2206" s="209"/>
      <c r="T2206" s="209">
        <v>23</v>
      </c>
      <c r="U2206" s="517"/>
      <c r="V2206" s="16">
        <v>0</v>
      </c>
      <c r="W2206" s="11">
        <v>0</v>
      </c>
      <c r="X2206" s="17">
        <v>0</v>
      </c>
      <c r="Y2206" s="16"/>
      <c r="Z2206" s="11"/>
      <c r="AA2206" s="17"/>
      <c r="AB2206" s="16">
        <f>$Q2206</f>
        <v>0</v>
      </c>
      <c r="AC2206" s="11"/>
      <c r="AD2206" s="17">
        <f t="shared" si="478"/>
        <v>0</v>
      </c>
      <c r="AE2206" s="16"/>
      <c r="AF2206" s="11"/>
      <c r="AG2206" s="17"/>
      <c r="AH2206" s="161"/>
      <c r="AI2206" s="285"/>
      <c r="AJ2206" s="16">
        <f t="shared" si="479"/>
        <v>0</v>
      </c>
    </row>
    <row r="2207" spans="1:36" ht="11.25" customHeight="1">
      <c r="A2207" s="156">
        <v>25400011</v>
      </c>
      <c r="B2207" s="144"/>
      <c r="C2207" s="197" t="s">
        <v>588</v>
      </c>
      <c r="D2207" s="159">
        <v>0</v>
      </c>
      <c r="E2207" s="159">
        <v>0</v>
      </c>
      <c r="F2207" s="159">
        <v>0</v>
      </c>
      <c r="G2207" s="159">
        <v>0</v>
      </c>
      <c r="H2207" s="159">
        <v>0</v>
      </c>
      <c r="I2207" s="159">
        <v>0</v>
      </c>
      <c r="J2207" s="275">
        <v>0</v>
      </c>
      <c r="K2207" s="275">
        <v>0</v>
      </c>
      <c r="L2207" s="160">
        <v>0</v>
      </c>
      <c r="M2207" s="160">
        <v>0</v>
      </c>
      <c r="N2207" s="160">
        <v>0</v>
      </c>
      <c r="O2207" s="160">
        <v>0</v>
      </c>
      <c r="P2207" s="160">
        <v>0</v>
      </c>
      <c r="Q2207" s="160">
        <f t="shared" si="485"/>
        <v>0</v>
      </c>
      <c r="R2207" s="222"/>
      <c r="S2207" s="209"/>
      <c r="T2207" s="209">
        <v>23</v>
      </c>
      <c r="U2207" s="517"/>
      <c r="V2207" s="16">
        <v>0</v>
      </c>
      <c r="W2207" s="11">
        <v>0</v>
      </c>
      <c r="X2207" s="17">
        <v>0</v>
      </c>
      <c r="Y2207" s="16"/>
      <c r="Z2207" s="11"/>
      <c r="AA2207" s="17"/>
      <c r="AB2207" s="16">
        <f>$Q2207</f>
        <v>0</v>
      </c>
      <c r="AC2207" s="11"/>
      <c r="AD2207" s="17">
        <f t="shared" si="478"/>
        <v>0</v>
      </c>
      <c r="AE2207" s="16"/>
      <c r="AF2207" s="11"/>
      <c r="AG2207" s="17"/>
      <c r="AH2207" s="161"/>
      <c r="AI2207" s="285"/>
      <c r="AJ2207" s="16">
        <f t="shared" si="479"/>
        <v>0</v>
      </c>
    </row>
    <row r="2208" spans="1:36" ht="11.25" customHeight="1">
      <c r="A2208" s="156">
        <v>25400021</v>
      </c>
      <c r="B2208" s="144"/>
      <c r="C2208" s="197" t="s">
        <v>1653</v>
      </c>
      <c r="D2208" s="159">
        <v>0</v>
      </c>
      <c r="E2208" s="159">
        <v>0</v>
      </c>
      <c r="F2208" s="159">
        <v>0</v>
      </c>
      <c r="G2208" s="159">
        <v>0</v>
      </c>
      <c r="H2208" s="159">
        <v>0</v>
      </c>
      <c r="I2208" s="159">
        <v>0</v>
      </c>
      <c r="J2208" s="275">
        <v>0</v>
      </c>
      <c r="K2208" s="275">
        <v>0</v>
      </c>
      <c r="L2208" s="160">
        <v>0</v>
      </c>
      <c r="M2208" s="160">
        <v>0</v>
      </c>
      <c r="N2208" s="160">
        <v>0</v>
      </c>
      <c r="O2208" s="160">
        <v>0</v>
      </c>
      <c r="P2208" s="160">
        <v>0</v>
      </c>
      <c r="Q2208" s="160">
        <f t="shared" si="485"/>
        <v>0</v>
      </c>
      <c r="R2208" s="222" t="s">
        <v>139</v>
      </c>
      <c r="S2208" s="209"/>
      <c r="T2208" s="209">
        <v>23</v>
      </c>
      <c r="U2208" s="517"/>
      <c r="V2208" s="16">
        <v>0</v>
      </c>
      <c r="W2208" s="11">
        <v>0</v>
      </c>
      <c r="X2208" s="17">
        <v>0</v>
      </c>
      <c r="Y2208" s="10">
        <f>Q2208</f>
        <v>0</v>
      </c>
      <c r="Z2208" s="11"/>
      <c r="AA2208" s="17">
        <f>Q2208</f>
        <v>0</v>
      </c>
      <c r="AB2208" s="16"/>
      <c r="AC2208" s="11"/>
      <c r="AD2208" s="17">
        <f t="shared" si="478"/>
        <v>0</v>
      </c>
      <c r="AE2208" s="16"/>
      <c r="AF2208" s="11"/>
      <c r="AG2208" s="17"/>
      <c r="AH2208" s="161"/>
      <c r="AI2208" s="285"/>
      <c r="AJ2208" s="16">
        <f t="shared" si="479"/>
        <v>0</v>
      </c>
    </row>
    <row r="2209" spans="1:36" ht="11.25" customHeight="1">
      <c r="A2209" s="156">
        <v>25400031</v>
      </c>
      <c r="C2209" s="197" t="s">
        <v>1563</v>
      </c>
      <c r="D2209" s="159">
        <v>0</v>
      </c>
      <c r="E2209" s="159">
        <v>0</v>
      </c>
      <c r="F2209" s="159">
        <v>0</v>
      </c>
      <c r="G2209" s="159">
        <v>0</v>
      </c>
      <c r="H2209" s="159">
        <v>0</v>
      </c>
      <c r="I2209" s="159">
        <v>0</v>
      </c>
      <c r="J2209" s="275">
        <v>0</v>
      </c>
      <c r="K2209" s="275">
        <v>0</v>
      </c>
      <c r="L2209" s="160">
        <v>0</v>
      </c>
      <c r="M2209" s="160">
        <v>0</v>
      </c>
      <c r="N2209" s="160">
        <v>0</v>
      </c>
      <c r="O2209" s="160">
        <v>0</v>
      </c>
      <c r="P2209" s="160">
        <v>0</v>
      </c>
      <c r="Q2209" s="160">
        <f t="shared" si="485"/>
        <v>0</v>
      </c>
      <c r="R2209" s="222"/>
      <c r="S2209" s="209"/>
      <c r="T2209" s="209"/>
      <c r="U2209" s="517"/>
      <c r="V2209" s="16">
        <v>0</v>
      </c>
      <c r="W2209" s="11">
        <v>0</v>
      </c>
      <c r="X2209" s="17">
        <v>0</v>
      </c>
      <c r="Y2209" s="16"/>
      <c r="Z2209" s="11"/>
      <c r="AA2209" s="17"/>
      <c r="AB2209" s="16"/>
      <c r="AC2209" s="11"/>
      <c r="AD2209" s="17">
        <f t="shared" ref="AD2209:AD2228" si="490">SUM(AB2209:AC2209)</f>
        <v>0</v>
      </c>
      <c r="AE2209" s="16"/>
      <c r="AF2209" s="11"/>
      <c r="AG2209" s="17"/>
      <c r="AH2209" s="164">
        <f t="shared" ref="AH2209:AH2222" si="491">Q2209</f>
        <v>0</v>
      </c>
      <c r="AI2209" s="285"/>
      <c r="AJ2209" s="16">
        <f t="shared" si="479"/>
        <v>0</v>
      </c>
    </row>
    <row r="2210" spans="1:36" ht="11.25" customHeight="1">
      <c r="A2210" s="156">
        <v>25400033</v>
      </c>
      <c r="B2210" s="144"/>
      <c r="C2210" s="197" t="s">
        <v>748</v>
      </c>
      <c r="D2210" s="159">
        <v>0</v>
      </c>
      <c r="E2210" s="159">
        <v>0</v>
      </c>
      <c r="F2210" s="159">
        <v>0</v>
      </c>
      <c r="G2210" s="159">
        <v>0</v>
      </c>
      <c r="H2210" s="159">
        <v>0</v>
      </c>
      <c r="I2210" s="159">
        <v>0</v>
      </c>
      <c r="J2210" s="275">
        <v>0</v>
      </c>
      <c r="K2210" s="275">
        <v>0</v>
      </c>
      <c r="L2210" s="160">
        <v>0</v>
      </c>
      <c r="M2210" s="160">
        <v>0</v>
      </c>
      <c r="N2210" s="160">
        <v>0</v>
      </c>
      <c r="O2210" s="160">
        <v>0</v>
      </c>
      <c r="P2210" s="160">
        <v>0</v>
      </c>
      <c r="Q2210" s="160">
        <f t="shared" si="485"/>
        <v>0</v>
      </c>
      <c r="R2210" s="222"/>
      <c r="S2210" s="209"/>
      <c r="T2210" s="209"/>
      <c r="U2210" s="517"/>
      <c r="V2210" s="16">
        <v>0</v>
      </c>
      <c r="W2210" s="11">
        <v>0</v>
      </c>
      <c r="X2210" s="17">
        <v>0</v>
      </c>
      <c r="Y2210" s="16"/>
      <c r="Z2210" s="11"/>
      <c r="AA2210" s="17"/>
      <c r="AB2210" s="16"/>
      <c r="AC2210" s="11"/>
      <c r="AD2210" s="17">
        <f t="shared" si="490"/>
        <v>0</v>
      </c>
      <c r="AE2210" s="16"/>
      <c r="AF2210" s="11"/>
      <c r="AG2210" s="17"/>
      <c r="AH2210" s="164">
        <f t="shared" si="491"/>
        <v>0</v>
      </c>
      <c r="AI2210" s="285"/>
      <c r="AJ2210" s="16">
        <f t="shared" si="479"/>
        <v>0</v>
      </c>
    </row>
    <row r="2211" spans="1:36" ht="11.25" customHeight="1">
      <c r="A2211" s="156">
        <v>25400041</v>
      </c>
      <c r="C2211" s="197" t="s">
        <v>1564</v>
      </c>
      <c r="D2211" s="159">
        <v>0</v>
      </c>
      <c r="E2211" s="159">
        <v>0</v>
      </c>
      <c r="F2211" s="159">
        <v>0</v>
      </c>
      <c r="G2211" s="159">
        <v>0</v>
      </c>
      <c r="H2211" s="159">
        <v>0</v>
      </c>
      <c r="I2211" s="159">
        <v>0</v>
      </c>
      <c r="J2211" s="275">
        <v>0</v>
      </c>
      <c r="K2211" s="275">
        <v>0</v>
      </c>
      <c r="L2211" s="160">
        <v>0</v>
      </c>
      <c r="M2211" s="160">
        <v>0</v>
      </c>
      <c r="N2211" s="160">
        <v>0</v>
      </c>
      <c r="O2211" s="160">
        <v>0</v>
      </c>
      <c r="P2211" s="160">
        <v>0</v>
      </c>
      <c r="Q2211" s="160">
        <f t="shared" si="485"/>
        <v>0</v>
      </c>
      <c r="R2211" s="222"/>
      <c r="S2211" s="209"/>
      <c r="T2211" s="209"/>
      <c r="U2211" s="517"/>
      <c r="V2211" s="16">
        <v>0</v>
      </c>
      <c r="W2211" s="11">
        <v>0</v>
      </c>
      <c r="X2211" s="17">
        <v>0</v>
      </c>
      <c r="Y2211" s="16"/>
      <c r="Z2211" s="11"/>
      <c r="AA2211" s="17"/>
      <c r="AB2211" s="16"/>
      <c r="AC2211" s="11"/>
      <c r="AD2211" s="17">
        <f t="shared" si="490"/>
        <v>0</v>
      </c>
      <c r="AE2211" s="16"/>
      <c r="AF2211" s="11"/>
      <c r="AG2211" s="17"/>
      <c r="AH2211" s="164">
        <f t="shared" si="491"/>
        <v>0</v>
      </c>
      <c r="AI2211" s="285"/>
      <c r="AJ2211" s="16">
        <f t="shared" si="479"/>
        <v>0</v>
      </c>
    </row>
    <row r="2212" spans="1:36" ht="11.25" customHeight="1">
      <c r="A2212" s="156">
        <v>25400043</v>
      </c>
      <c r="C2212" s="197" t="s">
        <v>13</v>
      </c>
      <c r="D2212" s="159">
        <v>0</v>
      </c>
      <c r="E2212" s="159">
        <v>0</v>
      </c>
      <c r="F2212" s="159">
        <v>0</v>
      </c>
      <c r="G2212" s="159">
        <v>0</v>
      </c>
      <c r="H2212" s="159">
        <v>0</v>
      </c>
      <c r="I2212" s="159">
        <v>0</v>
      </c>
      <c r="J2212" s="275">
        <v>0</v>
      </c>
      <c r="K2212" s="275">
        <v>0</v>
      </c>
      <c r="L2212" s="160">
        <v>0</v>
      </c>
      <c r="M2212" s="160">
        <v>0</v>
      </c>
      <c r="N2212" s="160">
        <v>0</v>
      </c>
      <c r="O2212" s="160">
        <v>0</v>
      </c>
      <c r="P2212" s="160">
        <v>0</v>
      </c>
      <c r="Q2212" s="160">
        <f t="shared" si="485"/>
        <v>0</v>
      </c>
      <c r="R2212" s="222"/>
      <c r="S2212" s="209"/>
      <c r="T2212" s="209"/>
      <c r="U2212" s="517"/>
      <c r="V2212" s="16">
        <v>0</v>
      </c>
      <c r="W2212" s="11">
        <v>0</v>
      </c>
      <c r="X2212" s="17">
        <v>0</v>
      </c>
      <c r="Y2212" s="16"/>
      <c r="Z2212" s="11"/>
      <c r="AA2212" s="17"/>
      <c r="AB2212" s="16"/>
      <c r="AC2212" s="11"/>
      <c r="AD2212" s="17">
        <f t="shared" si="490"/>
        <v>0</v>
      </c>
      <c r="AE2212" s="16"/>
      <c r="AF2212" s="11"/>
      <c r="AG2212" s="17"/>
      <c r="AH2212" s="164">
        <f t="shared" si="491"/>
        <v>0</v>
      </c>
      <c r="AI2212" s="285"/>
      <c r="AJ2212" s="16">
        <f t="shared" si="479"/>
        <v>0</v>
      </c>
    </row>
    <row r="2213" spans="1:36" ht="11.25" customHeight="1">
      <c r="A2213" s="156">
        <v>25400053</v>
      </c>
      <c r="C2213" s="197" t="s">
        <v>1667</v>
      </c>
      <c r="D2213" s="159">
        <v>0</v>
      </c>
      <c r="E2213" s="159">
        <v>0</v>
      </c>
      <c r="F2213" s="159">
        <v>0</v>
      </c>
      <c r="G2213" s="159">
        <v>0</v>
      </c>
      <c r="H2213" s="159">
        <v>0</v>
      </c>
      <c r="I2213" s="159">
        <v>0</v>
      </c>
      <c r="J2213" s="275">
        <v>0</v>
      </c>
      <c r="K2213" s="275">
        <v>0</v>
      </c>
      <c r="L2213" s="160">
        <v>0</v>
      </c>
      <c r="M2213" s="160">
        <v>0</v>
      </c>
      <c r="N2213" s="160">
        <v>0</v>
      </c>
      <c r="O2213" s="160">
        <v>0</v>
      </c>
      <c r="P2213" s="160">
        <v>0</v>
      </c>
      <c r="Q2213" s="160">
        <f t="shared" si="485"/>
        <v>0</v>
      </c>
      <c r="R2213" s="222"/>
      <c r="S2213" s="209"/>
      <c r="T2213" s="209"/>
      <c r="U2213" s="517"/>
      <c r="V2213" s="16">
        <v>0</v>
      </c>
      <c r="W2213" s="11">
        <v>0</v>
      </c>
      <c r="X2213" s="17">
        <v>0</v>
      </c>
      <c r="Y2213" s="16"/>
      <c r="Z2213" s="11"/>
      <c r="AA2213" s="17"/>
      <c r="AB2213" s="16"/>
      <c r="AC2213" s="11"/>
      <c r="AD2213" s="17">
        <f t="shared" si="490"/>
        <v>0</v>
      </c>
      <c r="AE2213" s="16"/>
      <c r="AF2213" s="11"/>
      <c r="AG2213" s="17"/>
      <c r="AH2213" s="164">
        <f t="shared" si="491"/>
        <v>0</v>
      </c>
      <c r="AI2213" s="285"/>
      <c r="AJ2213" s="16">
        <f t="shared" si="479"/>
        <v>0</v>
      </c>
    </row>
    <row r="2214" spans="1:36" ht="11.25" customHeight="1">
      <c r="A2214" s="156">
        <v>25400061</v>
      </c>
      <c r="C2214" s="197" t="s">
        <v>1068</v>
      </c>
      <c r="D2214" s="159">
        <v>0</v>
      </c>
      <c r="E2214" s="159">
        <v>0</v>
      </c>
      <c r="F2214" s="159">
        <v>0</v>
      </c>
      <c r="G2214" s="159">
        <v>0</v>
      </c>
      <c r="H2214" s="159">
        <v>0</v>
      </c>
      <c r="I2214" s="159">
        <v>0</v>
      </c>
      <c r="J2214" s="275">
        <v>0</v>
      </c>
      <c r="K2214" s="275">
        <v>0</v>
      </c>
      <c r="L2214" s="160">
        <v>0</v>
      </c>
      <c r="M2214" s="160">
        <v>0</v>
      </c>
      <c r="N2214" s="160">
        <v>0</v>
      </c>
      <c r="O2214" s="160">
        <v>0</v>
      </c>
      <c r="P2214" s="160">
        <v>0</v>
      </c>
      <c r="Q2214" s="160">
        <f t="shared" si="485"/>
        <v>0</v>
      </c>
      <c r="R2214" s="222"/>
      <c r="S2214" s="209"/>
      <c r="T2214" s="209"/>
      <c r="U2214" s="517"/>
      <c r="V2214" s="16">
        <v>0</v>
      </c>
      <c r="W2214" s="11">
        <v>0</v>
      </c>
      <c r="X2214" s="17">
        <v>0</v>
      </c>
      <c r="Y2214" s="16"/>
      <c r="Z2214" s="11"/>
      <c r="AA2214" s="17"/>
      <c r="AB2214" s="16"/>
      <c r="AC2214" s="11"/>
      <c r="AD2214" s="17">
        <f t="shared" si="490"/>
        <v>0</v>
      </c>
      <c r="AE2214" s="16"/>
      <c r="AF2214" s="11"/>
      <c r="AG2214" s="17"/>
      <c r="AH2214" s="164">
        <f t="shared" si="491"/>
        <v>0</v>
      </c>
      <c r="AI2214" s="285"/>
      <c r="AJ2214" s="16">
        <f t="shared" si="479"/>
        <v>0</v>
      </c>
    </row>
    <row r="2215" spans="1:36" ht="11.25" customHeight="1">
      <c r="A2215" s="156">
        <v>25400101</v>
      </c>
      <c r="C2215" s="197" t="s">
        <v>1069</v>
      </c>
      <c r="D2215" s="159">
        <v>-40212.589999999997</v>
      </c>
      <c r="E2215" s="159">
        <v>-38047.199999999997</v>
      </c>
      <c r="F2215" s="159">
        <v>-35881.81</v>
      </c>
      <c r="G2215" s="159">
        <v>-33631.07</v>
      </c>
      <c r="H2215" s="159">
        <v>-31465.68</v>
      </c>
      <c r="I2215" s="159">
        <v>-29300.29</v>
      </c>
      <c r="J2215" s="275">
        <v>-27134.9</v>
      </c>
      <c r="K2215" s="275">
        <v>-24969.51</v>
      </c>
      <c r="L2215" s="160">
        <v>-22804.52</v>
      </c>
      <c r="M2215" s="160">
        <v>-21666.6</v>
      </c>
      <c r="N2215" s="160">
        <v>-20528.68</v>
      </c>
      <c r="O2215" s="160">
        <v>-19390.759999999998</v>
      </c>
      <c r="P2215" s="160">
        <v>-18252.84</v>
      </c>
      <c r="Q2215" s="160">
        <f t="shared" si="485"/>
        <v>-27837.811249999999</v>
      </c>
      <c r="R2215" s="222"/>
      <c r="S2215" s="209"/>
      <c r="T2215" s="209"/>
      <c r="U2215" s="517"/>
      <c r="V2215" s="16">
        <v>0</v>
      </c>
      <c r="W2215" s="11">
        <v>0</v>
      </c>
      <c r="X2215" s="17">
        <v>0</v>
      </c>
      <c r="Y2215" s="16"/>
      <c r="Z2215" s="11"/>
      <c r="AA2215" s="17"/>
      <c r="AB2215" s="16"/>
      <c r="AC2215" s="11"/>
      <c r="AD2215" s="17">
        <f t="shared" si="490"/>
        <v>0</v>
      </c>
      <c r="AE2215" s="16"/>
      <c r="AF2215" s="11"/>
      <c r="AG2215" s="17"/>
      <c r="AH2215" s="164">
        <f t="shared" si="491"/>
        <v>-27837.811249999999</v>
      </c>
      <c r="AI2215" s="285"/>
      <c r="AJ2215" s="16">
        <f t="shared" si="479"/>
        <v>0</v>
      </c>
    </row>
    <row r="2216" spans="1:36" ht="11.25" customHeight="1">
      <c r="A2216" s="156">
        <v>25400111</v>
      </c>
      <c r="C2216" s="197" t="s">
        <v>1069</v>
      </c>
      <c r="D2216" s="159">
        <v>-9006.9699999999993</v>
      </c>
      <c r="E2216" s="159">
        <v>-8521.91</v>
      </c>
      <c r="F2216" s="159">
        <v>-8036.85</v>
      </c>
      <c r="G2216" s="159">
        <v>-7533.05</v>
      </c>
      <c r="H2216" s="159">
        <v>-7047.99</v>
      </c>
      <c r="I2216" s="159">
        <v>-6562.93</v>
      </c>
      <c r="J2216" s="275">
        <v>-6077.87</v>
      </c>
      <c r="K2216" s="275">
        <v>-5592.81</v>
      </c>
      <c r="L2216" s="160">
        <v>-5108.3500000000004</v>
      </c>
      <c r="M2216" s="160">
        <v>-4853.47</v>
      </c>
      <c r="N2216" s="160">
        <v>-4598.59</v>
      </c>
      <c r="O2216" s="160">
        <v>-4343.71</v>
      </c>
      <c r="P2216" s="160">
        <v>-4088.83</v>
      </c>
      <c r="Q2216" s="160">
        <f t="shared" si="485"/>
        <v>-6235.4525000000003</v>
      </c>
      <c r="R2216" s="222"/>
      <c r="S2216" s="209"/>
      <c r="T2216" s="209"/>
      <c r="U2216" s="517"/>
      <c r="V2216" s="16">
        <v>0</v>
      </c>
      <c r="W2216" s="11">
        <v>0</v>
      </c>
      <c r="X2216" s="17">
        <v>0</v>
      </c>
      <c r="Y2216" s="16"/>
      <c r="Z2216" s="11"/>
      <c r="AA2216" s="17"/>
      <c r="AB2216" s="16"/>
      <c r="AC2216" s="11"/>
      <c r="AD2216" s="17">
        <f t="shared" si="490"/>
        <v>0</v>
      </c>
      <c r="AE2216" s="16"/>
      <c r="AF2216" s="11"/>
      <c r="AG2216" s="17"/>
      <c r="AH2216" s="164">
        <f t="shared" si="491"/>
        <v>-6235.4525000000003</v>
      </c>
      <c r="AI2216" s="285"/>
      <c r="AJ2216" s="16">
        <f t="shared" si="479"/>
        <v>0</v>
      </c>
    </row>
    <row r="2217" spans="1:36" ht="11.25" customHeight="1">
      <c r="A2217" s="156">
        <v>25400131</v>
      </c>
      <c r="B2217" s="144"/>
      <c r="C2217" s="197" t="s">
        <v>1251</v>
      </c>
      <c r="D2217" s="159">
        <v>0</v>
      </c>
      <c r="E2217" s="159">
        <v>0</v>
      </c>
      <c r="F2217" s="159">
        <v>0</v>
      </c>
      <c r="G2217" s="159">
        <v>0</v>
      </c>
      <c r="H2217" s="159">
        <v>0</v>
      </c>
      <c r="I2217" s="159">
        <v>0</v>
      </c>
      <c r="J2217" s="275">
        <v>0</v>
      </c>
      <c r="K2217" s="275">
        <v>0</v>
      </c>
      <c r="L2217" s="160">
        <v>0</v>
      </c>
      <c r="M2217" s="160">
        <v>0</v>
      </c>
      <c r="N2217" s="160">
        <v>0</v>
      </c>
      <c r="O2217" s="160">
        <v>0</v>
      </c>
      <c r="P2217" s="160">
        <v>0</v>
      </c>
      <c r="Q2217" s="160">
        <f t="shared" si="485"/>
        <v>0</v>
      </c>
      <c r="R2217" s="222"/>
      <c r="S2217" s="209"/>
      <c r="T2217" s="209"/>
      <c r="U2217" s="517"/>
      <c r="V2217" s="16">
        <v>0</v>
      </c>
      <c r="W2217" s="11">
        <v>0</v>
      </c>
      <c r="X2217" s="17">
        <v>0</v>
      </c>
      <c r="Y2217" s="16"/>
      <c r="Z2217" s="11"/>
      <c r="AA2217" s="17"/>
      <c r="AB2217" s="16"/>
      <c r="AC2217" s="11"/>
      <c r="AD2217" s="17">
        <f t="shared" si="490"/>
        <v>0</v>
      </c>
      <c r="AE2217" s="16"/>
      <c r="AF2217" s="11"/>
      <c r="AG2217" s="17"/>
      <c r="AH2217" s="164">
        <f t="shared" si="491"/>
        <v>0</v>
      </c>
      <c r="AI2217" s="285"/>
      <c r="AJ2217" s="16">
        <f t="shared" si="479"/>
        <v>0</v>
      </c>
    </row>
    <row r="2218" spans="1:36" ht="11.25" customHeight="1">
      <c r="A2218" s="156">
        <v>25400141</v>
      </c>
      <c r="B2218" s="144"/>
      <c r="C2218" s="197" t="s">
        <v>115</v>
      </c>
      <c r="D2218" s="159">
        <v>0</v>
      </c>
      <c r="E2218" s="159">
        <v>0</v>
      </c>
      <c r="F2218" s="159">
        <v>0</v>
      </c>
      <c r="G2218" s="159">
        <v>0</v>
      </c>
      <c r="H2218" s="159">
        <v>0</v>
      </c>
      <c r="I2218" s="159">
        <v>0</v>
      </c>
      <c r="J2218" s="275">
        <v>0</v>
      </c>
      <c r="K2218" s="275">
        <v>0</v>
      </c>
      <c r="L2218" s="160">
        <v>0</v>
      </c>
      <c r="M2218" s="160">
        <v>0</v>
      </c>
      <c r="N2218" s="160">
        <v>0</v>
      </c>
      <c r="O2218" s="160">
        <v>0</v>
      </c>
      <c r="P2218" s="160">
        <v>0</v>
      </c>
      <c r="Q2218" s="160">
        <f t="shared" si="485"/>
        <v>0</v>
      </c>
      <c r="R2218" s="222"/>
      <c r="S2218" s="209"/>
      <c r="T2218" s="209"/>
      <c r="U2218" s="517"/>
      <c r="V2218" s="16">
        <v>0</v>
      </c>
      <c r="W2218" s="11">
        <v>0</v>
      </c>
      <c r="X2218" s="17">
        <v>0</v>
      </c>
      <c r="Y2218" s="16"/>
      <c r="Z2218" s="11"/>
      <c r="AA2218" s="17"/>
      <c r="AB2218" s="16"/>
      <c r="AC2218" s="11"/>
      <c r="AD2218" s="17">
        <f t="shared" si="490"/>
        <v>0</v>
      </c>
      <c r="AE2218" s="16"/>
      <c r="AF2218" s="11"/>
      <c r="AG2218" s="17"/>
      <c r="AH2218" s="164">
        <f t="shared" si="491"/>
        <v>0</v>
      </c>
      <c r="AI2218" s="285"/>
      <c r="AJ2218" s="16">
        <f t="shared" si="479"/>
        <v>0</v>
      </c>
    </row>
    <row r="2219" spans="1:36" ht="11.25" customHeight="1">
      <c r="A2219" s="156">
        <v>25400142</v>
      </c>
      <c r="B2219" s="144"/>
      <c r="C2219" s="197" t="s">
        <v>115</v>
      </c>
      <c r="D2219" s="159">
        <v>0</v>
      </c>
      <c r="E2219" s="159">
        <v>0</v>
      </c>
      <c r="F2219" s="159">
        <v>0</v>
      </c>
      <c r="G2219" s="159">
        <v>0</v>
      </c>
      <c r="H2219" s="159">
        <v>0</v>
      </c>
      <c r="I2219" s="159">
        <v>0</v>
      </c>
      <c r="J2219" s="275">
        <v>0</v>
      </c>
      <c r="K2219" s="275">
        <v>0</v>
      </c>
      <c r="L2219" s="160">
        <v>0</v>
      </c>
      <c r="M2219" s="160">
        <v>0</v>
      </c>
      <c r="N2219" s="160">
        <v>0</v>
      </c>
      <c r="O2219" s="160">
        <v>0</v>
      </c>
      <c r="P2219" s="160">
        <v>0</v>
      </c>
      <c r="Q2219" s="160">
        <f t="shared" si="485"/>
        <v>0</v>
      </c>
      <c r="R2219" s="222"/>
      <c r="S2219" s="209"/>
      <c r="T2219" s="209"/>
      <c r="U2219" s="517"/>
      <c r="V2219" s="16">
        <v>0</v>
      </c>
      <c r="W2219" s="11">
        <v>0</v>
      </c>
      <c r="X2219" s="17">
        <v>0</v>
      </c>
      <c r="Y2219" s="16"/>
      <c r="Z2219" s="11"/>
      <c r="AA2219" s="17"/>
      <c r="AB2219" s="16"/>
      <c r="AC2219" s="11"/>
      <c r="AD2219" s="17">
        <f t="shared" si="490"/>
        <v>0</v>
      </c>
      <c r="AE2219" s="16"/>
      <c r="AF2219" s="11"/>
      <c r="AG2219" s="17"/>
      <c r="AH2219" s="164">
        <f t="shared" si="491"/>
        <v>0</v>
      </c>
      <c r="AI2219" s="285"/>
      <c r="AJ2219" s="16">
        <f t="shared" si="479"/>
        <v>0</v>
      </c>
    </row>
    <row r="2220" spans="1:36" ht="11.25" customHeight="1">
      <c r="A2220" s="156">
        <v>25400151</v>
      </c>
      <c r="B2220" s="144"/>
      <c r="C2220" s="197" t="s">
        <v>1648</v>
      </c>
      <c r="D2220" s="159">
        <v>0</v>
      </c>
      <c r="E2220" s="159">
        <v>0</v>
      </c>
      <c r="F2220" s="159">
        <v>0</v>
      </c>
      <c r="G2220" s="159">
        <v>0</v>
      </c>
      <c r="H2220" s="159">
        <v>0</v>
      </c>
      <c r="I2220" s="159">
        <v>0</v>
      </c>
      <c r="J2220" s="275">
        <v>0</v>
      </c>
      <c r="K2220" s="275">
        <v>0</v>
      </c>
      <c r="L2220" s="160">
        <v>0</v>
      </c>
      <c r="M2220" s="160">
        <v>0</v>
      </c>
      <c r="N2220" s="160">
        <v>0</v>
      </c>
      <c r="O2220" s="160">
        <v>0</v>
      </c>
      <c r="P2220" s="160">
        <v>0</v>
      </c>
      <c r="Q2220" s="160">
        <f t="shared" si="485"/>
        <v>0</v>
      </c>
      <c r="R2220" s="222"/>
      <c r="S2220" s="209"/>
      <c r="T2220" s="209"/>
      <c r="U2220" s="517"/>
      <c r="V2220" s="16">
        <v>0</v>
      </c>
      <c r="W2220" s="11">
        <v>0</v>
      </c>
      <c r="X2220" s="17">
        <v>0</v>
      </c>
      <c r="Y2220" s="16"/>
      <c r="Z2220" s="11"/>
      <c r="AA2220" s="17"/>
      <c r="AB2220" s="16"/>
      <c r="AC2220" s="11"/>
      <c r="AD2220" s="17">
        <f t="shared" si="490"/>
        <v>0</v>
      </c>
      <c r="AE2220" s="16"/>
      <c r="AF2220" s="11"/>
      <c r="AG2220" s="17"/>
      <c r="AH2220" s="164">
        <f t="shared" si="491"/>
        <v>0</v>
      </c>
      <c r="AI2220" s="285"/>
      <c r="AJ2220" s="16">
        <f t="shared" si="479"/>
        <v>0</v>
      </c>
    </row>
    <row r="2221" spans="1:36" ht="11.25" customHeight="1">
      <c r="A2221" s="156">
        <v>25400152</v>
      </c>
      <c r="B2221" s="144"/>
      <c r="C2221" s="197" t="s">
        <v>1649</v>
      </c>
      <c r="D2221" s="159">
        <v>0</v>
      </c>
      <c r="E2221" s="159">
        <v>0</v>
      </c>
      <c r="F2221" s="159">
        <v>0</v>
      </c>
      <c r="G2221" s="159">
        <v>0</v>
      </c>
      <c r="H2221" s="159">
        <v>0</v>
      </c>
      <c r="I2221" s="159">
        <v>0</v>
      </c>
      <c r="J2221" s="275">
        <v>0</v>
      </c>
      <c r="K2221" s="275">
        <v>0</v>
      </c>
      <c r="L2221" s="160">
        <v>0</v>
      </c>
      <c r="M2221" s="160">
        <v>0</v>
      </c>
      <c r="N2221" s="160">
        <v>0</v>
      </c>
      <c r="O2221" s="160">
        <v>0</v>
      </c>
      <c r="P2221" s="160">
        <v>0</v>
      </c>
      <c r="Q2221" s="160">
        <f t="shared" si="485"/>
        <v>0</v>
      </c>
      <c r="R2221" s="222"/>
      <c r="S2221" s="209"/>
      <c r="T2221" s="209"/>
      <c r="U2221" s="517"/>
      <c r="V2221" s="16">
        <v>0</v>
      </c>
      <c r="W2221" s="11">
        <v>0</v>
      </c>
      <c r="X2221" s="17">
        <v>0</v>
      </c>
      <c r="Y2221" s="16"/>
      <c r="Z2221" s="11"/>
      <c r="AA2221" s="17"/>
      <c r="AB2221" s="16"/>
      <c r="AC2221" s="11"/>
      <c r="AD2221" s="17">
        <f t="shared" si="490"/>
        <v>0</v>
      </c>
      <c r="AE2221" s="16"/>
      <c r="AF2221" s="11"/>
      <c r="AG2221" s="17"/>
      <c r="AH2221" s="164">
        <f t="shared" si="491"/>
        <v>0</v>
      </c>
      <c r="AI2221" s="285"/>
      <c r="AJ2221" s="16">
        <f t="shared" si="479"/>
        <v>0</v>
      </c>
    </row>
    <row r="2222" spans="1:36" ht="11.25" customHeight="1">
      <c r="A2222" s="156">
        <v>25400161</v>
      </c>
      <c r="B2222" s="144"/>
      <c r="C2222" s="252" t="s">
        <v>473</v>
      </c>
      <c r="D2222" s="159">
        <v>0</v>
      </c>
      <c r="E2222" s="159">
        <v>0</v>
      </c>
      <c r="F2222" s="159">
        <v>0</v>
      </c>
      <c r="G2222" s="159">
        <v>0</v>
      </c>
      <c r="H2222" s="159">
        <v>0</v>
      </c>
      <c r="I2222" s="159">
        <v>0</v>
      </c>
      <c r="J2222" s="275">
        <v>0</v>
      </c>
      <c r="K2222" s="275">
        <v>0</v>
      </c>
      <c r="L2222" s="160">
        <v>0</v>
      </c>
      <c r="M2222" s="160">
        <v>0</v>
      </c>
      <c r="N2222" s="160">
        <v>0</v>
      </c>
      <c r="O2222" s="160">
        <v>0</v>
      </c>
      <c r="P2222" s="160">
        <v>0</v>
      </c>
      <c r="Q2222" s="160">
        <f t="shared" si="485"/>
        <v>0</v>
      </c>
      <c r="R2222" s="494"/>
      <c r="S2222" s="239"/>
      <c r="T2222" s="239"/>
      <c r="U2222" s="517"/>
      <c r="V2222" s="16">
        <v>0</v>
      </c>
      <c r="W2222" s="11">
        <v>0</v>
      </c>
      <c r="X2222" s="17">
        <v>0</v>
      </c>
      <c r="Y2222" s="16"/>
      <c r="Z2222" s="11"/>
      <c r="AA2222" s="17"/>
      <c r="AB2222" s="16"/>
      <c r="AC2222" s="11"/>
      <c r="AD2222" s="17">
        <f t="shared" si="490"/>
        <v>0</v>
      </c>
      <c r="AE2222" s="16"/>
      <c r="AF2222" s="11"/>
      <c r="AG2222" s="17"/>
      <c r="AH2222" s="164">
        <f t="shared" si="491"/>
        <v>0</v>
      </c>
      <c r="AI2222" s="285"/>
      <c r="AJ2222" s="16">
        <f t="shared" si="479"/>
        <v>0</v>
      </c>
    </row>
    <row r="2223" spans="1:36" ht="11.25" customHeight="1">
      <c r="A2223" s="156">
        <v>25400171</v>
      </c>
      <c r="B2223" s="144"/>
      <c r="C2223" s="197" t="s">
        <v>1675</v>
      </c>
      <c r="D2223" s="159">
        <v>0</v>
      </c>
      <c r="E2223" s="159">
        <v>0</v>
      </c>
      <c r="F2223" s="159">
        <v>0</v>
      </c>
      <c r="G2223" s="159">
        <v>0</v>
      </c>
      <c r="H2223" s="159">
        <v>0</v>
      </c>
      <c r="I2223" s="159">
        <v>0</v>
      </c>
      <c r="J2223" s="275">
        <v>0</v>
      </c>
      <c r="K2223" s="275">
        <v>0</v>
      </c>
      <c r="L2223" s="160">
        <v>0</v>
      </c>
      <c r="M2223" s="160">
        <v>0</v>
      </c>
      <c r="N2223" s="160">
        <v>0</v>
      </c>
      <c r="O2223" s="160">
        <v>0</v>
      </c>
      <c r="P2223" s="160">
        <v>0</v>
      </c>
      <c r="Q2223" s="160">
        <f t="shared" si="485"/>
        <v>0</v>
      </c>
      <c r="R2223" s="222" t="s">
        <v>1378</v>
      </c>
      <c r="S2223" s="209"/>
      <c r="T2223" s="209" t="s">
        <v>828</v>
      </c>
      <c r="U2223" s="517"/>
      <c r="V2223" s="16">
        <v>0</v>
      </c>
      <c r="W2223" s="11">
        <v>0</v>
      </c>
      <c r="X2223" s="17">
        <v>0</v>
      </c>
      <c r="Y2223" s="10">
        <f>Q2223</f>
        <v>0</v>
      </c>
      <c r="Z2223" s="11"/>
      <c r="AA2223" s="17">
        <f>Q2223</f>
        <v>0</v>
      </c>
      <c r="AB2223" s="16"/>
      <c r="AC2223" s="11"/>
      <c r="AD2223" s="17">
        <f t="shared" si="490"/>
        <v>0</v>
      </c>
      <c r="AE2223" s="16"/>
      <c r="AF2223" s="11"/>
      <c r="AG2223" s="17"/>
      <c r="AH2223" s="164"/>
      <c r="AI2223" s="285"/>
      <c r="AJ2223" s="16">
        <f t="shared" si="479"/>
        <v>0</v>
      </c>
    </row>
    <row r="2224" spans="1:36" ht="11.25" customHeight="1">
      <c r="A2224" s="156">
        <v>25400181</v>
      </c>
      <c r="B2224" s="144"/>
      <c r="C2224" s="252" t="s">
        <v>1668</v>
      </c>
      <c r="D2224" s="159">
        <v>-5216103</v>
      </c>
      <c r="E2224" s="159">
        <v>-5130594</v>
      </c>
      <c r="F2224" s="159">
        <v>-5045085</v>
      </c>
      <c r="G2224" s="159">
        <v>-4959576</v>
      </c>
      <c r="H2224" s="159">
        <v>-4874067</v>
      </c>
      <c r="I2224" s="159">
        <v>-4788558</v>
      </c>
      <c r="J2224" s="275">
        <v>-4703049</v>
      </c>
      <c r="K2224" s="275">
        <v>-4617540</v>
      </c>
      <c r="L2224" s="160">
        <v>-4532031</v>
      </c>
      <c r="M2224" s="160">
        <v>-4446522</v>
      </c>
      <c r="N2224" s="160">
        <v>-4361013</v>
      </c>
      <c r="O2224" s="160">
        <v>-4275504</v>
      </c>
      <c r="P2224" s="160">
        <v>-4189995</v>
      </c>
      <c r="Q2224" s="160">
        <f t="shared" si="485"/>
        <v>-4703049</v>
      </c>
      <c r="R2224" s="222"/>
      <c r="S2224" s="209"/>
      <c r="T2224" s="209"/>
      <c r="U2224" s="517"/>
      <c r="V2224" s="16">
        <v>0</v>
      </c>
      <c r="W2224" s="11">
        <v>0</v>
      </c>
      <c r="X2224" s="17">
        <v>0</v>
      </c>
      <c r="Y2224" s="16"/>
      <c r="Z2224" s="11"/>
      <c r="AA2224" s="17"/>
      <c r="AB2224" s="16"/>
      <c r="AC2224" s="11"/>
      <c r="AD2224" s="17">
        <f t="shared" si="490"/>
        <v>0</v>
      </c>
      <c r="AE2224" s="16"/>
      <c r="AF2224" s="11"/>
      <c r="AG2224" s="17"/>
      <c r="AH2224" s="164">
        <f>Q2224</f>
        <v>-4703049</v>
      </c>
      <c r="AI2224" s="285"/>
      <c r="AJ2224" s="16">
        <f t="shared" si="479"/>
        <v>0</v>
      </c>
    </row>
    <row r="2225" spans="1:36" ht="11.25" customHeight="1">
      <c r="A2225" s="156">
        <v>25400182</v>
      </c>
      <c r="B2225" s="144"/>
      <c r="C2225" s="252" t="s">
        <v>1669</v>
      </c>
      <c r="D2225" s="159">
        <v>-2790147</v>
      </c>
      <c r="E2225" s="159">
        <v>-2744406</v>
      </c>
      <c r="F2225" s="159">
        <v>-2698665</v>
      </c>
      <c r="G2225" s="159">
        <v>-2652924</v>
      </c>
      <c r="H2225" s="159">
        <v>-2607183</v>
      </c>
      <c r="I2225" s="159">
        <v>-2561442</v>
      </c>
      <c r="J2225" s="275">
        <v>-2515701</v>
      </c>
      <c r="K2225" s="275">
        <v>-2469960</v>
      </c>
      <c r="L2225" s="160">
        <v>-2424219</v>
      </c>
      <c r="M2225" s="160">
        <v>-2378478</v>
      </c>
      <c r="N2225" s="160">
        <v>-2332737</v>
      </c>
      <c r="O2225" s="160">
        <v>-2286996</v>
      </c>
      <c r="P2225" s="160">
        <v>-2241255</v>
      </c>
      <c r="Q2225" s="160">
        <f t="shared" si="485"/>
        <v>-2515701</v>
      </c>
      <c r="R2225" s="222"/>
      <c r="S2225" s="209"/>
      <c r="T2225" s="209"/>
      <c r="U2225" s="517"/>
      <c r="V2225" s="16">
        <v>0</v>
      </c>
      <c r="W2225" s="11">
        <v>0</v>
      </c>
      <c r="X2225" s="17">
        <v>0</v>
      </c>
      <c r="Y2225" s="16"/>
      <c r="Z2225" s="11"/>
      <c r="AA2225" s="17"/>
      <c r="AB2225" s="16"/>
      <c r="AC2225" s="11"/>
      <c r="AD2225" s="17">
        <f t="shared" si="490"/>
        <v>0</v>
      </c>
      <c r="AE2225" s="16"/>
      <c r="AF2225" s="11"/>
      <c r="AG2225" s="17"/>
      <c r="AH2225" s="164">
        <f>Q2225</f>
        <v>-2515701</v>
      </c>
      <c r="AI2225" s="285"/>
      <c r="AJ2225" s="16">
        <f t="shared" si="479"/>
        <v>0</v>
      </c>
    </row>
    <row r="2226" spans="1:36" ht="11.25" customHeight="1">
      <c r="A2226" s="156">
        <v>25400191</v>
      </c>
      <c r="B2226" s="144"/>
      <c r="C2226" s="197" t="s">
        <v>1924</v>
      </c>
      <c r="D2226" s="159">
        <v>-1657681.12</v>
      </c>
      <c r="E2226" s="159">
        <v>-1612878.94</v>
      </c>
      <c r="F2226" s="159">
        <v>-1568076.76</v>
      </c>
      <c r="G2226" s="159">
        <v>-1523274.58</v>
      </c>
      <c r="H2226" s="159">
        <v>-1478472.4</v>
      </c>
      <c r="I2226" s="159">
        <v>-1433670.22</v>
      </c>
      <c r="J2226" s="275">
        <v>-1388868.04</v>
      </c>
      <c r="K2226" s="275">
        <v>-1344065.86</v>
      </c>
      <c r="L2226" s="160">
        <v>-1299263.68</v>
      </c>
      <c r="M2226" s="160">
        <v>-1254461.5</v>
      </c>
      <c r="N2226" s="160">
        <v>-1209659.32</v>
      </c>
      <c r="O2226" s="160">
        <v>-1164857.1399999999</v>
      </c>
      <c r="P2226" s="160">
        <v>-1120054.96</v>
      </c>
      <c r="Q2226" s="160">
        <f t="shared" si="485"/>
        <v>-1388868.04</v>
      </c>
      <c r="R2226" s="494" t="s">
        <v>165</v>
      </c>
      <c r="S2226" s="239"/>
      <c r="T2226" s="239" t="s">
        <v>828</v>
      </c>
      <c r="U2226" s="517"/>
      <c r="V2226" s="16"/>
      <c r="W2226" s="11"/>
      <c r="X2226" s="17"/>
      <c r="Y2226" s="16">
        <f>Q2226</f>
        <v>-1388868.04</v>
      </c>
      <c r="Z2226" s="11"/>
      <c r="AA2226" s="17">
        <f>Y2226+Z2226</f>
        <v>-1388868.04</v>
      </c>
      <c r="AB2226" s="16"/>
      <c r="AC2226" s="11"/>
      <c r="AD2226" s="17">
        <f t="shared" si="490"/>
        <v>0</v>
      </c>
      <c r="AE2226" s="16"/>
      <c r="AF2226" s="11"/>
      <c r="AG2226" s="17"/>
      <c r="AH2226" s="164"/>
      <c r="AI2226" s="285"/>
      <c r="AJ2226" s="16">
        <f t="shared" si="479"/>
        <v>0</v>
      </c>
    </row>
    <row r="2227" spans="1:36" ht="11.25" customHeight="1">
      <c r="A2227" s="156">
        <v>25400201</v>
      </c>
      <c r="B2227" s="144"/>
      <c r="C2227" s="197" t="s">
        <v>1925</v>
      </c>
      <c r="D2227" s="159">
        <v>-1209190.17</v>
      </c>
      <c r="E2227" s="159">
        <v>-1176509.3600000001</v>
      </c>
      <c r="F2227" s="159">
        <v>-1143828.55</v>
      </c>
      <c r="G2227" s="159">
        <v>-1111147.74</v>
      </c>
      <c r="H2227" s="159">
        <v>-1078466.93</v>
      </c>
      <c r="I2227" s="159">
        <v>-1045786.12</v>
      </c>
      <c r="J2227" s="275">
        <v>-1013105.31</v>
      </c>
      <c r="K2227" s="275">
        <v>-980424.5</v>
      </c>
      <c r="L2227" s="160">
        <v>-947743.69</v>
      </c>
      <c r="M2227" s="160">
        <v>-915062.88</v>
      </c>
      <c r="N2227" s="160">
        <v>-882382.07</v>
      </c>
      <c r="O2227" s="160">
        <v>-849701.26</v>
      </c>
      <c r="P2227" s="160">
        <v>-817020.45</v>
      </c>
      <c r="Q2227" s="160">
        <f t="shared" si="485"/>
        <v>-1013105.31</v>
      </c>
      <c r="R2227" s="494" t="s">
        <v>165</v>
      </c>
      <c r="S2227" s="239"/>
      <c r="T2227" s="239" t="s">
        <v>828</v>
      </c>
      <c r="U2227" s="517"/>
      <c r="V2227" s="16"/>
      <c r="W2227" s="11"/>
      <c r="X2227" s="17"/>
      <c r="Y2227" s="16">
        <f>Q2227</f>
        <v>-1013105.31</v>
      </c>
      <c r="Z2227" s="11"/>
      <c r="AA2227" s="17">
        <f>Y2227+Z2227</f>
        <v>-1013105.31</v>
      </c>
      <c r="AB2227" s="16"/>
      <c r="AC2227" s="11"/>
      <c r="AD2227" s="17">
        <f t="shared" si="490"/>
        <v>0</v>
      </c>
      <c r="AE2227" s="16"/>
      <c r="AF2227" s="11"/>
      <c r="AG2227" s="17"/>
      <c r="AH2227" s="164"/>
      <c r="AI2227" s="285"/>
      <c r="AJ2227" s="16">
        <f t="shared" si="479"/>
        <v>0</v>
      </c>
    </row>
    <row r="2228" spans="1:36" ht="11.25" customHeight="1">
      <c r="A2228" s="156">
        <v>25400202</v>
      </c>
      <c r="B2228" s="144"/>
      <c r="C2228" s="197" t="s">
        <v>770</v>
      </c>
      <c r="D2228" s="159">
        <v>0</v>
      </c>
      <c r="E2228" s="159">
        <v>0</v>
      </c>
      <c r="F2228" s="159">
        <v>0</v>
      </c>
      <c r="G2228" s="159">
        <v>0</v>
      </c>
      <c r="H2228" s="159">
        <v>0</v>
      </c>
      <c r="I2228" s="159">
        <v>0</v>
      </c>
      <c r="J2228" s="275">
        <v>0</v>
      </c>
      <c r="K2228" s="275">
        <v>0</v>
      </c>
      <c r="L2228" s="160">
        <v>0</v>
      </c>
      <c r="M2228" s="160">
        <v>0</v>
      </c>
      <c r="N2228" s="160">
        <v>0</v>
      </c>
      <c r="O2228" s="160">
        <v>0</v>
      </c>
      <c r="P2228" s="160">
        <v>0</v>
      </c>
      <c r="Q2228" s="160">
        <f t="shared" si="485"/>
        <v>0</v>
      </c>
      <c r="R2228" s="494"/>
      <c r="S2228" s="239"/>
      <c r="T2228" s="239"/>
      <c r="U2228" s="517"/>
      <c r="V2228" s="16">
        <v>0</v>
      </c>
      <c r="W2228" s="11">
        <v>0</v>
      </c>
      <c r="X2228" s="17">
        <v>0</v>
      </c>
      <c r="Y2228" s="16"/>
      <c r="Z2228" s="11"/>
      <c r="AA2228" s="17"/>
      <c r="AB2228" s="16"/>
      <c r="AC2228" s="11"/>
      <c r="AD2228" s="17">
        <f t="shared" si="490"/>
        <v>0</v>
      </c>
      <c r="AE2228" s="16"/>
      <c r="AF2228" s="11"/>
      <c r="AG2228" s="17"/>
      <c r="AH2228" s="164">
        <f>Q2228</f>
        <v>0</v>
      </c>
      <c r="AI2228" s="285"/>
      <c r="AJ2228" s="16">
        <f t="shared" si="479"/>
        <v>0</v>
      </c>
    </row>
    <row r="2229" spans="1:36" ht="11.25" customHeight="1">
      <c r="A2229" s="213">
        <v>25400211</v>
      </c>
      <c r="B2229" s="197"/>
      <c r="C2229" s="197" t="s">
        <v>1998</v>
      </c>
      <c r="D2229" s="159">
        <v>0</v>
      </c>
      <c r="E2229" s="159">
        <v>0</v>
      </c>
      <c r="F2229" s="159">
        <v>0</v>
      </c>
      <c r="G2229" s="159">
        <v>0</v>
      </c>
      <c r="H2229" s="159">
        <v>0</v>
      </c>
      <c r="I2229" s="159">
        <v>0</v>
      </c>
      <c r="J2229" s="275">
        <v>0</v>
      </c>
      <c r="K2229" s="275">
        <v>0</v>
      </c>
      <c r="L2229" s="160">
        <v>0</v>
      </c>
      <c r="M2229" s="160">
        <v>0</v>
      </c>
      <c r="N2229" s="160">
        <v>0</v>
      </c>
      <c r="O2229" s="160">
        <v>0</v>
      </c>
      <c r="P2229" s="160">
        <v>0</v>
      </c>
      <c r="Q2229" s="160">
        <f t="shared" si="485"/>
        <v>0</v>
      </c>
      <c r="R2229" s="494"/>
      <c r="S2229" s="239"/>
      <c r="T2229" s="239" t="s">
        <v>828</v>
      </c>
      <c r="U2229" s="517"/>
      <c r="V2229" s="16"/>
      <c r="W2229" s="11"/>
      <c r="X2229" s="17"/>
      <c r="Y2229" s="16"/>
      <c r="Z2229" s="11"/>
      <c r="AA2229" s="17"/>
      <c r="AB2229" s="16">
        <f>Q2229</f>
        <v>0</v>
      </c>
      <c r="AC2229" s="11"/>
      <c r="AD2229" s="17">
        <f>AB2229+AC2229</f>
        <v>0</v>
      </c>
      <c r="AE2229" s="16"/>
      <c r="AF2229" s="11"/>
      <c r="AG2229" s="17"/>
      <c r="AH2229" s="164"/>
      <c r="AI2229" s="285"/>
      <c r="AJ2229" s="16">
        <f t="shared" si="479"/>
        <v>0</v>
      </c>
    </row>
    <row r="2230" spans="1:36" ht="11.25" customHeight="1">
      <c r="A2230" s="213">
        <v>25400212</v>
      </c>
      <c r="B2230" s="197"/>
      <c r="C2230" s="197" t="s">
        <v>1431</v>
      </c>
      <c r="D2230" s="159">
        <v>0</v>
      </c>
      <c r="E2230" s="159">
        <v>0</v>
      </c>
      <c r="F2230" s="159">
        <v>0</v>
      </c>
      <c r="G2230" s="159">
        <v>0</v>
      </c>
      <c r="H2230" s="159">
        <v>0</v>
      </c>
      <c r="I2230" s="159">
        <v>0</v>
      </c>
      <c r="J2230" s="275">
        <v>0</v>
      </c>
      <c r="K2230" s="275">
        <v>0</v>
      </c>
      <c r="L2230" s="160">
        <v>0</v>
      </c>
      <c r="M2230" s="160">
        <v>0</v>
      </c>
      <c r="N2230" s="160">
        <v>0</v>
      </c>
      <c r="O2230" s="160">
        <v>0</v>
      </c>
      <c r="P2230" s="160">
        <v>0</v>
      </c>
      <c r="Q2230" s="160">
        <f t="shared" si="485"/>
        <v>0</v>
      </c>
      <c r="R2230" s="494"/>
      <c r="S2230" s="239"/>
      <c r="T2230" s="239"/>
      <c r="U2230" s="517"/>
      <c r="V2230" s="16">
        <v>0</v>
      </c>
      <c r="W2230" s="11">
        <v>0</v>
      </c>
      <c r="X2230" s="17">
        <v>0</v>
      </c>
      <c r="Y2230" s="16"/>
      <c r="Z2230" s="11"/>
      <c r="AA2230" s="17"/>
      <c r="AB2230" s="16"/>
      <c r="AC2230" s="11"/>
      <c r="AD2230" s="17">
        <f>SUM(AB2230:AC2230)</f>
        <v>0</v>
      </c>
      <c r="AE2230" s="16"/>
      <c r="AF2230" s="11"/>
      <c r="AG2230" s="17"/>
      <c r="AH2230" s="164">
        <f>Q2230</f>
        <v>0</v>
      </c>
      <c r="AI2230" s="285"/>
      <c r="AJ2230" s="16">
        <f t="shared" si="479"/>
        <v>0</v>
      </c>
    </row>
    <row r="2231" spans="1:36" ht="11.25" customHeight="1">
      <c r="A2231" s="213">
        <v>25400221</v>
      </c>
      <c r="B2231" s="197"/>
      <c r="C2231" s="197" t="s">
        <v>1999</v>
      </c>
      <c r="D2231" s="159">
        <v>-771675</v>
      </c>
      <c r="E2231" s="159">
        <v>-768033.26</v>
      </c>
      <c r="F2231" s="159">
        <v>-767137.57</v>
      </c>
      <c r="G2231" s="159">
        <v>-801100.66</v>
      </c>
      <c r="H2231" s="159">
        <v>-58105.79</v>
      </c>
      <c r="I2231" s="159">
        <v>-58735.32</v>
      </c>
      <c r="J2231" s="275">
        <v>-73852.7</v>
      </c>
      <c r="K2231" s="275">
        <v>-71278.94</v>
      </c>
      <c r="L2231" s="160">
        <v>-68683.009999999995</v>
      </c>
      <c r="M2231" s="160">
        <v>-55782.96</v>
      </c>
      <c r="N2231" s="160">
        <v>-54689</v>
      </c>
      <c r="O2231" s="160">
        <v>-53898.21</v>
      </c>
      <c r="P2231" s="160">
        <v>-52965.279999999999</v>
      </c>
      <c r="Q2231" s="160">
        <f t="shared" si="485"/>
        <v>-270301.46333333332</v>
      </c>
      <c r="R2231" s="494"/>
      <c r="S2231" s="239"/>
      <c r="T2231" s="239" t="s">
        <v>828</v>
      </c>
      <c r="U2231" s="517"/>
      <c r="V2231" s="16"/>
      <c r="W2231" s="11"/>
      <c r="X2231" s="17"/>
      <c r="Y2231" s="16"/>
      <c r="Z2231" s="11"/>
      <c r="AA2231" s="17"/>
      <c r="AB2231" s="16">
        <f>Q2231</f>
        <v>-270301.46333333332</v>
      </c>
      <c r="AC2231" s="11"/>
      <c r="AD2231" s="17">
        <f>AB2231+AC2231</f>
        <v>-270301.46333333332</v>
      </c>
      <c r="AE2231" s="16"/>
      <c r="AF2231" s="11"/>
      <c r="AG2231" s="17"/>
      <c r="AH2231" s="164"/>
      <c r="AI2231" s="285"/>
      <c r="AJ2231" s="16">
        <f t="shared" si="479"/>
        <v>0</v>
      </c>
    </row>
    <row r="2232" spans="1:36" ht="11.25" customHeight="1">
      <c r="A2232" s="213">
        <v>25400222</v>
      </c>
      <c r="B2232" s="197"/>
      <c r="C2232" s="197" t="s">
        <v>1432</v>
      </c>
      <c r="D2232" s="159">
        <v>0</v>
      </c>
      <c r="E2232" s="159">
        <v>0</v>
      </c>
      <c r="F2232" s="159">
        <v>0</v>
      </c>
      <c r="G2232" s="159">
        <v>0</v>
      </c>
      <c r="H2232" s="159">
        <v>0</v>
      </c>
      <c r="I2232" s="159">
        <v>0</v>
      </c>
      <c r="J2232" s="275">
        <v>0</v>
      </c>
      <c r="K2232" s="275">
        <v>0</v>
      </c>
      <c r="L2232" s="160">
        <v>0</v>
      </c>
      <c r="M2232" s="160">
        <v>0</v>
      </c>
      <c r="N2232" s="160">
        <v>0</v>
      </c>
      <c r="O2232" s="160">
        <v>0</v>
      </c>
      <c r="P2232" s="160">
        <v>0</v>
      </c>
      <c r="Q2232" s="160">
        <f t="shared" si="485"/>
        <v>0</v>
      </c>
      <c r="R2232" s="494"/>
      <c r="S2232" s="239"/>
      <c r="T2232" s="239"/>
      <c r="U2232" s="517"/>
      <c r="V2232" s="16">
        <v>0</v>
      </c>
      <c r="W2232" s="11">
        <v>0</v>
      </c>
      <c r="X2232" s="17">
        <v>0</v>
      </c>
      <c r="Y2232" s="16"/>
      <c r="Z2232" s="11"/>
      <c r="AA2232" s="17"/>
      <c r="AB2232" s="16"/>
      <c r="AC2232" s="11"/>
      <c r="AD2232" s="17">
        <f>SUM(AB2232:AC2232)</f>
        <v>0</v>
      </c>
      <c r="AE2232" s="16"/>
      <c r="AF2232" s="11"/>
      <c r="AG2232" s="17"/>
      <c r="AH2232" s="164">
        <f>Q2232</f>
        <v>0</v>
      </c>
      <c r="AI2232" s="285"/>
      <c r="AJ2232" s="16">
        <f t="shared" si="479"/>
        <v>0</v>
      </c>
    </row>
    <row r="2233" spans="1:36" ht="11.25" customHeight="1">
      <c r="A2233" s="213">
        <v>25400231</v>
      </c>
      <c r="B2233" s="197"/>
      <c r="C2233" s="197" t="s">
        <v>2000</v>
      </c>
      <c r="D2233" s="159">
        <v>0</v>
      </c>
      <c r="E2233" s="159">
        <v>0</v>
      </c>
      <c r="F2233" s="159">
        <v>0</v>
      </c>
      <c r="G2233" s="159">
        <v>0</v>
      </c>
      <c r="H2233" s="159">
        <v>0</v>
      </c>
      <c r="I2233" s="159">
        <v>0</v>
      </c>
      <c r="J2233" s="275">
        <v>0</v>
      </c>
      <c r="K2233" s="275">
        <v>0</v>
      </c>
      <c r="L2233" s="160">
        <v>0</v>
      </c>
      <c r="M2233" s="160">
        <v>0</v>
      </c>
      <c r="N2233" s="160">
        <v>0</v>
      </c>
      <c r="O2233" s="160">
        <v>0</v>
      </c>
      <c r="P2233" s="160">
        <v>0</v>
      </c>
      <c r="Q2233" s="160">
        <f t="shared" si="485"/>
        <v>0</v>
      </c>
      <c r="R2233" s="494"/>
      <c r="S2233" s="239"/>
      <c r="T2233" s="239" t="s">
        <v>828</v>
      </c>
      <c r="U2233" s="517"/>
      <c r="V2233" s="16"/>
      <c r="W2233" s="11"/>
      <c r="X2233" s="17"/>
      <c r="Y2233" s="16"/>
      <c r="Z2233" s="11"/>
      <c r="AA2233" s="17"/>
      <c r="AB2233" s="16">
        <f>Q2233</f>
        <v>0</v>
      </c>
      <c r="AC2233" s="11"/>
      <c r="AD2233" s="17">
        <f>AB2233+AC2233</f>
        <v>0</v>
      </c>
      <c r="AE2233" s="16"/>
      <c r="AF2233" s="11"/>
      <c r="AG2233" s="17"/>
      <c r="AH2233" s="164"/>
      <c r="AI2233" s="285"/>
      <c r="AJ2233" s="16">
        <f t="shared" si="479"/>
        <v>0</v>
      </c>
    </row>
    <row r="2234" spans="1:36" ht="11.25" customHeight="1">
      <c r="A2234" s="213">
        <v>25400232</v>
      </c>
      <c r="B2234" s="197"/>
      <c r="C2234" s="197" t="s">
        <v>1918</v>
      </c>
      <c r="D2234" s="159">
        <v>0</v>
      </c>
      <c r="E2234" s="159">
        <v>0</v>
      </c>
      <c r="F2234" s="159">
        <v>0</v>
      </c>
      <c r="G2234" s="159">
        <v>0</v>
      </c>
      <c r="H2234" s="159">
        <v>0</v>
      </c>
      <c r="I2234" s="159">
        <v>0</v>
      </c>
      <c r="J2234" s="275">
        <v>0</v>
      </c>
      <c r="K2234" s="275">
        <v>0</v>
      </c>
      <c r="L2234" s="160">
        <v>0</v>
      </c>
      <c r="M2234" s="160">
        <v>0</v>
      </c>
      <c r="N2234" s="160">
        <v>0</v>
      </c>
      <c r="O2234" s="160">
        <v>0</v>
      </c>
      <c r="P2234" s="160">
        <v>0</v>
      </c>
      <c r="Q2234" s="160">
        <f t="shared" si="485"/>
        <v>0</v>
      </c>
      <c r="R2234" s="494"/>
      <c r="S2234" s="239"/>
      <c r="T2234" s="239"/>
      <c r="U2234" s="517"/>
      <c r="V2234" s="16">
        <v>0</v>
      </c>
      <c r="W2234" s="11">
        <v>0</v>
      </c>
      <c r="X2234" s="17">
        <v>0</v>
      </c>
      <c r="Y2234" s="16"/>
      <c r="Z2234" s="11"/>
      <c r="AA2234" s="17"/>
      <c r="AB2234" s="16"/>
      <c r="AC2234" s="11"/>
      <c r="AD2234" s="17">
        <f>SUM(AB2234:AC2234)</f>
        <v>0</v>
      </c>
      <c r="AE2234" s="16"/>
      <c r="AF2234" s="11"/>
      <c r="AG2234" s="17"/>
      <c r="AH2234" s="164">
        <f>Q2234</f>
        <v>0</v>
      </c>
      <c r="AI2234" s="285"/>
      <c r="AJ2234" s="16">
        <f t="shared" si="479"/>
        <v>0</v>
      </c>
    </row>
    <row r="2235" spans="1:36" ht="11.25" customHeight="1">
      <c r="A2235" s="213">
        <v>25400241</v>
      </c>
      <c r="B2235" s="197"/>
      <c r="C2235" s="197" t="s">
        <v>2020</v>
      </c>
      <c r="D2235" s="159">
        <v>0</v>
      </c>
      <c r="E2235" s="159">
        <v>0</v>
      </c>
      <c r="F2235" s="159">
        <v>0</v>
      </c>
      <c r="G2235" s="159">
        <v>0</v>
      </c>
      <c r="H2235" s="159">
        <v>0</v>
      </c>
      <c r="I2235" s="159">
        <v>0</v>
      </c>
      <c r="J2235" s="275">
        <v>0</v>
      </c>
      <c r="K2235" s="275">
        <v>0</v>
      </c>
      <c r="L2235" s="160">
        <v>0</v>
      </c>
      <c r="M2235" s="160">
        <v>0</v>
      </c>
      <c r="N2235" s="160">
        <v>0</v>
      </c>
      <c r="O2235" s="160">
        <v>0</v>
      </c>
      <c r="P2235" s="160">
        <v>0</v>
      </c>
      <c r="Q2235" s="160">
        <f t="shared" si="485"/>
        <v>0</v>
      </c>
      <c r="R2235" s="494"/>
      <c r="S2235" s="239"/>
      <c r="T2235" s="239" t="s">
        <v>828</v>
      </c>
      <c r="U2235" s="517"/>
      <c r="V2235" s="16"/>
      <c r="W2235" s="11"/>
      <c r="X2235" s="17"/>
      <c r="Y2235" s="16"/>
      <c r="Z2235" s="11"/>
      <c r="AA2235" s="17"/>
      <c r="AB2235" s="16">
        <f t="shared" ref="AB2235:AB2242" si="492">Q2235</f>
        <v>0</v>
      </c>
      <c r="AC2235" s="11"/>
      <c r="AD2235" s="17">
        <f t="shared" ref="AD2235:AD2242" si="493">AB2235+AC2235</f>
        <v>0</v>
      </c>
      <c r="AE2235" s="16"/>
      <c r="AF2235" s="11"/>
      <c r="AG2235" s="17"/>
      <c r="AH2235" s="164"/>
      <c r="AI2235" s="285"/>
      <c r="AJ2235" s="16">
        <f t="shared" si="479"/>
        <v>0</v>
      </c>
    </row>
    <row r="2236" spans="1:36" ht="11.25" customHeight="1">
      <c r="A2236" s="213">
        <v>25400251</v>
      </c>
      <c r="B2236" s="197"/>
      <c r="C2236" s="197" t="s">
        <v>2021</v>
      </c>
      <c r="D2236" s="159">
        <v>0</v>
      </c>
      <c r="E2236" s="159">
        <v>0</v>
      </c>
      <c r="F2236" s="159">
        <v>0</v>
      </c>
      <c r="G2236" s="159">
        <v>0</v>
      </c>
      <c r="H2236" s="159">
        <v>0</v>
      </c>
      <c r="I2236" s="159">
        <v>0</v>
      </c>
      <c r="J2236" s="275">
        <v>0</v>
      </c>
      <c r="K2236" s="275">
        <v>0</v>
      </c>
      <c r="L2236" s="160">
        <v>0</v>
      </c>
      <c r="M2236" s="160">
        <v>0</v>
      </c>
      <c r="N2236" s="160">
        <v>0</v>
      </c>
      <c r="O2236" s="160">
        <v>0</v>
      </c>
      <c r="P2236" s="160">
        <v>0</v>
      </c>
      <c r="Q2236" s="160">
        <f t="shared" si="485"/>
        <v>0</v>
      </c>
      <c r="R2236" s="494"/>
      <c r="S2236" s="239"/>
      <c r="T2236" s="239" t="s">
        <v>828</v>
      </c>
      <c r="U2236" s="517"/>
      <c r="V2236" s="16"/>
      <c r="W2236" s="11"/>
      <c r="X2236" s="17"/>
      <c r="Y2236" s="16"/>
      <c r="Z2236" s="11"/>
      <c r="AA2236" s="17"/>
      <c r="AB2236" s="16">
        <f t="shared" si="492"/>
        <v>0</v>
      </c>
      <c r="AC2236" s="11"/>
      <c r="AD2236" s="17">
        <f t="shared" si="493"/>
        <v>0</v>
      </c>
      <c r="AE2236" s="16"/>
      <c r="AF2236" s="11"/>
      <c r="AG2236" s="17"/>
      <c r="AH2236" s="164"/>
      <c r="AI2236" s="285"/>
      <c r="AJ2236" s="16">
        <f t="shared" si="479"/>
        <v>0</v>
      </c>
    </row>
    <row r="2237" spans="1:36" ht="11.25" customHeight="1">
      <c r="A2237" s="213">
        <v>25400261</v>
      </c>
      <c r="B2237" s="197"/>
      <c r="C2237" s="197" t="s">
        <v>2022</v>
      </c>
      <c r="D2237" s="159">
        <v>-93615823</v>
      </c>
      <c r="E2237" s="159">
        <v>-93615823</v>
      </c>
      <c r="F2237" s="159">
        <v>-93615823</v>
      </c>
      <c r="G2237" s="159">
        <v>-93615823</v>
      </c>
      <c r="H2237" s="159">
        <v>-93615823</v>
      </c>
      <c r="I2237" s="159">
        <v>-93615823</v>
      </c>
      <c r="J2237" s="275">
        <v>-93615823</v>
      </c>
      <c r="K2237" s="275">
        <v>-93615823</v>
      </c>
      <c r="L2237" s="160">
        <v>-93615823</v>
      </c>
      <c r="M2237" s="160">
        <v>-93615823</v>
      </c>
      <c r="N2237" s="160">
        <v>-93615823</v>
      </c>
      <c r="O2237" s="160">
        <v>-93615823</v>
      </c>
      <c r="P2237" s="160">
        <v>-93615823</v>
      </c>
      <c r="Q2237" s="160">
        <f t="shared" si="485"/>
        <v>-93615823</v>
      </c>
      <c r="R2237" s="494"/>
      <c r="S2237" s="239"/>
      <c r="T2237" s="239" t="s">
        <v>828</v>
      </c>
      <c r="U2237" s="517"/>
      <c r="V2237" s="16"/>
      <c r="W2237" s="11"/>
      <c r="X2237" s="17"/>
      <c r="Y2237" s="16"/>
      <c r="Z2237" s="11"/>
      <c r="AA2237" s="17"/>
      <c r="AB2237" s="16">
        <f t="shared" si="492"/>
        <v>-93615823</v>
      </c>
      <c r="AC2237" s="11"/>
      <c r="AD2237" s="17">
        <f t="shared" si="493"/>
        <v>-93615823</v>
      </c>
      <c r="AE2237" s="16"/>
      <c r="AF2237" s="11"/>
      <c r="AG2237" s="17"/>
      <c r="AH2237" s="164"/>
      <c r="AI2237" s="285"/>
      <c r="AJ2237" s="16">
        <f t="shared" si="479"/>
        <v>0</v>
      </c>
    </row>
    <row r="2238" spans="1:36" ht="11.25" customHeight="1">
      <c r="A2238" s="213">
        <v>25400271</v>
      </c>
      <c r="B2238" s="197"/>
      <c r="C2238" s="197" t="s">
        <v>2023</v>
      </c>
      <c r="D2238" s="159">
        <v>0</v>
      </c>
      <c r="E2238" s="159">
        <v>0</v>
      </c>
      <c r="F2238" s="159">
        <v>0</v>
      </c>
      <c r="G2238" s="159">
        <v>0</v>
      </c>
      <c r="H2238" s="159">
        <v>0</v>
      </c>
      <c r="I2238" s="159">
        <v>0</v>
      </c>
      <c r="J2238" s="275">
        <v>0</v>
      </c>
      <c r="K2238" s="275">
        <v>0</v>
      </c>
      <c r="L2238" s="160">
        <v>0</v>
      </c>
      <c r="M2238" s="160">
        <v>0</v>
      </c>
      <c r="N2238" s="160">
        <v>0</v>
      </c>
      <c r="O2238" s="160">
        <v>0</v>
      </c>
      <c r="P2238" s="160">
        <v>0</v>
      </c>
      <c r="Q2238" s="160">
        <f t="shared" si="485"/>
        <v>0</v>
      </c>
      <c r="R2238" s="494"/>
      <c r="S2238" s="239"/>
      <c r="T2238" s="239" t="s">
        <v>828</v>
      </c>
      <c r="U2238" s="517"/>
      <c r="V2238" s="16"/>
      <c r="W2238" s="11"/>
      <c r="X2238" s="17"/>
      <c r="Y2238" s="16"/>
      <c r="Z2238" s="11"/>
      <c r="AA2238" s="17"/>
      <c r="AB2238" s="16">
        <f t="shared" si="492"/>
        <v>0</v>
      </c>
      <c r="AC2238" s="11"/>
      <c r="AD2238" s="17">
        <f t="shared" si="493"/>
        <v>0</v>
      </c>
      <c r="AE2238" s="16"/>
      <c r="AF2238" s="11"/>
      <c r="AG2238" s="17"/>
      <c r="AH2238" s="164"/>
      <c r="AI2238" s="285"/>
      <c r="AJ2238" s="16">
        <f t="shared" si="479"/>
        <v>0</v>
      </c>
    </row>
    <row r="2239" spans="1:36" ht="11.25" customHeight="1">
      <c r="A2239" s="213">
        <v>25400281</v>
      </c>
      <c r="B2239" s="197"/>
      <c r="C2239" s="197" t="s">
        <v>2153</v>
      </c>
      <c r="D2239" s="159">
        <v>0</v>
      </c>
      <c r="E2239" s="159">
        <v>0</v>
      </c>
      <c r="F2239" s="159">
        <v>0</v>
      </c>
      <c r="G2239" s="159">
        <v>0</v>
      </c>
      <c r="H2239" s="159">
        <v>0</v>
      </c>
      <c r="I2239" s="159">
        <v>0</v>
      </c>
      <c r="J2239" s="275">
        <v>0</v>
      </c>
      <c r="K2239" s="275">
        <v>0</v>
      </c>
      <c r="L2239" s="160">
        <v>0</v>
      </c>
      <c r="M2239" s="160">
        <v>0</v>
      </c>
      <c r="N2239" s="160">
        <v>0</v>
      </c>
      <c r="O2239" s="160">
        <v>0</v>
      </c>
      <c r="P2239" s="160">
        <v>0</v>
      </c>
      <c r="Q2239" s="160">
        <f t="shared" si="485"/>
        <v>0</v>
      </c>
      <c r="R2239" s="494" t="s">
        <v>327</v>
      </c>
      <c r="S2239" s="239"/>
      <c r="T2239" s="239" t="s">
        <v>828</v>
      </c>
      <c r="U2239" s="517"/>
      <c r="V2239" s="16"/>
      <c r="W2239" s="11"/>
      <c r="X2239" s="17"/>
      <c r="Y2239" s="16"/>
      <c r="Z2239" s="11"/>
      <c r="AA2239" s="17"/>
      <c r="AB2239" s="16">
        <f t="shared" si="492"/>
        <v>0</v>
      </c>
      <c r="AC2239" s="11"/>
      <c r="AD2239" s="17">
        <f t="shared" si="493"/>
        <v>0</v>
      </c>
      <c r="AE2239" s="16"/>
      <c r="AF2239" s="11"/>
      <c r="AG2239" s="17"/>
      <c r="AH2239" s="164"/>
      <c r="AI2239" s="285"/>
      <c r="AJ2239" s="16">
        <f t="shared" si="479"/>
        <v>0</v>
      </c>
    </row>
    <row r="2240" spans="1:36" ht="11.25" customHeight="1">
      <c r="A2240" s="213">
        <v>25400291</v>
      </c>
      <c r="B2240" s="197"/>
      <c r="C2240" s="197" t="s">
        <v>2317</v>
      </c>
      <c r="D2240" s="159">
        <v>-658589.87</v>
      </c>
      <c r="E2240" s="159">
        <v>-515226.98</v>
      </c>
      <c r="F2240" s="159">
        <v>-336542.32</v>
      </c>
      <c r="G2240" s="159">
        <v>-140927.70000000001</v>
      </c>
      <c r="H2240" s="159">
        <v>-837291.76</v>
      </c>
      <c r="I2240" s="159">
        <v>-751794.1</v>
      </c>
      <c r="J2240" s="275">
        <v>-670951.01</v>
      </c>
      <c r="K2240" s="275">
        <v>-604378.72</v>
      </c>
      <c r="L2240" s="160">
        <v>-538103.55000000005</v>
      </c>
      <c r="M2240" s="160">
        <v>-473486.25</v>
      </c>
      <c r="N2240" s="160">
        <v>-404638.46</v>
      </c>
      <c r="O2240" s="160">
        <v>-335503.07</v>
      </c>
      <c r="P2240" s="160">
        <v>-271173.87</v>
      </c>
      <c r="Q2240" s="160">
        <f t="shared" si="485"/>
        <v>-506143.81583333336</v>
      </c>
      <c r="R2240" s="494"/>
      <c r="S2240" s="239"/>
      <c r="T2240" s="239" t="s">
        <v>828</v>
      </c>
      <c r="U2240" s="517"/>
      <c r="V2240" s="16"/>
      <c r="W2240" s="11"/>
      <c r="X2240" s="17"/>
      <c r="Y2240" s="16"/>
      <c r="Z2240" s="11"/>
      <c r="AA2240" s="17"/>
      <c r="AB2240" s="16">
        <f t="shared" si="492"/>
        <v>-506143.81583333336</v>
      </c>
      <c r="AC2240" s="11"/>
      <c r="AD2240" s="17">
        <f t="shared" si="493"/>
        <v>-506143.81583333336</v>
      </c>
      <c r="AE2240" s="16"/>
      <c r="AF2240" s="11"/>
      <c r="AG2240" s="17"/>
      <c r="AH2240" s="164"/>
      <c r="AI2240" s="285"/>
      <c r="AJ2240" s="16">
        <f t="shared" si="479"/>
        <v>0</v>
      </c>
    </row>
    <row r="2241" spans="1:36" ht="11.25" customHeight="1">
      <c r="A2241" s="213">
        <v>25400301</v>
      </c>
      <c r="B2241" s="197"/>
      <c r="C2241" s="197" t="s">
        <v>2335</v>
      </c>
      <c r="D2241" s="159">
        <v>-19415.27</v>
      </c>
      <c r="E2241" s="159">
        <v>-9864.9</v>
      </c>
      <c r="F2241" s="159">
        <v>3678.93</v>
      </c>
      <c r="G2241" s="159">
        <v>19749.93</v>
      </c>
      <c r="H2241" s="159">
        <v>-25176.85</v>
      </c>
      <c r="I2241" s="159">
        <v>-24028.95</v>
      </c>
      <c r="J2241" s="275">
        <v>-23075.09</v>
      </c>
      <c r="K2241" s="275">
        <v>-22230.22</v>
      </c>
      <c r="L2241" s="160">
        <v>-21033.54</v>
      </c>
      <c r="M2241" s="160">
        <v>-19575.14</v>
      </c>
      <c r="N2241" s="160">
        <v>-17481.47</v>
      </c>
      <c r="O2241" s="160">
        <v>-14985.28</v>
      </c>
      <c r="P2241" s="160">
        <v>-12416.12</v>
      </c>
      <c r="Q2241" s="160">
        <f t="shared" si="485"/>
        <v>-14161.522916666667</v>
      </c>
      <c r="R2241" s="494"/>
      <c r="S2241" s="239"/>
      <c r="T2241" s="239" t="s">
        <v>828</v>
      </c>
      <c r="U2241" s="517"/>
      <c r="V2241" s="16"/>
      <c r="W2241" s="11"/>
      <c r="X2241" s="17"/>
      <c r="Y2241" s="16"/>
      <c r="Z2241" s="11"/>
      <c r="AA2241" s="17"/>
      <c r="AB2241" s="16">
        <f t="shared" si="492"/>
        <v>-14161.522916666667</v>
      </c>
      <c r="AC2241" s="11"/>
      <c r="AD2241" s="17">
        <f t="shared" si="493"/>
        <v>-14161.522916666667</v>
      </c>
      <c r="AE2241" s="16"/>
      <c r="AF2241" s="11"/>
      <c r="AG2241" s="17"/>
      <c r="AH2241" s="164"/>
      <c r="AI2241" s="285"/>
      <c r="AJ2241" s="16">
        <f t="shared" si="479"/>
        <v>0</v>
      </c>
    </row>
    <row r="2242" spans="1:36" ht="11.25" customHeight="1">
      <c r="A2242" s="213">
        <v>25400311</v>
      </c>
      <c r="B2242" s="197"/>
      <c r="C2242" s="197" t="s">
        <v>2321</v>
      </c>
      <c r="D2242" s="159">
        <v>-29946.99</v>
      </c>
      <c r="E2242" s="159">
        <v>-34238.93</v>
      </c>
      <c r="F2242" s="159">
        <v>-38518.22</v>
      </c>
      <c r="G2242" s="159">
        <v>-42889.68</v>
      </c>
      <c r="H2242" s="159">
        <v>-2395.04</v>
      </c>
      <c r="I2242" s="159">
        <v>-2720.73</v>
      </c>
      <c r="J2242" s="275">
        <v>-3090.32</v>
      </c>
      <c r="K2242" s="275">
        <v>-3494.87</v>
      </c>
      <c r="L2242" s="160">
        <v>-3885.01</v>
      </c>
      <c r="M2242" s="160">
        <v>-4231.96</v>
      </c>
      <c r="N2242" s="160">
        <v>-4539.8999999999996</v>
      </c>
      <c r="O2242" s="160">
        <v>-4842.59</v>
      </c>
      <c r="P2242" s="160">
        <v>-5140.47</v>
      </c>
      <c r="Q2242" s="160">
        <f t="shared" si="485"/>
        <v>-13532.581666666665</v>
      </c>
      <c r="R2242" s="494"/>
      <c r="S2242" s="239"/>
      <c r="T2242" s="239" t="s">
        <v>828</v>
      </c>
      <c r="U2242" s="517"/>
      <c r="V2242" s="16"/>
      <c r="W2242" s="11"/>
      <c r="X2242" s="17"/>
      <c r="Y2242" s="16"/>
      <c r="Z2242" s="11"/>
      <c r="AA2242" s="17"/>
      <c r="AB2242" s="16">
        <f t="shared" si="492"/>
        <v>-13532.581666666665</v>
      </c>
      <c r="AC2242" s="11"/>
      <c r="AD2242" s="17">
        <f t="shared" si="493"/>
        <v>-13532.581666666665</v>
      </c>
      <c r="AE2242" s="16"/>
      <c r="AF2242" s="11"/>
      <c r="AG2242" s="17"/>
      <c r="AH2242" s="164"/>
      <c r="AI2242" s="285"/>
      <c r="AJ2242" s="16">
        <f t="shared" ref="AJ2242:AJ2305" si="494">Q2242-X2242-AA2242-AD2242-AG2242-AH2242</f>
        <v>0</v>
      </c>
    </row>
    <row r="2243" spans="1:36" ht="11.25" customHeight="1">
      <c r="A2243" s="213">
        <v>25400321</v>
      </c>
      <c r="B2243" s="197"/>
      <c r="C2243" s="197" t="s">
        <v>2344</v>
      </c>
      <c r="D2243" s="159">
        <v>-183330.37</v>
      </c>
      <c r="E2243" s="159">
        <v>-194327.02</v>
      </c>
      <c r="F2243" s="159">
        <v>-179844.25</v>
      </c>
      <c r="G2243" s="159">
        <v>-151461.54999999999</v>
      </c>
      <c r="H2243" s="159">
        <v>-138520.76999999999</v>
      </c>
      <c r="I2243" s="159">
        <v>-129631.07</v>
      </c>
      <c r="J2243" s="275">
        <v>-120544.19</v>
      </c>
      <c r="K2243" s="275">
        <v>-128144.03</v>
      </c>
      <c r="L2243" s="160">
        <v>-133875.76</v>
      </c>
      <c r="M2243" s="160">
        <v>-139864.56</v>
      </c>
      <c r="N2243" s="160">
        <v>-138438.72</v>
      </c>
      <c r="O2243" s="160">
        <v>-134431.5</v>
      </c>
      <c r="P2243" s="160">
        <v>-135027.54999999999</v>
      </c>
      <c r="Q2243" s="160">
        <f t="shared" si="485"/>
        <v>-145688.53166666668</v>
      </c>
      <c r="R2243" s="494"/>
      <c r="S2243" s="239"/>
      <c r="T2243" s="239" t="s">
        <v>1056</v>
      </c>
      <c r="U2243" s="517"/>
      <c r="V2243" s="16">
        <v>0</v>
      </c>
      <c r="W2243" s="11">
        <v>0</v>
      </c>
      <c r="X2243" s="17">
        <v>0</v>
      </c>
      <c r="Y2243" s="16"/>
      <c r="Z2243" s="11"/>
      <c r="AA2243" s="17"/>
      <c r="AB2243" s="16"/>
      <c r="AC2243" s="11"/>
      <c r="AD2243" s="17">
        <f>SUM(AB2243:AC2243)</f>
        <v>0</v>
      </c>
      <c r="AE2243" s="16">
        <f>$Q2243</f>
        <v>-145688.53166666668</v>
      </c>
      <c r="AF2243" s="16">
        <f>$Q2243</f>
        <v>-145688.53166666668</v>
      </c>
      <c r="AG2243" s="16">
        <f>$Q2243</f>
        <v>-145688.53166666668</v>
      </c>
      <c r="AH2243" s="161"/>
      <c r="AI2243" s="285"/>
      <c r="AJ2243" s="16">
        <f t="shared" si="494"/>
        <v>0</v>
      </c>
    </row>
    <row r="2244" spans="1:36" ht="11.25" customHeight="1">
      <c r="A2244" s="213">
        <v>25400331</v>
      </c>
      <c r="B2244" s="197"/>
      <c r="C2244" s="197" t="s">
        <v>2421</v>
      </c>
      <c r="D2244" s="159">
        <v>-2058079.63</v>
      </c>
      <c r="E2244" s="159">
        <v>-2196965.2400000002</v>
      </c>
      <c r="F2244" s="159">
        <v>-2040380.46</v>
      </c>
      <c r="G2244" s="159">
        <v>-1728477.79</v>
      </c>
      <c r="H2244" s="159">
        <v>-1436249.06</v>
      </c>
      <c r="I2244" s="159">
        <v>-1290352.92</v>
      </c>
      <c r="J2244" s="275">
        <v>-1153612.1200000001</v>
      </c>
      <c r="K2244" s="275">
        <v>-1243168.3400000001</v>
      </c>
      <c r="L2244" s="160">
        <v>-1319509.32</v>
      </c>
      <c r="M2244" s="160">
        <v>-1409804.79</v>
      </c>
      <c r="N2244" s="160">
        <v>-1415722.34</v>
      </c>
      <c r="O2244" s="160">
        <v>-1399730.2</v>
      </c>
      <c r="P2244" s="160">
        <v>-1453751.45</v>
      </c>
      <c r="Q2244" s="160">
        <f t="shared" si="485"/>
        <v>-1532490.6766666665</v>
      </c>
      <c r="R2244" s="494"/>
      <c r="S2244" s="239"/>
      <c r="T2244" s="239" t="s">
        <v>1056</v>
      </c>
      <c r="U2244" s="517"/>
      <c r="V2244" s="16">
        <v>0</v>
      </c>
      <c r="W2244" s="11">
        <v>0</v>
      </c>
      <c r="X2244" s="17">
        <v>0</v>
      </c>
      <c r="Y2244" s="16"/>
      <c r="Z2244" s="11"/>
      <c r="AA2244" s="17"/>
      <c r="AB2244" s="16"/>
      <c r="AC2244" s="11"/>
      <c r="AD2244" s="17">
        <f>SUM(AB2244:AC2244)</f>
        <v>0</v>
      </c>
      <c r="AE2244" s="16">
        <f>$Q$2244</f>
        <v>-1532490.6766666665</v>
      </c>
      <c r="AF2244" s="16">
        <f>$Q$2244</f>
        <v>-1532490.6766666665</v>
      </c>
      <c r="AG2244" s="16">
        <f>$Q$2244</f>
        <v>-1532490.6766666665</v>
      </c>
      <c r="AH2244" s="161"/>
      <c r="AI2244" s="285"/>
      <c r="AJ2244" s="16">
        <f t="shared" si="494"/>
        <v>0</v>
      </c>
    </row>
    <row r="2245" spans="1:36" ht="11.25" customHeight="1">
      <c r="A2245" s="213">
        <v>25400341</v>
      </c>
      <c r="B2245" s="144"/>
      <c r="C2245" s="144" t="s">
        <v>2594</v>
      </c>
      <c r="D2245" s="159">
        <v>0</v>
      </c>
      <c r="E2245" s="159">
        <v>0</v>
      </c>
      <c r="F2245" s="159">
        <v>0</v>
      </c>
      <c r="G2245" s="159">
        <v>0</v>
      </c>
      <c r="H2245" s="159">
        <v>0</v>
      </c>
      <c r="I2245" s="159">
        <v>0</v>
      </c>
      <c r="J2245" s="275">
        <v>0</v>
      </c>
      <c r="K2245" s="275">
        <v>0</v>
      </c>
      <c r="L2245" s="160">
        <v>0</v>
      </c>
      <c r="M2245" s="160">
        <v>0</v>
      </c>
      <c r="N2245" s="160">
        <v>-786417.32</v>
      </c>
      <c r="O2245" s="160">
        <v>-1762292.4</v>
      </c>
      <c r="P2245" s="160">
        <v>-1762292.4</v>
      </c>
      <c r="Q2245" s="160">
        <f t="shared" si="485"/>
        <v>-285821.32666666666</v>
      </c>
      <c r="R2245" s="222"/>
      <c r="S2245" s="209"/>
      <c r="T2245" s="209" t="s">
        <v>828</v>
      </c>
      <c r="U2245" s="517"/>
      <c r="V2245" s="16">
        <v>0</v>
      </c>
      <c r="W2245" s="11">
        <v>0</v>
      </c>
      <c r="X2245" s="17">
        <v>0</v>
      </c>
      <c r="Y2245" s="16"/>
      <c r="Z2245" s="11"/>
      <c r="AA2245" s="17"/>
      <c r="AB2245" s="16">
        <f>$Q2245</f>
        <v>-285821.32666666666</v>
      </c>
      <c r="AC2245" s="11"/>
      <c r="AD2245" s="17">
        <f t="shared" ref="AD2245:AD2253" si="495">SUM(AB2245:AC2245)</f>
        <v>-285821.32666666666</v>
      </c>
      <c r="AE2245" s="16"/>
      <c r="AF2245" s="11"/>
      <c r="AG2245" s="17"/>
      <c r="AH2245" s="161"/>
      <c r="AI2245" s="285"/>
      <c r="AJ2245" s="16">
        <f t="shared" si="494"/>
        <v>0</v>
      </c>
    </row>
    <row r="2246" spans="1:36" ht="11.25" customHeight="1">
      <c r="A2246" s="213">
        <v>25400342</v>
      </c>
      <c r="B2246" s="144"/>
      <c r="C2246" s="144" t="s">
        <v>2595</v>
      </c>
      <c r="D2246" s="159">
        <v>0</v>
      </c>
      <c r="E2246" s="159">
        <v>0</v>
      </c>
      <c r="F2246" s="159">
        <v>0</v>
      </c>
      <c r="G2246" s="159">
        <v>0</v>
      </c>
      <c r="H2246" s="159">
        <v>0</v>
      </c>
      <c r="I2246" s="159">
        <v>0</v>
      </c>
      <c r="J2246" s="275">
        <v>0</v>
      </c>
      <c r="K2246" s="275">
        <v>0</v>
      </c>
      <c r="L2246" s="160">
        <v>0</v>
      </c>
      <c r="M2246" s="160">
        <v>0</v>
      </c>
      <c r="N2246" s="160">
        <v>0</v>
      </c>
      <c r="O2246" s="160">
        <v>0</v>
      </c>
      <c r="P2246" s="160">
        <v>0</v>
      </c>
      <c r="Q2246" s="160">
        <f t="shared" si="485"/>
        <v>0</v>
      </c>
      <c r="R2246" s="222"/>
      <c r="S2246" s="209"/>
      <c r="T2246" s="209" t="s">
        <v>1680</v>
      </c>
      <c r="U2246" s="517"/>
      <c r="V2246" s="16">
        <v>0</v>
      </c>
      <c r="W2246" s="11">
        <v>0</v>
      </c>
      <c r="X2246" s="17">
        <v>0</v>
      </c>
      <c r="Y2246" s="16"/>
      <c r="Z2246" s="11"/>
      <c r="AA2246" s="17"/>
      <c r="AB2246" s="16"/>
      <c r="AC2246" s="11">
        <f>$Q2246</f>
        <v>0</v>
      </c>
      <c r="AD2246" s="17">
        <f t="shared" si="495"/>
        <v>0</v>
      </c>
      <c r="AE2246" s="16"/>
      <c r="AF2246" s="11"/>
      <c r="AG2246" s="17"/>
      <c r="AH2246" s="161"/>
      <c r="AI2246" s="285"/>
      <c r="AJ2246" s="16">
        <f t="shared" si="494"/>
        <v>0</v>
      </c>
    </row>
    <row r="2247" spans="1:36" ht="11.25" customHeight="1">
      <c r="A2247" s="213">
        <v>25400351</v>
      </c>
      <c r="B2247" s="144"/>
      <c r="C2247" s="144" t="s">
        <v>2596</v>
      </c>
      <c r="D2247" s="159">
        <v>0</v>
      </c>
      <c r="E2247" s="159">
        <v>0</v>
      </c>
      <c r="F2247" s="159">
        <v>0</v>
      </c>
      <c r="G2247" s="159">
        <v>0</v>
      </c>
      <c r="H2247" s="159">
        <v>0</v>
      </c>
      <c r="I2247" s="159">
        <v>0</v>
      </c>
      <c r="J2247" s="275">
        <v>0</v>
      </c>
      <c r="K2247" s="275">
        <v>0</v>
      </c>
      <c r="L2247" s="160">
        <v>0</v>
      </c>
      <c r="M2247" s="160">
        <v>0</v>
      </c>
      <c r="N2247" s="160">
        <v>0</v>
      </c>
      <c r="O2247" s="160">
        <v>0</v>
      </c>
      <c r="P2247" s="160">
        <v>0</v>
      </c>
      <c r="Q2247" s="160">
        <f t="shared" si="485"/>
        <v>0</v>
      </c>
      <c r="R2247" s="222"/>
      <c r="S2247" s="209"/>
      <c r="T2247" s="209" t="s">
        <v>828</v>
      </c>
      <c r="U2247" s="517"/>
      <c r="V2247" s="16">
        <v>0</v>
      </c>
      <c r="W2247" s="11">
        <v>0</v>
      </c>
      <c r="X2247" s="17">
        <v>0</v>
      </c>
      <c r="Y2247" s="16"/>
      <c r="Z2247" s="11"/>
      <c r="AA2247" s="17"/>
      <c r="AB2247" s="16">
        <f>$Q2247</f>
        <v>0</v>
      </c>
      <c r="AC2247" s="11"/>
      <c r="AD2247" s="17">
        <f t="shared" si="495"/>
        <v>0</v>
      </c>
      <c r="AE2247" s="16"/>
      <c r="AF2247" s="11"/>
      <c r="AG2247" s="17"/>
      <c r="AH2247" s="161"/>
      <c r="AI2247" s="285"/>
      <c r="AJ2247" s="16">
        <f t="shared" si="494"/>
        <v>0</v>
      </c>
    </row>
    <row r="2248" spans="1:36" ht="11.25" customHeight="1">
      <c r="A2248" s="213">
        <v>25400352</v>
      </c>
      <c r="B2248" s="144"/>
      <c r="C2248" s="144" t="s">
        <v>2597</v>
      </c>
      <c r="D2248" s="159">
        <v>0</v>
      </c>
      <c r="E2248" s="159">
        <v>0</v>
      </c>
      <c r="F2248" s="159">
        <v>0</v>
      </c>
      <c r="G2248" s="159">
        <v>0</v>
      </c>
      <c r="H2248" s="159">
        <v>0</v>
      </c>
      <c r="I2248" s="159">
        <v>0</v>
      </c>
      <c r="J2248" s="275">
        <v>0</v>
      </c>
      <c r="K2248" s="275">
        <v>0</v>
      </c>
      <c r="L2248" s="160">
        <v>0</v>
      </c>
      <c r="M2248" s="160">
        <v>0</v>
      </c>
      <c r="N2248" s="160">
        <v>0</v>
      </c>
      <c r="O2248" s="160">
        <v>0</v>
      </c>
      <c r="P2248" s="160">
        <v>-34198.32</v>
      </c>
      <c r="Q2248" s="160">
        <f t="shared" si="485"/>
        <v>-1424.93</v>
      </c>
      <c r="R2248" s="222"/>
      <c r="S2248" s="209"/>
      <c r="T2248" s="209" t="s">
        <v>1680</v>
      </c>
      <c r="U2248" s="517"/>
      <c r="V2248" s="16">
        <v>0</v>
      </c>
      <c r="W2248" s="11">
        <v>0</v>
      </c>
      <c r="X2248" s="17">
        <v>0</v>
      </c>
      <c r="Y2248" s="16"/>
      <c r="Z2248" s="11"/>
      <c r="AA2248" s="17"/>
      <c r="AB2248" s="16"/>
      <c r="AC2248" s="11">
        <f>$Q2248</f>
        <v>-1424.93</v>
      </c>
      <c r="AD2248" s="17">
        <f t="shared" si="495"/>
        <v>-1424.93</v>
      </c>
      <c r="AE2248" s="16"/>
      <c r="AF2248" s="11"/>
      <c r="AG2248" s="17"/>
      <c r="AH2248" s="161"/>
      <c r="AI2248" s="285"/>
      <c r="AJ2248" s="16">
        <f t="shared" si="494"/>
        <v>0</v>
      </c>
    </row>
    <row r="2249" spans="1:36" ht="11.25" customHeight="1">
      <c r="A2249" s="213">
        <v>25400361</v>
      </c>
      <c r="B2249" s="144"/>
      <c r="C2249" s="144" t="s">
        <v>2598</v>
      </c>
      <c r="D2249" s="159">
        <v>0</v>
      </c>
      <c r="E2249" s="159">
        <v>0</v>
      </c>
      <c r="F2249" s="159">
        <v>0</v>
      </c>
      <c r="G2249" s="159">
        <v>0</v>
      </c>
      <c r="H2249" s="159">
        <v>0</v>
      </c>
      <c r="I2249" s="159">
        <v>0</v>
      </c>
      <c r="J2249" s="275">
        <v>0</v>
      </c>
      <c r="K2249" s="275">
        <v>0</v>
      </c>
      <c r="L2249" s="160">
        <v>0</v>
      </c>
      <c r="M2249" s="160">
        <v>0</v>
      </c>
      <c r="N2249" s="160">
        <v>0</v>
      </c>
      <c r="O2249" s="160">
        <v>0</v>
      </c>
      <c r="P2249" s="160">
        <v>0</v>
      </c>
      <c r="Q2249" s="160">
        <f t="shared" si="485"/>
        <v>0</v>
      </c>
      <c r="R2249" s="222"/>
      <c r="S2249" s="209"/>
      <c r="T2249" s="209" t="s">
        <v>828</v>
      </c>
      <c r="U2249" s="517"/>
      <c r="V2249" s="16">
        <v>0</v>
      </c>
      <c r="W2249" s="11">
        <v>0</v>
      </c>
      <c r="X2249" s="17">
        <v>0</v>
      </c>
      <c r="Y2249" s="16"/>
      <c r="Z2249" s="11"/>
      <c r="AA2249" s="17"/>
      <c r="AB2249" s="16">
        <f>$Q2249</f>
        <v>0</v>
      </c>
      <c r="AC2249" s="11"/>
      <c r="AD2249" s="17">
        <f t="shared" si="495"/>
        <v>0</v>
      </c>
      <c r="AE2249" s="16"/>
      <c r="AF2249" s="11"/>
      <c r="AG2249" s="17"/>
      <c r="AH2249" s="161"/>
      <c r="AI2249" s="285"/>
      <c r="AJ2249" s="16">
        <f t="shared" si="494"/>
        <v>0</v>
      </c>
    </row>
    <row r="2250" spans="1:36" ht="11.25" customHeight="1">
      <c r="A2250" s="213">
        <v>25400362</v>
      </c>
      <c r="B2250" s="144"/>
      <c r="C2250" s="144" t="s">
        <v>2599</v>
      </c>
      <c r="D2250" s="159">
        <v>0</v>
      </c>
      <c r="E2250" s="159">
        <v>0</v>
      </c>
      <c r="F2250" s="159">
        <v>0</v>
      </c>
      <c r="G2250" s="159">
        <v>0</v>
      </c>
      <c r="H2250" s="159">
        <v>0</v>
      </c>
      <c r="I2250" s="159">
        <v>0</v>
      </c>
      <c r="J2250" s="275">
        <v>0</v>
      </c>
      <c r="K2250" s="275">
        <v>0</v>
      </c>
      <c r="L2250" s="160">
        <v>0</v>
      </c>
      <c r="M2250" s="160">
        <v>0</v>
      </c>
      <c r="N2250" s="160">
        <v>0</v>
      </c>
      <c r="O2250" s="160">
        <v>0</v>
      </c>
      <c r="P2250" s="160">
        <v>0</v>
      </c>
      <c r="Q2250" s="160">
        <f t="shared" si="485"/>
        <v>0</v>
      </c>
      <c r="R2250" s="222"/>
      <c r="S2250" s="209"/>
      <c r="T2250" s="209" t="s">
        <v>1680</v>
      </c>
      <c r="U2250" s="517"/>
      <c r="V2250" s="16">
        <v>0</v>
      </c>
      <c r="W2250" s="11">
        <v>0</v>
      </c>
      <c r="X2250" s="17">
        <v>0</v>
      </c>
      <c r="Y2250" s="16"/>
      <c r="Z2250" s="11"/>
      <c r="AA2250" s="17"/>
      <c r="AB2250" s="16"/>
      <c r="AC2250" s="11">
        <f>$Q2250</f>
        <v>0</v>
      </c>
      <c r="AD2250" s="17">
        <f t="shared" si="495"/>
        <v>0</v>
      </c>
      <c r="AE2250" s="16"/>
      <c r="AF2250" s="11"/>
      <c r="AG2250" s="17"/>
      <c r="AH2250" s="161"/>
      <c r="AI2250" s="285"/>
      <c r="AJ2250" s="16">
        <f t="shared" si="494"/>
        <v>0</v>
      </c>
    </row>
    <row r="2251" spans="1:36" ht="11.25" customHeight="1">
      <c r="A2251" s="213">
        <v>25400371</v>
      </c>
      <c r="B2251" s="144"/>
      <c r="C2251" s="144" t="s">
        <v>2600</v>
      </c>
      <c r="D2251" s="159">
        <v>0</v>
      </c>
      <c r="E2251" s="159">
        <v>0</v>
      </c>
      <c r="F2251" s="159">
        <v>0</v>
      </c>
      <c r="G2251" s="159">
        <v>0</v>
      </c>
      <c r="H2251" s="159">
        <v>0</v>
      </c>
      <c r="I2251" s="159">
        <v>0</v>
      </c>
      <c r="J2251" s="275">
        <v>0</v>
      </c>
      <c r="K2251" s="275">
        <v>0</v>
      </c>
      <c r="L2251" s="160">
        <v>0</v>
      </c>
      <c r="M2251" s="160">
        <v>0</v>
      </c>
      <c r="N2251" s="160">
        <v>0</v>
      </c>
      <c r="O2251" s="160">
        <v>0</v>
      </c>
      <c r="P2251" s="160">
        <v>0</v>
      </c>
      <c r="Q2251" s="160">
        <f t="shared" ref="Q2251:Q2314" si="496">(D2251+P2251+SUM(E2251:O2251)*2)/24</f>
        <v>0</v>
      </c>
      <c r="R2251" s="222"/>
      <c r="S2251" s="209"/>
      <c r="T2251" s="209" t="s">
        <v>828</v>
      </c>
      <c r="U2251" s="517"/>
      <c r="V2251" s="16">
        <v>0</v>
      </c>
      <c r="W2251" s="11">
        <v>0</v>
      </c>
      <c r="X2251" s="17">
        <v>0</v>
      </c>
      <c r="Y2251" s="16"/>
      <c r="Z2251" s="11"/>
      <c r="AA2251" s="17"/>
      <c r="AB2251" s="16">
        <f>$Q2251</f>
        <v>0</v>
      </c>
      <c r="AC2251" s="11"/>
      <c r="AD2251" s="17">
        <f t="shared" si="495"/>
        <v>0</v>
      </c>
      <c r="AE2251" s="16"/>
      <c r="AF2251" s="11"/>
      <c r="AG2251" s="17"/>
      <c r="AH2251" s="161"/>
      <c r="AI2251" s="285"/>
      <c r="AJ2251" s="16">
        <f t="shared" si="494"/>
        <v>0</v>
      </c>
    </row>
    <row r="2252" spans="1:36" ht="11.25" customHeight="1">
      <c r="A2252" s="213">
        <v>25400372</v>
      </c>
      <c r="B2252" s="144"/>
      <c r="C2252" s="144" t="s">
        <v>2601</v>
      </c>
      <c r="D2252" s="159">
        <v>0</v>
      </c>
      <c r="E2252" s="159">
        <v>0</v>
      </c>
      <c r="F2252" s="159">
        <v>0</v>
      </c>
      <c r="G2252" s="159">
        <v>0</v>
      </c>
      <c r="H2252" s="159">
        <v>0</v>
      </c>
      <c r="I2252" s="159">
        <v>0</v>
      </c>
      <c r="J2252" s="275">
        <v>0</v>
      </c>
      <c r="K2252" s="275">
        <v>0</v>
      </c>
      <c r="L2252" s="160">
        <v>0</v>
      </c>
      <c r="M2252" s="160">
        <v>0</v>
      </c>
      <c r="N2252" s="160">
        <v>0</v>
      </c>
      <c r="O2252" s="160">
        <v>0</v>
      </c>
      <c r="P2252" s="160">
        <v>0</v>
      </c>
      <c r="Q2252" s="160">
        <f t="shared" si="496"/>
        <v>0</v>
      </c>
      <c r="R2252" s="222"/>
      <c r="S2252" s="209"/>
      <c r="T2252" s="209" t="s">
        <v>1680</v>
      </c>
      <c r="U2252" s="517"/>
      <c r="V2252" s="16">
        <v>0</v>
      </c>
      <c r="W2252" s="11">
        <v>0</v>
      </c>
      <c r="X2252" s="17">
        <v>0</v>
      </c>
      <c r="Y2252" s="16"/>
      <c r="Z2252" s="11"/>
      <c r="AA2252" s="17"/>
      <c r="AB2252" s="16"/>
      <c r="AC2252" s="11">
        <f>$Q2252</f>
        <v>0</v>
      </c>
      <c r="AD2252" s="17">
        <f t="shared" si="495"/>
        <v>0</v>
      </c>
      <c r="AE2252" s="16"/>
      <c r="AF2252" s="11"/>
      <c r="AG2252" s="17"/>
      <c r="AH2252" s="161"/>
      <c r="AI2252" s="285"/>
      <c r="AJ2252" s="16">
        <f t="shared" si="494"/>
        <v>0</v>
      </c>
    </row>
    <row r="2253" spans="1:36" ht="11.25" customHeight="1">
      <c r="A2253" s="213">
        <v>25400381</v>
      </c>
      <c r="B2253" s="144"/>
      <c r="C2253" s="144" t="s">
        <v>2716</v>
      </c>
      <c r="D2253" s="159">
        <v>-224053.69</v>
      </c>
      <c r="E2253" s="159">
        <v>0</v>
      </c>
      <c r="F2253" s="159">
        <v>0</v>
      </c>
      <c r="G2253" s="159">
        <v>0</v>
      </c>
      <c r="H2253" s="159">
        <v>0</v>
      </c>
      <c r="I2253" s="159">
        <v>0</v>
      </c>
      <c r="J2253" s="275">
        <v>0</v>
      </c>
      <c r="K2253" s="275">
        <v>0</v>
      </c>
      <c r="L2253" s="160">
        <v>0</v>
      </c>
      <c r="M2253" s="160">
        <v>-263465.25</v>
      </c>
      <c r="N2253" s="160">
        <v>-577535.24</v>
      </c>
      <c r="O2253" s="160">
        <v>-847706.3</v>
      </c>
      <c r="P2253" s="160">
        <v>-1211073.43</v>
      </c>
      <c r="Q2253" s="160">
        <f t="shared" si="496"/>
        <v>-200522.52916666667</v>
      </c>
      <c r="R2253" s="494"/>
      <c r="S2253" s="239"/>
      <c r="T2253" s="239" t="s">
        <v>828</v>
      </c>
      <c r="U2253" s="517"/>
      <c r="V2253" s="16">
        <v>0</v>
      </c>
      <c r="W2253" s="11">
        <v>0</v>
      </c>
      <c r="X2253" s="17">
        <v>0</v>
      </c>
      <c r="Y2253" s="16"/>
      <c r="Z2253" s="11"/>
      <c r="AA2253" s="17"/>
      <c r="AB2253" s="16">
        <f>$Q2253</f>
        <v>-200522.52916666667</v>
      </c>
      <c r="AC2253" s="11"/>
      <c r="AD2253" s="17">
        <f t="shared" si="495"/>
        <v>-200522.52916666667</v>
      </c>
      <c r="AE2253" s="16"/>
      <c r="AF2253" s="11"/>
      <c r="AG2253" s="17"/>
      <c r="AH2253" s="161"/>
      <c r="AI2253" s="285"/>
      <c r="AJ2253" s="16">
        <f t="shared" si="494"/>
        <v>0</v>
      </c>
    </row>
    <row r="2254" spans="1:36" ht="11.25" customHeight="1">
      <c r="A2254" s="213">
        <v>25400391</v>
      </c>
      <c r="B2254" s="144"/>
      <c r="C2254" s="144" t="s">
        <v>2714</v>
      </c>
      <c r="D2254" s="159">
        <v>0</v>
      </c>
      <c r="E2254" s="159">
        <v>0</v>
      </c>
      <c r="F2254" s="159">
        <v>0</v>
      </c>
      <c r="G2254" s="159">
        <v>0</v>
      </c>
      <c r="H2254" s="159">
        <v>0</v>
      </c>
      <c r="I2254" s="159">
        <v>0</v>
      </c>
      <c r="J2254" s="275">
        <v>0</v>
      </c>
      <c r="K2254" s="275">
        <v>0</v>
      </c>
      <c r="L2254" s="160">
        <v>0</v>
      </c>
      <c r="M2254" s="160">
        <v>-179653.08</v>
      </c>
      <c r="N2254" s="160">
        <v>-179653.08</v>
      </c>
      <c r="O2254" s="160">
        <v>-813122.55</v>
      </c>
      <c r="P2254" s="160">
        <v>-920232.24</v>
      </c>
      <c r="Q2254" s="160">
        <f t="shared" si="496"/>
        <v>-136045.4025</v>
      </c>
      <c r="R2254" s="494"/>
      <c r="S2254" s="239"/>
      <c r="T2254" s="239" t="s">
        <v>828</v>
      </c>
      <c r="U2254" s="517"/>
      <c r="V2254" s="16">
        <v>0</v>
      </c>
      <c r="W2254" s="11">
        <v>0</v>
      </c>
      <c r="X2254" s="17">
        <v>0</v>
      </c>
      <c r="Y2254" s="16"/>
      <c r="Z2254" s="11"/>
      <c r="AA2254" s="17"/>
      <c r="AB2254" s="16">
        <f>$Q2254</f>
        <v>-136045.4025</v>
      </c>
      <c r="AC2254" s="11"/>
      <c r="AD2254" s="17">
        <f t="shared" ref="AD2254" si="497">SUM(AB2254:AC2254)</f>
        <v>-136045.4025</v>
      </c>
      <c r="AE2254" s="16"/>
      <c r="AF2254" s="11"/>
      <c r="AG2254" s="17"/>
      <c r="AH2254" s="161"/>
      <c r="AI2254" s="285"/>
      <c r="AJ2254" s="16">
        <f t="shared" si="494"/>
        <v>0</v>
      </c>
    </row>
    <row r="2255" spans="1:36" ht="11.25" customHeight="1">
      <c r="A2255" s="213">
        <v>25400392</v>
      </c>
      <c r="B2255" s="144"/>
      <c r="C2255" s="144" t="s">
        <v>2744</v>
      </c>
      <c r="D2255" s="159">
        <v>-8970000</v>
      </c>
      <c r="E2255" s="159">
        <v>-8970000</v>
      </c>
      <c r="F2255" s="159">
        <v>-8970000</v>
      </c>
      <c r="G2255" s="159">
        <v>-9224636</v>
      </c>
      <c r="H2255" s="159">
        <v>-9224636</v>
      </c>
      <c r="I2255" s="159">
        <v>-9224636</v>
      </c>
      <c r="J2255" s="275">
        <v>-13924636</v>
      </c>
      <c r="K2255" s="275">
        <v>-13924636</v>
      </c>
      <c r="L2255" s="160">
        <v>-8662087.2300000004</v>
      </c>
      <c r="M2255" s="160">
        <v>-5200000</v>
      </c>
      <c r="N2255" s="160">
        <v>-5200000</v>
      </c>
      <c r="O2255" s="160">
        <v>-5200000</v>
      </c>
      <c r="P2255" s="160">
        <v>-3700000</v>
      </c>
      <c r="Q2255" s="160">
        <f t="shared" si="496"/>
        <v>-8671688.9358333331</v>
      </c>
      <c r="R2255" s="494"/>
      <c r="S2255" s="239"/>
      <c r="T2255" s="239" t="s">
        <v>1680</v>
      </c>
      <c r="U2255" s="517"/>
      <c r="V2255" s="16"/>
      <c r="W2255" s="11"/>
      <c r="X2255" s="17"/>
      <c r="Y2255" s="16"/>
      <c r="Z2255" s="11"/>
      <c r="AA2255" s="17"/>
      <c r="AB2255" s="16"/>
      <c r="AC2255" s="11">
        <f>$Q2255</f>
        <v>-8671688.9358333331</v>
      </c>
      <c r="AD2255" s="17">
        <f t="shared" ref="AD2255" si="498">SUM(AB2255:AC2255)</f>
        <v>-8671688.9358333331</v>
      </c>
      <c r="AE2255" s="16"/>
      <c r="AF2255" s="11"/>
      <c r="AG2255" s="17"/>
      <c r="AH2255" s="161"/>
      <c r="AI2255" s="285"/>
      <c r="AJ2255" s="16">
        <f t="shared" si="494"/>
        <v>0</v>
      </c>
    </row>
    <row r="2256" spans="1:36" ht="11.25" customHeight="1">
      <c r="A2256" s="213">
        <v>25400411</v>
      </c>
      <c r="B2256" s="144"/>
      <c r="C2256" s="197" t="s">
        <v>2773</v>
      </c>
      <c r="D2256" s="159">
        <v>0</v>
      </c>
      <c r="E2256" s="159">
        <v>0</v>
      </c>
      <c r="F2256" s="159">
        <v>0</v>
      </c>
      <c r="G2256" s="159">
        <v>0</v>
      </c>
      <c r="H2256" s="159">
        <v>0</v>
      </c>
      <c r="I2256" s="159">
        <v>0</v>
      </c>
      <c r="J2256" s="275">
        <v>0</v>
      </c>
      <c r="K2256" s="275">
        <v>-6340.01</v>
      </c>
      <c r="L2256" s="160">
        <v>0</v>
      </c>
      <c r="M2256" s="160">
        <v>0</v>
      </c>
      <c r="N2256" s="160">
        <v>0</v>
      </c>
      <c r="O2256" s="160">
        <v>0</v>
      </c>
      <c r="P2256" s="160">
        <v>0</v>
      </c>
      <c r="Q2256" s="160">
        <f t="shared" si="496"/>
        <v>-528.33416666666665</v>
      </c>
      <c r="R2256" s="494"/>
      <c r="S2256" s="239"/>
      <c r="T2256" s="239" t="s">
        <v>828</v>
      </c>
      <c r="U2256" s="517"/>
      <c r="V2256" s="16">
        <v>0</v>
      </c>
      <c r="W2256" s="11">
        <v>0</v>
      </c>
      <c r="X2256" s="17">
        <v>0</v>
      </c>
      <c r="Y2256" s="16"/>
      <c r="Z2256" s="11"/>
      <c r="AA2256" s="17"/>
      <c r="AB2256" s="16">
        <f>$Q2256</f>
        <v>-528.33416666666665</v>
      </c>
      <c r="AC2256" s="11"/>
      <c r="AD2256" s="17">
        <f t="shared" ref="AD2256" si="499">SUM(AB2256:AC2256)</f>
        <v>-528.33416666666665</v>
      </c>
      <c r="AE2256" s="16"/>
      <c r="AF2256" s="11"/>
      <c r="AG2256" s="17"/>
      <c r="AH2256" s="161"/>
      <c r="AI2256" s="285"/>
      <c r="AJ2256" s="16">
        <f t="shared" si="494"/>
        <v>0</v>
      </c>
    </row>
    <row r="2257" spans="1:36" ht="11.25" customHeight="1">
      <c r="A2257" s="213">
        <v>25400412</v>
      </c>
      <c r="B2257" s="144"/>
      <c r="C2257" s="197" t="s">
        <v>2774</v>
      </c>
      <c r="D2257" s="159">
        <v>0</v>
      </c>
      <c r="E2257" s="159">
        <v>0</v>
      </c>
      <c r="F2257" s="159">
        <v>0</v>
      </c>
      <c r="G2257" s="159">
        <v>0</v>
      </c>
      <c r="H2257" s="159">
        <v>0</v>
      </c>
      <c r="I2257" s="159">
        <v>0</v>
      </c>
      <c r="J2257" s="275">
        <v>0</v>
      </c>
      <c r="K2257" s="275">
        <v>0</v>
      </c>
      <c r="L2257" s="160">
        <v>0</v>
      </c>
      <c r="M2257" s="160">
        <v>0</v>
      </c>
      <c r="N2257" s="160">
        <v>0</v>
      </c>
      <c r="O2257" s="160">
        <v>0</v>
      </c>
      <c r="P2257" s="160">
        <v>0</v>
      </c>
      <c r="Q2257" s="160">
        <f t="shared" si="496"/>
        <v>0</v>
      </c>
      <c r="R2257" s="494"/>
      <c r="S2257" s="239"/>
      <c r="T2257" s="239" t="s">
        <v>1680</v>
      </c>
      <c r="U2257" s="517"/>
      <c r="V2257" s="16"/>
      <c r="W2257" s="11"/>
      <c r="X2257" s="17"/>
      <c r="Y2257" s="16"/>
      <c r="Z2257" s="11"/>
      <c r="AA2257" s="17"/>
      <c r="AB2257" s="16"/>
      <c r="AC2257" s="11">
        <f>$Q2257</f>
        <v>0</v>
      </c>
      <c r="AD2257" s="17">
        <f t="shared" ref="AD2257" si="500">SUM(AB2257:AC2257)</f>
        <v>0</v>
      </c>
      <c r="AE2257" s="16"/>
      <c r="AF2257" s="11"/>
      <c r="AG2257" s="17"/>
      <c r="AH2257" s="161"/>
      <c r="AI2257" s="285"/>
      <c r="AJ2257" s="16">
        <f t="shared" si="494"/>
        <v>0</v>
      </c>
    </row>
    <row r="2258" spans="1:36" ht="11.25" customHeight="1">
      <c r="A2258" s="213">
        <v>25400421</v>
      </c>
      <c r="B2258" s="144"/>
      <c r="C2258" s="197" t="s">
        <v>2775</v>
      </c>
      <c r="D2258" s="159">
        <v>0</v>
      </c>
      <c r="E2258" s="159">
        <v>0</v>
      </c>
      <c r="F2258" s="159">
        <v>0</v>
      </c>
      <c r="G2258" s="159">
        <v>0</v>
      </c>
      <c r="H2258" s="159">
        <v>0</v>
      </c>
      <c r="I2258" s="159">
        <v>0</v>
      </c>
      <c r="J2258" s="275">
        <v>0</v>
      </c>
      <c r="K2258" s="275">
        <v>0</v>
      </c>
      <c r="L2258" s="160">
        <v>0</v>
      </c>
      <c r="M2258" s="160">
        <v>0</v>
      </c>
      <c r="N2258" s="160">
        <v>0</v>
      </c>
      <c r="O2258" s="160">
        <v>0</v>
      </c>
      <c r="P2258" s="160">
        <v>0</v>
      </c>
      <c r="Q2258" s="160">
        <f t="shared" si="496"/>
        <v>0</v>
      </c>
      <c r="R2258" s="494"/>
      <c r="S2258" s="239"/>
      <c r="T2258" s="239" t="s">
        <v>828</v>
      </c>
      <c r="U2258" s="517"/>
      <c r="V2258" s="16">
        <v>0</v>
      </c>
      <c r="W2258" s="11">
        <v>0</v>
      </c>
      <c r="X2258" s="17">
        <v>0</v>
      </c>
      <c r="Y2258" s="16"/>
      <c r="Z2258" s="11"/>
      <c r="AA2258" s="17"/>
      <c r="AB2258" s="16">
        <f>$Q2258</f>
        <v>0</v>
      </c>
      <c r="AC2258" s="11"/>
      <c r="AD2258" s="17">
        <f t="shared" ref="AD2258" si="501">SUM(AB2258:AC2258)</f>
        <v>0</v>
      </c>
      <c r="AE2258" s="16"/>
      <c r="AF2258" s="11"/>
      <c r="AG2258" s="17"/>
      <c r="AH2258" s="161"/>
      <c r="AI2258" s="285"/>
      <c r="AJ2258" s="16">
        <f t="shared" si="494"/>
        <v>0</v>
      </c>
    </row>
    <row r="2259" spans="1:36" ht="22.5" customHeight="1">
      <c r="A2259" s="213">
        <v>25400431</v>
      </c>
      <c r="B2259" s="144"/>
      <c r="C2259" s="144" t="s">
        <v>2673</v>
      </c>
      <c r="D2259" s="159">
        <v>-778288.46</v>
      </c>
      <c r="E2259" s="159">
        <v>-716355.64</v>
      </c>
      <c r="F2259" s="159">
        <v>-639163.81999999995</v>
      </c>
      <c r="G2259" s="159">
        <v>-554658.26</v>
      </c>
      <c r="H2259" s="159">
        <v>-468574.83</v>
      </c>
      <c r="I2259" s="159">
        <v>-416738.48</v>
      </c>
      <c r="J2259" s="275">
        <v>-367724.14</v>
      </c>
      <c r="K2259" s="275">
        <v>-327362.05</v>
      </c>
      <c r="L2259" s="160">
        <v>-287180.09999999998</v>
      </c>
      <c r="M2259" s="160">
        <v>-248003.31</v>
      </c>
      <c r="N2259" s="160">
        <v>-206261.6</v>
      </c>
      <c r="O2259" s="160">
        <v>-164345.53</v>
      </c>
      <c r="P2259" s="160">
        <v>-125343.41</v>
      </c>
      <c r="Q2259" s="160">
        <f t="shared" si="496"/>
        <v>-404015.30791666661</v>
      </c>
      <c r="R2259" s="494"/>
      <c r="S2259" s="239"/>
      <c r="T2259" s="239" t="s">
        <v>1182</v>
      </c>
      <c r="U2259" s="522"/>
      <c r="V2259" s="16">
        <v>0</v>
      </c>
      <c r="W2259" s="11">
        <v>0</v>
      </c>
      <c r="X2259" s="17">
        <v>0</v>
      </c>
      <c r="Y2259" s="16"/>
      <c r="Z2259" s="11"/>
      <c r="AA2259" s="17"/>
      <c r="AB2259" s="16"/>
      <c r="AC2259" s="11"/>
      <c r="AD2259" s="17">
        <f t="shared" ref="AD2259:AD2260" si="502">SUM(AB2259:AC2259)</f>
        <v>0</v>
      </c>
      <c r="AE2259" s="16">
        <f t="shared" ref="AE2259:AG2260" si="503">$Q2259</f>
        <v>-404015.30791666661</v>
      </c>
      <c r="AF2259" s="11">
        <f t="shared" si="503"/>
        <v>-404015.30791666661</v>
      </c>
      <c r="AG2259" s="17">
        <f t="shared" si="503"/>
        <v>-404015.30791666661</v>
      </c>
      <c r="AH2259" s="161"/>
      <c r="AI2259" s="285"/>
      <c r="AJ2259" s="16">
        <f t="shared" si="494"/>
        <v>0</v>
      </c>
    </row>
    <row r="2260" spans="1:36" ht="22.5" customHeight="1">
      <c r="A2260" s="213">
        <v>25400441</v>
      </c>
      <c r="B2260" s="144"/>
      <c r="C2260" s="144" t="s">
        <v>2678</v>
      </c>
      <c r="D2260" s="159">
        <v>-45841.64</v>
      </c>
      <c r="E2260" s="159">
        <v>-11838.07</v>
      </c>
      <c r="F2260" s="159">
        <v>31956.720000000001</v>
      </c>
      <c r="G2260" s="159">
        <v>80710.03</v>
      </c>
      <c r="H2260" s="159">
        <v>57596.93</v>
      </c>
      <c r="I2260" s="159">
        <v>60323.69</v>
      </c>
      <c r="J2260" s="275">
        <v>14362.73</v>
      </c>
      <c r="K2260" s="275">
        <v>8379.86</v>
      </c>
      <c r="L2260" s="160">
        <v>2640.05</v>
      </c>
      <c r="M2260" s="160">
        <v>-2778.04</v>
      </c>
      <c r="N2260" s="160">
        <v>-8227.16</v>
      </c>
      <c r="O2260" s="160">
        <v>-13460.76</v>
      </c>
      <c r="P2260" s="160">
        <v>-18177.34</v>
      </c>
      <c r="Q2260" s="160">
        <f t="shared" si="496"/>
        <v>15638.040833333333</v>
      </c>
      <c r="R2260" s="494"/>
      <c r="S2260" s="239"/>
      <c r="T2260" s="239" t="s">
        <v>1182</v>
      </c>
      <c r="U2260" s="522"/>
      <c r="V2260" s="16">
        <v>0</v>
      </c>
      <c r="W2260" s="11">
        <v>0</v>
      </c>
      <c r="X2260" s="17">
        <v>0</v>
      </c>
      <c r="Y2260" s="16"/>
      <c r="Z2260" s="11"/>
      <c r="AA2260" s="17"/>
      <c r="AB2260" s="16"/>
      <c r="AC2260" s="11"/>
      <c r="AD2260" s="17">
        <f t="shared" si="502"/>
        <v>0</v>
      </c>
      <c r="AE2260" s="16">
        <f t="shared" si="503"/>
        <v>15638.040833333333</v>
      </c>
      <c r="AF2260" s="11">
        <f t="shared" si="503"/>
        <v>15638.040833333333</v>
      </c>
      <c r="AG2260" s="17">
        <f t="shared" si="503"/>
        <v>15638.040833333333</v>
      </c>
      <c r="AH2260" s="161"/>
      <c r="AI2260" s="285"/>
      <c r="AJ2260" s="16">
        <f t="shared" si="494"/>
        <v>0</v>
      </c>
    </row>
    <row r="2261" spans="1:36" ht="11.25" customHeight="1">
      <c r="A2261" s="213">
        <v>25400451</v>
      </c>
      <c r="B2261" s="144"/>
      <c r="C2261" s="144" t="s">
        <v>2715</v>
      </c>
      <c r="D2261" s="159">
        <v>0</v>
      </c>
      <c r="E2261" s="159">
        <v>0</v>
      </c>
      <c r="F2261" s="159">
        <v>0</v>
      </c>
      <c r="G2261" s="159">
        <v>0</v>
      </c>
      <c r="H2261" s="159">
        <v>0</v>
      </c>
      <c r="I2261" s="159">
        <v>0</v>
      </c>
      <c r="J2261" s="275">
        <v>0</v>
      </c>
      <c r="K2261" s="275">
        <v>0</v>
      </c>
      <c r="L2261" s="160">
        <v>0</v>
      </c>
      <c r="M2261" s="160">
        <v>0</v>
      </c>
      <c r="N2261" s="160">
        <v>0</v>
      </c>
      <c r="O2261" s="160">
        <v>0</v>
      </c>
      <c r="P2261" s="160">
        <v>0</v>
      </c>
      <c r="Q2261" s="160">
        <f t="shared" si="496"/>
        <v>0</v>
      </c>
      <c r="R2261" s="494"/>
      <c r="S2261" s="239"/>
      <c r="T2261" s="239" t="s">
        <v>828</v>
      </c>
      <c r="U2261" s="517"/>
      <c r="V2261" s="16">
        <v>0</v>
      </c>
      <c r="W2261" s="11">
        <v>0</v>
      </c>
      <c r="X2261" s="17">
        <v>0</v>
      </c>
      <c r="Y2261" s="16"/>
      <c r="Z2261" s="11"/>
      <c r="AA2261" s="17"/>
      <c r="AB2261" s="16">
        <f>$Q2261</f>
        <v>0</v>
      </c>
      <c r="AC2261" s="11"/>
      <c r="AD2261" s="17">
        <f>SUM(AB2261:AC2261)</f>
        <v>0</v>
      </c>
      <c r="AE2261" s="16"/>
      <c r="AF2261" s="11"/>
      <c r="AG2261" s="17"/>
      <c r="AH2261" s="161"/>
      <c r="AI2261" s="285"/>
      <c r="AJ2261" s="16">
        <f t="shared" si="494"/>
        <v>0</v>
      </c>
    </row>
    <row r="2262" spans="1:36" ht="11.25" customHeight="1">
      <c r="A2262" s="213">
        <v>25400461</v>
      </c>
      <c r="B2262" s="144"/>
      <c r="C2262" s="144" t="s">
        <v>2717</v>
      </c>
      <c r="D2262" s="159">
        <v>0</v>
      </c>
      <c r="E2262" s="159">
        <v>0</v>
      </c>
      <c r="F2262" s="159">
        <v>0</v>
      </c>
      <c r="G2262" s="159">
        <v>0</v>
      </c>
      <c r="H2262" s="159">
        <v>0</v>
      </c>
      <c r="I2262" s="159">
        <v>0</v>
      </c>
      <c r="J2262" s="275">
        <v>0</v>
      </c>
      <c r="K2262" s="275">
        <v>0</v>
      </c>
      <c r="L2262" s="160">
        <v>0</v>
      </c>
      <c r="M2262" s="160">
        <v>0</v>
      </c>
      <c r="N2262" s="160">
        <v>0</v>
      </c>
      <c r="O2262" s="160">
        <v>0</v>
      </c>
      <c r="P2262" s="160">
        <v>0</v>
      </c>
      <c r="Q2262" s="160">
        <f t="shared" si="496"/>
        <v>0</v>
      </c>
      <c r="R2262" s="494"/>
      <c r="S2262" s="239"/>
      <c r="T2262" s="239" t="s">
        <v>828</v>
      </c>
      <c r="U2262" s="517"/>
      <c r="V2262" s="16">
        <v>0</v>
      </c>
      <c r="W2262" s="11">
        <v>0</v>
      </c>
      <c r="X2262" s="17">
        <v>0</v>
      </c>
      <c r="Y2262" s="16"/>
      <c r="Z2262" s="11"/>
      <c r="AA2262" s="17"/>
      <c r="AB2262" s="16">
        <f>$Q2262</f>
        <v>0</v>
      </c>
      <c r="AC2262" s="11"/>
      <c r="AD2262" s="17">
        <f t="shared" ref="AD2262" si="504">SUM(AB2262:AC2262)</f>
        <v>0</v>
      </c>
      <c r="AE2262" s="16"/>
      <c r="AF2262" s="11"/>
      <c r="AG2262" s="17"/>
      <c r="AH2262" s="161"/>
      <c r="AI2262" s="285"/>
      <c r="AJ2262" s="16">
        <f t="shared" si="494"/>
        <v>0</v>
      </c>
    </row>
    <row r="2263" spans="1:36" ht="11.25" customHeight="1">
      <c r="A2263" s="213">
        <v>25400471</v>
      </c>
      <c r="B2263" s="144"/>
      <c r="C2263" s="197" t="s">
        <v>2776</v>
      </c>
      <c r="D2263" s="159">
        <v>0</v>
      </c>
      <c r="E2263" s="159">
        <v>0</v>
      </c>
      <c r="F2263" s="159">
        <v>0</v>
      </c>
      <c r="G2263" s="159">
        <v>0</v>
      </c>
      <c r="H2263" s="159">
        <v>0</v>
      </c>
      <c r="I2263" s="159">
        <v>0</v>
      </c>
      <c r="J2263" s="275">
        <v>0</v>
      </c>
      <c r="K2263" s="275">
        <v>0</v>
      </c>
      <c r="L2263" s="160">
        <v>0</v>
      </c>
      <c r="M2263" s="160">
        <v>-3151.43</v>
      </c>
      <c r="N2263" s="160">
        <v>-10978.56</v>
      </c>
      <c r="O2263" s="160">
        <v>-18716.34</v>
      </c>
      <c r="P2263" s="160">
        <v>-27032.61</v>
      </c>
      <c r="Q2263" s="160">
        <f t="shared" si="496"/>
        <v>-3863.552916666667</v>
      </c>
      <c r="R2263" s="494"/>
      <c r="S2263" s="239"/>
      <c r="T2263" s="239" t="s">
        <v>828</v>
      </c>
      <c r="U2263" s="517"/>
      <c r="V2263" s="16">
        <v>0</v>
      </c>
      <c r="W2263" s="11">
        <v>0</v>
      </c>
      <c r="X2263" s="17">
        <v>0</v>
      </c>
      <c r="Y2263" s="16"/>
      <c r="Z2263" s="11"/>
      <c r="AA2263" s="17"/>
      <c r="AB2263" s="16">
        <f>$Q2263</f>
        <v>-3863.552916666667</v>
      </c>
      <c r="AC2263" s="11"/>
      <c r="AD2263" s="17">
        <f t="shared" ref="AD2263:AD2264" si="505">SUM(AB2263:AC2263)</f>
        <v>-3863.552916666667</v>
      </c>
      <c r="AE2263" s="16"/>
      <c r="AF2263" s="11"/>
      <c r="AG2263" s="17"/>
      <c r="AH2263" s="161"/>
      <c r="AI2263" s="285"/>
      <c r="AJ2263" s="16">
        <f t="shared" si="494"/>
        <v>0</v>
      </c>
    </row>
    <row r="2264" spans="1:36" ht="11.25" customHeight="1">
      <c r="A2264" s="213">
        <v>25400481</v>
      </c>
      <c r="B2264" s="144"/>
      <c r="C2264" s="197" t="s">
        <v>2777</v>
      </c>
      <c r="D2264" s="159">
        <v>1074.3900000000001</v>
      </c>
      <c r="E2264" s="159">
        <v>1074.3900000000001</v>
      </c>
      <c r="F2264" s="159">
        <v>1074.3900000000001</v>
      </c>
      <c r="G2264" s="159">
        <v>1074.28</v>
      </c>
      <c r="H2264" s="159">
        <v>1074.28</v>
      </c>
      <c r="I2264" s="159">
        <v>1074.28</v>
      </c>
      <c r="J2264" s="275">
        <v>1074.28</v>
      </c>
      <c r="K2264" s="275">
        <v>1074.28</v>
      </c>
      <c r="L2264" s="160">
        <v>0</v>
      </c>
      <c r="M2264" s="160">
        <v>0</v>
      </c>
      <c r="N2264" s="160">
        <v>0</v>
      </c>
      <c r="O2264" s="160">
        <v>0</v>
      </c>
      <c r="P2264" s="160">
        <v>0</v>
      </c>
      <c r="Q2264" s="160">
        <f t="shared" si="496"/>
        <v>671.44791666666663</v>
      </c>
      <c r="R2264" s="494"/>
      <c r="S2264" s="239"/>
      <c r="T2264" s="239" t="s">
        <v>828</v>
      </c>
      <c r="U2264" s="517"/>
      <c r="V2264" s="16">
        <v>0</v>
      </c>
      <c r="W2264" s="11">
        <v>0</v>
      </c>
      <c r="X2264" s="17">
        <v>0</v>
      </c>
      <c r="Y2264" s="16"/>
      <c r="Z2264" s="11"/>
      <c r="AA2264" s="17"/>
      <c r="AB2264" s="16">
        <f>$Q2264</f>
        <v>671.44791666666663</v>
      </c>
      <c r="AC2264" s="11"/>
      <c r="AD2264" s="17">
        <f t="shared" si="505"/>
        <v>671.44791666666663</v>
      </c>
      <c r="AE2264" s="16"/>
      <c r="AF2264" s="11"/>
      <c r="AG2264" s="17"/>
      <c r="AH2264" s="161"/>
      <c r="AI2264" s="285"/>
      <c r="AJ2264" s="16">
        <f t="shared" si="494"/>
        <v>0</v>
      </c>
    </row>
    <row r="2265" spans="1:36" ht="11.25" customHeight="1">
      <c r="A2265" s="213">
        <v>25400491</v>
      </c>
      <c r="B2265" s="197"/>
      <c r="C2265" s="197" t="s">
        <v>2765</v>
      </c>
      <c r="D2265" s="201">
        <v>-5112851</v>
      </c>
      <c r="E2265" s="201">
        <v>-4974666</v>
      </c>
      <c r="F2265" s="159">
        <v>-4836481</v>
      </c>
      <c r="G2265" s="159">
        <v>-4698296</v>
      </c>
      <c r="H2265" s="159">
        <v>-4560111</v>
      </c>
      <c r="I2265" s="159">
        <v>-4421926</v>
      </c>
      <c r="J2265" s="275">
        <v>-4283741</v>
      </c>
      <c r="K2265" s="275">
        <v>-4145556</v>
      </c>
      <c r="L2265" s="202">
        <v>-4007371</v>
      </c>
      <c r="M2265" s="202">
        <v>-3869186</v>
      </c>
      <c r="N2265" s="202">
        <v>-3731001</v>
      </c>
      <c r="O2265" s="202">
        <v>-3592816</v>
      </c>
      <c r="P2265" s="202">
        <v>-3454631</v>
      </c>
      <c r="Q2265" s="160">
        <f t="shared" si="496"/>
        <v>-4283741</v>
      </c>
      <c r="R2265" s="494" t="s">
        <v>586</v>
      </c>
      <c r="S2265" s="239"/>
      <c r="T2265" s="239" t="s">
        <v>1684</v>
      </c>
      <c r="U2265" s="522"/>
      <c r="V2265" s="16">
        <v>0</v>
      </c>
      <c r="W2265" s="11">
        <v>0</v>
      </c>
      <c r="X2265" s="17">
        <v>0</v>
      </c>
      <c r="Y2265" s="16">
        <f>Q2265</f>
        <v>-4283741</v>
      </c>
      <c r="Z2265" s="11"/>
      <c r="AA2265" s="17">
        <f>Q2265</f>
        <v>-4283741</v>
      </c>
      <c r="AB2265" s="16"/>
      <c r="AC2265" s="11"/>
      <c r="AD2265" s="17">
        <f t="shared" ref="AD2265:AD2266" si="506">SUM(AB2265:AC2265)</f>
        <v>0</v>
      </c>
      <c r="AE2265" s="16"/>
      <c r="AF2265" s="11"/>
      <c r="AG2265" s="17"/>
      <c r="AH2265" s="161"/>
      <c r="AI2265" s="285"/>
      <c r="AJ2265" s="16">
        <f t="shared" si="494"/>
        <v>0</v>
      </c>
    </row>
    <row r="2266" spans="1:36" ht="11.25" customHeight="1">
      <c r="A2266" s="213">
        <v>25400501</v>
      </c>
      <c r="B2266" s="197"/>
      <c r="C2266" s="197" t="s">
        <v>2771</v>
      </c>
      <c r="D2266" s="201">
        <v>-1480083</v>
      </c>
      <c r="E2266" s="201">
        <v>-1440081</v>
      </c>
      <c r="F2266" s="159">
        <v>-1400079</v>
      </c>
      <c r="G2266" s="159">
        <v>-1360077</v>
      </c>
      <c r="H2266" s="159">
        <v>-1320075</v>
      </c>
      <c r="I2266" s="159">
        <v>-1280073</v>
      </c>
      <c r="J2266" s="275">
        <v>-1240071</v>
      </c>
      <c r="K2266" s="275">
        <v>-1200069</v>
      </c>
      <c r="L2266" s="202">
        <v>-1160067</v>
      </c>
      <c r="M2266" s="202">
        <v>-1120065</v>
      </c>
      <c r="N2266" s="202">
        <v>-1080063</v>
      </c>
      <c r="O2266" s="202">
        <v>-1040061</v>
      </c>
      <c r="P2266" s="202">
        <v>-1000059</v>
      </c>
      <c r="Q2266" s="160">
        <f t="shared" si="496"/>
        <v>-1240071</v>
      </c>
      <c r="R2266" s="494" t="s">
        <v>586</v>
      </c>
      <c r="S2266" s="239"/>
      <c r="T2266" s="239" t="s">
        <v>1684</v>
      </c>
      <c r="U2266" s="522"/>
      <c r="V2266" s="16">
        <v>0</v>
      </c>
      <c r="W2266" s="11">
        <v>0</v>
      </c>
      <c r="X2266" s="17">
        <v>0</v>
      </c>
      <c r="Y2266" s="16">
        <f>Q2266</f>
        <v>-1240071</v>
      </c>
      <c r="Z2266" s="11"/>
      <c r="AA2266" s="17">
        <f>Q2266</f>
        <v>-1240071</v>
      </c>
      <c r="AB2266" s="16"/>
      <c r="AC2266" s="11"/>
      <c r="AD2266" s="17">
        <f t="shared" si="506"/>
        <v>0</v>
      </c>
      <c r="AE2266" s="16"/>
      <c r="AF2266" s="11"/>
      <c r="AG2266" s="17"/>
      <c r="AH2266" s="161"/>
      <c r="AI2266" s="285"/>
      <c r="AJ2266" s="16">
        <f t="shared" si="494"/>
        <v>0</v>
      </c>
    </row>
    <row r="2267" spans="1:36" ht="11.25" customHeight="1">
      <c r="A2267" s="213">
        <v>25400511</v>
      </c>
      <c r="B2267" s="197"/>
      <c r="C2267" s="197" t="s">
        <v>2817</v>
      </c>
      <c r="D2267" s="201">
        <v>-228306.85</v>
      </c>
      <c r="E2267" s="201">
        <v>8507.3700000000008</v>
      </c>
      <c r="F2267" s="159">
        <v>5168.34</v>
      </c>
      <c r="G2267" s="159">
        <v>0</v>
      </c>
      <c r="H2267" s="159">
        <v>0</v>
      </c>
      <c r="I2267" s="159">
        <v>0</v>
      </c>
      <c r="J2267" s="275">
        <v>0</v>
      </c>
      <c r="K2267" s="275">
        <v>0</v>
      </c>
      <c r="L2267" s="202">
        <v>0</v>
      </c>
      <c r="M2267" s="202">
        <v>0</v>
      </c>
      <c r="N2267" s="202">
        <v>0</v>
      </c>
      <c r="O2267" s="202">
        <v>0</v>
      </c>
      <c r="P2267" s="202">
        <v>0</v>
      </c>
      <c r="Q2267" s="160">
        <f t="shared" si="496"/>
        <v>-8373.1429166666658</v>
      </c>
      <c r="R2267" s="494"/>
      <c r="S2267" s="239"/>
      <c r="T2267" s="239" t="s">
        <v>1182</v>
      </c>
      <c r="U2267" s="517"/>
      <c r="V2267" s="16">
        <v>0</v>
      </c>
      <c r="W2267" s="11">
        <v>0</v>
      </c>
      <c r="X2267" s="17">
        <v>0</v>
      </c>
      <c r="Y2267" s="16"/>
      <c r="Z2267" s="11"/>
      <c r="AA2267" s="17"/>
      <c r="AB2267" s="16"/>
      <c r="AC2267" s="11"/>
      <c r="AD2267" s="17">
        <f t="shared" ref="AD2267" si="507">SUM(AB2267:AC2267)</f>
        <v>0</v>
      </c>
      <c r="AE2267" s="16">
        <f>$Q2267</f>
        <v>-8373.1429166666658</v>
      </c>
      <c r="AF2267" s="11">
        <f>$Q2267</f>
        <v>-8373.1429166666658</v>
      </c>
      <c r="AG2267" s="17">
        <f>$Q2267</f>
        <v>-8373.1429166666658</v>
      </c>
      <c r="AH2267" s="161"/>
      <c r="AI2267" s="285"/>
      <c r="AJ2267" s="16">
        <f t="shared" si="494"/>
        <v>0</v>
      </c>
    </row>
    <row r="2268" spans="1:36" ht="11.25" customHeight="1">
      <c r="A2268" s="213" t="s">
        <v>3008</v>
      </c>
      <c r="B2268" s="144"/>
      <c r="C2268" s="144" t="s">
        <v>2855</v>
      </c>
      <c r="D2268" s="201">
        <v>-8690000</v>
      </c>
      <c r="E2268" s="201">
        <v>-8690000</v>
      </c>
      <c r="F2268" s="159">
        <v>-8690000</v>
      </c>
      <c r="G2268" s="159">
        <v>-16259199</v>
      </c>
      <c r="H2268" s="159">
        <v>-16259199</v>
      </c>
      <c r="I2268" s="159">
        <v>-16259199</v>
      </c>
      <c r="J2268" s="275">
        <v>-19559199</v>
      </c>
      <c r="K2268" s="275">
        <v>-19559199</v>
      </c>
      <c r="L2268" s="202">
        <v>-8175064.9699999997</v>
      </c>
      <c r="M2268" s="202">
        <v>0</v>
      </c>
      <c r="N2268" s="202">
        <v>0</v>
      </c>
      <c r="O2268" s="202">
        <v>0</v>
      </c>
      <c r="P2268" s="202">
        <v>-9300000</v>
      </c>
      <c r="Q2268" s="202">
        <f t="shared" si="496"/>
        <v>-10203838.330833333</v>
      </c>
      <c r="R2268" s="494"/>
      <c r="S2268" s="239"/>
      <c r="T2268" s="239" t="s">
        <v>828</v>
      </c>
      <c r="U2268" s="517"/>
      <c r="V2268" s="16">
        <v>0</v>
      </c>
      <c r="W2268" s="11">
        <v>0</v>
      </c>
      <c r="X2268" s="17">
        <v>0</v>
      </c>
      <c r="Y2268" s="16"/>
      <c r="Z2268" s="11"/>
      <c r="AA2268" s="17"/>
      <c r="AB2268" s="16">
        <f>$Q2268</f>
        <v>-10203838.330833333</v>
      </c>
      <c r="AC2268" s="11"/>
      <c r="AD2268" s="17">
        <f t="shared" ref="AD2268" si="508">SUM(AB2268:AC2268)</f>
        <v>-10203838.330833333</v>
      </c>
      <c r="AE2268" s="16"/>
      <c r="AF2268" s="11"/>
      <c r="AG2268" s="17"/>
      <c r="AH2268" s="161"/>
      <c r="AI2268" s="285"/>
      <c r="AJ2268" s="16">
        <f t="shared" si="494"/>
        <v>0</v>
      </c>
    </row>
    <row r="2269" spans="1:36" ht="11.25" customHeight="1">
      <c r="A2269" s="156">
        <v>25500002</v>
      </c>
      <c r="C2269" s="197" t="s">
        <v>2962</v>
      </c>
      <c r="D2269" s="159">
        <v>-8165809</v>
      </c>
      <c r="E2269" s="159">
        <v>-8165809</v>
      </c>
      <c r="F2269" s="159">
        <v>-8165809</v>
      </c>
      <c r="G2269" s="159">
        <v>-8165809</v>
      </c>
      <c r="H2269" s="159">
        <v>-8165809</v>
      </c>
      <c r="I2269" s="159">
        <v>-8165809</v>
      </c>
      <c r="J2269" s="275">
        <v>-8165809</v>
      </c>
      <c r="K2269" s="275">
        <v>-8165809</v>
      </c>
      <c r="L2269" s="160">
        <v>-8165809</v>
      </c>
      <c r="M2269" s="160">
        <v>-8165809</v>
      </c>
      <c r="N2269" s="160">
        <v>-8165809</v>
      </c>
      <c r="O2269" s="160">
        <v>-8165809</v>
      </c>
      <c r="P2269" s="160">
        <v>-8165809</v>
      </c>
      <c r="Q2269" s="202">
        <f t="shared" si="496"/>
        <v>-8165809</v>
      </c>
      <c r="R2269" s="494"/>
      <c r="S2269" s="494"/>
      <c r="T2269" s="494">
        <v>10</v>
      </c>
      <c r="U2269" s="517"/>
      <c r="V2269" s="16">
        <f>Q2269</f>
        <v>-8165809</v>
      </c>
      <c r="W2269" s="11">
        <f>Q2269</f>
        <v>-8165809</v>
      </c>
      <c r="X2269" s="17">
        <f>Q2269</f>
        <v>-8165809</v>
      </c>
      <c r="Y2269" s="16"/>
      <c r="Z2269" s="11"/>
      <c r="AA2269" s="17"/>
      <c r="AB2269" s="16"/>
      <c r="AC2269" s="11"/>
      <c r="AD2269" s="17">
        <f t="shared" ref="AD2269:AD2315" si="509">SUM(AB2269:AC2269)</f>
        <v>0</v>
      </c>
      <c r="AE2269" s="16"/>
      <c r="AF2269" s="11"/>
      <c r="AG2269" s="17"/>
      <c r="AH2269" s="161"/>
      <c r="AI2269" s="285"/>
      <c r="AJ2269" s="16">
        <f t="shared" si="494"/>
        <v>0</v>
      </c>
    </row>
    <row r="2270" spans="1:36" ht="11.25" customHeight="1">
      <c r="A2270" s="156">
        <v>25500022</v>
      </c>
      <c r="C2270" s="197" t="s">
        <v>2962</v>
      </c>
      <c r="D2270" s="159">
        <v>8165809</v>
      </c>
      <c r="E2270" s="159">
        <v>8165809</v>
      </c>
      <c r="F2270" s="159">
        <v>8165809</v>
      </c>
      <c r="G2270" s="159">
        <v>8165809</v>
      </c>
      <c r="H2270" s="159">
        <v>8165809</v>
      </c>
      <c r="I2270" s="159">
        <v>8165809</v>
      </c>
      <c r="J2270" s="275">
        <v>8165809</v>
      </c>
      <c r="K2270" s="275">
        <v>8165809</v>
      </c>
      <c r="L2270" s="160">
        <v>8165809</v>
      </c>
      <c r="M2270" s="160">
        <v>8165809</v>
      </c>
      <c r="N2270" s="160">
        <v>8165809</v>
      </c>
      <c r="O2270" s="160">
        <v>8165809</v>
      </c>
      <c r="P2270" s="160">
        <v>8165809</v>
      </c>
      <c r="Q2270" s="202">
        <f t="shared" si="496"/>
        <v>8165809</v>
      </c>
      <c r="R2270" s="222"/>
      <c r="S2270" s="494"/>
      <c r="T2270" s="494">
        <v>10</v>
      </c>
      <c r="U2270" s="517"/>
      <c r="V2270" s="16">
        <f>Q2270</f>
        <v>8165809</v>
      </c>
      <c r="W2270" s="11">
        <f>Q2270</f>
        <v>8165809</v>
      </c>
      <c r="X2270" s="17">
        <f>Q2270</f>
        <v>8165809</v>
      </c>
      <c r="Y2270" s="16"/>
      <c r="Z2270" s="11"/>
      <c r="AA2270" s="17"/>
      <c r="AB2270" s="16"/>
      <c r="AC2270" s="11"/>
      <c r="AD2270" s="17">
        <f t="shared" si="509"/>
        <v>0</v>
      </c>
      <c r="AE2270" s="16"/>
      <c r="AF2270" s="11"/>
      <c r="AG2270" s="17"/>
      <c r="AH2270" s="161"/>
      <c r="AI2270" s="285"/>
      <c r="AJ2270" s="16">
        <f t="shared" si="494"/>
        <v>0</v>
      </c>
    </row>
    <row r="2271" spans="1:36" ht="11.25" customHeight="1">
      <c r="A2271" s="156">
        <v>25600031</v>
      </c>
      <c r="C2271" s="197" t="s">
        <v>1605</v>
      </c>
      <c r="D2271" s="159">
        <v>0</v>
      </c>
      <c r="E2271" s="159">
        <v>0</v>
      </c>
      <c r="F2271" s="159">
        <v>0</v>
      </c>
      <c r="G2271" s="159">
        <v>0</v>
      </c>
      <c r="H2271" s="159">
        <v>0</v>
      </c>
      <c r="I2271" s="159">
        <v>0</v>
      </c>
      <c r="J2271" s="275">
        <v>0</v>
      </c>
      <c r="K2271" s="275">
        <v>0</v>
      </c>
      <c r="L2271" s="160">
        <v>0</v>
      </c>
      <c r="M2271" s="160">
        <v>0</v>
      </c>
      <c r="N2271" s="160">
        <v>0</v>
      </c>
      <c r="O2271" s="160">
        <v>0</v>
      </c>
      <c r="P2271" s="160">
        <v>0</v>
      </c>
      <c r="Q2271" s="202">
        <f t="shared" si="496"/>
        <v>0</v>
      </c>
      <c r="R2271" s="222"/>
      <c r="S2271" s="222"/>
      <c r="T2271" s="222"/>
      <c r="U2271" s="517"/>
      <c r="V2271" s="16"/>
      <c r="W2271" s="11"/>
      <c r="X2271" s="17"/>
      <c r="Y2271" s="16"/>
      <c r="Z2271" s="11"/>
      <c r="AA2271" s="17"/>
      <c r="AB2271" s="16"/>
      <c r="AC2271" s="11"/>
      <c r="AD2271" s="17">
        <f t="shared" si="509"/>
        <v>0</v>
      </c>
      <c r="AE2271" s="16"/>
      <c r="AF2271" s="11"/>
      <c r="AG2271" s="17"/>
      <c r="AH2271" s="164">
        <f t="shared" ref="AH2271:AH2281" si="510">Q2271</f>
        <v>0</v>
      </c>
      <c r="AI2271" s="285"/>
      <c r="AJ2271" s="16">
        <f t="shared" si="494"/>
        <v>0</v>
      </c>
    </row>
    <row r="2272" spans="1:36" ht="11.25" customHeight="1">
      <c r="A2272" s="156">
        <v>25600051</v>
      </c>
      <c r="B2272" s="144"/>
      <c r="C2272" s="197" t="s">
        <v>1440</v>
      </c>
      <c r="D2272" s="159">
        <v>0</v>
      </c>
      <c r="E2272" s="159">
        <v>0</v>
      </c>
      <c r="F2272" s="159">
        <v>0</v>
      </c>
      <c r="G2272" s="159">
        <v>0</v>
      </c>
      <c r="H2272" s="159">
        <v>0</v>
      </c>
      <c r="I2272" s="159">
        <v>0</v>
      </c>
      <c r="J2272" s="275">
        <v>0</v>
      </c>
      <c r="K2272" s="275">
        <v>0</v>
      </c>
      <c r="L2272" s="160">
        <v>0</v>
      </c>
      <c r="M2272" s="160">
        <v>0</v>
      </c>
      <c r="N2272" s="160">
        <v>0</v>
      </c>
      <c r="O2272" s="160">
        <v>0</v>
      </c>
      <c r="P2272" s="160">
        <v>0</v>
      </c>
      <c r="Q2272" s="160">
        <f t="shared" si="496"/>
        <v>0</v>
      </c>
      <c r="R2272" s="222"/>
      <c r="S2272" s="222"/>
      <c r="T2272" s="222"/>
      <c r="U2272" s="517"/>
      <c r="V2272" s="16">
        <v>0</v>
      </c>
      <c r="W2272" s="11">
        <v>0</v>
      </c>
      <c r="X2272" s="17">
        <v>0</v>
      </c>
      <c r="Y2272" s="16"/>
      <c r="Z2272" s="11"/>
      <c r="AA2272" s="17"/>
      <c r="AB2272" s="16"/>
      <c r="AC2272" s="11"/>
      <c r="AD2272" s="17">
        <f t="shared" si="509"/>
        <v>0</v>
      </c>
      <c r="AE2272" s="16"/>
      <c r="AF2272" s="11"/>
      <c r="AG2272" s="17"/>
      <c r="AH2272" s="164">
        <f t="shared" si="510"/>
        <v>0</v>
      </c>
      <c r="AI2272" s="285"/>
      <c r="AJ2272" s="16">
        <f t="shared" si="494"/>
        <v>0</v>
      </c>
    </row>
    <row r="2273" spans="1:36" ht="11.25" customHeight="1">
      <c r="A2273" s="156">
        <v>25600052</v>
      </c>
      <c r="B2273" s="144"/>
      <c r="C2273" s="197" t="s">
        <v>14</v>
      </c>
      <c r="D2273" s="159">
        <v>0</v>
      </c>
      <c r="E2273" s="159">
        <v>0</v>
      </c>
      <c r="F2273" s="159">
        <v>0</v>
      </c>
      <c r="G2273" s="159">
        <v>0</v>
      </c>
      <c r="H2273" s="159">
        <v>0</v>
      </c>
      <c r="I2273" s="159">
        <v>0</v>
      </c>
      <c r="J2273" s="275">
        <v>0</v>
      </c>
      <c r="K2273" s="275">
        <v>0</v>
      </c>
      <c r="L2273" s="160">
        <v>0</v>
      </c>
      <c r="M2273" s="160">
        <v>0</v>
      </c>
      <c r="N2273" s="160">
        <v>0</v>
      </c>
      <c r="O2273" s="160">
        <v>0</v>
      </c>
      <c r="P2273" s="160">
        <v>0</v>
      </c>
      <c r="Q2273" s="160">
        <f t="shared" si="496"/>
        <v>0</v>
      </c>
      <c r="R2273" s="222"/>
      <c r="S2273" s="209"/>
      <c r="T2273" s="209"/>
      <c r="U2273" s="517"/>
      <c r="V2273" s="16">
        <v>0</v>
      </c>
      <c r="W2273" s="11">
        <v>0</v>
      </c>
      <c r="X2273" s="17">
        <v>0</v>
      </c>
      <c r="Y2273" s="16"/>
      <c r="Z2273" s="11"/>
      <c r="AA2273" s="17"/>
      <c r="AB2273" s="16"/>
      <c r="AC2273" s="11"/>
      <c r="AD2273" s="17">
        <f t="shared" si="509"/>
        <v>0</v>
      </c>
      <c r="AE2273" s="16"/>
      <c r="AF2273" s="11"/>
      <c r="AG2273" s="17"/>
      <c r="AH2273" s="164">
        <f t="shared" si="510"/>
        <v>0</v>
      </c>
      <c r="AI2273" s="285"/>
      <c r="AJ2273" s="16">
        <f t="shared" si="494"/>
        <v>0</v>
      </c>
    </row>
    <row r="2274" spans="1:36" ht="11.25" customHeight="1">
      <c r="A2274" s="156">
        <v>25600061</v>
      </c>
      <c r="B2274" s="144"/>
      <c r="C2274" s="247" t="s">
        <v>1650</v>
      </c>
      <c r="D2274" s="159">
        <v>0</v>
      </c>
      <c r="E2274" s="159">
        <v>0</v>
      </c>
      <c r="F2274" s="159">
        <v>0</v>
      </c>
      <c r="G2274" s="159">
        <v>0</v>
      </c>
      <c r="H2274" s="159">
        <v>0</v>
      </c>
      <c r="I2274" s="159">
        <v>0</v>
      </c>
      <c r="J2274" s="275">
        <v>0</v>
      </c>
      <c r="K2274" s="275">
        <v>0</v>
      </c>
      <c r="L2274" s="160">
        <v>0</v>
      </c>
      <c r="M2274" s="160">
        <v>0</v>
      </c>
      <c r="N2274" s="160">
        <v>0</v>
      </c>
      <c r="O2274" s="160">
        <v>0</v>
      </c>
      <c r="P2274" s="160">
        <v>0</v>
      </c>
      <c r="Q2274" s="160">
        <f t="shared" si="496"/>
        <v>0</v>
      </c>
      <c r="R2274" s="222"/>
      <c r="S2274" s="222"/>
      <c r="T2274" s="222"/>
      <c r="U2274" s="517"/>
      <c r="V2274" s="16">
        <v>0</v>
      </c>
      <c r="W2274" s="11">
        <v>0</v>
      </c>
      <c r="X2274" s="17">
        <v>0</v>
      </c>
      <c r="Y2274" s="16"/>
      <c r="Z2274" s="11"/>
      <c r="AA2274" s="17"/>
      <c r="AB2274" s="16"/>
      <c r="AC2274" s="11"/>
      <c r="AD2274" s="17">
        <f t="shared" si="509"/>
        <v>0</v>
      </c>
      <c r="AE2274" s="16"/>
      <c r="AF2274" s="11"/>
      <c r="AG2274" s="17"/>
      <c r="AH2274" s="164">
        <f t="shared" si="510"/>
        <v>0</v>
      </c>
      <c r="AI2274" s="285"/>
      <c r="AJ2274" s="16">
        <f t="shared" si="494"/>
        <v>0</v>
      </c>
    </row>
    <row r="2275" spans="1:36" ht="11.25" customHeight="1">
      <c r="A2275" s="156">
        <v>25600071</v>
      </c>
      <c r="B2275" s="144"/>
      <c r="C2275" s="247" t="s">
        <v>808</v>
      </c>
      <c r="D2275" s="159">
        <v>0</v>
      </c>
      <c r="E2275" s="159">
        <v>0</v>
      </c>
      <c r="F2275" s="159">
        <v>0</v>
      </c>
      <c r="G2275" s="159">
        <v>0</v>
      </c>
      <c r="H2275" s="159">
        <v>0</v>
      </c>
      <c r="I2275" s="159">
        <v>0</v>
      </c>
      <c r="J2275" s="275">
        <v>0</v>
      </c>
      <c r="K2275" s="275">
        <v>0</v>
      </c>
      <c r="L2275" s="160">
        <v>0</v>
      </c>
      <c r="M2275" s="160">
        <v>0</v>
      </c>
      <c r="N2275" s="160">
        <v>0</v>
      </c>
      <c r="O2275" s="160">
        <v>0</v>
      </c>
      <c r="P2275" s="160">
        <v>0</v>
      </c>
      <c r="Q2275" s="160">
        <f t="shared" si="496"/>
        <v>0</v>
      </c>
      <c r="R2275" s="222"/>
      <c r="S2275" s="222"/>
      <c r="T2275" s="222"/>
      <c r="U2275" s="517"/>
      <c r="V2275" s="16">
        <v>0</v>
      </c>
      <c r="W2275" s="11">
        <v>0</v>
      </c>
      <c r="X2275" s="17">
        <v>0</v>
      </c>
      <c r="Y2275" s="16"/>
      <c r="Z2275" s="11"/>
      <c r="AA2275" s="17"/>
      <c r="AB2275" s="16"/>
      <c r="AC2275" s="11"/>
      <c r="AD2275" s="17">
        <f t="shared" si="509"/>
        <v>0</v>
      </c>
      <c r="AE2275" s="16"/>
      <c r="AF2275" s="11"/>
      <c r="AG2275" s="17"/>
      <c r="AH2275" s="164">
        <f t="shared" si="510"/>
        <v>0</v>
      </c>
      <c r="AI2275" s="285"/>
      <c r="AJ2275" s="16">
        <f t="shared" si="494"/>
        <v>0</v>
      </c>
    </row>
    <row r="2276" spans="1:36" ht="11.25" customHeight="1">
      <c r="A2276" s="156">
        <v>25600072</v>
      </c>
      <c r="B2276" s="144"/>
      <c r="C2276" s="247" t="s">
        <v>809</v>
      </c>
      <c r="D2276" s="159">
        <v>-65777.98</v>
      </c>
      <c r="E2276" s="159">
        <v>-65777.98</v>
      </c>
      <c r="F2276" s="159">
        <v>-65777.98</v>
      </c>
      <c r="G2276" s="159">
        <v>-82626.36</v>
      </c>
      <c r="H2276" s="159">
        <v>-82626.36</v>
      </c>
      <c r="I2276" s="159">
        <v>-82626.36</v>
      </c>
      <c r="J2276" s="275">
        <v>-82626.36</v>
      </c>
      <c r="K2276" s="275">
        <v>-82626.36</v>
      </c>
      <c r="L2276" s="160">
        <v>-82626.36</v>
      </c>
      <c r="M2276" s="160">
        <v>-82626.36</v>
      </c>
      <c r="N2276" s="160">
        <v>-82626.36</v>
      </c>
      <c r="O2276" s="160">
        <v>-92024.8</v>
      </c>
      <c r="P2276" s="160">
        <v>-92024.8</v>
      </c>
      <c r="Q2276" s="160">
        <f t="shared" si="496"/>
        <v>-80291.085833333331</v>
      </c>
      <c r="R2276" s="222"/>
      <c r="S2276" s="222"/>
      <c r="T2276" s="222"/>
      <c r="U2276" s="517"/>
      <c r="V2276" s="16">
        <v>0</v>
      </c>
      <c r="W2276" s="11">
        <v>0</v>
      </c>
      <c r="X2276" s="17">
        <v>0</v>
      </c>
      <c r="Y2276" s="16"/>
      <c r="Z2276" s="11"/>
      <c r="AA2276" s="17"/>
      <c r="AB2276" s="16"/>
      <c r="AC2276" s="11"/>
      <c r="AD2276" s="17">
        <f t="shared" si="509"/>
        <v>0</v>
      </c>
      <c r="AE2276" s="16"/>
      <c r="AF2276" s="11"/>
      <c r="AG2276" s="17"/>
      <c r="AH2276" s="164">
        <f t="shared" si="510"/>
        <v>-80291.085833333331</v>
      </c>
      <c r="AI2276" s="285"/>
      <c r="AJ2276" s="16">
        <f t="shared" si="494"/>
        <v>0</v>
      </c>
    </row>
    <row r="2277" spans="1:36" ht="11.25" customHeight="1">
      <c r="A2277" s="156">
        <v>25600081</v>
      </c>
      <c r="B2277" s="144"/>
      <c r="C2277" s="247" t="s">
        <v>1923</v>
      </c>
      <c r="D2277" s="159">
        <v>-3732477.57</v>
      </c>
      <c r="E2277" s="159">
        <v>-3732477.57</v>
      </c>
      <c r="F2277" s="159">
        <v>-3819515.57</v>
      </c>
      <c r="G2277" s="159">
        <v>-3854368.67</v>
      </c>
      <c r="H2277" s="159">
        <v>-3910072.96</v>
      </c>
      <c r="I2277" s="159">
        <v>-3912701.47</v>
      </c>
      <c r="J2277" s="275">
        <v>-3912701.47</v>
      </c>
      <c r="K2277" s="275">
        <v>-3977508.1</v>
      </c>
      <c r="L2277" s="160">
        <v>-3997046.22</v>
      </c>
      <c r="M2277" s="160">
        <v>-3997046.22</v>
      </c>
      <c r="N2277" s="160">
        <v>-3997046.22</v>
      </c>
      <c r="O2277" s="160">
        <v>-4002173.96</v>
      </c>
      <c r="P2277" s="160">
        <v>-4002173.96</v>
      </c>
      <c r="Q2277" s="160">
        <f t="shared" si="496"/>
        <v>-3914998.6829166668</v>
      </c>
      <c r="R2277" s="222"/>
      <c r="S2277" s="222"/>
      <c r="T2277" s="222"/>
      <c r="U2277" s="517"/>
      <c r="V2277" s="16">
        <v>0</v>
      </c>
      <c r="W2277" s="11">
        <v>0</v>
      </c>
      <c r="X2277" s="17">
        <v>0</v>
      </c>
      <c r="Y2277" s="16"/>
      <c r="Z2277" s="11"/>
      <c r="AA2277" s="17"/>
      <c r="AB2277" s="16"/>
      <c r="AC2277" s="11"/>
      <c r="AD2277" s="17">
        <f t="shared" si="509"/>
        <v>0</v>
      </c>
      <c r="AE2277" s="16"/>
      <c r="AF2277" s="11"/>
      <c r="AG2277" s="17"/>
      <c r="AH2277" s="164">
        <f t="shared" si="510"/>
        <v>-3914998.6829166668</v>
      </c>
      <c r="AI2277" s="285"/>
      <c r="AJ2277" s="16">
        <f t="shared" si="494"/>
        <v>0</v>
      </c>
    </row>
    <row r="2278" spans="1:36" ht="11.25" customHeight="1">
      <c r="A2278" s="156">
        <v>25600092</v>
      </c>
      <c r="B2278" s="144"/>
      <c r="C2278" s="247" t="s">
        <v>1931</v>
      </c>
      <c r="D2278" s="159">
        <v>0</v>
      </c>
      <c r="E2278" s="159">
        <v>0</v>
      </c>
      <c r="F2278" s="159">
        <v>0</v>
      </c>
      <c r="G2278" s="159">
        <v>0</v>
      </c>
      <c r="H2278" s="159">
        <v>0</v>
      </c>
      <c r="I2278" s="159">
        <v>0</v>
      </c>
      <c r="J2278" s="275">
        <v>0</v>
      </c>
      <c r="K2278" s="275">
        <v>0</v>
      </c>
      <c r="L2278" s="160">
        <v>0</v>
      </c>
      <c r="M2278" s="160">
        <v>0</v>
      </c>
      <c r="N2278" s="160">
        <v>0</v>
      </c>
      <c r="O2278" s="160">
        <v>0</v>
      </c>
      <c r="P2278" s="160">
        <v>0</v>
      </c>
      <c r="Q2278" s="160">
        <f t="shared" si="496"/>
        <v>0</v>
      </c>
      <c r="R2278" s="222"/>
      <c r="S2278" s="222"/>
      <c r="T2278" s="222"/>
      <c r="U2278" s="517"/>
      <c r="V2278" s="16">
        <v>0</v>
      </c>
      <c r="W2278" s="11">
        <v>0</v>
      </c>
      <c r="X2278" s="17">
        <v>0</v>
      </c>
      <c r="Y2278" s="16"/>
      <c r="Z2278" s="11"/>
      <c r="AA2278" s="17"/>
      <c r="AB2278" s="16"/>
      <c r="AC2278" s="11"/>
      <c r="AD2278" s="17">
        <f t="shared" si="509"/>
        <v>0</v>
      </c>
      <c r="AE2278" s="16"/>
      <c r="AF2278" s="11"/>
      <c r="AG2278" s="17"/>
      <c r="AH2278" s="164">
        <f t="shared" si="510"/>
        <v>0</v>
      </c>
      <c r="AI2278" s="285"/>
      <c r="AJ2278" s="16">
        <f t="shared" si="494"/>
        <v>0</v>
      </c>
    </row>
    <row r="2279" spans="1:36" ht="11.25" customHeight="1">
      <c r="A2279" s="156">
        <v>25600101</v>
      </c>
      <c r="B2279" s="144"/>
      <c r="C2279" s="247" t="s">
        <v>1932</v>
      </c>
      <c r="D2279" s="159">
        <v>0</v>
      </c>
      <c r="E2279" s="159">
        <v>0</v>
      </c>
      <c r="F2279" s="159">
        <v>0</v>
      </c>
      <c r="G2279" s="159">
        <v>0</v>
      </c>
      <c r="H2279" s="159">
        <v>0</v>
      </c>
      <c r="I2279" s="159">
        <v>0</v>
      </c>
      <c r="J2279" s="275">
        <v>0</v>
      </c>
      <c r="K2279" s="275">
        <v>0</v>
      </c>
      <c r="L2279" s="160">
        <v>0</v>
      </c>
      <c r="M2279" s="160">
        <v>0</v>
      </c>
      <c r="N2279" s="160">
        <v>0</v>
      </c>
      <c r="O2279" s="160">
        <v>0</v>
      </c>
      <c r="P2279" s="160">
        <v>0</v>
      </c>
      <c r="Q2279" s="160">
        <f t="shared" si="496"/>
        <v>0</v>
      </c>
      <c r="R2279" s="222"/>
      <c r="S2279" s="222"/>
      <c r="T2279" s="222"/>
      <c r="U2279" s="517"/>
      <c r="V2279" s="16">
        <v>0</v>
      </c>
      <c r="W2279" s="11">
        <v>0</v>
      </c>
      <c r="X2279" s="17">
        <v>0</v>
      </c>
      <c r="Y2279" s="16"/>
      <c r="Z2279" s="11"/>
      <c r="AA2279" s="17"/>
      <c r="AB2279" s="16"/>
      <c r="AC2279" s="11"/>
      <c r="AD2279" s="17">
        <f t="shared" si="509"/>
        <v>0</v>
      </c>
      <c r="AE2279" s="16"/>
      <c r="AF2279" s="11"/>
      <c r="AG2279" s="17"/>
      <c r="AH2279" s="164">
        <f t="shared" si="510"/>
        <v>0</v>
      </c>
      <c r="AI2279" s="285"/>
      <c r="AJ2279" s="16">
        <f t="shared" si="494"/>
        <v>0</v>
      </c>
    </row>
    <row r="2280" spans="1:36" ht="11.25" customHeight="1">
      <c r="A2280" s="156">
        <v>25600102</v>
      </c>
      <c r="B2280" s="144"/>
      <c r="C2280" s="247" t="s">
        <v>2312</v>
      </c>
      <c r="D2280" s="159">
        <v>30819.51</v>
      </c>
      <c r="E2280" s="159">
        <v>35973.599999999999</v>
      </c>
      <c r="F2280" s="159">
        <v>41127.69</v>
      </c>
      <c r="G2280" s="159">
        <v>46281.78</v>
      </c>
      <c r="H2280" s="159">
        <v>51435.87</v>
      </c>
      <c r="I2280" s="159">
        <v>56589.96</v>
      </c>
      <c r="J2280" s="275">
        <v>61744.05</v>
      </c>
      <c r="K2280" s="275">
        <v>66898.14</v>
      </c>
      <c r="L2280" s="160">
        <v>72052.23</v>
      </c>
      <c r="M2280" s="160">
        <v>77206.320000000007</v>
      </c>
      <c r="N2280" s="160">
        <v>82360.41</v>
      </c>
      <c r="O2280" s="160">
        <v>87514.5</v>
      </c>
      <c r="P2280" s="160">
        <v>92668.59</v>
      </c>
      <c r="Q2280" s="160">
        <f t="shared" si="496"/>
        <v>61744.05000000001</v>
      </c>
      <c r="R2280" s="222"/>
      <c r="S2280" s="222"/>
      <c r="T2280" s="222"/>
      <c r="U2280" s="517"/>
      <c r="V2280" s="16">
        <v>0</v>
      </c>
      <c r="W2280" s="11">
        <v>0</v>
      </c>
      <c r="X2280" s="17">
        <v>0</v>
      </c>
      <c r="Y2280" s="16"/>
      <c r="Z2280" s="11"/>
      <c r="AA2280" s="17"/>
      <c r="AB2280" s="16"/>
      <c r="AC2280" s="11"/>
      <c r="AD2280" s="17">
        <f>SUM(AB2280:AC2280)</f>
        <v>0</v>
      </c>
      <c r="AE2280" s="16"/>
      <c r="AF2280" s="11"/>
      <c r="AG2280" s="17"/>
      <c r="AH2280" s="164">
        <f t="shared" si="510"/>
        <v>61744.05000000001</v>
      </c>
      <c r="AI2280" s="285"/>
      <c r="AJ2280" s="16">
        <f t="shared" si="494"/>
        <v>0</v>
      </c>
    </row>
    <row r="2281" spans="1:36" ht="11.25" customHeight="1">
      <c r="A2281" s="156">
        <v>25600111</v>
      </c>
      <c r="B2281" s="144"/>
      <c r="C2281" s="247" t="s">
        <v>2313</v>
      </c>
      <c r="D2281" s="159">
        <v>311739.83</v>
      </c>
      <c r="E2281" s="159">
        <v>364490.47</v>
      </c>
      <c r="F2281" s="159">
        <v>417241.11</v>
      </c>
      <c r="G2281" s="159">
        <v>469991.75</v>
      </c>
      <c r="H2281" s="159">
        <v>522742.39</v>
      </c>
      <c r="I2281" s="159">
        <v>575493.03</v>
      </c>
      <c r="J2281" s="275">
        <v>628243.67000000004</v>
      </c>
      <c r="K2281" s="275">
        <v>680994.31</v>
      </c>
      <c r="L2281" s="160">
        <v>733744.95</v>
      </c>
      <c r="M2281" s="160">
        <v>786495.59</v>
      </c>
      <c r="N2281" s="160">
        <v>839246.23</v>
      </c>
      <c r="O2281" s="160">
        <v>891996.87</v>
      </c>
      <c r="P2281" s="160">
        <v>944747.51</v>
      </c>
      <c r="Q2281" s="160">
        <f t="shared" si="496"/>
        <v>628243.67000000004</v>
      </c>
      <c r="R2281" s="222"/>
      <c r="S2281" s="222"/>
      <c r="T2281" s="222"/>
      <c r="U2281" s="517"/>
      <c r="V2281" s="16">
        <v>0</v>
      </c>
      <c r="W2281" s="11">
        <v>0</v>
      </c>
      <c r="X2281" s="17">
        <v>0</v>
      </c>
      <c r="Y2281" s="16"/>
      <c r="Z2281" s="11"/>
      <c r="AA2281" s="17"/>
      <c r="AB2281" s="16"/>
      <c r="AC2281" s="11"/>
      <c r="AD2281" s="17">
        <f>SUM(AB2281:AC2281)</f>
        <v>0</v>
      </c>
      <c r="AE2281" s="16"/>
      <c r="AF2281" s="11"/>
      <c r="AG2281" s="17"/>
      <c r="AH2281" s="164">
        <f t="shared" si="510"/>
        <v>628243.67000000004</v>
      </c>
      <c r="AI2281" s="285"/>
      <c r="AJ2281" s="16">
        <f t="shared" si="494"/>
        <v>0</v>
      </c>
    </row>
    <row r="2282" spans="1:36" ht="11.25" customHeight="1">
      <c r="A2282" s="156">
        <v>25700013</v>
      </c>
      <c r="C2282" s="197" t="s">
        <v>1436</v>
      </c>
      <c r="D2282" s="159">
        <v>0</v>
      </c>
      <c r="E2282" s="159">
        <v>0</v>
      </c>
      <c r="F2282" s="159">
        <v>0</v>
      </c>
      <c r="G2282" s="159">
        <v>0</v>
      </c>
      <c r="H2282" s="159">
        <v>0</v>
      </c>
      <c r="I2282" s="159">
        <v>0</v>
      </c>
      <c r="J2282" s="275">
        <v>0</v>
      </c>
      <c r="K2282" s="275">
        <v>0</v>
      </c>
      <c r="L2282" s="160">
        <v>0</v>
      </c>
      <c r="M2282" s="160">
        <v>0</v>
      </c>
      <c r="N2282" s="160">
        <v>0</v>
      </c>
      <c r="O2282" s="160">
        <v>0</v>
      </c>
      <c r="P2282" s="160">
        <v>0</v>
      </c>
      <c r="Q2282" s="160">
        <f t="shared" si="496"/>
        <v>0</v>
      </c>
      <c r="R2282" s="222"/>
      <c r="S2282" s="222"/>
      <c r="T2282" s="222">
        <v>12</v>
      </c>
      <c r="U2282" s="517"/>
      <c r="V2282" s="16">
        <f>Q2282</f>
        <v>0</v>
      </c>
      <c r="W2282" s="11">
        <f>Q2282</f>
        <v>0</v>
      </c>
      <c r="X2282" s="17">
        <f>Q2282</f>
        <v>0</v>
      </c>
      <c r="Y2282" s="16"/>
      <c r="Z2282" s="11"/>
      <c r="AA2282" s="17"/>
      <c r="AB2282" s="16"/>
      <c r="AC2282" s="11"/>
      <c r="AD2282" s="17">
        <f t="shared" si="509"/>
        <v>0</v>
      </c>
      <c r="AE2282" s="16"/>
      <c r="AF2282" s="11"/>
      <c r="AG2282" s="17"/>
      <c r="AH2282" s="161"/>
      <c r="AI2282" s="285"/>
      <c r="AJ2282" s="16">
        <f t="shared" si="494"/>
        <v>0</v>
      </c>
    </row>
    <row r="2283" spans="1:36" ht="11.25" customHeight="1">
      <c r="A2283" s="156">
        <v>25700023</v>
      </c>
      <c r="C2283" s="197" t="s">
        <v>1019</v>
      </c>
      <c r="D2283" s="159">
        <v>0</v>
      </c>
      <c r="E2283" s="159">
        <v>0</v>
      </c>
      <c r="F2283" s="159">
        <v>0</v>
      </c>
      <c r="G2283" s="159">
        <v>0</v>
      </c>
      <c r="H2283" s="159">
        <v>0</v>
      </c>
      <c r="I2283" s="159">
        <v>0</v>
      </c>
      <c r="J2283" s="275">
        <v>0</v>
      </c>
      <c r="K2283" s="275">
        <v>0</v>
      </c>
      <c r="L2283" s="160">
        <v>0</v>
      </c>
      <c r="M2283" s="160">
        <v>0</v>
      </c>
      <c r="N2283" s="160">
        <v>0</v>
      </c>
      <c r="O2283" s="160">
        <v>0</v>
      </c>
      <c r="P2283" s="160">
        <v>0</v>
      </c>
      <c r="Q2283" s="160">
        <f t="shared" si="496"/>
        <v>0</v>
      </c>
      <c r="R2283" s="222"/>
      <c r="S2283" s="222"/>
      <c r="T2283" s="222">
        <v>12</v>
      </c>
      <c r="U2283" s="517"/>
      <c r="V2283" s="16">
        <f>Q2283</f>
        <v>0</v>
      </c>
      <c r="W2283" s="11">
        <f>Q2283</f>
        <v>0</v>
      </c>
      <c r="X2283" s="17">
        <f>Q2283</f>
        <v>0</v>
      </c>
      <c r="Y2283" s="16"/>
      <c r="Z2283" s="11"/>
      <c r="AA2283" s="17"/>
      <c r="AB2283" s="16"/>
      <c r="AC2283" s="11"/>
      <c r="AD2283" s="17">
        <f t="shared" si="509"/>
        <v>0</v>
      </c>
      <c r="AE2283" s="16"/>
      <c r="AF2283" s="11"/>
      <c r="AG2283" s="17"/>
      <c r="AH2283" s="161"/>
      <c r="AI2283" s="285"/>
      <c r="AJ2283" s="16">
        <f t="shared" si="494"/>
        <v>0</v>
      </c>
    </row>
    <row r="2284" spans="1:36" ht="11.25" customHeight="1">
      <c r="A2284" s="156">
        <v>25700033</v>
      </c>
      <c r="B2284" s="144"/>
      <c r="C2284" s="197" t="s">
        <v>505</v>
      </c>
      <c r="D2284" s="159">
        <v>0</v>
      </c>
      <c r="E2284" s="159">
        <v>0</v>
      </c>
      <c r="F2284" s="159">
        <v>0</v>
      </c>
      <c r="G2284" s="159">
        <v>0</v>
      </c>
      <c r="H2284" s="159">
        <v>0</v>
      </c>
      <c r="I2284" s="159">
        <v>0</v>
      </c>
      <c r="J2284" s="275">
        <v>0</v>
      </c>
      <c r="K2284" s="275">
        <v>0</v>
      </c>
      <c r="L2284" s="160">
        <v>0</v>
      </c>
      <c r="M2284" s="160">
        <v>0</v>
      </c>
      <c r="N2284" s="160">
        <v>0</v>
      </c>
      <c r="O2284" s="160">
        <v>0</v>
      </c>
      <c r="P2284" s="160">
        <v>0</v>
      </c>
      <c r="Q2284" s="160">
        <f t="shared" si="496"/>
        <v>0</v>
      </c>
      <c r="R2284" s="222"/>
      <c r="S2284" s="222"/>
      <c r="T2284" s="222">
        <v>12</v>
      </c>
      <c r="U2284" s="517"/>
      <c r="V2284" s="16">
        <f>Q2284</f>
        <v>0</v>
      </c>
      <c r="W2284" s="11">
        <f>Q2284</f>
        <v>0</v>
      </c>
      <c r="X2284" s="17">
        <f>Q2284</f>
        <v>0</v>
      </c>
      <c r="Y2284" s="16"/>
      <c r="Z2284" s="11"/>
      <c r="AA2284" s="17"/>
      <c r="AB2284" s="16"/>
      <c r="AC2284" s="11"/>
      <c r="AD2284" s="17">
        <f t="shared" si="509"/>
        <v>0</v>
      </c>
      <c r="AE2284" s="16"/>
      <c r="AF2284" s="11"/>
      <c r="AG2284" s="17"/>
      <c r="AH2284" s="161"/>
      <c r="AI2284" s="285"/>
      <c r="AJ2284" s="16">
        <f t="shared" si="494"/>
        <v>0</v>
      </c>
    </row>
    <row r="2285" spans="1:36" ht="11.25" customHeight="1">
      <c r="A2285" s="156">
        <v>25700043</v>
      </c>
      <c r="B2285" s="144"/>
      <c r="C2285" s="197" t="s">
        <v>3251</v>
      </c>
      <c r="D2285" s="159"/>
      <c r="E2285" s="159"/>
      <c r="F2285" s="159"/>
      <c r="G2285" s="159"/>
      <c r="H2285" s="159"/>
      <c r="I2285" s="159"/>
      <c r="J2285" s="275"/>
      <c r="K2285" s="275"/>
      <c r="L2285" s="160"/>
      <c r="M2285" s="160">
        <v>5021.6000000000004</v>
      </c>
      <c r="N2285" s="160">
        <v>5021.6000000000004</v>
      </c>
      <c r="O2285" s="160">
        <v>5021.6000000000004</v>
      </c>
      <c r="P2285" s="160">
        <v>142319.78</v>
      </c>
      <c r="Q2285" s="160">
        <f t="shared" si="496"/>
        <v>7185.3908333333338</v>
      </c>
      <c r="R2285" s="222"/>
      <c r="S2285" s="222"/>
      <c r="T2285" s="209" t="s">
        <v>426</v>
      </c>
      <c r="U2285" s="517"/>
      <c r="V2285" s="16">
        <f>Q2285</f>
        <v>7185.3908333333338</v>
      </c>
      <c r="W2285" s="11">
        <f>Q2285</f>
        <v>7185.3908333333338</v>
      </c>
      <c r="X2285" s="17">
        <f>Q2285</f>
        <v>7185.3908333333338</v>
      </c>
      <c r="Y2285" s="16"/>
      <c r="Z2285" s="11"/>
      <c r="AA2285" s="17"/>
      <c r="AB2285" s="16"/>
      <c r="AC2285" s="11"/>
      <c r="AD2285" s="17">
        <f t="shared" si="509"/>
        <v>0</v>
      </c>
      <c r="AE2285" s="16"/>
      <c r="AF2285" s="11"/>
      <c r="AG2285" s="17"/>
      <c r="AH2285" s="161"/>
      <c r="AI2285" s="285"/>
      <c r="AJ2285" s="16">
        <f t="shared" si="494"/>
        <v>0</v>
      </c>
    </row>
    <row r="2286" spans="1:36" ht="11.25" customHeight="1">
      <c r="A2286" s="156">
        <v>28200002</v>
      </c>
      <c r="C2286" s="197" t="s">
        <v>1606</v>
      </c>
      <c r="D2286" s="159">
        <v>-472094768.52999997</v>
      </c>
      <c r="E2286" s="159">
        <v>-472543363.97000003</v>
      </c>
      <c r="F2286" s="159">
        <v>-471732169.36000001</v>
      </c>
      <c r="G2286" s="159">
        <v>-501487589.61000001</v>
      </c>
      <c r="H2286" s="159">
        <v>-504268983.58999997</v>
      </c>
      <c r="I2286" s="159">
        <v>-507291603.14999998</v>
      </c>
      <c r="J2286" s="275">
        <v>-509820063.49000001</v>
      </c>
      <c r="K2286" s="275">
        <v>-512597554.75</v>
      </c>
      <c r="L2286" s="160">
        <v>-515379007.12</v>
      </c>
      <c r="M2286" s="160">
        <v>-518157290.66000003</v>
      </c>
      <c r="N2286" s="160">
        <v>-520935574.18000001</v>
      </c>
      <c r="O2286" s="160">
        <v>-523756749.56</v>
      </c>
      <c r="P2286" s="160">
        <v>-526596618.98000002</v>
      </c>
      <c r="Q2286" s="160">
        <f t="shared" si="496"/>
        <v>-504776303.59958339</v>
      </c>
      <c r="R2286" s="222"/>
      <c r="S2286" s="222">
        <v>10</v>
      </c>
      <c r="T2286" s="209" t="s">
        <v>1294</v>
      </c>
      <c r="U2286" s="517"/>
      <c r="V2286" s="16"/>
      <c r="W2286" s="11"/>
      <c r="X2286" s="17"/>
      <c r="Y2286" s="16"/>
      <c r="Z2286" s="11">
        <f>Q2286</f>
        <v>-504776303.59958339</v>
      </c>
      <c r="AA2286" s="17">
        <f t="shared" ref="AA2286:AA2294" si="511">Q2286</f>
        <v>-504776303.59958339</v>
      </c>
      <c r="AB2286" s="16">
        <v>0</v>
      </c>
      <c r="AC2286" s="11"/>
      <c r="AD2286" s="17">
        <f t="shared" si="509"/>
        <v>0</v>
      </c>
      <c r="AE2286" s="16"/>
      <c r="AF2286" s="11"/>
      <c r="AG2286" s="17"/>
      <c r="AH2286" s="161"/>
      <c r="AI2286" s="285"/>
      <c r="AJ2286" s="16">
        <f t="shared" si="494"/>
        <v>0</v>
      </c>
    </row>
    <row r="2287" spans="1:36" ht="11.25" customHeight="1">
      <c r="A2287" s="156">
        <v>28200013</v>
      </c>
      <c r="C2287" s="255" t="s">
        <v>387</v>
      </c>
      <c r="D2287" s="159">
        <v>-39105466.789999999</v>
      </c>
      <c r="E2287" s="159">
        <v>-38815571.109999999</v>
      </c>
      <c r="F2287" s="159">
        <v>-38877400.850000001</v>
      </c>
      <c r="G2287" s="159">
        <v>-43557015.049999997</v>
      </c>
      <c r="H2287" s="159">
        <v>-43723692.049999997</v>
      </c>
      <c r="I2287" s="159">
        <v>-44309354.369999997</v>
      </c>
      <c r="J2287" s="275">
        <v>-44691366.869999997</v>
      </c>
      <c r="K2287" s="275">
        <v>-45069484.149999999</v>
      </c>
      <c r="L2287" s="160">
        <v>-45456305.289999999</v>
      </c>
      <c r="M2287" s="160">
        <v>-45836163.340000004</v>
      </c>
      <c r="N2287" s="160">
        <v>-46216021.380000003</v>
      </c>
      <c r="O2287" s="160">
        <v>-46357271.329999998</v>
      </c>
      <c r="P2287" s="160">
        <v>-46640043.740000002</v>
      </c>
      <c r="Q2287" s="160">
        <f t="shared" si="496"/>
        <v>-43815200.087916665</v>
      </c>
      <c r="R2287" s="222" t="s">
        <v>710</v>
      </c>
      <c r="S2287" s="222" t="s">
        <v>273</v>
      </c>
      <c r="T2287" s="222" t="s">
        <v>1772</v>
      </c>
      <c r="U2287" s="517"/>
      <c r="V2287" s="16">
        <v>0</v>
      </c>
      <c r="W2287" s="11">
        <v>0</v>
      </c>
      <c r="X2287" s="17">
        <v>0</v>
      </c>
      <c r="Y2287" s="16">
        <f ca="1">Q2287*$Y$5</f>
        <v>-29435051.419062413</v>
      </c>
      <c r="Z2287" s="11">
        <f ca="1">Q2287*$Z$5</f>
        <v>-14380148.66885425</v>
      </c>
      <c r="AA2287" s="17">
        <f t="shared" si="511"/>
        <v>-43815200.087916665</v>
      </c>
      <c r="AB2287" s="16"/>
      <c r="AC2287" s="11"/>
      <c r="AD2287" s="17">
        <f t="shared" si="509"/>
        <v>0</v>
      </c>
      <c r="AE2287" s="16"/>
      <c r="AF2287" s="11"/>
      <c r="AG2287" s="17"/>
      <c r="AH2287" s="161"/>
      <c r="AI2287" s="285"/>
      <c r="AJ2287" s="16">
        <f t="shared" si="494"/>
        <v>0</v>
      </c>
    </row>
    <row r="2288" spans="1:36" ht="11.25" customHeight="1">
      <c r="A2288" s="213">
        <v>28200042</v>
      </c>
      <c r="B2288" s="230"/>
      <c r="C2288" s="274" t="s">
        <v>2089</v>
      </c>
      <c r="D2288" s="159">
        <v>0</v>
      </c>
      <c r="E2288" s="159">
        <v>0</v>
      </c>
      <c r="F2288" s="159">
        <v>0</v>
      </c>
      <c r="G2288" s="159">
        <v>0</v>
      </c>
      <c r="H2288" s="159">
        <v>0</v>
      </c>
      <c r="I2288" s="159">
        <v>0</v>
      </c>
      <c r="J2288" s="275">
        <v>0</v>
      </c>
      <c r="K2288" s="275">
        <v>0</v>
      </c>
      <c r="L2288" s="202">
        <v>0</v>
      </c>
      <c r="M2288" s="202">
        <v>0</v>
      </c>
      <c r="N2288" s="202">
        <v>0</v>
      </c>
      <c r="O2288" s="202">
        <v>0</v>
      </c>
      <c r="P2288" s="202">
        <v>0</v>
      </c>
      <c r="Q2288" s="160">
        <f t="shared" si="496"/>
        <v>0</v>
      </c>
      <c r="R2288" s="222"/>
      <c r="S2288" s="222" t="s">
        <v>1894</v>
      </c>
      <c r="T2288" s="222" t="s">
        <v>1294</v>
      </c>
      <c r="U2288" s="517"/>
      <c r="V2288" s="16"/>
      <c r="W2288" s="11"/>
      <c r="X2288" s="17"/>
      <c r="Y2288" s="16"/>
      <c r="Z2288" s="11">
        <f>Q2288</f>
        <v>0</v>
      </c>
      <c r="AA2288" s="17">
        <f t="shared" si="511"/>
        <v>0</v>
      </c>
      <c r="AB2288" s="16">
        <v>0</v>
      </c>
      <c r="AC2288" s="11"/>
      <c r="AD2288" s="17">
        <f>SUM(AB2288:AC2288)</f>
        <v>0</v>
      </c>
      <c r="AE2288" s="16"/>
      <c r="AF2288" s="11"/>
      <c r="AG2288" s="17"/>
      <c r="AH2288" s="161"/>
      <c r="AI2288" s="285"/>
      <c r="AJ2288" s="16">
        <f t="shared" si="494"/>
        <v>0</v>
      </c>
    </row>
    <row r="2289" spans="1:36" ht="11.25" customHeight="1">
      <c r="A2289" s="156">
        <v>28200101</v>
      </c>
      <c r="C2289" s="197" t="s">
        <v>371</v>
      </c>
      <c r="D2289" s="159">
        <v>0</v>
      </c>
      <c r="E2289" s="159">
        <v>0</v>
      </c>
      <c r="F2289" s="159">
        <v>0</v>
      </c>
      <c r="G2289" s="159">
        <v>0</v>
      </c>
      <c r="H2289" s="159">
        <v>0</v>
      </c>
      <c r="I2289" s="159">
        <v>0</v>
      </c>
      <c r="J2289" s="275">
        <v>0</v>
      </c>
      <c r="K2289" s="275">
        <v>0</v>
      </c>
      <c r="L2289" s="160">
        <v>0</v>
      </c>
      <c r="M2289" s="160">
        <v>0</v>
      </c>
      <c r="N2289" s="160">
        <v>0</v>
      </c>
      <c r="O2289" s="160">
        <v>0</v>
      </c>
      <c r="P2289" s="160">
        <v>0</v>
      </c>
      <c r="Q2289" s="160">
        <f t="shared" si="496"/>
        <v>0</v>
      </c>
      <c r="R2289" s="222">
        <v>31</v>
      </c>
      <c r="S2289" s="222"/>
      <c r="T2289" s="222">
        <v>22</v>
      </c>
      <c r="U2289" s="517"/>
      <c r="V2289" s="16">
        <v>0</v>
      </c>
      <c r="W2289" s="11">
        <v>0</v>
      </c>
      <c r="X2289" s="17">
        <v>0</v>
      </c>
      <c r="Y2289" s="16">
        <f>Q2289</f>
        <v>0</v>
      </c>
      <c r="Z2289" s="11"/>
      <c r="AA2289" s="17">
        <f t="shared" si="511"/>
        <v>0</v>
      </c>
      <c r="AB2289" s="16"/>
      <c r="AC2289" s="11">
        <v>0</v>
      </c>
      <c r="AD2289" s="17">
        <f t="shared" si="509"/>
        <v>0</v>
      </c>
      <c r="AE2289" s="16"/>
      <c r="AF2289" s="11"/>
      <c r="AG2289" s="17"/>
      <c r="AH2289" s="161"/>
      <c r="AI2289" s="285"/>
      <c r="AJ2289" s="16">
        <f t="shared" si="494"/>
        <v>0</v>
      </c>
    </row>
    <row r="2290" spans="1:36" ht="11.25" customHeight="1">
      <c r="A2290" s="156">
        <v>28200111</v>
      </c>
      <c r="C2290" s="197" t="s">
        <v>372</v>
      </c>
      <c r="D2290" s="159">
        <v>0</v>
      </c>
      <c r="E2290" s="159">
        <v>0</v>
      </c>
      <c r="F2290" s="159">
        <v>0</v>
      </c>
      <c r="G2290" s="159">
        <v>0</v>
      </c>
      <c r="H2290" s="159">
        <v>0</v>
      </c>
      <c r="I2290" s="159">
        <v>0</v>
      </c>
      <c r="J2290" s="275">
        <v>0</v>
      </c>
      <c r="K2290" s="275">
        <v>0</v>
      </c>
      <c r="L2290" s="160">
        <v>0</v>
      </c>
      <c r="M2290" s="160">
        <v>0</v>
      </c>
      <c r="N2290" s="160">
        <v>0</v>
      </c>
      <c r="O2290" s="160">
        <v>0</v>
      </c>
      <c r="P2290" s="160">
        <v>0</v>
      </c>
      <c r="Q2290" s="160">
        <f t="shared" si="496"/>
        <v>0</v>
      </c>
      <c r="R2290" s="222">
        <v>32</v>
      </c>
      <c r="S2290" s="222"/>
      <c r="T2290" s="222">
        <v>22</v>
      </c>
      <c r="U2290" s="517"/>
      <c r="V2290" s="16">
        <v>0</v>
      </c>
      <c r="W2290" s="11">
        <v>0</v>
      </c>
      <c r="X2290" s="17">
        <v>0</v>
      </c>
      <c r="Y2290" s="16">
        <f>Q2290</f>
        <v>0</v>
      </c>
      <c r="Z2290" s="11"/>
      <c r="AA2290" s="17">
        <f t="shared" si="511"/>
        <v>0</v>
      </c>
      <c r="AB2290" s="16"/>
      <c r="AC2290" s="11">
        <v>0</v>
      </c>
      <c r="AD2290" s="17">
        <f t="shared" si="509"/>
        <v>0</v>
      </c>
      <c r="AE2290" s="16"/>
      <c r="AF2290" s="11"/>
      <c r="AG2290" s="17"/>
      <c r="AH2290" s="161"/>
      <c r="AI2290" s="285"/>
      <c r="AJ2290" s="16">
        <f t="shared" si="494"/>
        <v>0</v>
      </c>
    </row>
    <row r="2291" spans="1:36" ht="11.25" customHeight="1">
      <c r="A2291" s="156">
        <v>28200121</v>
      </c>
      <c r="C2291" s="197" t="s">
        <v>373</v>
      </c>
      <c r="D2291" s="159">
        <v>-1237288917.8099999</v>
      </c>
      <c r="E2291" s="159">
        <v>-1239589858.1300001</v>
      </c>
      <c r="F2291" s="159">
        <v>-1242322489.9000001</v>
      </c>
      <c r="G2291" s="159">
        <v>-1252477095.8399999</v>
      </c>
      <c r="H2291" s="159">
        <v>-1255454760.53</v>
      </c>
      <c r="I2291" s="159">
        <v>-1262436741.3900001</v>
      </c>
      <c r="J2291" s="275">
        <v>-1266929811.77</v>
      </c>
      <c r="K2291" s="275">
        <v>-1271747383.75</v>
      </c>
      <c r="L2291" s="160">
        <v>-1276564955.73</v>
      </c>
      <c r="M2291" s="160">
        <v>-1281382527.71</v>
      </c>
      <c r="N2291" s="160">
        <v>-1286200099.6800001</v>
      </c>
      <c r="O2291" s="160">
        <v>-1291129552.5</v>
      </c>
      <c r="P2291" s="160">
        <v>-1302489454.8599999</v>
      </c>
      <c r="Q2291" s="202">
        <f t="shared" si="496"/>
        <v>-1266343705.2720833</v>
      </c>
      <c r="R2291" s="222">
        <v>33</v>
      </c>
      <c r="S2291" s="222"/>
      <c r="T2291" s="222">
        <v>22</v>
      </c>
      <c r="U2291" s="517"/>
      <c r="V2291" s="16">
        <v>0</v>
      </c>
      <c r="W2291" s="11">
        <v>0</v>
      </c>
      <c r="X2291" s="17">
        <v>0</v>
      </c>
      <c r="Y2291" s="16">
        <f>Q2291</f>
        <v>-1266343705.2720833</v>
      </c>
      <c r="Z2291" s="11"/>
      <c r="AA2291" s="17">
        <f t="shared" si="511"/>
        <v>-1266343705.2720833</v>
      </c>
      <c r="AB2291" s="16"/>
      <c r="AC2291" s="11">
        <v>0</v>
      </c>
      <c r="AD2291" s="17">
        <f t="shared" si="509"/>
        <v>0</v>
      </c>
      <c r="AE2291" s="16"/>
      <c r="AF2291" s="11"/>
      <c r="AG2291" s="17"/>
      <c r="AH2291" s="161"/>
      <c r="AI2291" s="285"/>
      <c r="AJ2291" s="16">
        <f t="shared" si="494"/>
        <v>0</v>
      </c>
    </row>
    <row r="2292" spans="1:36" ht="11.25" customHeight="1">
      <c r="A2292" s="156">
        <v>28200131</v>
      </c>
      <c r="C2292" s="197" t="s">
        <v>1547</v>
      </c>
      <c r="D2292" s="159">
        <v>0</v>
      </c>
      <c r="E2292" s="159">
        <v>0</v>
      </c>
      <c r="F2292" s="159">
        <v>0</v>
      </c>
      <c r="G2292" s="159">
        <v>0</v>
      </c>
      <c r="H2292" s="159">
        <v>0</v>
      </c>
      <c r="I2292" s="159">
        <v>0</v>
      </c>
      <c r="J2292" s="275">
        <v>0</v>
      </c>
      <c r="K2292" s="275">
        <v>0</v>
      </c>
      <c r="L2292" s="160">
        <v>0</v>
      </c>
      <c r="M2292" s="160">
        <v>0</v>
      </c>
      <c r="N2292" s="160">
        <v>0</v>
      </c>
      <c r="O2292" s="160">
        <v>0</v>
      </c>
      <c r="P2292" s="160">
        <v>0</v>
      </c>
      <c r="Q2292" s="160">
        <f t="shared" si="496"/>
        <v>0</v>
      </c>
      <c r="R2292" s="298">
        <v>34</v>
      </c>
      <c r="S2292" s="298"/>
      <c r="T2292" s="222">
        <v>22</v>
      </c>
      <c r="U2292" s="517"/>
      <c r="V2292" s="16">
        <v>0</v>
      </c>
      <c r="W2292" s="11">
        <v>0</v>
      </c>
      <c r="X2292" s="17">
        <v>0</v>
      </c>
      <c r="Y2292" s="16">
        <f>Q2292</f>
        <v>0</v>
      </c>
      <c r="Z2292" s="11"/>
      <c r="AA2292" s="17">
        <f t="shared" si="511"/>
        <v>0</v>
      </c>
      <c r="AB2292" s="16"/>
      <c r="AC2292" s="11">
        <v>0</v>
      </c>
      <c r="AD2292" s="17">
        <f t="shared" si="509"/>
        <v>0</v>
      </c>
      <c r="AE2292" s="16"/>
      <c r="AF2292" s="11"/>
      <c r="AG2292" s="17"/>
      <c r="AH2292" s="161"/>
      <c r="AI2292" s="285"/>
      <c r="AJ2292" s="16">
        <f t="shared" si="494"/>
        <v>0</v>
      </c>
    </row>
    <row r="2293" spans="1:36" ht="11.25" customHeight="1">
      <c r="A2293" s="156">
        <v>28200141</v>
      </c>
      <c r="B2293" s="144"/>
      <c r="C2293" s="197" t="s">
        <v>1842</v>
      </c>
      <c r="D2293" s="159">
        <v>0</v>
      </c>
      <c r="E2293" s="159">
        <v>0</v>
      </c>
      <c r="F2293" s="159">
        <v>0</v>
      </c>
      <c r="G2293" s="159">
        <v>0</v>
      </c>
      <c r="H2293" s="159">
        <v>0</v>
      </c>
      <c r="I2293" s="159">
        <v>0</v>
      </c>
      <c r="J2293" s="275">
        <v>0</v>
      </c>
      <c r="K2293" s="275">
        <v>0</v>
      </c>
      <c r="L2293" s="160">
        <v>0</v>
      </c>
      <c r="M2293" s="160">
        <v>0</v>
      </c>
      <c r="N2293" s="160">
        <v>0</v>
      </c>
      <c r="O2293" s="160">
        <v>0</v>
      </c>
      <c r="P2293" s="160">
        <v>0</v>
      </c>
      <c r="Q2293" s="160">
        <f t="shared" si="496"/>
        <v>0</v>
      </c>
      <c r="R2293" s="222">
        <v>35</v>
      </c>
      <c r="S2293" s="209"/>
      <c r="T2293" s="209">
        <v>22</v>
      </c>
      <c r="U2293" s="517"/>
      <c r="V2293" s="16">
        <v>0</v>
      </c>
      <c r="W2293" s="11">
        <v>0</v>
      </c>
      <c r="X2293" s="17">
        <v>0</v>
      </c>
      <c r="Y2293" s="16">
        <f>Q2293</f>
        <v>0</v>
      </c>
      <c r="Z2293" s="11"/>
      <c r="AA2293" s="17">
        <f t="shared" si="511"/>
        <v>0</v>
      </c>
      <c r="AB2293" s="16"/>
      <c r="AC2293" s="11">
        <v>0</v>
      </c>
      <c r="AD2293" s="17">
        <f t="shared" si="509"/>
        <v>0</v>
      </c>
      <c r="AE2293" s="16"/>
      <c r="AF2293" s="11"/>
      <c r="AG2293" s="17"/>
      <c r="AH2293" s="161"/>
      <c r="AI2293" s="285"/>
      <c r="AJ2293" s="16">
        <f t="shared" si="494"/>
        <v>0</v>
      </c>
    </row>
    <row r="2294" spans="1:36" ht="11.25" customHeight="1">
      <c r="A2294" s="156">
        <v>28200142</v>
      </c>
      <c r="C2294" s="197" t="s">
        <v>2963</v>
      </c>
      <c r="D2294" s="159">
        <v>0</v>
      </c>
      <c r="E2294" s="159">
        <v>0</v>
      </c>
      <c r="F2294" s="159">
        <v>0</v>
      </c>
      <c r="G2294" s="159">
        <v>0</v>
      </c>
      <c r="H2294" s="159">
        <v>0</v>
      </c>
      <c r="I2294" s="159">
        <v>0</v>
      </c>
      <c r="J2294" s="275">
        <v>0</v>
      </c>
      <c r="K2294" s="275">
        <v>0</v>
      </c>
      <c r="L2294" s="160">
        <v>0</v>
      </c>
      <c r="M2294" s="160">
        <v>0</v>
      </c>
      <c r="N2294" s="160">
        <v>0</v>
      </c>
      <c r="O2294" s="160">
        <v>0</v>
      </c>
      <c r="P2294" s="160">
        <v>0</v>
      </c>
      <c r="Q2294" s="160">
        <f t="shared" si="496"/>
        <v>0</v>
      </c>
      <c r="R2294" s="222"/>
      <c r="S2294" s="222">
        <v>10</v>
      </c>
      <c r="T2294" s="209" t="s">
        <v>1294</v>
      </c>
      <c r="U2294" s="517"/>
      <c r="V2294" s="16">
        <v>0</v>
      </c>
      <c r="W2294" s="11">
        <v>0</v>
      </c>
      <c r="X2294" s="17">
        <v>0</v>
      </c>
      <c r="Y2294" s="16"/>
      <c r="Z2294" s="11">
        <f>Q2294</f>
        <v>0</v>
      </c>
      <c r="AA2294" s="17">
        <f t="shared" si="511"/>
        <v>0</v>
      </c>
      <c r="AB2294" s="16"/>
      <c r="AC2294" s="11">
        <f>$Q2294</f>
        <v>0</v>
      </c>
      <c r="AD2294" s="17">
        <f t="shared" si="509"/>
        <v>0</v>
      </c>
      <c r="AE2294" s="16"/>
      <c r="AF2294" s="11"/>
      <c r="AG2294" s="17"/>
      <c r="AH2294" s="161"/>
      <c r="AI2294" s="285"/>
      <c r="AJ2294" s="16">
        <f t="shared" si="494"/>
        <v>0</v>
      </c>
    </row>
    <row r="2295" spans="1:36" ht="11.25" customHeight="1">
      <c r="A2295" s="156">
        <v>28200151</v>
      </c>
      <c r="C2295" s="197" t="s">
        <v>719</v>
      </c>
      <c r="D2295" s="159">
        <v>0</v>
      </c>
      <c r="E2295" s="159">
        <v>0</v>
      </c>
      <c r="F2295" s="159">
        <v>0</v>
      </c>
      <c r="G2295" s="159">
        <v>0</v>
      </c>
      <c r="H2295" s="159">
        <v>0</v>
      </c>
      <c r="I2295" s="159">
        <v>0</v>
      </c>
      <c r="J2295" s="275">
        <v>0</v>
      </c>
      <c r="K2295" s="275">
        <v>0</v>
      </c>
      <c r="L2295" s="160">
        <v>0</v>
      </c>
      <c r="M2295" s="160">
        <v>0</v>
      </c>
      <c r="N2295" s="160">
        <v>0</v>
      </c>
      <c r="O2295" s="160">
        <v>0</v>
      </c>
      <c r="P2295" s="160">
        <v>0</v>
      </c>
      <c r="Q2295" s="160">
        <f t="shared" si="496"/>
        <v>0</v>
      </c>
      <c r="R2295" s="222"/>
      <c r="S2295" s="222"/>
      <c r="T2295" s="222">
        <v>22</v>
      </c>
      <c r="U2295" s="517"/>
      <c r="V2295" s="16">
        <v>0</v>
      </c>
      <c r="W2295" s="11">
        <v>0</v>
      </c>
      <c r="X2295" s="17">
        <v>0</v>
      </c>
      <c r="Y2295" s="16"/>
      <c r="Z2295" s="11"/>
      <c r="AA2295" s="17"/>
      <c r="AB2295" s="16">
        <f>$Q2295</f>
        <v>0</v>
      </c>
      <c r="AC2295" s="11">
        <v>0</v>
      </c>
      <c r="AD2295" s="17">
        <f t="shared" si="509"/>
        <v>0</v>
      </c>
      <c r="AE2295" s="16"/>
      <c r="AF2295" s="11"/>
      <c r="AG2295" s="17"/>
      <c r="AH2295" s="161"/>
      <c r="AI2295" s="285"/>
      <c r="AJ2295" s="16">
        <f t="shared" si="494"/>
        <v>0</v>
      </c>
    </row>
    <row r="2296" spans="1:36" ht="11.25" customHeight="1">
      <c r="A2296" s="156">
        <v>28200152</v>
      </c>
      <c r="C2296" s="197" t="s">
        <v>258</v>
      </c>
      <c r="D2296" s="159">
        <v>0</v>
      </c>
      <c r="E2296" s="159">
        <v>0</v>
      </c>
      <c r="F2296" s="159">
        <v>0</v>
      </c>
      <c r="G2296" s="159">
        <v>0</v>
      </c>
      <c r="H2296" s="159">
        <v>0</v>
      </c>
      <c r="I2296" s="159">
        <v>0</v>
      </c>
      <c r="J2296" s="275">
        <v>0</v>
      </c>
      <c r="K2296" s="275">
        <v>0</v>
      </c>
      <c r="L2296" s="160">
        <v>0</v>
      </c>
      <c r="M2296" s="160">
        <v>0</v>
      </c>
      <c r="N2296" s="160">
        <v>0</v>
      </c>
      <c r="O2296" s="160">
        <v>0</v>
      </c>
      <c r="P2296" s="160">
        <v>0</v>
      </c>
      <c r="Q2296" s="160">
        <f t="shared" si="496"/>
        <v>0</v>
      </c>
      <c r="R2296" s="222"/>
      <c r="S2296" s="222"/>
      <c r="T2296" s="209" t="s">
        <v>1294</v>
      </c>
      <c r="U2296" s="517"/>
      <c r="V2296" s="16">
        <v>0</v>
      </c>
      <c r="W2296" s="11">
        <v>0</v>
      </c>
      <c r="X2296" s="17">
        <v>0</v>
      </c>
      <c r="Y2296" s="16"/>
      <c r="Z2296" s="11"/>
      <c r="AA2296" s="17"/>
      <c r="AB2296" s="16"/>
      <c r="AC2296" s="11">
        <f>$Q2296</f>
        <v>0</v>
      </c>
      <c r="AD2296" s="17">
        <f t="shared" si="509"/>
        <v>0</v>
      </c>
      <c r="AE2296" s="16"/>
      <c r="AF2296" s="11"/>
      <c r="AG2296" s="17"/>
      <c r="AH2296" s="161"/>
      <c r="AI2296" s="285"/>
      <c r="AJ2296" s="16">
        <f t="shared" si="494"/>
        <v>0</v>
      </c>
    </row>
    <row r="2297" spans="1:36" ht="11.25" customHeight="1">
      <c r="A2297" s="156">
        <v>28200161</v>
      </c>
      <c r="B2297" s="144"/>
      <c r="C2297" s="197" t="s">
        <v>259</v>
      </c>
      <c r="D2297" s="159">
        <v>0</v>
      </c>
      <c r="E2297" s="159">
        <v>0</v>
      </c>
      <c r="F2297" s="159">
        <v>0</v>
      </c>
      <c r="G2297" s="159">
        <v>0</v>
      </c>
      <c r="H2297" s="159">
        <v>0</v>
      </c>
      <c r="I2297" s="159">
        <v>0</v>
      </c>
      <c r="J2297" s="275">
        <v>0</v>
      </c>
      <c r="K2297" s="275">
        <v>0</v>
      </c>
      <c r="L2297" s="160">
        <v>0</v>
      </c>
      <c r="M2297" s="160">
        <v>0</v>
      </c>
      <c r="N2297" s="160">
        <v>0</v>
      </c>
      <c r="O2297" s="160">
        <v>0</v>
      </c>
      <c r="P2297" s="160">
        <v>0</v>
      </c>
      <c r="Q2297" s="160">
        <f t="shared" si="496"/>
        <v>0</v>
      </c>
      <c r="R2297" s="222">
        <v>33</v>
      </c>
      <c r="S2297" s="222"/>
      <c r="T2297" s="222">
        <v>22</v>
      </c>
      <c r="U2297" s="517"/>
      <c r="V2297" s="16">
        <v>0</v>
      </c>
      <c r="W2297" s="11">
        <v>0</v>
      </c>
      <c r="X2297" s="17">
        <v>0</v>
      </c>
      <c r="Y2297" s="16">
        <f>Q2297</f>
        <v>0</v>
      </c>
      <c r="Z2297" s="11"/>
      <c r="AA2297" s="17">
        <f>Q2297</f>
        <v>0</v>
      </c>
      <c r="AB2297" s="16"/>
      <c r="AC2297" s="11">
        <v>0</v>
      </c>
      <c r="AD2297" s="17">
        <f t="shared" si="509"/>
        <v>0</v>
      </c>
      <c r="AE2297" s="16"/>
      <c r="AF2297" s="11"/>
      <c r="AG2297" s="17"/>
      <c r="AH2297" s="161"/>
      <c r="AI2297" s="285"/>
      <c r="AJ2297" s="16">
        <f t="shared" si="494"/>
        <v>0</v>
      </c>
    </row>
    <row r="2298" spans="1:36" ht="11.25" customHeight="1">
      <c r="A2298" s="213">
        <v>28200171</v>
      </c>
      <c r="B2298" s="227"/>
      <c r="C2298" s="197" t="s">
        <v>2090</v>
      </c>
      <c r="D2298" s="159">
        <v>0</v>
      </c>
      <c r="E2298" s="159">
        <v>0</v>
      </c>
      <c r="F2298" s="159">
        <v>0</v>
      </c>
      <c r="G2298" s="159">
        <v>0</v>
      </c>
      <c r="H2298" s="159">
        <v>0</v>
      </c>
      <c r="I2298" s="159">
        <v>0</v>
      </c>
      <c r="J2298" s="275">
        <v>0</v>
      </c>
      <c r="K2298" s="275">
        <v>0</v>
      </c>
      <c r="L2298" s="202">
        <v>0</v>
      </c>
      <c r="M2298" s="202">
        <v>0</v>
      </c>
      <c r="N2298" s="202">
        <v>0</v>
      </c>
      <c r="O2298" s="202">
        <v>0</v>
      </c>
      <c r="P2298" s="202">
        <v>0</v>
      </c>
      <c r="Q2298" s="160">
        <f t="shared" si="496"/>
        <v>0</v>
      </c>
      <c r="R2298" s="222" t="s">
        <v>2279</v>
      </c>
      <c r="S2298" s="222"/>
      <c r="T2298" s="222" t="s">
        <v>586</v>
      </c>
      <c r="U2298" s="517"/>
      <c r="V2298" s="16">
        <v>0</v>
      </c>
      <c r="W2298" s="11">
        <v>0</v>
      </c>
      <c r="X2298" s="17">
        <v>0</v>
      </c>
      <c r="Y2298" s="16">
        <f>Q2298</f>
        <v>0</v>
      </c>
      <c r="Z2298" s="11"/>
      <c r="AA2298" s="17">
        <f>Q2298</f>
        <v>0</v>
      </c>
      <c r="AB2298" s="16"/>
      <c r="AC2298" s="11">
        <v>0</v>
      </c>
      <c r="AD2298" s="17">
        <f>SUM(AB2298:AC2298)</f>
        <v>0</v>
      </c>
      <c r="AE2298" s="16"/>
      <c r="AF2298" s="11"/>
      <c r="AG2298" s="17"/>
      <c r="AH2298" s="161"/>
      <c r="AI2298" s="285"/>
      <c r="AJ2298" s="16">
        <f t="shared" si="494"/>
        <v>0</v>
      </c>
    </row>
    <row r="2299" spans="1:36" ht="11.25" customHeight="1">
      <c r="A2299" s="156">
        <v>28300011</v>
      </c>
      <c r="B2299" s="144"/>
      <c r="C2299" s="197" t="s">
        <v>260</v>
      </c>
      <c r="D2299" s="159">
        <v>0</v>
      </c>
      <c r="E2299" s="159">
        <v>0</v>
      </c>
      <c r="F2299" s="159">
        <v>0</v>
      </c>
      <c r="G2299" s="159">
        <v>0</v>
      </c>
      <c r="H2299" s="159">
        <v>0</v>
      </c>
      <c r="I2299" s="159">
        <v>0</v>
      </c>
      <c r="J2299" s="275">
        <v>0</v>
      </c>
      <c r="K2299" s="275">
        <v>0</v>
      </c>
      <c r="L2299" s="160">
        <v>0</v>
      </c>
      <c r="M2299" s="160">
        <v>0</v>
      </c>
      <c r="N2299" s="160">
        <v>0</v>
      </c>
      <c r="O2299" s="160">
        <v>0</v>
      </c>
      <c r="P2299" s="160">
        <v>0</v>
      </c>
      <c r="Q2299" s="160">
        <f t="shared" si="496"/>
        <v>0</v>
      </c>
      <c r="R2299" s="222" t="s">
        <v>800</v>
      </c>
      <c r="S2299" s="222"/>
      <c r="T2299" s="222">
        <v>22</v>
      </c>
      <c r="U2299" s="517"/>
      <c r="V2299" s="16">
        <v>0</v>
      </c>
      <c r="W2299" s="11">
        <v>0</v>
      </c>
      <c r="X2299" s="17">
        <v>0</v>
      </c>
      <c r="Y2299" s="16">
        <f>Q2299</f>
        <v>0</v>
      </c>
      <c r="Z2299" s="11"/>
      <c r="AA2299" s="17">
        <f>Q2299</f>
        <v>0</v>
      </c>
      <c r="AB2299" s="16"/>
      <c r="AC2299" s="11">
        <v>0</v>
      </c>
      <c r="AD2299" s="17">
        <f t="shared" si="509"/>
        <v>0</v>
      </c>
      <c r="AE2299" s="16"/>
      <c r="AF2299" s="11"/>
      <c r="AG2299" s="17"/>
      <c r="AH2299" s="161"/>
      <c r="AI2299" s="285"/>
      <c r="AJ2299" s="16">
        <f t="shared" si="494"/>
        <v>0</v>
      </c>
    </row>
    <row r="2300" spans="1:36" ht="11.25" customHeight="1">
      <c r="A2300" s="156">
        <v>28300012</v>
      </c>
      <c r="B2300" s="144"/>
      <c r="C2300" s="197" t="s">
        <v>919</v>
      </c>
      <c r="D2300" s="159">
        <v>0</v>
      </c>
      <c r="E2300" s="159">
        <v>0</v>
      </c>
      <c r="F2300" s="159">
        <v>0</v>
      </c>
      <c r="G2300" s="159">
        <v>0</v>
      </c>
      <c r="H2300" s="159">
        <v>0</v>
      </c>
      <c r="I2300" s="159">
        <v>0</v>
      </c>
      <c r="J2300" s="275">
        <v>0</v>
      </c>
      <c r="K2300" s="275">
        <v>0</v>
      </c>
      <c r="L2300" s="160">
        <v>0</v>
      </c>
      <c r="M2300" s="160">
        <v>0</v>
      </c>
      <c r="N2300" s="160">
        <v>0</v>
      </c>
      <c r="O2300" s="160">
        <v>0</v>
      </c>
      <c r="P2300" s="160">
        <v>0</v>
      </c>
      <c r="Q2300" s="160">
        <f t="shared" si="496"/>
        <v>0</v>
      </c>
      <c r="R2300" s="222"/>
      <c r="S2300" s="222"/>
      <c r="T2300" s="222" t="s">
        <v>1771</v>
      </c>
      <c r="U2300" s="517"/>
      <c r="V2300" s="16">
        <v>0</v>
      </c>
      <c r="W2300" s="11">
        <v>0</v>
      </c>
      <c r="X2300" s="17">
        <v>0</v>
      </c>
      <c r="Y2300" s="16"/>
      <c r="Z2300" s="11"/>
      <c r="AA2300" s="17"/>
      <c r="AB2300" s="16"/>
      <c r="AC2300" s="11"/>
      <c r="AD2300" s="17">
        <f t="shared" si="509"/>
        <v>0</v>
      </c>
      <c r="AE2300" s="16">
        <f>$Q2300</f>
        <v>0</v>
      </c>
      <c r="AF2300" s="11">
        <f>$Q2300</f>
        <v>0</v>
      </c>
      <c r="AG2300" s="17">
        <f>$Q2300</f>
        <v>0</v>
      </c>
      <c r="AH2300" s="161"/>
      <c r="AI2300" s="285"/>
      <c r="AJ2300" s="16">
        <f t="shared" si="494"/>
        <v>0</v>
      </c>
    </row>
    <row r="2301" spans="1:36" ht="11.25" customHeight="1">
      <c r="A2301" s="156">
        <v>28300013</v>
      </c>
      <c r="B2301" s="144"/>
      <c r="C2301" s="197" t="s">
        <v>2964</v>
      </c>
      <c r="D2301" s="159">
        <v>0</v>
      </c>
      <c r="E2301" s="159">
        <v>0</v>
      </c>
      <c r="F2301" s="159">
        <v>0</v>
      </c>
      <c r="G2301" s="159">
        <v>0</v>
      </c>
      <c r="H2301" s="159">
        <v>0</v>
      </c>
      <c r="I2301" s="159">
        <v>0</v>
      </c>
      <c r="J2301" s="275">
        <v>0</v>
      </c>
      <c r="K2301" s="275">
        <v>0</v>
      </c>
      <c r="L2301" s="160">
        <v>0</v>
      </c>
      <c r="M2301" s="160">
        <v>0</v>
      </c>
      <c r="N2301" s="160">
        <v>0</v>
      </c>
      <c r="O2301" s="160">
        <v>0</v>
      </c>
      <c r="P2301" s="160">
        <v>0</v>
      </c>
      <c r="Q2301" s="202">
        <f t="shared" si="496"/>
        <v>0</v>
      </c>
      <c r="R2301" s="222" t="s">
        <v>710</v>
      </c>
      <c r="S2301" s="222" t="s">
        <v>273</v>
      </c>
      <c r="T2301" s="222" t="s">
        <v>1772</v>
      </c>
      <c r="U2301" s="517"/>
      <c r="V2301" s="16">
        <v>0</v>
      </c>
      <c r="W2301" s="11">
        <v>0</v>
      </c>
      <c r="X2301" s="17">
        <v>0</v>
      </c>
      <c r="Y2301" s="16">
        <f ca="1">Q2301*$Y$5</f>
        <v>0</v>
      </c>
      <c r="Z2301" s="11">
        <f ca="1">Q2301*Z5</f>
        <v>0</v>
      </c>
      <c r="AA2301" s="17">
        <f>Q2301</f>
        <v>0</v>
      </c>
      <c r="AB2301" s="16"/>
      <c r="AC2301" s="11"/>
      <c r="AD2301" s="17">
        <f t="shared" si="509"/>
        <v>0</v>
      </c>
      <c r="AE2301" s="16"/>
      <c r="AF2301" s="11"/>
      <c r="AG2301" s="17"/>
      <c r="AH2301" s="161"/>
      <c r="AI2301" s="285"/>
      <c r="AJ2301" s="16">
        <f t="shared" si="494"/>
        <v>0</v>
      </c>
    </row>
    <row r="2302" spans="1:36" ht="11.25" customHeight="1">
      <c r="A2302" s="156">
        <v>28300021</v>
      </c>
      <c r="C2302" s="197" t="s">
        <v>289</v>
      </c>
      <c r="D2302" s="159">
        <v>0</v>
      </c>
      <c r="E2302" s="159">
        <v>0</v>
      </c>
      <c r="F2302" s="159">
        <v>0</v>
      </c>
      <c r="G2302" s="159">
        <v>0</v>
      </c>
      <c r="H2302" s="159">
        <v>0</v>
      </c>
      <c r="I2302" s="159">
        <v>0</v>
      </c>
      <c r="J2302" s="275">
        <v>0</v>
      </c>
      <c r="K2302" s="275">
        <v>0</v>
      </c>
      <c r="L2302" s="160">
        <v>0</v>
      </c>
      <c r="M2302" s="160">
        <v>0</v>
      </c>
      <c r="N2302" s="160">
        <v>0</v>
      </c>
      <c r="O2302" s="160">
        <v>0</v>
      </c>
      <c r="P2302" s="160">
        <v>0</v>
      </c>
      <c r="Q2302" s="160">
        <f t="shared" si="496"/>
        <v>0</v>
      </c>
      <c r="R2302" s="222"/>
      <c r="S2302" s="222"/>
      <c r="T2302" s="222"/>
      <c r="U2302" s="517"/>
      <c r="V2302" s="16">
        <v>0</v>
      </c>
      <c r="W2302" s="11">
        <v>0</v>
      </c>
      <c r="X2302" s="17">
        <v>0</v>
      </c>
      <c r="Y2302" s="16"/>
      <c r="Z2302" s="11"/>
      <c r="AA2302" s="17"/>
      <c r="AB2302" s="16"/>
      <c r="AC2302" s="11"/>
      <c r="AD2302" s="17">
        <f t="shared" si="509"/>
        <v>0</v>
      </c>
      <c r="AE2302" s="16"/>
      <c r="AF2302" s="11"/>
      <c r="AG2302" s="17"/>
      <c r="AH2302" s="164">
        <f>Q2302</f>
        <v>0</v>
      </c>
      <c r="AI2302" s="285"/>
      <c r="AJ2302" s="16">
        <f t="shared" si="494"/>
        <v>0</v>
      </c>
    </row>
    <row r="2303" spans="1:36" ht="11.25" customHeight="1">
      <c r="A2303" s="156">
        <v>28300022</v>
      </c>
      <c r="C2303" s="197" t="s">
        <v>417</v>
      </c>
      <c r="D2303" s="159">
        <v>0</v>
      </c>
      <c r="E2303" s="159">
        <v>0</v>
      </c>
      <c r="F2303" s="159">
        <v>0</v>
      </c>
      <c r="G2303" s="159">
        <v>0</v>
      </c>
      <c r="H2303" s="159">
        <v>0</v>
      </c>
      <c r="I2303" s="159">
        <v>0</v>
      </c>
      <c r="J2303" s="275">
        <v>0</v>
      </c>
      <c r="K2303" s="275">
        <v>0</v>
      </c>
      <c r="L2303" s="160">
        <v>0</v>
      </c>
      <c r="M2303" s="160">
        <v>0</v>
      </c>
      <c r="N2303" s="160">
        <v>0</v>
      </c>
      <c r="O2303" s="160">
        <v>0</v>
      </c>
      <c r="P2303" s="160">
        <v>0</v>
      </c>
      <c r="Q2303" s="160">
        <f t="shared" si="496"/>
        <v>0</v>
      </c>
      <c r="R2303" s="222"/>
      <c r="S2303" s="222"/>
      <c r="T2303" s="209" t="s">
        <v>1771</v>
      </c>
      <c r="U2303" s="517"/>
      <c r="V2303" s="16">
        <v>0</v>
      </c>
      <c r="W2303" s="11">
        <v>0</v>
      </c>
      <c r="X2303" s="17">
        <v>0</v>
      </c>
      <c r="Y2303" s="16"/>
      <c r="Z2303" s="11"/>
      <c r="AA2303" s="17"/>
      <c r="AB2303" s="16"/>
      <c r="AC2303" s="11"/>
      <c r="AD2303" s="17">
        <f t="shared" si="509"/>
        <v>0</v>
      </c>
      <c r="AE2303" s="16">
        <f>$Q2303</f>
        <v>0</v>
      </c>
      <c r="AF2303" s="11">
        <f>$Q2303</f>
        <v>0</v>
      </c>
      <c r="AG2303" s="17">
        <f>$Q2303</f>
        <v>0</v>
      </c>
      <c r="AH2303" s="161"/>
      <c r="AI2303" s="285"/>
      <c r="AJ2303" s="16">
        <f t="shared" si="494"/>
        <v>0</v>
      </c>
    </row>
    <row r="2304" spans="1:36" ht="11.25" customHeight="1">
      <c r="A2304" s="156">
        <v>28300023</v>
      </c>
      <c r="C2304" s="197" t="s">
        <v>589</v>
      </c>
      <c r="D2304" s="159">
        <v>0</v>
      </c>
      <c r="E2304" s="159">
        <v>0</v>
      </c>
      <c r="F2304" s="159">
        <v>0</v>
      </c>
      <c r="G2304" s="159">
        <v>0</v>
      </c>
      <c r="H2304" s="159">
        <v>0</v>
      </c>
      <c r="I2304" s="159">
        <v>0</v>
      </c>
      <c r="J2304" s="275">
        <v>0</v>
      </c>
      <c r="K2304" s="275">
        <v>0</v>
      </c>
      <c r="L2304" s="160">
        <v>0</v>
      </c>
      <c r="M2304" s="160">
        <v>0</v>
      </c>
      <c r="N2304" s="160">
        <v>0</v>
      </c>
      <c r="O2304" s="160">
        <v>0</v>
      </c>
      <c r="P2304" s="160">
        <v>0</v>
      </c>
      <c r="Q2304" s="160">
        <f t="shared" si="496"/>
        <v>0</v>
      </c>
      <c r="R2304" s="222" t="s">
        <v>710</v>
      </c>
      <c r="S2304" s="222" t="s">
        <v>273</v>
      </c>
      <c r="T2304" s="222" t="s">
        <v>1772</v>
      </c>
      <c r="U2304" s="517"/>
      <c r="V2304" s="16">
        <v>0</v>
      </c>
      <c r="W2304" s="11">
        <v>0</v>
      </c>
      <c r="X2304" s="17">
        <v>0</v>
      </c>
      <c r="Y2304" s="16">
        <f ca="1">Q2304*$Y$5</f>
        <v>0</v>
      </c>
      <c r="Z2304" s="11">
        <f ca="1">Q2304*Z5</f>
        <v>0</v>
      </c>
      <c r="AA2304" s="17">
        <f>Q2304</f>
        <v>0</v>
      </c>
      <c r="AB2304" s="16"/>
      <c r="AC2304" s="11"/>
      <c r="AD2304" s="17">
        <f t="shared" si="509"/>
        <v>0</v>
      </c>
      <c r="AE2304" s="16"/>
      <c r="AF2304" s="11"/>
      <c r="AG2304" s="17"/>
      <c r="AH2304" s="161"/>
      <c r="AI2304" s="285"/>
      <c r="AJ2304" s="16">
        <f t="shared" si="494"/>
        <v>0</v>
      </c>
    </row>
    <row r="2305" spans="1:36" ht="11.25" customHeight="1">
      <c r="A2305" s="156">
        <v>28300031</v>
      </c>
      <c r="B2305" s="157"/>
      <c r="C2305" s="197" t="s">
        <v>1376</v>
      </c>
      <c r="D2305" s="159">
        <v>-4719137</v>
      </c>
      <c r="E2305" s="159">
        <v>-4872528.22</v>
      </c>
      <c r="F2305" s="159">
        <v>-6146076.2000000002</v>
      </c>
      <c r="G2305" s="159">
        <v>-6667841.0199999996</v>
      </c>
      <c r="H2305" s="159">
        <v>-8218807.8600000003</v>
      </c>
      <c r="I2305" s="159">
        <v>-14226754.02</v>
      </c>
      <c r="J2305" s="275">
        <v>-11599257.439999999</v>
      </c>
      <c r="K2305" s="275">
        <v>-8565516.4399999995</v>
      </c>
      <c r="L2305" s="160">
        <v>-7816525.6900000004</v>
      </c>
      <c r="M2305" s="160">
        <v>-8918025.7400000002</v>
      </c>
      <c r="N2305" s="160">
        <v>-6655604.1299999999</v>
      </c>
      <c r="O2305" s="160">
        <v>-4881851.87</v>
      </c>
      <c r="P2305" s="160">
        <v>-3238960.93</v>
      </c>
      <c r="Q2305" s="160">
        <f t="shared" si="496"/>
        <v>-7712319.7995833317</v>
      </c>
      <c r="R2305" s="222"/>
      <c r="S2305" s="209"/>
      <c r="T2305" s="222" t="s">
        <v>1771</v>
      </c>
      <c r="U2305" s="517"/>
      <c r="V2305" s="16">
        <v>0</v>
      </c>
      <c r="W2305" s="11">
        <v>0</v>
      </c>
      <c r="X2305" s="17">
        <v>0</v>
      </c>
      <c r="Y2305" s="16"/>
      <c r="Z2305" s="11"/>
      <c r="AA2305" s="17"/>
      <c r="AB2305" s="16"/>
      <c r="AC2305" s="11"/>
      <c r="AD2305" s="17">
        <f t="shared" si="509"/>
        <v>0</v>
      </c>
      <c r="AE2305" s="16">
        <f t="shared" ref="AE2305:AG2309" si="512">$Q2305</f>
        <v>-7712319.7995833317</v>
      </c>
      <c r="AF2305" s="11">
        <f t="shared" si="512"/>
        <v>-7712319.7995833317</v>
      </c>
      <c r="AG2305" s="17">
        <f t="shared" si="512"/>
        <v>-7712319.7995833317</v>
      </c>
      <c r="AH2305" s="161"/>
      <c r="AI2305" s="285"/>
      <c r="AJ2305" s="16">
        <f t="shared" si="494"/>
        <v>0</v>
      </c>
    </row>
    <row r="2306" spans="1:36" ht="11.25" customHeight="1">
      <c r="A2306" s="156">
        <v>28300032</v>
      </c>
      <c r="C2306" s="197" t="s">
        <v>418</v>
      </c>
      <c r="D2306" s="159">
        <v>0</v>
      </c>
      <c r="E2306" s="159">
        <v>0</v>
      </c>
      <c r="F2306" s="159">
        <v>0</v>
      </c>
      <c r="G2306" s="159">
        <v>0</v>
      </c>
      <c r="H2306" s="159">
        <v>0</v>
      </c>
      <c r="I2306" s="159">
        <v>0</v>
      </c>
      <c r="J2306" s="275">
        <v>0</v>
      </c>
      <c r="K2306" s="275">
        <v>0</v>
      </c>
      <c r="L2306" s="160">
        <v>0</v>
      </c>
      <c r="M2306" s="160">
        <v>0</v>
      </c>
      <c r="N2306" s="160">
        <v>0</v>
      </c>
      <c r="O2306" s="160">
        <v>0</v>
      </c>
      <c r="P2306" s="160">
        <v>0</v>
      </c>
      <c r="Q2306" s="160">
        <f t="shared" si="496"/>
        <v>0</v>
      </c>
      <c r="R2306" s="222"/>
      <c r="S2306" s="222"/>
      <c r="T2306" s="209" t="s">
        <v>1771</v>
      </c>
      <c r="U2306" s="517"/>
      <c r="V2306" s="16">
        <v>0</v>
      </c>
      <c r="W2306" s="11">
        <v>0</v>
      </c>
      <c r="X2306" s="17">
        <v>0</v>
      </c>
      <c r="Y2306" s="16"/>
      <c r="Z2306" s="11"/>
      <c r="AA2306" s="17"/>
      <c r="AB2306" s="16"/>
      <c r="AC2306" s="11"/>
      <c r="AD2306" s="17">
        <f t="shared" si="509"/>
        <v>0</v>
      </c>
      <c r="AE2306" s="16">
        <f t="shared" si="512"/>
        <v>0</v>
      </c>
      <c r="AF2306" s="11">
        <f t="shared" si="512"/>
        <v>0</v>
      </c>
      <c r="AG2306" s="17">
        <f t="shared" si="512"/>
        <v>0</v>
      </c>
      <c r="AH2306" s="161"/>
      <c r="AI2306" s="285"/>
      <c r="AJ2306" s="16">
        <f t="shared" ref="AJ2306:AJ2369" si="513">Q2306-X2306-AA2306-AD2306-AG2306-AH2306</f>
        <v>0</v>
      </c>
    </row>
    <row r="2307" spans="1:36" ht="11.25" customHeight="1">
      <c r="A2307" s="156">
        <v>28300033</v>
      </c>
      <c r="C2307" s="197" t="s">
        <v>261</v>
      </c>
      <c r="D2307" s="159">
        <v>-67749545.829999998</v>
      </c>
      <c r="E2307" s="159">
        <v>-67295458.969999999</v>
      </c>
      <c r="F2307" s="159">
        <v>-66841372.109999999</v>
      </c>
      <c r="G2307" s="159">
        <v>-67962285.239999995</v>
      </c>
      <c r="H2307" s="159">
        <v>-67689319.079999998</v>
      </c>
      <c r="I2307" s="159">
        <v>-67416352.909999996</v>
      </c>
      <c r="J2307" s="275">
        <v>-68718386.730000004</v>
      </c>
      <c r="K2307" s="275">
        <v>-68445420.569999993</v>
      </c>
      <c r="L2307" s="160">
        <v>-68172454.400000006</v>
      </c>
      <c r="M2307" s="160">
        <v>-69474488.239999995</v>
      </c>
      <c r="N2307" s="160">
        <v>-70951522.069999993</v>
      </c>
      <c r="O2307" s="160">
        <v>-72428555.900000006</v>
      </c>
      <c r="P2307" s="160">
        <v>-73779078.760000005</v>
      </c>
      <c r="Q2307" s="160">
        <f t="shared" si="496"/>
        <v>-68846660.709583327</v>
      </c>
      <c r="R2307" s="222"/>
      <c r="S2307" s="209"/>
      <c r="T2307" s="222" t="s">
        <v>1771</v>
      </c>
      <c r="U2307" s="517"/>
      <c r="V2307" s="16">
        <v>0</v>
      </c>
      <c r="W2307" s="11">
        <v>0</v>
      </c>
      <c r="X2307" s="17">
        <v>0</v>
      </c>
      <c r="Y2307" s="16"/>
      <c r="Z2307" s="11"/>
      <c r="AA2307" s="17"/>
      <c r="AB2307" s="16"/>
      <c r="AC2307" s="11"/>
      <c r="AD2307" s="17">
        <f t="shared" si="509"/>
        <v>0</v>
      </c>
      <c r="AE2307" s="16">
        <f t="shared" si="512"/>
        <v>-68846660.709583327</v>
      </c>
      <c r="AF2307" s="11">
        <f t="shared" si="512"/>
        <v>-68846660.709583327</v>
      </c>
      <c r="AG2307" s="17">
        <f t="shared" si="512"/>
        <v>-68846660.709583327</v>
      </c>
      <c r="AH2307" s="161"/>
      <c r="AI2307" s="285"/>
      <c r="AJ2307" s="16">
        <f t="shared" si="513"/>
        <v>0</v>
      </c>
    </row>
    <row r="2308" spans="1:36" ht="11.25" customHeight="1">
      <c r="A2308" s="156">
        <v>28300041</v>
      </c>
      <c r="B2308" s="157"/>
      <c r="C2308" s="197" t="s">
        <v>882</v>
      </c>
      <c r="D2308" s="159">
        <v>-851459.59</v>
      </c>
      <c r="E2308" s="159">
        <v>-821913.41</v>
      </c>
      <c r="F2308" s="159">
        <v>-1303288.3</v>
      </c>
      <c r="G2308" s="159">
        <v>-1537211.69</v>
      </c>
      <c r="H2308" s="159">
        <v>-1894081.83</v>
      </c>
      <c r="I2308" s="159">
        <v>-3222802.83</v>
      </c>
      <c r="J2308" s="275">
        <v>-2445705.41</v>
      </c>
      <c r="K2308" s="275">
        <v>-1738436.02</v>
      </c>
      <c r="L2308" s="160">
        <v>-1874777.39</v>
      </c>
      <c r="M2308" s="160">
        <v>-2161953.23</v>
      </c>
      <c r="N2308" s="160">
        <v>-2403462.85</v>
      </c>
      <c r="O2308" s="160">
        <v>-1705851.52</v>
      </c>
      <c r="P2308" s="160">
        <v>-1474908.96</v>
      </c>
      <c r="Q2308" s="160">
        <f t="shared" si="496"/>
        <v>-1856055.7295833332</v>
      </c>
      <c r="R2308" s="222"/>
      <c r="S2308" s="209"/>
      <c r="T2308" s="222" t="s">
        <v>1771</v>
      </c>
      <c r="U2308" s="517"/>
      <c r="V2308" s="16">
        <v>0</v>
      </c>
      <c r="W2308" s="11">
        <v>0</v>
      </c>
      <c r="X2308" s="17">
        <v>0</v>
      </c>
      <c r="Y2308" s="16"/>
      <c r="Z2308" s="11"/>
      <c r="AA2308" s="17"/>
      <c r="AB2308" s="16"/>
      <c r="AC2308" s="11"/>
      <c r="AD2308" s="17">
        <f t="shared" si="509"/>
        <v>0</v>
      </c>
      <c r="AE2308" s="16">
        <f t="shared" si="512"/>
        <v>-1856055.7295833332</v>
      </c>
      <c r="AF2308" s="11">
        <f t="shared" si="512"/>
        <v>-1856055.7295833332</v>
      </c>
      <c r="AG2308" s="17">
        <f t="shared" si="512"/>
        <v>-1856055.7295833332</v>
      </c>
      <c r="AH2308" s="161"/>
      <c r="AI2308" s="285"/>
      <c r="AJ2308" s="16">
        <f t="shared" si="513"/>
        <v>0</v>
      </c>
    </row>
    <row r="2309" spans="1:36" ht="11.25" customHeight="1">
      <c r="A2309" s="156">
        <v>28300042</v>
      </c>
      <c r="C2309" s="197" t="s">
        <v>419</v>
      </c>
      <c r="D2309" s="159">
        <v>0</v>
      </c>
      <c r="E2309" s="159">
        <v>0</v>
      </c>
      <c r="F2309" s="159">
        <v>0</v>
      </c>
      <c r="G2309" s="159">
        <v>0</v>
      </c>
      <c r="H2309" s="159">
        <v>0</v>
      </c>
      <c r="I2309" s="159">
        <v>0</v>
      </c>
      <c r="J2309" s="275">
        <v>0</v>
      </c>
      <c r="K2309" s="275">
        <v>0</v>
      </c>
      <c r="L2309" s="160">
        <v>0</v>
      </c>
      <c r="M2309" s="160">
        <v>0</v>
      </c>
      <c r="N2309" s="160">
        <v>0</v>
      </c>
      <c r="O2309" s="160">
        <v>0</v>
      </c>
      <c r="P2309" s="160">
        <v>0</v>
      </c>
      <c r="Q2309" s="160">
        <f t="shared" si="496"/>
        <v>0</v>
      </c>
      <c r="R2309" s="222"/>
      <c r="S2309" s="222"/>
      <c r="T2309" s="209" t="s">
        <v>1771</v>
      </c>
      <c r="U2309" s="517"/>
      <c r="V2309" s="16">
        <v>0</v>
      </c>
      <c r="W2309" s="11">
        <v>0</v>
      </c>
      <c r="X2309" s="17">
        <v>0</v>
      </c>
      <c r="Y2309" s="16"/>
      <c r="Z2309" s="11"/>
      <c r="AA2309" s="17"/>
      <c r="AB2309" s="16"/>
      <c r="AC2309" s="11"/>
      <c r="AD2309" s="17">
        <f t="shared" si="509"/>
        <v>0</v>
      </c>
      <c r="AE2309" s="16">
        <f t="shared" si="512"/>
        <v>0</v>
      </c>
      <c r="AF2309" s="11">
        <f t="shared" si="512"/>
        <v>0</v>
      </c>
      <c r="AG2309" s="17">
        <f t="shared" si="512"/>
        <v>0</v>
      </c>
      <c r="AH2309" s="161"/>
      <c r="AI2309" s="285"/>
      <c r="AJ2309" s="16">
        <f t="shared" si="513"/>
        <v>0</v>
      </c>
    </row>
    <row r="2310" spans="1:36" ht="11.25" customHeight="1">
      <c r="A2310" s="156">
        <v>28300043</v>
      </c>
      <c r="C2310" s="197" t="s">
        <v>262</v>
      </c>
      <c r="D2310" s="159">
        <v>-15963739.880000001</v>
      </c>
      <c r="E2310" s="159">
        <v>-15882360.560000001</v>
      </c>
      <c r="F2310" s="159">
        <v>-15800981.23</v>
      </c>
      <c r="G2310" s="159">
        <v>-15719601.91</v>
      </c>
      <c r="H2310" s="159">
        <v>-15638222.58</v>
      </c>
      <c r="I2310" s="159">
        <v>-15556843.26</v>
      </c>
      <c r="J2310" s="275">
        <v>-15475463.93</v>
      </c>
      <c r="K2310" s="275">
        <v>-15394084.609999999</v>
      </c>
      <c r="L2310" s="160">
        <v>-15312705.279999999</v>
      </c>
      <c r="M2310" s="160">
        <v>-15231325.949999999</v>
      </c>
      <c r="N2310" s="160">
        <v>-15149946.630000001</v>
      </c>
      <c r="O2310" s="160">
        <v>-15068567.300000001</v>
      </c>
      <c r="P2310" s="160">
        <v>-14987187.98</v>
      </c>
      <c r="Q2310" s="160">
        <f t="shared" si="496"/>
        <v>-15475463.930833334</v>
      </c>
      <c r="R2310" s="222"/>
      <c r="S2310" s="209"/>
      <c r="T2310" s="222" t="s">
        <v>1844</v>
      </c>
      <c r="U2310" s="526"/>
      <c r="V2310" s="16">
        <f>Q2310</f>
        <v>-15475463.930833334</v>
      </c>
      <c r="W2310" s="11">
        <f>Q2310</f>
        <v>-15475463.930833334</v>
      </c>
      <c r="X2310" s="17">
        <f>Q2310</f>
        <v>-15475463.930833334</v>
      </c>
      <c r="Y2310" s="16"/>
      <c r="Z2310" s="11"/>
      <c r="AA2310" s="17"/>
      <c r="AB2310" s="16"/>
      <c r="AC2310" s="11"/>
      <c r="AD2310" s="17">
        <f t="shared" ref="AD2310" si="514">SUM(AB2310:AC2310)</f>
        <v>0</v>
      </c>
      <c r="AE2310" s="16">
        <v>0</v>
      </c>
      <c r="AF2310" s="11">
        <v>0</v>
      </c>
      <c r="AG2310" s="17">
        <v>0</v>
      </c>
      <c r="AH2310" s="161"/>
      <c r="AI2310" s="285"/>
      <c r="AJ2310" s="16">
        <f t="shared" si="513"/>
        <v>0</v>
      </c>
    </row>
    <row r="2311" spans="1:36" ht="11.25" customHeight="1">
      <c r="A2311" s="169">
        <v>28300051</v>
      </c>
      <c r="C2311" s="197" t="s">
        <v>1156</v>
      </c>
      <c r="D2311" s="159">
        <v>0</v>
      </c>
      <c r="E2311" s="159">
        <v>0</v>
      </c>
      <c r="F2311" s="159">
        <v>0</v>
      </c>
      <c r="G2311" s="159">
        <v>0</v>
      </c>
      <c r="H2311" s="159">
        <v>0</v>
      </c>
      <c r="I2311" s="159">
        <v>0</v>
      </c>
      <c r="J2311" s="275">
        <v>0</v>
      </c>
      <c r="K2311" s="275">
        <v>0</v>
      </c>
      <c r="L2311" s="160">
        <v>0</v>
      </c>
      <c r="M2311" s="160">
        <v>0</v>
      </c>
      <c r="N2311" s="160">
        <v>0</v>
      </c>
      <c r="O2311" s="160">
        <v>0</v>
      </c>
      <c r="P2311" s="160">
        <v>0</v>
      </c>
      <c r="Q2311" s="160">
        <f t="shared" si="496"/>
        <v>0</v>
      </c>
      <c r="R2311" s="222"/>
      <c r="S2311" s="209"/>
      <c r="T2311" s="222" t="s">
        <v>1771</v>
      </c>
      <c r="U2311" s="517"/>
      <c r="V2311" s="16">
        <v>0</v>
      </c>
      <c r="W2311" s="11">
        <v>0</v>
      </c>
      <c r="X2311" s="17">
        <v>0</v>
      </c>
      <c r="Y2311" s="16"/>
      <c r="Z2311" s="11"/>
      <c r="AA2311" s="17"/>
      <c r="AB2311" s="16"/>
      <c r="AC2311" s="11"/>
      <c r="AD2311" s="17">
        <f t="shared" si="509"/>
        <v>0</v>
      </c>
      <c r="AE2311" s="16">
        <f t="shared" ref="AE2311:AG2312" si="515">$Q2311</f>
        <v>0</v>
      </c>
      <c r="AF2311" s="11">
        <f t="shared" si="515"/>
        <v>0</v>
      </c>
      <c r="AG2311" s="17">
        <f t="shared" si="515"/>
        <v>0</v>
      </c>
      <c r="AH2311" s="161"/>
      <c r="AI2311" s="285"/>
      <c r="AJ2311" s="16">
        <f t="shared" si="513"/>
        <v>0</v>
      </c>
    </row>
    <row r="2312" spans="1:36" ht="11.25" customHeight="1">
      <c r="A2312" s="156">
        <v>28300052</v>
      </c>
      <c r="C2312" s="197" t="s">
        <v>420</v>
      </c>
      <c r="D2312" s="159">
        <v>0</v>
      </c>
      <c r="E2312" s="159">
        <v>0</v>
      </c>
      <c r="F2312" s="159">
        <v>0</v>
      </c>
      <c r="G2312" s="159">
        <v>0</v>
      </c>
      <c r="H2312" s="159">
        <v>0</v>
      </c>
      <c r="I2312" s="159">
        <v>0</v>
      </c>
      <c r="J2312" s="275">
        <v>0</v>
      </c>
      <c r="K2312" s="275">
        <v>0</v>
      </c>
      <c r="L2312" s="160">
        <v>0</v>
      </c>
      <c r="M2312" s="160">
        <v>0</v>
      </c>
      <c r="N2312" s="160">
        <v>0</v>
      </c>
      <c r="O2312" s="160">
        <v>0</v>
      </c>
      <c r="P2312" s="160">
        <v>0</v>
      </c>
      <c r="Q2312" s="160">
        <f t="shared" si="496"/>
        <v>0</v>
      </c>
      <c r="R2312" s="222"/>
      <c r="S2312" s="222"/>
      <c r="T2312" s="209" t="s">
        <v>1771</v>
      </c>
      <c r="U2312" s="517"/>
      <c r="V2312" s="16">
        <v>0</v>
      </c>
      <c r="W2312" s="11">
        <v>0</v>
      </c>
      <c r="X2312" s="17">
        <v>0</v>
      </c>
      <c r="Y2312" s="16"/>
      <c r="Z2312" s="11"/>
      <c r="AA2312" s="17"/>
      <c r="AB2312" s="16"/>
      <c r="AC2312" s="11"/>
      <c r="AD2312" s="17">
        <f t="shared" si="509"/>
        <v>0</v>
      </c>
      <c r="AE2312" s="16">
        <f t="shared" si="515"/>
        <v>0</v>
      </c>
      <c r="AF2312" s="11">
        <f t="shared" si="515"/>
        <v>0</v>
      </c>
      <c r="AG2312" s="17">
        <f t="shared" si="515"/>
        <v>0</v>
      </c>
      <c r="AH2312" s="161"/>
      <c r="AI2312" s="285"/>
      <c r="AJ2312" s="16">
        <f t="shared" si="513"/>
        <v>0</v>
      </c>
    </row>
    <row r="2313" spans="1:36" ht="11.25" customHeight="1">
      <c r="A2313" s="156">
        <v>28300053</v>
      </c>
      <c r="C2313" s="197" t="s">
        <v>1571</v>
      </c>
      <c r="D2313" s="159">
        <v>0</v>
      </c>
      <c r="E2313" s="159">
        <v>0</v>
      </c>
      <c r="F2313" s="159">
        <v>0</v>
      </c>
      <c r="G2313" s="159">
        <v>0</v>
      </c>
      <c r="H2313" s="159">
        <v>0</v>
      </c>
      <c r="I2313" s="159">
        <v>0</v>
      </c>
      <c r="J2313" s="275">
        <v>0</v>
      </c>
      <c r="K2313" s="275">
        <v>0</v>
      </c>
      <c r="L2313" s="160">
        <v>0</v>
      </c>
      <c r="M2313" s="160">
        <v>0</v>
      </c>
      <c r="N2313" s="160">
        <v>0</v>
      </c>
      <c r="O2313" s="160">
        <v>0</v>
      </c>
      <c r="P2313" s="160">
        <v>0</v>
      </c>
      <c r="Q2313" s="160">
        <f t="shared" si="496"/>
        <v>0</v>
      </c>
      <c r="R2313" s="222"/>
      <c r="S2313" s="222"/>
      <c r="T2313" s="209" t="s">
        <v>1844</v>
      </c>
      <c r="U2313" s="517"/>
      <c r="V2313" s="16">
        <f>Q2313</f>
        <v>0</v>
      </c>
      <c r="W2313" s="11">
        <f>Q2313</f>
        <v>0</v>
      </c>
      <c r="X2313" s="17">
        <f>Q2313</f>
        <v>0</v>
      </c>
      <c r="Y2313" s="16"/>
      <c r="Z2313" s="11"/>
      <c r="AA2313" s="17"/>
      <c r="AB2313" s="16"/>
      <c r="AC2313" s="11"/>
      <c r="AD2313" s="17">
        <f t="shared" si="509"/>
        <v>0</v>
      </c>
      <c r="AE2313" s="16">
        <v>0</v>
      </c>
      <c r="AF2313" s="11">
        <v>0</v>
      </c>
      <c r="AG2313" s="17">
        <v>0</v>
      </c>
      <c r="AH2313" s="161"/>
      <c r="AI2313" s="285"/>
      <c r="AJ2313" s="16">
        <f t="shared" si="513"/>
        <v>0</v>
      </c>
    </row>
    <row r="2314" spans="1:36" ht="11.25" customHeight="1">
      <c r="A2314" s="169">
        <v>28300061</v>
      </c>
      <c r="C2314" s="197" t="s">
        <v>1157</v>
      </c>
      <c r="D2314" s="159">
        <v>0</v>
      </c>
      <c r="E2314" s="159">
        <v>0</v>
      </c>
      <c r="F2314" s="159">
        <v>0</v>
      </c>
      <c r="G2314" s="159">
        <v>0</v>
      </c>
      <c r="H2314" s="159">
        <v>0</v>
      </c>
      <c r="I2314" s="159">
        <v>0</v>
      </c>
      <c r="J2314" s="275">
        <v>0</v>
      </c>
      <c r="K2314" s="275">
        <v>0</v>
      </c>
      <c r="L2314" s="160">
        <v>0</v>
      </c>
      <c r="M2314" s="160">
        <v>0</v>
      </c>
      <c r="N2314" s="160">
        <v>0</v>
      </c>
      <c r="O2314" s="160">
        <v>0</v>
      </c>
      <c r="P2314" s="160">
        <v>0</v>
      </c>
      <c r="Q2314" s="160">
        <f t="shared" si="496"/>
        <v>0</v>
      </c>
      <c r="R2314" s="222"/>
      <c r="S2314" s="209"/>
      <c r="T2314" s="222" t="s">
        <v>1771</v>
      </c>
      <c r="U2314" s="517"/>
      <c r="V2314" s="16">
        <v>0</v>
      </c>
      <c r="W2314" s="11">
        <v>0</v>
      </c>
      <c r="X2314" s="17">
        <v>0</v>
      </c>
      <c r="Y2314" s="16"/>
      <c r="Z2314" s="11"/>
      <c r="AA2314" s="17"/>
      <c r="AB2314" s="16"/>
      <c r="AC2314" s="11"/>
      <c r="AD2314" s="17">
        <f t="shared" si="509"/>
        <v>0</v>
      </c>
      <c r="AE2314" s="16">
        <f t="shared" ref="AE2314:AG2317" si="516">$Q2314</f>
        <v>0</v>
      </c>
      <c r="AF2314" s="11">
        <f t="shared" si="516"/>
        <v>0</v>
      </c>
      <c r="AG2314" s="17">
        <f t="shared" si="516"/>
        <v>0</v>
      </c>
      <c r="AH2314" s="161"/>
      <c r="AI2314" s="285"/>
      <c r="AJ2314" s="16">
        <f t="shared" si="513"/>
        <v>0</v>
      </c>
    </row>
    <row r="2315" spans="1:36" ht="11.25" customHeight="1">
      <c r="A2315" s="156">
        <v>28300062</v>
      </c>
      <c r="C2315" s="197" t="s">
        <v>421</v>
      </c>
      <c r="D2315" s="159">
        <v>0</v>
      </c>
      <c r="E2315" s="159">
        <v>0</v>
      </c>
      <c r="F2315" s="159">
        <v>0</v>
      </c>
      <c r="G2315" s="159">
        <v>0</v>
      </c>
      <c r="H2315" s="159">
        <v>0</v>
      </c>
      <c r="I2315" s="159">
        <v>0</v>
      </c>
      <c r="J2315" s="275">
        <v>0</v>
      </c>
      <c r="K2315" s="275">
        <v>0</v>
      </c>
      <c r="L2315" s="160">
        <v>0</v>
      </c>
      <c r="M2315" s="160">
        <v>0</v>
      </c>
      <c r="N2315" s="160">
        <v>0</v>
      </c>
      <c r="O2315" s="160">
        <v>0</v>
      </c>
      <c r="P2315" s="160">
        <v>0</v>
      </c>
      <c r="Q2315" s="160">
        <f t="shared" ref="Q2315:Q2378" si="517">(D2315+P2315+SUM(E2315:O2315)*2)/24</f>
        <v>0</v>
      </c>
      <c r="R2315" s="222"/>
      <c r="S2315" s="222"/>
      <c r="T2315" s="209" t="s">
        <v>1771</v>
      </c>
      <c r="U2315" s="517"/>
      <c r="V2315" s="16">
        <v>0</v>
      </c>
      <c r="W2315" s="11">
        <v>0</v>
      </c>
      <c r="X2315" s="17">
        <v>0</v>
      </c>
      <c r="Y2315" s="16"/>
      <c r="Z2315" s="11"/>
      <c r="AA2315" s="17"/>
      <c r="AB2315" s="16"/>
      <c r="AC2315" s="11"/>
      <c r="AD2315" s="17">
        <f t="shared" si="509"/>
        <v>0</v>
      </c>
      <c r="AE2315" s="16">
        <f t="shared" si="516"/>
        <v>0</v>
      </c>
      <c r="AF2315" s="11">
        <f t="shared" si="516"/>
        <v>0</v>
      </c>
      <c r="AG2315" s="17">
        <f t="shared" si="516"/>
        <v>0</v>
      </c>
      <c r="AH2315" s="161"/>
      <c r="AI2315" s="285"/>
      <c r="AJ2315" s="16">
        <f t="shared" si="513"/>
        <v>0</v>
      </c>
    </row>
    <row r="2316" spans="1:36" ht="11.25" customHeight="1">
      <c r="A2316" s="157">
        <v>28300071</v>
      </c>
      <c r="B2316" s="157"/>
      <c r="C2316" s="197" t="s">
        <v>337</v>
      </c>
      <c r="D2316" s="159">
        <v>0</v>
      </c>
      <c r="E2316" s="159">
        <v>0</v>
      </c>
      <c r="F2316" s="159">
        <v>0</v>
      </c>
      <c r="G2316" s="159">
        <v>0</v>
      </c>
      <c r="H2316" s="159">
        <v>0</v>
      </c>
      <c r="I2316" s="159">
        <v>0</v>
      </c>
      <c r="J2316" s="275">
        <v>0</v>
      </c>
      <c r="K2316" s="275">
        <v>0</v>
      </c>
      <c r="L2316" s="160">
        <v>0</v>
      </c>
      <c r="M2316" s="160">
        <v>0</v>
      </c>
      <c r="N2316" s="160">
        <v>0</v>
      </c>
      <c r="O2316" s="160">
        <v>0</v>
      </c>
      <c r="P2316" s="160">
        <v>0</v>
      </c>
      <c r="Q2316" s="160">
        <f t="shared" si="517"/>
        <v>0</v>
      </c>
      <c r="R2316" s="222"/>
      <c r="S2316" s="209"/>
      <c r="T2316" s="222" t="s">
        <v>1771</v>
      </c>
      <c r="U2316" s="517"/>
      <c r="V2316" s="16">
        <v>0</v>
      </c>
      <c r="W2316" s="11">
        <v>0</v>
      </c>
      <c r="X2316" s="17">
        <v>0</v>
      </c>
      <c r="Y2316" s="16"/>
      <c r="Z2316" s="11"/>
      <c r="AA2316" s="17"/>
      <c r="AB2316" s="16"/>
      <c r="AC2316" s="11"/>
      <c r="AD2316" s="17"/>
      <c r="AE2316" s="16">
        <f t="shared" si="516"/>
        <v>0</v>
      </c>
      <c r="AF2316" s="11">
        <f t="shared" si="516"/>
        <v>0</v>
      </c>
      <c r="AG2316" s="17">
        <f t="shared" si="516"/>
        <v>0</v>
      </c>
      <c r="AH2316" s="161"/>
      <c r="AI2316" s="285"/>
      <c r="AJ2316" s="16">
        <f t="shared" si="513"/>
        <v>0</v>
      </c>
    </row>
    <row r="2317" spans="1:36" ht="11.25" customHeight="1">
      <c r="A2317" s="156">
        <v>28300072</v>
      </c>
      <c r="C2317" s="197" t="s">
        <v>422</v>
      </c>
      <c r="D2317" s="159">
        <v>0</v>
      </c>
      <c r="E2317" s="159">
        <v>0</v>
      </c>
      <c r="F2317" s="159">
        <v>0</v>
      </c>
      <c r="G2317" s="159">
        <v>0</v>
      </c>
      <c r="H2317" s="159">
        <v>0</v>
      </c>
      <c r="I2317" s="159">
        <v>0</v>
      </c>
      <c r="J2317" s="275">
        <v>0</v>
      </c>
      <c r="K2317" s="275">
        <v>0</v>
      </c>
      <c r="L2317" s="160">
        <v>0</v>
      </c>
      <c r="M2317" s="160">
        <v>0</v>
      </c>
      <c r="N2317" s="160">
        <v>0</v>
      </c>
      <c r="O2317" s="160">
        <v>0</v>
      </c>
      <c r="P2317" s="160">
        <v>0</v>
      </c>
      <c r="Q2317" s="160">
        <f t="shared" si="517"/>
        <v>0</v>
      </c>
      <c r="R2317" s="222"/>
      <c r="S2317" s="222"/>
      <c r="T2317" s="209" t="s">
        <v>1771</v>
      </c>
      <c r="U2317" s="517"/>
      <c r="V2317" s="16">
        <v>0</v>
      </c>
      <c r="W2317" s="11">
        <v>0</v>
      </c>
      <c r="X2317" s="17">
        <v>0</v>
      </c>
      <c r="Y2317" s="16"/>
      <c r="Z2317" s="11"/>
      <c r="AA2317" s="17"/>
      <c r="AB2317" s="16"/>
      <c r="AC2317" s="11"/>
      <c r="AD2317" s="17">
        <f t="shared" ref="AD2317:AD2369" si="518">SUM(AB2317:AC2317)</f>
        <v>0</v>
      </c>
      <c r="AE2317" s="16">
        <f t="shared" si="516"/>
        <v>0</v>
      </c>
      <c r="AF2317" s="11">
        <f t="shared" si="516"/>
        <v>0</v>
      </c>
      <c r="AG2317" s="17">
        <f t="shared" si="516"/>
        <v>0</v>
      </c>
      <c r="AH2317" s="161"/>
      <c r="AI2317" s="285"/>
      <c r="AJ2317" s="16">
        <f t="shared" si="513"/>
        <v>0</v>
      </c>
    </row>
    <row r="2318" spans="1:36" ht="11.25" customHeight="1">
      <c r="A2318" s="156">
        <v>28300081</v>
      </c>
      <c r="C2318" s="197" t="s">
        <v>2329</v>
      </c>
      <c r="D2318" s="159">
        <v>-5220634.6500000004</v>
      </c>
      <c r="E2318" s="159">
        <v>-5200584.9000000004</v>
      </c>
      <c r="F2318" s="159">
        <v>-5180535.1500000004</v>
      </c>
      <c r="G2318" s="159">
        <v>-5160485.4000000004</v>
      </c>
      <c r="H2318" s="159">
        <v>-5140435.6500000004</v>
      </c>
      <c r="I2318" s="159">
        <v>-5120385.9000000004</v>
      </c>
      <c r="J2318" s="275">
        <v>-5100336.1500000004</v>
      </c>
      <c r="K2318" s="275">
        <v>-5080286.4000000004</v>
      </c>
      <c r="L2318" s="160">
        <v>-5060236.6500000004</v>
      </c>
      <c r="M2318" s="160">
        <v>-5040186.9000000004</v>
      </c>
      <c r="N2318" s="160">
        <v>-5020137.1500000004</v>
      </c>
      <c r="O2318" s="160">
        <v>-5000087.4000000004</v>
      </c>
      <c r="P2318" s="160">
        <v>-4980037.6500000004</v>
      </c>
      <c r="Q2318" s="160">
        <f t="shared" si="517"/>
        <v>-5100336.1499999994</v>
      </c>
      <c r="R2318" s="222" t="s">
        <v>2409</v>
      </c>
      <c r="S2318" s="222"/>
      <c r="T2318" s="209" t="s">
        <v>586</v>
      </c>
      <c r="U2318" s="517"/>
      <c r="V2318" s="16">
        <v>0</v>
      </c>
      <c r="W2318" s="11">
        <v>0</v>
      </c>
      <c r="X2318" s="17">
        <v>0</v>
      </c>
      <c r="Y2318" s="16">
        <f>Q2318</f>
        <v>-5100336.1499999994</v>
      </c>
      <c r="Z2318" s="11"/>
      <c r="AA2318" s="17">
        <f>Q2318</f>
        <v>-5100336.1499999994</v>
      </c>
      <c r="AB2318" s="16">
        <v>0</v>
      </c>
      <c r="AC2318" s="11">
        <v>0</v>
      </c>
      <c r="AD2318" s="17">
        <f t="shared" ref="AD2318" si="519">SUM(AB2318:AC2318)</f>
        <v>0</v>
      </c>
      <c r="AE2318" s="16"/>
      <c r="AF2318" s="11"/>
      <c r="AG2318" s="17"/>
      <c r="AH2318" s="161"/>
      <c r="AI2318" s="285"/>
      <c r="AJ2318" s="16">
        <f t="shared" si="513"/>
        <v>0</v>
      </c>
    </row>
    <row r="2319" spans="1:36" ht="11.25" customHeight="1">
      <c r="A2319" s="156">
        <v>28300082</v>
      </c>
      <c r="C2319" s="197" t="s">
        <v>1644</v>
      </c>
      <c r="D2319" s="159">
        <v>0</v>
      </c>
      <c r="E2319" s="159">
        <v>0</v>
      </c>
      <c r="F2319" s="159">
        <v>0</v>
      </c>
      <c r="G2319" s="159">
        <v>0</v>
      </c>
      <c r="H2319" s="159">
        <v>0</v>
      </c>
      <c r="I2319" s="159">
        <v>0</v>
      </c>
      <c r="J2319" s="275">
        <v>0</v>
      </c>
      <c r="K2319" s="275">
        <v>0</v>
      </c>
      <c r="L2319" s="160">
        <v>0</v>
      </c>
      <c r="M2319" s="160">
        <v>0</v>
      </c>
      <c r="N2319" s="160">
        <v>0</v>
      </c>
      <c r="O2319" s="160">
        <v>0</v>
      </c>
      <c r="P2319" s="160">
        <v>0</v>
      </c>
      <c r="Q2319" s="160">
        <f t="shared" si="517"/>
        <v>0</v>
      </c>
      <c r="R2319" s="222"/>
      <c r="S2319" s="222"/>
      <c r="T2319" s="209" t="s">
        <v>1771</v>
      </c>
      <c r="U2319" s="517"/>
      <c r="V2319" s="16">
        <v>0</v>
      </c>
      <c r="W2319" s="11">
        <v>0</v>
      </c>
      <c r="X2319" s="17">
        <v>0</v>
      </c>
      <c r="Y2319" s="16"/>
      <c r="Z2319" s="11"/>
      <c r="AA2319" s="17"/>
      <c r="AB2319" s="16"/>
      <c r="AC2319" s="11"/>
      <c r="AD2319" s="17">
        <f t="shared" si="518"/>
        <v>0</v>
      </c>
      <c r="AE2319" s="16">
        <f>$Q2319</f>
        <v>0</v>
      </c>
      <c r="AF2319" s="11">
        <f>$Q2319</f>
        <v>0</v>
      </c>
      <c r="AG2319" s="17">
        <f>$Q2319</f>
        <v>0</v>
      </c>
      <c r="AH2319" s="161"/>
      <c r="AI2319" s="285"/>
      <c r="AJ2319" s="16">
        <f t="shared" si="513"/>
        <v>0</v>
      </c>
    </row>
    <row r="2320" spans="1:36" ht="11.25" customHeight="1">
      <c r="A2320" s="156">
        <v>28300091</v>
      </c>
      <c r="C2320" s="197" t="s">
        <v>2554</v>
      </c>
      <c r="D2320" s="159">
        <v>-2853448.4</v>
      </c>
      <c r="E2320" s="159">
        <v>-2776328</v>
      </c>
      <c r="F2320" s="159">
        <v>-2699207.6</v>
      </c>
      <c r="G2320" s="159">
        <v>-2622087.2000000002</v>
      </c>
      <c r="H2320" s="159">
        <v>-2544966.7999999998</v>
      </c>
      <c r="I2320" s="159">
        <v>-2467846.4</v>
      </c>
      <c r="J2320" s="275">
        <v>-2390726</v>
      </c>
      <c r="K2320" s="275">
        <v>-2313605.6</v>
      </c>
      <c r="L2320" s="160">
        <v>-2236485.2000000002</v>
      </c>
      <c r="M2320" s="160">
        <v>-2159364.7999999998</v>
      </c>
      <c r="N2320" s="160">
        <v>-2082244.4</v>
      </c>
      <c r="O2320" s="160">
        <v>-2005124</v>
      </c>
      <c r="P2320" s="160">
        <v>-1928003.6</v>
      </c>
      <c r="Q2320" s="160">
        <f t="shared" si="517"/>
        <v>-2390726</v>
      </c>
      <c r="R2320" s="222" t="s">
        <v>1165</v>
      </c>
      <c r="S2320" s="222"/>
      <c r="T2320" s="209" t="s">
        <v>586</v>
      </c>
      <c r="U2320" s="518"/>
      <c r="V2320" s="16">
        <v>0</v>
      </c>
      <c r="W2320" s="11">
        <v>0</v>
      </c>
      <c r="X2320" s="17">
        <v>0</v>
      </c>
      <c r="Y2320" s="16">
        <f>Q2320</f>
        <v>-2390726</v>
      </c>
      <c r="Z2320" s="11"/>
      <c r="AA2320" s="17">
        <f>Q2320</f>
        <v>-2390726</v>
      </c>
      <c r="AB2320" s="16">
        <v>0</v>
      </c>
      <c r="AC2320" s="11">
        <v>0</v>
      </c>
      <c r="AD2320" s="17">
        <f t="shared" ref="AD2320" si="520">SUM(AB2320:AC2320)</f>
        <v>0</v>
      </c>
      <c r="AE2320" s="16"/>
      <c r="AF2320" s="11"/>
      <c r="AG2320" s="17"/>
      <c r="AH2320" s="161"/>
      <c r="AI2320" s="285"/>
      <c r="AJ2320" s="16">
        <f t="shared" si="513"/>
        <v>0</v>
      </c>
    </row>
    <row r="2321" spans="1:36" ht="11.25" customHeight="1">
      <c r="A2321" s="156">
        <v>28300092</v>
      </c>
      <c r="C2321" s="197" t="s">
        <v>1645</v>
      </c>
      <c r="D2321" s="159">
        <v>0</v>
      </c>
      <c r="E2321" s="159">
        <v>0</v>
      </c>
      <c r="F2321" s="159">
        <v>0</v>
      </c>
      <c r="G2321" s="159">
        <v>0</v>
      </c>
      <c r="H2321" s="159">
        <v>0</v>
      </c>
      <c r="I2321" s="159">
        <v>0</v>
      </c>
      <c r="J2321" s="275">
        <v>0</v>
      </c>
      <c r="K2321" s="275">
        <v>0</v>
      </c>
      <c r="L2321" s="160">
        <v>0</v>
      </c>
      <c r="M2321" s="160">
        <v>0</v>
      </c>
      <c r="N2321" s="160">
        <v>0</v>
      </c>
      <c r="O2321" s="160">
        <v>0</v>
      </c>
      <c r="P2321" s="160">
        <v>0</v>
      </c>
      <c r="Q2321" s="160">
        <f t="shared" si="517"/>
        <v>0</v>
      </c>
      <c r="R2321" s="222"/>
      <c r="S2321" s="222"/>
      <c r="T2321" s="209" t="s">
        <v>1771</v>
      </c>
      <c r="U2321" s="517"/>
      <c r="V2321" s="16">
        <v>0</v>
      </c>
      <c r="W2321" s="11">
        <v>0</v>
      </c>
      <c r="X2321" s="17">
        <v>0</v>
      </c>
      <c r="Y2321" s="16"/>
      <c r="Z2321" s="11"/>
      <c r="AA2321" s="17"/>
      <c r="AB2321" s="16"/>
      <c r="AC2321" s="11"/>
      <c r="AD2321" s="17">
        <f t="shared" si="518"/>
        <v>0</v>
      </c>
      <c r="AE2321" s="16">
        <f t="shared" ref="AE2321:AG2330" si="521">$Q2321</f>
        <v>0</v>
      </c>
      <c r="AF2321" s="11">
        <f t="shared" si="521"/>
        <v>0</v>
      </c>
      <c r="AG2321" s="17">
        <f t="shared" si="521"/>
        <v>0</v>
      </c>
      <c r="AH2321" s="161"/>
      <c r="AI2321" s="285"/>
      <c r="AJ2321" s="16">
        <f t="shared" si="513"/>
        <v>0</v>
      </c>
    </row>
    <row r="2322" spans="1:36" ht="11.25" customHeight="1">
      <c r="A2322" s="156">
        <v>28300102</v>
      </c>
      <c r="C2322" s="197" t="s">
        <v>1646</v>
      </c>
      <c r="D2322" s="159">
        <v>0</v>
      </c>
      <c r="E2322" s="159">
        <v>0</v>
      </c>
      <c r="F2322" s="159">
        <v>0</v>
      </c>
      <c r="G2322" s="159">
        <v>0</v>
      </c>
      <c r="H2322" s="159">
        <v>0</v>
      </c>
      <c r="I2322" s="159">
        <v>0</v>
      </c>
      <c r="J2322" s="275">
        <v>0</v>
      </c>
      <c r="K2322" s="275">
        <v>0</v>
      </c>
      <c r="L2322" s="160">
        <v>0</v>
      </c>
      <c r="M2322" s="160">
        <v>0</v>
      </c>
      <c r="N2322" s="160">
        <v>0</v>
      </c>
      <c r="O2322" s="160">
        <v>0</v>
      </c>
      <c r="P2322" s="160">
        <v>0</v>
      </c>
      <c r="Q2322" s="160">
        <f t="shared" si="517"/>
        <v>0</v>
      </c>
      <c r="R2322" s="222"/>
      <c r="S2322" s="222"/>
      <c r="T2322" s="209" t="s">
        <v>1771</v>
      </c>
      <c r="U2322" s="517"/>
      <c r="V2322" s="16">
        <v>0</v>
      </c>
      <c r="W2322" s="11">
        <v>0</v>
      </c>
      <c r="X2322" s="17">
        <v>0</v>
      </c>
      <c r="Y2322" s="16"/>
      <c r="Z2322" s="11"/>
      <c r="AA2322" s="17"/>
      <c r="AB2322" s="16"/>
      <c r="AC2322" s="11"/>
      <c r="AD2322" s="17">
        <f t="shared" si="518"/>
        <v>0</v>
      </c>
      <c r="AE2322" s="16">
        <f t="shared" si="521"/>
        <v>0</v>
      </c>
      <c r="AF2322" s="11">
        <f t="shared" si="521"/>
        <v>0</v>
      </c>
      <c r="AG2322" s="17">
        <f t="shared" si="521"/>
        <v>0</v>
      </c>
      <c r="AH2322" s="161"/>
      <c r="AI2322" s="285"/>
      <c r="AJ2322" s="16">
        <f t="shared" si="513"/>
        <v>0</v>
      </c>
    </row>
    <row r="2323" spans="1:36" ht="11.25" customHeight="1">
      <c r="A2323" s="156">
        <v>28300112</v>
      </c>
      <c r="C2323" s="197" t="s">
        <v>1647</v>
      </c>
      <c r="D2323" s="159">
        <v>0</v>
      </c>
      <c r="E2323" s="159">
        <v>0</v>
      </c>
      <c r="F2323" s="159">
        <v>0</v>
      </c>
      <c r="G2323" s="159">
        <v>0</v>
      </c>
      <c r="H2323" s="159">
        <v>0</v>
      </c>
      <c r="I2323" s="159">
        <v>0</v>
      </c>
      <c r="J2323" s="275">
        <v>0</v>
      </c>
      <c r="K2323" s="275">
        <v>0</v>
      </c>
      <c r="L2323" s="160">
        <v>0</v>
      </c>
      <c r="M2323" s="160">
        <v>0</v>
      </c>
      <c r="N2323" s="160">
        <v>0</v>
      </c>
      <c r="O2323" s="160">
        <v>0</v>
      </c>
      <c r="P2323" s="160">
        <v>0</v>
      </c>
      <c r="Q2323" s="160">
        <f t="shared" si="517"/>
        <v>0</v>
      </c>
      <c r="R2323" s="222"/>
      <c r="S2323" s="222"/>
      <c r="T2323" s="209" t="s">
        <v>1771</v>
      </c>
      <c r="U2323" s="517"/>
      <c r="V2323" s="16">
        <v>0</v>
      </c>
      <c r="W2323" s="11">
        <v>0</v>
      </c>
      <c r="X2323" s="17">
        <v>0</v>
      </c>
      <c r="Y2323" s="16"/>
      <c r="Z2323" s="11"/>
      <c r="AA2323" s="17"/>
      <c r="AB2323" s="16"/>
      <c r="AC2323" s="11"/>
      <c r="AD2323" s="17">
        <f t="shared" si="518"/>
        <v>0</v>
      </c>
      <c r="AE2323" s="16">
        <f t="shared" si="521"/>
        <v>0</v>
      </c>
      <c r="AF2323" s="11">
        <f t="shared" si="521"/>
        <v>0</v>
      </c>
      <c r="AG2323" s="17">
        <f t="shared" si="521"/>
        <v>0</v>
      </c>
      <c r="AH2323" s="161"/>
      <c r="AI2323" s="285"/>
      <c r="AJ2323" s="16">
        <f t="shared" si="513"/>
        <v>0</v>
      </c>
    </row>
    <row r="2324" spans="1:36" ht="11.25" customHeight="1">
      <c r="A2324" s="156">
        <v>28300122</v>
      </c>
      <c r="C2324" s="197" t="s">
        <v>777</v>
      </c>
      <c r="D2324" s="159">
        <v>0</v>
      </c>
      <c r="E2324" s="159">
        <v>0</v>
      </c>
      <c r="F2324" s="159">
        <v>0</v>
      </c>
      <c r="G2324" s="159">
        <v>0</v>
      </c>
      <c r="H2324" s="159">
        <v>0</v>
      </c>
      <c r="I2324" s="159">
        <v>0</v>
      </c>
      <c r="J2324" s="275">
        <v>0</v>
      </c>
      <c r="K2324" s="275">
        <v>0</v>
      </c>
      <c r="L2324" s="160">
        <v>0</v>
      </c>
      <c r="M2324" s="160">
        <v>0</v>
      </c>
      <c r="N2324" s="160">
        <v>0</v>
      </c>
      <c r="O2324" s="160">
        <v>0</v>
      </c>
      <c r="P2324" s="160">
        <v>0</v>
      </c>
      <c r="Q2324" s="160">
        <f t="shared" si="517"/>
        <v>0</v>
      </c>
      <c r="R2324" s="222"/>
      <c r="S2324" s="222"/>
      <c r="T2324" s="209" t="s">
        <v>1771</v>
      </c>
      <c r="U2324" s="517"/>
      <c r="V2324" s="16">
        <v>0</v>
      </c>
      <c r="W2324" s="11">
        <v>0</v>
      </c>
      <c r="X2324" s="17">
        <v>0</v>
      </c>
      <c r="Y2324" s="16"/>
      <c r="Z2324" s="11"/>
      <c r="AA2324" s="17"/>
      <c r="AB2324" s="16"/>
      <c r="AC2324" s="11"/>
      <c r="AD2324" s="17">
        <f t="shared" si="518"/>
        <v>0</v>
      </c>
      <c r="AE2324" s="16">
        <f t="shared" si="521"/>
        <v>0</v>
      </c>
      <c r="AF2324" s="11">
        <f t="shared" si="521"/>
        <v>0</v>
      </c>
      <c r="AG2324" s="17">
        <f t="shared" si="521"/>
        <v>0</v>
      </c>
      <c r="AH2324" s="161"/>
      <c r="AI2324" s="285"/>
      <c r="AJ2324" s="16">
        <f t="shared" si="513"/>
        <v>0</v>
      </c>
    </row>
    <row r="2325" spans="1:36" ht="11.25" customHeight="1">
      <c r="A2325" s="156">
        <v>28300132</v>
      </c>
      <c r="C2325" s="197" t="s">
        <v>778</v>
      </c>
      <c r="D2325" s="159">
        <v>0</v>
      </c>
      <c r="E2325" s="159">
        <v>0</v>
      </c>
      <c r="F2325" s="159">
        <v>0</v>
      </c>
      <c r="G2325" s="159">
        <v>0</v>
      </c>
      <c r="H2325" s="159">
        <v>0</v>
      </c>
      <c r="I2325" s="159">
        <v>0</v>
      </c>
      <c r="J2325" s="275">
        <v>0</v>
      </c>
      <c r="K2325" s="275">
        <v>0</v>
      </c>
      <c r="L2325" s="160">
        <v>0</v>
      </c>
      <c r="M2325" s="160">
        <v>0</v>
      </c>
      <c r="N2325" s="160">
        <v>0</v>
      </c>
      <c r="O2325" s="160">
        <v>0</v>
      </c>
      <c r="P2325" s="160">
        <v>0</v>
      </c>
      <c r="Q2325" s="160">
        <f t="shared" si="517"/>
        <v>0</v>
      </c>
      <c r="R2325" s="222"/>
      <c r="S2325" s="222"/>
      <c r="T2325" s="209" t="s">
        <v>1771</v>
      </c>
      <c r="U2325" s="517"/>
      <c r="V2325" s="16">
        <v>0</v>
      </c>
      <c r="W2325" s="11">
        <v>0</v>
      </c>
      <c r="X2325" s="17">
        <v>0</v>
      </c>
      <c r="Y2325" s="16"/>
      <c r="Z2325" s="11"/>
      <c r="AA2325" s="17"/>
      <c r="AB2325" s="16"/>
      <c r="AC2325" s="11"/>
      <c r="AD2325" s="17">
        <f t="shared" si="518"/>
        <v>0</v>
      </c>
      <c r="AE2325" s="16">
        <f t="shared" si="521"/>
        <v>0</v>
      </c>
      <c r="AF2325" s="11">
        <f t="shared" si="521"/>
        <v>0</v>
      </c>
      <c r="AG2325" s="17">
        <f t="shared" si="521"/>
        <v>0</v>
      </c>
      <c r="AH2325" s="161"/>
      <c r="AI2325" s="285"/>
      <c r="AJ2325" s="16">
        <f t="shared" si="513"/>
        <v>0</v>
      </c>
    </row>
    <row r="2326" spans="1:36" ht="11.25" customHeight="1">
      <c r="A2326" s="156">
        <v>28300141</v>
      </c>
      <c r="B2326" s="144"/>
      <c r="C2326" s="197" t="s">
        <v>1538</v>
      </c>
      <c r="D2326" s="159">
        <v>0</v>
      </c>
      <c r="E2326" s="159">
        <v>0</v>
      </c>
      <c r="F2326" s="159">
        <v>0</v>
      </c>
      <c r="G2326" s="159">
        <v>0</v>
      </c>
      <c r="H2326" s="159">
        <v>0</v>
      </c>
      <c r="I2326" s="159">
        <v>0</v>
      </c>
      <c r="J2326" s="275">
        <v>0</v>
      </c>
      <c r="K2326" s="275">
        <v>0</v>
      </c>
      <c r="L2326" s="160">
        <v>0</v>
      </c>
      <c r="M2326" s="160">
        <v>0</v>
      </c>
      <c r="N2326" s="160">
        <v>0</v>
      </c>
      <c r="O2326" s="160">
        <v>0</v>
      </c>
      <c r="P2326" s="160">
        <v>0</v>
      </c>
      <c r="Q2326" s="160">
        <f t="shared" si="517"/>
        <v>0</v>
      </c>
      <c r="R2326" s="222"/>
      <c r="S2326" s="222"/>
      <c r="T2326" s="222" t="s">
        <v>1771</v>
      </c>
      <c r="U2326" s="517"/>
      <c r="V2326" s="16">
        <v>0</v>
      </c>
      <c r="W2326" s="11">
        <v>0</v>
      </c>
      <c r="X2326" s="17">
        <v>0</v>
      </c>
      <c r="Y2326" s="16"/>
      <c r="Z2326" s="11"/>
      <c r="AA2326" s="17"/>
      <c r="AB2326" s="16"/>
      <c r="AC2326" s="11"/>
      <c r="AD2326" s="17">
        <f t="shared" si="518"/>
        <v>0</v>
      </c>
      <c r="AE2326" s="16">
        <f t="shared" si="521"/>
        <v>0</v>
      </c>
      <c r="AF2326" s="11">
        <f t="shared" si="521"/>
        <v>0</v>
      </c>
      <c r="AG2326" s="17">
        <f t="shared" si="521"/>
        <v>0</v>
      </c>
      <c r="AH2326" s="161"/>
      <c r="AI2326" s="285"/>
      <c r="AJ2326" s="16">
        <f t="shared" si="513"/>
        <v>0</v>
      </c>
    </row>
    <row r="2327" spans="1:36" ht="11.25" customHeight="1">
      <c r="A2327" s="156">
        <v>28300142</v>
      </c>
      <c r="C2327" s="197" t="s">
        <v>848</v>
      </c>
      <c r="D2327" s="159">
        <v>0</v>
      </c>
      <c r="E2327" s="159">
        <v>0</v>
      </c>
      <c r="F2327" s="159">
        <v>0</v>
      </c>
      <c r="G2327" s="159">
        <v>0</v>
      </c>
      <c r="H2327" s="159">
        <v>0</v>
      </c>
      <c r="I2327" s="159">
        <v>0</v>
      </c>
      <c r="J2327" s="275">
        <v>0</v>
      </c>
      <c r="K2327" s="275">
        <v>0</v>
      </c>
      <c r="L2327" s="160">
        <v>0</v>
      </c>
      <c r="M2327" s="160">
        <v>0</v>
      </c>
      <c r="N2327" s="160">
        <v>0</v>
      </c>
      <c r="O2327" s="160">
        <v>0</v>
      </c>
      <c r="P2327" s="160">
        <v>0</v>
      </c>
      <c r="Q2327" s="160">
        <f t="shared" si="517"/>
        <v>0</v>
      </c>
      <c r="R2327" s="222"/>
      <c r="S2327" s="222"/>
      <c r="T2327" s="209" t="s">
        <v>1771</v>
      </c>
      <c r="U2327" s="517"/>
      <c r="V2327" s="16">
        <v>0</v>
      </c>
      <c r="W2327" s="11">
        <v>0</v>
      </c>
      <c r="X2327" s="17">
        <v>0</v>
      </c>
      <c r="Y2327" s="16"/>
      <c r="Z2327" s="11"/>
      <c r="AA2327" s="17"/>
      <c r="AB2327" s="16"/>
      <c r="AC2327" s="11"/>
      <c r="AD2327" s="17">
        <f t="shared" si="518"/>
        <v>0</v>
      </c>
      <c r="AE2327" s="16">
        <f t="shared" si="521"/>
        <v>0</v>
      </c>
      <c r="AF2327" s="11">
        <f t="shared" si="521"/>
        <v>0</v>
      </c>
      <c r="AG2327" s="17">
        <f t="shared" si="521"/>
        <v>0</v>
      </c>
      <c r="AH2327" s="161"/>
      <c r="AI2327" s="285"/>
      <c r="AJ2327" s="16">
        <f t="shared" si="513"/>
        <v>0</v>
      </c>
    </row>
    <row r="2328" spans="1:36" ht="11.25" customHeight="1">
      <c r="A2328" s="156">
        <v>28300152</v>
      </c>
      <c r="B2328" s="157"/>
      <c r="C2328" s="197" t="s">
        <v>946</v>
      </c>
      <c r="D2328" s="159">
        <v>-1850826.4</v>
      </c>
      <c r="E2328" s="159">
        <v>-2141721</v>
      </c>
      <c r="F2328" s="159">
        <v>-2164809.41</v>
      </c>
      <c r="G2328" s="159">
        <v>-1878569.28</v>
      </c>
      <c r="H2328" s="159">
        <v>-2253178.5099999998</v>
      </c>
      <c r="I2328" s="159">
        <v>-3185169.07</v>
      </c>
      <c r="J2328" s="275">
        <v>-2251742.5099999998</v>
      </c>
      <c r="K2328" s="275">
        <v>-1895947.77</v>
      </c>
      <c r="L2328" s="160">
        <v>-2194114.73</v>
      </c>
      <c r="M2328" s="160">
        <v>-3771366.89</v>
      </c>
      <c r="N2328" s="160">
        <v>-3296308.66</v>
      </c>
      <c r="O2328" s="160">
        <v>-2607812.5</v>
      </c>
      <c r="P2328" s="160">
        <v>-2013712.24</v>
      </c>
      <c r="Q2328" s="160">
        <f t="shared" si="517"/>
        <v>-2464417.4708333332</v>
      </c>
      <c r="R2328" s="222"/>
      <c r="S2328" s="209"/>
      <c r="T2328" s="222" t="s">
        <v>1771</v>
      </c>
      <c r="U2328" s="517"/>
      <c r="V2328" s="16">
        <v>0</v>
      </c>
      <c r="W2328" s="11">
        <v>0</v>
      </c>
      <c r="X2328" s="17">
        <v>0</v>
      </c>
      <c r="Y2328" s="16"/>
      <c r="Z2328" s="11"/>
      <c r="AA2328" s="17"/>
      <c r="AB2328" s="16"/>
      <c r="AC2328" s="11"/>
      <c r="AD2328" s="17">
        <f t="shared" si="518"/>
        <v>0</v>
      </c>
      <c r="AE2328" s="16">
        <f t="shared" si="521"/>
        <v>-2464417.4708333332</v>
      </c>
      <c r="AF2328" s="11">
        <f t="shared" si="521"/>
        <v>-2464417.4708333332</v>
      </c>
      <c r="AG2328" s="17">
        <f t="shared" si="521"/>
        <v>-2464417.4708333332</v>
      </c>
      <c r="AH2328" s="161"/>
      <c r="AI2328" s="285"/>
      <c r="AJ2328" s="16">
        <f t="shared" si="513"/>
        <v>0</v>
      </c>
    </row>
    <row r="2329" spans="1:36" ht="11.25" customHeight="1">
      <c r="A2329" s="156">
        <v>28300153</v>
      </c>
      <c r="C2329" s="197" t="s">
        <v>849</v>
      </c>
      <c r="D2329" s="159">
        <v>0</v>
      </c>
      <c r="E2329" s="159">
        <v>0</v>
      </c>
      <c r="F2329" s="159">
        <v>0</v>
      </c>
      <c r="G2329" s="159">
        <v>0</v>
      </c>
      <c r="H2329" s="159">
        <v>0</v>
      </c>
      <c r="I2329" s="159">
        <v>0</v>
      </c>
      <c r="J2329" s="275">
        <v>0</v>
      </c>
      <c r="K2329" s="275">
        <v>0</v>
      </c>
      <c r="L2329" s="160">
        <v>0</v>
      </c>
      <c r="M2329" s="160">
        <v>0</v>
      </c>
      <c r="N2329" s="160">
        <v>0</v>
      </c>
      <c r="O2329" s="160">
        <v>0</v>
      </c>
      <c r="P2329" s="160">
        <v>0</v>
      </c>
      <c r="Q2329" s="160">
        <f t="shared" si="517"/>
        <v>0</v>
      </c>
      <c r="R2329" s="222"/>
      <c r="S2329" s="222"/>
      <c r="T2329" s="209" t="s">
        <v>1771</v>
      </c>
      <c r="U2329" s="517"/>
      <c r="V2329" s="16">
        <v>0</v>
      </c>
      <c r="W2329" s="11">
        <v>0</v>
      </c>
      <c r="X2329" s="17">
        <v>0</v>
      </c>
      <c r="Y2329" s="16"/>
      <c r="Z2329" s="11"/>
      <c r="AA2329" s="17"/>
      <c r="AB2329" s="16"/>
      <c r="AC2329" s="11"/>
      <c r="AD2329" s="17">
        <f t="shared" si="518"/>
        <v>0</v>
      </c>
      <c r="AE2329" s="16">
        <f t="shared" si="521"/>
        <v>0</v>
      </c>
      <c r="AF2329" s="11">
        <f t="shared" si="521"/>
        <v>0</v>
      </c>
      <c r="AG2329" s="17">
        <f t="shared" si="521"/>
        <v>0</v>
      </c>
      <c r="AH2329" s="161"/>
      <c r="AI2329" s="285"/>
      <c r="AJ2329" s="16">
        <f t="shared" si="513"/>
        <v>0</v>
      </c>
    </row>
    <row r="2330" spans="1:36" ht="11.25" customHeight="1">
      <c r="A2330" s="156">
        <v>28300162</v>
      </c>
      <c r="B2330" s="144"/>
      <c r="C2330" s="197" t="s">
        <v>749</v>
      </c>
      <c r="D2330" s="159">
        <v>-306806.74</v>
      </c>
      <c r="E2330" s="159">
        <v>-281163.90999999997</v>
      </c>
      <c r="F2330" s="159">
        <v>-273081.33</v>
      </c>
      <c r="G2330" s="159">
        <v>-291704.28999999998</v>
      </c>
      <c r="H2330" s="159">
        <v>-283258.71000000002</v>
      </c>
      <c r="I2330" s="159">
        <v>-253376.73</v>
      </c>
      <c r="J2330" s="275">
        <v>-337176.67</v>
      </c>
      <c r="K2330" s="275">
        <v>-556729.37</v>
      </c>
      <c r="L2330" s="160">
        <v>-632500.79</v>
      </c>
      <c r="M2330" s="160">
        <v>-911860.03</v>
      </c>
      <c r="N2330" s="160">
        <v>-899005.97</v>
      </c>
      <c r="O2330" s="160">
        <v>-609461.64</v>
      </c>
      <c r="P2330" s="160">
        <v>-418127.74</v>
      </c>
      <c r="Q2330" s="160">
        <f t="shared" si="517"/>
        <v>-474315.55666666664</v>
      </c>
      <c r="R2330" s="222"/>
      <c r="S2330" s="222"/>
      <c r="T2330" s="222" t="s">
        <v>1771</v>
      </c>
      <c r="U2330" s="517"/>
      <c r="V2330" s="16">
        <v>0</v>
      </c>
      <c r="W2330" s="11">
        <v>0</v>
      </c>
      <c r="X2330" s="17">
        <v>0</v>
      </c>
      <c r="Y2330" s="16"/>
      <c r="Z2330" s="11"/>
      <c r="AA2330" s="17"/>
      <c r="AB2330" s="16"/>
      <c r="AC2330" s="11"/>
      <c r="AD2330" s="17">
        <f t="shared" si="518"/>
        <v>0</v>
      </c>
      <c r="AE2330" s="16">
        <f t="shared" si="521"/>
        <v>-474315.55666666664</v>
      </c>
      <c r="AF2330" s="11">
        <f t="shared" si="521"/>
        <v>-474315.55666666664</v>
      </c>
      <c r="AG2330" s="17">
        <f t="shared" si="521"/>
        <v>-474315.55666666664</v>
      </c>
      <c r="AH2330" s="161"/>
      <c r="AI2330" s="285"/>
      <c r="AJ2330" s="16">
        <f t="shared" si="513"/>
        <v>0</v>
      </c>
    </row>
    <row r="2331" spans="1:36" ht="11.25" customHeight="1">
      <c r="A2331" s="156">
        <v>28300172</v>
      </c>
      <c r="B2331" s="144"/>
      <c r="C2331" s="197" t="s">
        <v>9</v>
      </c>
      <c r="D2331" s="159">
        <v>0</v>
      </c>
      <c r="E2331" s="159">
        <v>0</v>
      </c>
      <c r="F2331" s="159">
        <v>0</v>
      </c>
      <c r="G2331" s="159">
        <v>0</v>
      </c>
      <c r="H2331" s="159">
        <v>0</v>
      </c>
      <c r="I2331" s="159">
        <v>0</v>
      </c>
      <c r="J2331" s="275">
        <v>0</v>
      </c>
      <c r="K2331" s="275">
        <v>0</v>
      </c>
      <c r="L2331" s="160">
        <v>0</v>
      </c>
      <c r="M2331" s="160">
        <v>0</v>
      </c>
      <c r="N2331" s="160">
        <v>0</v>
      </c>
      <c r="O2331" s="160">
        <v>0</v>
      </c>
      <c r="P2331" s="160">
        <v>0</v>
      </c>
      <c r="Q2331" s="160">
        <f t="shared" si="517"/>
        <v>0</v>
      </c>
      <c r="R2331" s="222"/>
      <c r="S2331" s="209"/>
      <c r="T2331" s="209"/>
      <c r="U2331" s="517"/>
      <c r="V2331" s="16">
        <v>0</v>
      </c>
      <c r="W2331" s="11">
        <v>0</v>
      </c>
      <c r="X2331" s="17">
        <v>0</v>
      </c>
      <c r="Y2331" s="16"/>
      <c r="Z2331" s="11"/>
      <c r="AA2331" s="17"/>
      <c r="AB2331" s="16"/>
      <c r="AC2331" s="11"/>
      <c r="AD2331" s="17">
        <f t="shared" si="518"/>
        <v>0</v>
      </c>
      <c r="AE2331" s="16"/>
      <c r="AF2331" s="11"/>
      <c r="AG2331" s="17"/>
      <c r="AH2331" s="164">
        <f>Q2331</f>
        <v>0</v>
      </c>
      <c r="AI2331" s="285"/>
      <c r="AJ2331" s="16">
        <f t="shared" si="513"/>
        <v>0</v>
      </c>
    </row>
    <row r="2332" spans="1:36" ht="11.25" customHeight="1">
      <c r="A2332" s="169">
        <v>28300182</v>
      </c>
      <c r="B2332" s="144"/>
      <c r="C2332" s="197" t="s">
        <v>1245</v>
      </c>
      <c r="D2332" s="159">
        <v>0</v>
      </c>
      <c r="E2332" s="159">
        <v>0</v>
      </c>
      <c r="F2332" s="159">
        <v>0</v>
      </c>
      <c r="G2332" s="159">
        <v>0</v>
      </c>
      <c r="H2332" s="159">
        <v>0</v>
      </c>
      <c r="I2332" s="159">
        <v>0</v>
      </c>
      <c r="J2332" s="275">
        <v>0</v>
      </c>
      <c r="K2332" s="275">
        <v>0</v>
      </c>
      <c r="L2332" s="160">
        <v>0</v>
      </c>
      <c r="M2332" s="160">
        <v>0</v>
      </c>
      <c r="N2332" s="160">
        <v>0</v>
      </c>
      <c r="O2332" s="160">
        <v>0</v>
      </c>
      <c r="P2332" s="160">
        <v>0</v>
      </c>
      <c r="Q2332" s="160">
        <f t="shared" si="517"/>
        <v>0</v>
      </c>
      <c r="R2332" s="222"/>
      <c r="S2332" s="209"/>
      <c r="T2332" s="222" t="s">
        <v>1771</v>
      </c>
      <c r="U2332" s="517"/>
      <c r="V2332" s="16">
        <v>0</v>
      </c>
      <c r="W2332" s="11">
        <v>0</v>
      </c>
      <c r="X2332" s="17">
        <v>0</v>
      </c>
      <c r="Y2332" s="16"/>
      <c r="Z2332" s="11"/>
      <c r="AA2332" s="17"/>
      <c r="AB2332" s="16"/>
      <c r="AC2332" s="11"/>
      <c r="AD2332" s="17">
        <f t="shared" si="518"/>
        <v>0</v>
      </c>
      <c r="AE2332" s="16">
        <f t="shared" ref="AE2332:AG2333" si="522">$Q2332</f>
        <v>0</v>
      </c>
      <c r="AF2332" s="11">
        <f t="shared" si="522"/>
        <v>0</v>
      </c>
      <c r="AG2332" s="17">
        <f t="shared" si="522"/>
        <v>0</v>
      </c>
      <c r="AH2332" s="161"/>
      <c r="AI2332" s="285"/>
      <c r="AJ2332" s="16">
        <f t="shared" si="513"/>
        <v>0</v>
      </c>
    </row>
    <row r="2333" spans="1:36" ht="11.25" customHeight="1">
      <c r="A2333" s="156">
        <v>28300183</v>
      </c>
      <c r="C2333" s="197" t="s">
        <v>850</v>
      </c>
      <c r="D2333" s="159">
        <v>0</v>
      </c>
      <c r="E2333" s="159">
        <v>0</v>
      </c>
      <c r="F2333" s="159">
        <v>0</v>
      </c>
      <c r="G2333" s="159">
        <v>0</v>
      </c>
      <c r="H2333" s="159">
        <v>0</v>
      </c>
      <c r="I2333" s="159">
        <v>0</v>
      </c>
      <c r="J2333" s="275">
        <v>0</v>
      </c>
      <c r="K2333" s="275">
        <v>0</v>
      </c>
      <c r="L2333" s="160">
        <v>0</v>
      </c>
      <c r="M2333" s="160">
        <v>0</v>
      </c>
      <c r="N2333" s="160">
        <v>0</v>
      </c>
      <c r="O2333" s="160">
        <v>0</v>
      </c>
      <c r="P2333" s="160">
        <v>0</v>
      </c>
      <c r="Q2333" s="160">
        <f t="shared" si="517"/>
        <v>0</v>
      </c>
      <c r="R2333" s="222"/>
      <c r="S2333" s="222"/>
      <c r="T2333" s="209" t="s">
        <v>1771</v>
      </c>
      <c r="U2333" s="517"/>
      <c r="V2333" s="16">
        <v>0</v>
      </c>
      <c r="W2333" s="11">
        <v>0</v>
      </c>
      <c r="X2333" s="17">
        <v>0</v>
      </c>
      <c r="Y2333" s="16"/>
      <c r="Z2333" s="11"/>
      <c r="AA2333" s="17"/>
      <c r="AB2333" s="16"/>
      <c r="AC2333" s="11"/>
      <c r="AD2333" s="17">
        <f t="shared" si="518"/>
        <v>0</v>
      </c>
      <c r="AE2333" s="16">
        <f t="shared" si="522"/>
        <v>0</v>
      </c>
      <c r="AF2333" s="11">
        <f t="shared" si="522"/>
        <v>0</v>
      </c>
      <c r="AG2333" s="17">
        <f t="shared" si="522"/>
        <v>0</v>
      </c>
      <c r="AH2333" s="161"/>
      <c r="AI2333" s="285"/>
      <c r="AJ2333" s="16">
        <f t="shared" si="513"/>
        <v>0</v>
      </c>
    </row>
    <row r="2334" spans="1:36" ht="11.25" customHeight="1">
      <c r="A2334" s="156">
        <v>28300191</v>
      </c>
      <c r="C2334" s="197" t="s">
        <v>1219</v>
      </c>
      <c r="D2334" s="159">
        <v>0</v>
      </c>
      <c r="E2334" s="159">
        <v>0</v>
      </c>
      <c r="F2334" s="159">
        <v>0</v>
      </c>
      <c r="G2334" s="159">
        <v>0</v>
      </c>
      <c r="H2334" s="159">
        <v>0</v>
      </c>
      <c r="I2334" s="159">
        <v>0</v>
      </c>
      <c r="J2334" s="275">
        <v>0</v>
      </c>
      <c r="K2334" s="275">
        <v>0</v>
      </c>
      <c r="L2334" s="160">
        <v>0</v>
      </c>
      <c r="M2334" s="160">
        <v>0</v>
      </c>
      <c r="N2334" s="160">
        <v>0</v>
      </c>
      <c r="O2334" s="160">
        <v>0</v>
      </c>
      <c r="P2334" s="160">
        <v>0</v>
      </c>
      <c r="Q2334" s="160">
        <f t="shared" si="517"/>
        <v>0</v>
      </c>
      <c r="R2334" s="298"/>
      <c r="S2334" s="298"/>
      <c r="T2334" s="298"/>
      <c r="U2334" s="517"/>
      <c r="V2334" s="16">
        <v>0</v>
      </c>
      <c r="W2334" s="11">
        <v>0</v>
      </c>
      <c r="X2334" s="17">
        <v>0</v>
      </c>
      <c r="Y2334" s="16"/>
      <c r="Z2334" s="11"/>
      <c r="AA2334" s="17"/>
      <c r="AB2334" s="16"/>
      <c r="AC2334" s="11"/>
      <c r="AD2334" s="17">
        <f t="shared" si="518"/>
        <v>0</v>
      </c>
      <c r="AE2334" s="16"/>
      <c r="AF2334" s="11"/>
      <c r="AG2334" s="17"/>
      <c r="AH2334" s="164">
        <f>Q2334</f>
        <v>0</v>
      </c>
      <c r="AI2334" s="285"/>
      <c r="AJ2334" s="16">
        <f t="shared" si="513"/>
        <v>0</v>
      </c>
    </row>
    <row r="2335" spans="1:36" ht="11.25" customHeight="1">
      <c r="A2335" s="169">
        <v>28300192</v>
      </c>
      <c r="C2335" s="197" t="s">
        <v>1245</v>
      </c>
      <c r="D2335" s="159">
        <v>0</v>
      </c>
      <c r="E2335" s="159">
        <v>0</v>
      </c>
      <c r="F2335" s="159">
        <v>0</v>
      </c>
      <c r="G2335" s="159">
        <v>0</v>
      </c>
      <c r="H2335" s="159">
        <v>0</v>
      </c>
      <c r="I2335" s="159">
        <v>0</v>
      </c>
      <c r="J2335" s="275">
        <v>0</v>
      </c>
      <c r="K2335" s="275">
        <v>0</v>
      </c>
      <c r="L2335" s="160">
        <v>0</v>
      </c>
      <c r="M2335" s="160">
        <v>0</v>
      </c>
      <c r="N2335" s="160">
        <v>0</v>
      </c>
      <c r="O2335" s="160">
        <v>0</v>
      </c>
      <c r="P2335" s="160">
        <v>0</v>
      </c>
      <c r="Q2335" s="160">
        <f t="shared" si="517"/>
        <v>0</v>
      </c>
      <c r="R2335" s="222"/>
      <c r="S2335" s="209"/>
      <c r="T2335" s="222" t="s">
        <v>1771</v>
      </c>
      <c r="U2335" s="517"/>
      <c r="V2335" s="16">
        <v>0</v>
      </c>
      <c r="W2335" s="11">
        <v>0</v>
      </c>
      <c r="X2335" s="17">
        <v>0</v>
      </c>
      <c r="Y2335" s="16"/>
      <c r="Z2335" s="11"/>
      <c r="AA2335" s="17"/>
      <c r="AB2335" s="16"/>
      <c r="AC2335" s="11"/>
      <c r="AD2335" s="17">
        <f t="shared" si="518"/>
        <v>0</v>
      </c>
      <c r="AE2335" s="16">
        <f>$Q2335</f>
        <v>0</v>
      </c>
      <c r="AF2335" s="11">
        <f>$Q2335</f>
        <v>0</v>
      </c>
      <c r="AG2335" s="17">
        <f>$Q2335</f>
        <v>0</v>
      </c>
      <c r="AH2335" s="161"/>
      <c r="AI2335" s="285"/>
      <c r="AJ2335" s="16">
        <f t="shared" si="513"/>
        <v>0</v>
      </c>
    </row>
    <row r="2336" spans="1:36" ht="11.25" customHeight="1">
      <c r="A2336" s="156">
        <v>28300193</v>
      </c>
      <c r="C2336" s="197" t="s">
        <v>931</v>
      </c>
      <c r="D2336" s="159">
        <v>0</v>
      </c>
      <c r="E2336" s="159">
        <v>0</v>
      </c>
      <c r="F2336" s="159">
        <v>0</v>
      </c>
      <c r="G2336" s="159">
        <v>0</v>
      </c>
      <c r="H2336" s="159">
        <v>0</v>
      </c>
      <c r="I2336" s="159">
        <v>0</v>
      </c>
      <c r="J2336" s="275">
        <v>0</v>
      </c>
      <c r="K2336" s="275">
        <v>0</v>
      </c>
      <c r="L2336" s="160">
        <v>0</v>
      </c>
      <c r="M2336" s="160">
        <v>0</v>
      </c>
      <c r="N2336" s="160">
        <v>0</v>
      </c>
      <c r="O2336" s="160">
        <v>0</v>
      </c>
      <c r="P2336" s="160">
        <v>0</v>
      </c>
      <c r="Q2336" s="160">
        <f t="shared" si="517"/>
        <v>0</v>
      </c>
      <c r="R2336" s="298" t="s">
        <v>710</v>
      </c>
      <c r="S2336" s="222" t="s">
        <v>273</v>
      </c>
      <c r="T2336" s="222" t="s">
        <v>1772</v>
      </c>
      <c r="U2336" s="517"/>
      <c r="V2336" s="16">
        <v>0</v>
      </c>
      <c r="W2336" s="11">
        <v>0</v>
      </c>
      <c r="X2336" s="17">
        <v>0</v>
      </c>
      <c r="Y2336" s="16">
        <f ca="1">Q2336*$Y$5</f>
        <v>0</v>
      </c>
      <c r="Z2336" s="11">
        <f ca="1">Q2336*Z5</f>
        <v>0</v>
      </c>
      <c r="AA2336" s="17">
        <f>Q2336</f>
        <v>0</v>
      </c>
      <c r="AB2336" s="16"/>
      <c r="AC2336" s="11"/>
      <c r="AD2336" s="17">
        <f t="shared" si="518"/>
        <v>0</v>
      </c>
      <c r="AE2336" s="16"/>
      <c r="AF2336" s="11"/>
      <c r="AG2336" s="17"/>
      <c r="AH2336" s="161"/>
      <c r="AI2336" s="285"/>
      <c r="AJ2336" s="16">
        <f t="shared" si="513"/>
        <v>0</v>
      </c>
    </row>
    <row r="2337" spans="1:36" ht="11.25" customHeight="1">
      <c r="A2337" s="169">
        <v>28300202</v>
      </c>
      <c r="C2337" s="197" t="s">
        <v>1246</v>
      </c>
      <c r="D2337" s="159">
        <v>0</v>
      </c>
      <c r="E2337" s="159">
        <v>0</v>
      </c>
      <c r="F2337" s="159">
        <v>0</v>
      </c>
      <c r="G2337" s="159">
        <v>0</v>
      </c>
      <c r="H2337" s="159">
        <v>0</v>
      </c>
      <c r="I2337" s="159">
        <v>0</v>
      </c>
      <c r="J2337" s="275">
        <v>0</v>
      </c>
      <c r="K2337" s="275">
        <v>0</v>
      </c>
      <c r="L2337" s="160">
        <v>0</v>
      </c>
      <c r="M2337" s="160">
        <v>0</v>
      </c>
      <c r="N2337" s="160">
        <v>0</v>
      </c>
      <c r="O2337" s="160">
        <v>0</v>
      </c>
      <c r="P2337" s="160">
        <v>0</v>
      </c>
      <c r="Q2337" s="160">
        <f t="shared" si="517"/>
        <v>0</v>
      </c>
      <c r="R2337" s="222"/>
      <c r="S2337" s="209"/>
      <c r="T2337" s="222" t="s">
        <v>1771</v>
      </c>
      <c r="U2337" s="517"/>
      <c r="V2337" s="16">
        <v>0</v>
      </c>
      <c r="W2337" s="11">
        <v>0</v>
      </c>
      <c r="X2337" s="17">
        <v>0</v>
      </c>
      <c r="Y2337" s="16"/>
      <c r="Z2337" s="11"/>
      <c r="AA2337" s="17"/>
      <c r="AB2337" s="16"/>
      <c r="AC2337" s="11"/>
      <c r="AD2337" s="17">
        <f t="shared" si="518"/>
        <v>0</v>
      </c>
      <c r="AE2337" s="16">
        <f>$Q2337</f>
        <v>0</v>
      </c>
      <c r="AF2337" s="11">
        <f>$Q2337</f>
        <v>0</v>
      </c>
      <c r="AG2337" s="17">
        <f>$Q2337</f>
        <v>0</v>
      </c>
      <c r="AH2337" s="161"/>
      <c r="AI2337" s="285"/>
      <c r="AJ2337" s="16">
        <f t="shared" si="513"/>
        <v>0</v>
      </c>
    </row>
    <row r="2338" spans="1:36" ht="11.25" customHeight="1">
      <c r="A2338" s="156">
        <v>28300211</v>
      </c>
      <c r="C2338" s="248" t="s">
        <v>518</v>
      </c>
      <c r="D2338" s="159">
        <v>-31234909.98</v>
      </c>
      <c r="E2338" s="159">
        <v>-30783485.93</v>
      </c>
      <c r="F2338" s="159">
        <v>-30332061.879999999</v>
      </c>
      <c r="G2338" s="159">
        <v>-29880637.829999998</v>
      </c>
      <c r="H2338" s="159">
        <v>-29429213.780000001</v>
      </c>
      <c r="I2338" s="159">
        <v>-28977789.73</v>
      </c>
      <c r="J2338" s="275">
        <v>-28526365.68</v>
      </c>
      <c r="K2338" s="275">
        <v>-28074941.629999999</v>
      </c>
      <c r="L2338" s="160">
        <v>-27623517.579999998</v>
      </c>
      <c r="M2338" s="160">
        <v>-27172093.530000001</v>
      </c>
      <c r="N2338" s="160">
        <v>-26720669.48</v>
      </c>
      <c r="O2338" s="160">
        <v>-26269245.43</v>
      </c>
      <c r="P2338" s="160">
        <v>-25817821.379999999</v>
      </c>
      <c r="Q2338" s="160">
        <f t="shared" si="517"/>
        <v>-28526365.680000003</v>
      </c>
      <c r="R2338" s="298"/>
      <c r="S2338" s="498"/>
      <c r="T2338" s="222"/>
      <c r="U2338" s="517"/>
      <c r="V2338" s="16">
        <v>0</v>
      </c>
      <c r="W2338" s="11">
        <v>0</v>
      </c>
      <c r="X2338" s="17">
        <v>0</v>
      </c>
      <c r="Y2338" s="16"/>
      <c r="Z2338" s="11"/>
      <c r="AA2338" s="17"/>
      <c r="AB2338" s="16"/>
      <c r="AC2338" s="11"/>
      <c r="AD2338" s="17">
        <f t="shared" si="518"/>
        <v>0</v>
      </c>
      <c r="AE2338" s="16"/>
      <c r="AF2338" s="11"/>
      <c r="AG2338" s="17"/>
      <c r="AH2338" s="164">
        <f>Q2338</f>
        <v>-28526365.680000003</v>
      </c>
      <c r="AI2338" s="285"/>
      <c r="AJ2338" s="16">
        <f t="shared" si="513"/>
        <v>0</v>
      </c>
    </row>
    <row r="2339" spans="1:36" ht="11.25" customHeight="1">
      <c r="A2339" s="156">
        <v>28300221</v>
      </c>
      <c r="C2339" s="248" t="s">
        <v>2865</v>
      </c>
      <c r="D2339" s="159">
        <v>-6364792.1699999999</v>
      </c>
      <c r="E2339" s="159">
        <v>-6364792.1699999999</v>
      </c>
      <c r="F2339" s="159">
        <v>-6364792.1699999999</v>
      </c>
      <c r="G2339" s="159">
        <v>-6364985.4299999997</v>
      </c>
      <c r="H2339" s="159">
        <v>-6365020.4299999997</v>
      </c>
      <c r="I2339" s="159">
        <v>-6365020.4299999997</v>
      </c>
      <c r="J2339" s="275">
        <v>-6365020.4299999997</v>
      </c>
      <c r="K2339" s="275">
        <v>-6365020.4299999997</v>
      </c>
      <c r="L2339" s="160">
        <v>-6365020.4299999997</v>
      </c>
      <c r="M2339" s="160">
        <v>-6364985.4299999997</v>
      </c>
      <c r="N2339" s="160">
        <v>-6364985.4299999997</v>
      </c>
      <c r="O2339" s="160">
        <v>-6364985.4299999997</v>
      </c>
      <c r="P2339" s="160">
        <v>-6364985.4299999997</v>
      </c>
      <c r="Q2339" s="160">
        <f t="shared" si="517"/>
        <v>-6364959.7508333335</v>
      </c>
      <c r="R2339" s="298"/>
      <c r="S2339" s="498"/>
      <c r="T2339" s="222"/>
      <c r="U2339" s="517"/>
      <c r="V2339" s="16">
        <v>0</v>
      </c>
      <c r="W2339" s="11">
        <v>0</v>
      </c>
      <c r="X2339" s="17">
        <v>0</v>
      </c>
      <c r="Y2339" s="16"/>
      <c r="Z2339" s="11"/>
      <c r="AA2339" s="17"/>
      <c r="AB2339" s="16"/>
      <c r="AC2339" s="11"/>
      <c r="AD2339" s="17">
        <f t="shared" ref="AD2339" si="523">SUM(AB2339:AC2339)</f>
        <v>0</v>
      </c>
      <c r="AE2339" s="16"/>
      <c r="AF2339" s="11"/>
      <c r="AG2339" s="17"/>
      <c r="AH2339" s="164">
        <f>Q2339</f>
        <v>-6364959.7508333335</v>
      </c>
      <c r="AI2339" s="285"/>
      <c r="AJ2339" s="16">
        <f t="shared" si="513"/>
        <v>0</v>
      </c>
    </row>
    <row r="2340" spans="1:36" ht="11.25" customHeight="1">
      <c r="A2340" s="156">
        <v>28300231</v>
      </c>
      <c r="C2340" s="248" t="s">
        <v>388</v>
      </c>
      <c r="D2340" s="159">
        <v>0</v>
      </c>
      <c r="E2340" s="159">
        <v>0</v>
      </c>
      <c r="F2340" s="159">
        <v>0</v>
      </c>
      <c r="G2340" s="159">
        <v>0</v>
      </c>
      <c r="H2340" s="159">
        <v>0</v>
      </c>
      <c r="I2340" s="159">
        <v>0</v>
      </c>
      <c r="J2340" s="275">
        <v>0</v>
      </c>
      <c r="K2340" s="275">
        <v>0</v>
      </c>
      <c r="L2340" s="160">
        <v>0</v>
      </c>
      <c r="M2340" s="160">
        <v>0</v>
      </c>
      <c r="N2340" s="160">
        <v>0</v>
      </c>
      <c r="O2340" s="160">
        <v>0</v>
      </c>
      <c r="P2340" s="160">
        <v>0</v>
      </c>
      <c r="Q2340" s="160">
        <f t="shared" si="517"/>
        <v>0</v>
      </c>
      <c r="R2340" s="298"/>
      <c r="S2340" s="498"/>
      <c r="T2340" s="222" t="s">
        <v>586</v>
      </c>
      <c r="U2340" s="517"/>
      <c r="V2340" s="16">
        <v>0</v>
      </c>
      <c r="W2340" s="11">
        <v>0</v>
      </c>
      <c r="X2340" s="17">
        <v>0</v>
      </c>
      <c r="Y2340" s="16"/>
      <c r="Z2340" s="11"/>
      <c r="AA2340" s="17"/>
      <c r="AB2340" s="16">
        <f>$Q2340</f>
        <v>0</v>
      </c>
      <c r="AC2340" s="11">
        <v>0</v>
      </c>
      <c r="AD2340" s="17">
        <f t="shared" si="518"/>
        <v>0</v>
      </c>
      <c r="AE2340" s="16"/>
      <c r="AF2340" s="11"/>
      <c r="AG2340" s="17"/>
      <c r="AH2340" s="161"/>
      <c r="AI2340" s="285"/>
      <c r="AJ2340" s="16">
        <f t="shared" si="513"/>
        <v>0</v>
      </c>
    </row>
    <row r="2341" spans="1:36" ht="11.25" customHeight="1">
      <c r="A2341" s="156">
        <v>28300232</v>
      </c>
      <c r="B2341" s="144"/>
      <c r="C2341" s="197" t="s">
        <v>920</v>
      </c>
      <c r="D2341" s="159">
        <v>-22191284.02</v>
      </c>
      <c r="E2341" s="159">
        <v>-24556465.920000002</v>
      </c>
      <c r="F2341" s="159">
        <v>-24581573.359999999</v>
      </c>
      <c r="G2341" s="159">
        <v>-21311281.379999999</v>
      </c>
      <c r="H2341" s="159">
        <v>-20040031.879999999</v>
      </c>
      <c r="I2341" s="159">
        <v>-23702427.960000001</v>
      </c>
      <c r="J2341" s="275">
        <v>-16830260.870000001</v>
      </c>
      <c r="K2341" s="275">
        <v>-12897696.470000001</v>
      </c>
      <c r="L2341" s="160">
        <v>-10261188.220000001</v>
      </c>
      <c r="M2341" s="160">
        <v>-4878884.22</v>
      </c>
      <c r="N2341" s="160">
        <v>-4599006.6900000004</v>
      </c>
      <c r="O2341" s="160">
        <v>-5614349.3300000001</v>
      </c>
      <c r="P2341" s="160">
        <v>-6482902.3700000001</v>
      </c>
      <c r="Q2341" s="160">
        <f t="shared" si="517"/>
        <v>-15300854.957916668</v>
      </c>
      <c r="R2341" s="222"/>
      <c r="S2341" s="209"/>
      <c r="T2341" s="222" t="s">
        <v>1771</v>
      </c>
      <c r="U2341" s="517"/>
      <c r="V2341" s="16">
        <v>0</v>
      </c>
      <c r="W2341" s="11">
        <v>0</v>
      </c>
      <c r="X2341" s="17">
        <v>0</v>
      </c>
      <c r="Y2341" s="16"/>
      <c r="Z2341" s="11"/>
      <c r="AA2341" s="17"/>
      <c r="AB2341" s="16"/>
      <c r="AC2341" s="11"/>
      <c r="AD2341" s="17">
        <f t="shared" si="518"/>
        <v>0</v>
      </c>
      <c r="AE2341" s="16">
        <f>$Q2341</f>
        <v>-15300854.957916668</v>
      </c>
      <c r="AF2341" s="11">
        <f>$Q2341</f>
        <v>-15300854.957916668</v>
      </c>
      <c r="AG2341" s="17">
        <f>$Q2341</f>
        <v>-15300854.957916668</v>
      </c>
      <c r="AH2341" s="161"/>
      <c r="AI2341" s="285"/>
      <c r="AJ2341" s="16">
        <f t="shared" si="513"/>
        <v>0</v>
      </c>
    </row>
    <row r="2342" spans="1:36" ht="11.25" customHeight="1">
      <c r="A2342" s="156">
        <v>28300241</v>
      </c>
      <c r="C2342" s="248" t="s">
        <v>1639</v>
      </c>
      <c r="D2342" s="159">
        <v>0</v>
      </c>
      <c r="E2342" s="159">
        <v>0</v>
      </c>
      <c r="F2342" s="159">
        <v>0</v>
      </c>
      <c r="G2342" s="159">
        <v>0</v>
      </c>
      <c r="H2342" s="159">
        <v>0</v>
      </c>
      <c r="I2342" s="159">
        <v>0</v>
      </c>
      <c r="J2342" s="275">
        <v>0</v>
      </c>
      <c r="K2342" s="275">
        <v>0</v>
      </c>
      <c r="L2342" s="160">
        <v>0</v>
      </c>
      <c r="M2342" s="160">
        <v>0</v>
      </c>
      <c r="N2342" s="160">
        <v>0</v>
      </c>
      <c r="O2342" s="160">
        <v>0</v>
      </c>
      <c r="P2342" s="160">
        <v>0</v>
      </c>
      <c r="Q2342" s="160">
        <f t="shared" si="517"/>
        <v>0</v>
      </c>
      <c r="R2342" s="222"/>
      <c r="S2342" s="498"/>
      <c r="T2342" s="222"/>
      <c r="U2342" s="517"/>
      <c r="V2342" s="16">
        <v>0</v>
      </c>
      <c r="W2342" s="11">
        <v>0</v>
      </c>
      <c r="X2342" s="17">
        <v>0</v>
      </c>
      <c r="Y2342" s="16"/>
      <c r="Z2342" s="11"/>
      <c r="AA2342" s="17"/>
      <c r="AB2342" s="16"/>
      <c r="AC2342" s="11"/>
      <c r="AD2342" s="17">
        <f t="shared" si="518"/>
        <v>0</v>
      </c>
      <c r="AE2342" s="16"/>
      <c r="AF2342" s="11"/>
      <c r="AG2342" s="17"/>
      <c r="AH2342" s="164">
        <f>Q2342</f>
        <v>0</v>
      </c>
      <c r="AI2342" s="285"/>
      <c r="AJ2342" s="16">
        <f t="shared" si="513"/>
        <v>0</v>
      </c>
    </row>
    <row r="2343" spans="1:36" ht="11.25" customHeight="1">
      <c r="A2343" s="156">
        <v>28300242</v>
      </c>
      <c r="C2343" s="248" t="s">
        <v>1770</v>
      </c>
      <c r="D2343" s="159">
        <v>0</v>
      </c>
      <c r="E2343" s="159">
        <v>0</v>
      </c>
      <c r="F2343" s="159">
        <v>0</v>
      </c>
      <c r="G2343" s="159">
        <v>0</v>
      </c>
      <c r="H2343" s="159">
        <v>0</v>
      </c>
      <c r="I2343" s="159">
        <v>0</v>
      </c>
      <c r="J2343" s="275">
        <v>0</v>
      </c>
      <c r="K2343" s="275">
        <v>0</v>
      </c>
      <c r="L2343" s="160">
        <v>0</v>
      </c>
      <c r="M2343" s="160">
        <v>0</v>
      </c>
      <c r="N2343" s="160">
        <v>0</v>
      </c>
      <c r="O2343" s="160">
        <v>0</v>
      </c>
      <c r="P2343" s="160">
        <v>0</v>
      </c>
      <c r="Q2343" s="160">
        <f t="shared" si="517"/>
        <v>0</v>
      </c>
      <c r="R2343" s="222"/>
      <c r="S2343" s="498"/>
      <c r="T2343" s="222"/>
      <c r="U2343" s="517"/>
      <c r="V2343" s="16"/>
      <c r="W2343" s="11"/>
      <c r="X2343" s="17"/>
      <c r="Y2343" s="16"/>
      <c r="Z2343" s="11"/>
      <c r="AA2343" s="17"/>
      <c r="AB2343" s="16"/>
      <c r="AC2343" s="11"/>
      <c r="AD2343" s="17">
        <f t="shared" si="518"/>
        <v>0</v>
      </c>
      <c r="AE2343" s="16"/>
      <c r="AF2343" s="11"/>
      <c r="AG2343" s="17"/>
      <c r="AH2343" s="164">
        <f>Q2343</f>
        <v>0</v>
      </c>
      <c r="AI2343" s="285"/>
      <c r="AJ2343" s="16">
        <f t="shared" si="513"/>
        <v>0</v>
      </c>
    </row>
    <row r="2344" spans="1:36" ht="11.25" customHeight="1">
      <c r="A2344" s="156">
        <v>28300251</v>
      </c>
      <c r="C2344" s="197" t="s">
        <v>1240</v>
      </c>
      <c r="D2344" s="159">
        <v>0</v>
      </c>
      <c r="E2344" s="159">
        <v>0</v>
      </c>
      <c r="F2344" s="159">
        <v>0</v>
      </c>
      <c r="G2344" s="159">
        <v>0</v>
      </c>
      <c r="H2344" s="159">
        <v>0</v>
      </c>
      <c r="I2344" s="159">
        <v>0</v>
      </c>
      <c r="J2344" s="275">
        <v>0</v>
      </c>
      <c r="K2344" s="275">
        <v>0</v>
      </c>
      <c r="L2344" s="160">
        <v>0</v>
      </c>
      <c r="M2344" s="160">
        <v>0</v>
      </c>
      <c r="N2344" s="160">
        <v>0</v>
      </c>
      <c r="O2344" s="160">
        <v>0</v>
      </c>
      <c r="P2344" s="160">
        <v>0</v>
      </c>
      <c r="Q2344" s="160">
        <f t="shared" si="517"/>
        <v>0</v>
      </c>
      <c r="R2344" s="222"/>
      <c r="S2344" s="498"/>
      <c r="T2344" s="222"/>
      <c r="U2344" s="517"/>
      <c r="V2344" s="16">
        <v>0</v>
      </c>
      <c r="W2344" s="11">
        <v>0</v>
      </c>
      <c r="X2344" s="17">
        <v>0</v>
      </c>
      <c r="Y2344" s="16"/>
      <c r="Z2344" s="11"/>
      <c r="AA2344" s="17"/>
      <c r="AB2344" s="16"/>
      <c r="AC2344" s="11"/>
      <c r="AD2344" s="17">
        <f t="shared" si="518"/>
        <v>0</v>
      </c>
      <c r="AE2344" s="16"/>
      <c r="AF2344" s="11"/>
      <c r="AG2344" s="17"/>
      <c r="AH2344" s="164">
        <f>Q2344</f>
        <v>0</v>
      </c>
      <c r="AI2344" s="285"/>
      <c r="AJ2344" s="16">
        <f t="shared" si="513"/>
        <v>0</v>
      </c>
    </row>
    <row r="2345" spans="1:36" ht="11.25" customHeight="1">
      <c r="A2345" s="156">
        <v>28300252</v>
      </c>
      <c r="C2345" s="197" t="s">
        <v>2208</v>
      </c>
      <c r="D2345" s="159">
        <v>-7017061.5899999999</v>
      </c>
      <c r="E2345" s="159">
        <v>-7058850.5899999999</v>
      </c>
      <c r="F2345" s="159">
        <v>-7117769</v>
      </c>
      <c r="G2345" s="159">
        <v>-7120875.9400000004</v>
      </c>
      <c r="H2345" s="159">
        <v>-7201155.5700000003</v>
      </c>
      <c r="I2345" s="159">
        <v>-7266242.9699999997</v>
      </c>
      <c r="J2345" s="275">
        <v>-7319475.7800000003</v>
      </c>
      <c r="K2345" s="275">
        <v>-7356982.3399999999</v>
      </c>
      <c r="L2345" s="160">
        <v>-7352879.8700000001</v>
      </c>
      <c r="M2345" s="160">
        <v>-7393801.7199999997</v>
      </c>
      <c r="N2345" s="160">
        <v>-7477883.5099999998</v>
      </c>
      <c r="O2345" s="160">
        <v>-7541927.9400000004</v>
      </c>
      <c r="P2345" s="160">
        <v>-7673665.5700000003</v>
      </c>
      <c r="Q2345" s="160">
        <f t="shared" si="517"/>
        <v>-7296100.7341666659</v>
      </c>
      <c r="R2345" s="494"/>
      <c r="S2345" s="499"/>
      <c r="T2345" s="494" t="s">
        <v>1771</v>
      </c>
      <c r="U2345" s="517"/>
      <c r="V2345" s="16">
        <v>0</v>
      </c>
      <c r="W2345" s="11">
        <v>0</v>
      </c>
      <c r="X2345" s="17">
        <v>0</v>
      </c>
      <c r="Y2345" s="16"/>
      <c r="Z2345" s="11"/>
      <c r="AA2345" s="17"/>
      <c r="AB2345" s="16"/>
      <c r="AC2345" s="11"/>
      <c r="AD2345" s="17">
        <f>SUM(AB2345:AC2345)</f>
        <v>0</v>
      </c>
      <c r="AE2345" s="16">
        <f>$Q2345</f>
        <v>-7296100.7341666659</v>
      </c>
      <c r="AF2345" s="11">
        <f>$Q2345</f>
        <v>-7296100.7341666659</v>
      </c>
      <c r="AG2345" s="17">
        <f>$Q2345</f>
        <v>-7296100.7341666659</v>
      </c>
      <c r="AH2345" s="161"/>
      <c r="AI2345" s="285"/>
      <c r="AJ2345" s="16">
        <f t="shared" si="513"/>
        <v>0</v>
      </c>
    </row>
    <row r="2346" spans="1:36" ht="11.25" customHeight="1">
      <c r="A2346" s="156">
        <v>28300261</v>
      </c>
      <c r="C2346" s="197" t="s">
        <v>1548</v>
      </c>
      <c r="D2346" s="159">
        <v>0</v>
      </c>
      <c r="E2346" s="159">
        <v>0</v>
      </c>
      <c r="F2346" s="159">
        <v>0</v>
      </c>
      <c r="G2346" s="159">
        <v>0</v>
      </c>
      <c r="H2346" s="159">
        <v>0</v>
      </c>
      <c r="I2346" s="159">
        <v>0</v>
      </c>
      <c r="J2346" s="275">
        <v>0</v>
      </c>
      <c r="K2346" s="275">
        <v>0</v>
      </c>
      <c r="L2346" s="160">
        <v>0</v>
      </c>
      <c r="M2346" s="160">
        <v>0</v>
      </c>
      <c r="N2346" s="160">
        <v>0</v>
      </c>
      <c r="O2346" s="160">
        <v>0</v>
      </c>
      <c r="P2346" s="160">
        <v>0</v>
      </c>
      <c r="Q2346" s="160">
        <f t="shared" si="517"/>
        <v>0</v>
      </c>
      <c r="R2346" s="494">
        <v>37</v>
      </c>
      <c r="S2346" s="494"/>
      <c r="T2346" s="494">
        <v>22</v>
      </c>
      <c r="U2346" s="517"/>
      <c r="V2346" s="16">
        <v>0</v>
      </c>
      <c r="W2346" s="11">
        <v>0</v>
      </c>
      <c r="X2346" s="17">
        <v>0</v>
      </c>
      <c r="Y2346" s="16">
        <f>Q2346</f>
        <v>0</v>
      </c>
      <c r="Z2346" s="11"/>
      <c r="AA2346" s="17">
        <f>Q2346</f>
        <v>0</v>
      </c>
      <c r="AB2346" s="16">
        <f>$Q2346</f>
        <v>0</v>
      </c>
      <c r="AC2346" s="11">
        <v>0</v>
      </c>
      <c r="AD2346" s="17">
        <f t="shared" si="518"/>
        <v>0</v>
      </c>
      <c r="AE2346" s="16"/>
      <c r="AF2346" s="11"/>
      <c r="AG2346" s="17"/>
      <c r="AH2346" s="161"/>
      <c r="AI2346" s="285"/>
      <c r="AJ2346" s="16">
        <f t="shared" si="513"/>
        <v>0</v>
      </c>
    </row>
    <row r="2347" spans="1:36" ht="11.25" customHeight="1">
      <c r="A2347" s="156">
        <v>28300262</v>
      </c>
      <c r="C2347" s="197" t="s">
        <v>2209</v>
      </c>
      <c r="D2347" s="159">
        <v>-2715291.54</v>
      </c>
      <c r="E2347" s="159">
        <v>-3018367.17</v>
      </c>
      <c r="F2347" s="159">
        <v>-2759777.75</v>
      </c>
      <c r="G2347" s="159">
        <v>-2815350.4</v>
      </c>
      <c r="H2347" s="159">
        <v>-2653352.79</v>
      </c>
      <c r="I2347" s="159">
        <v>-2569428.85</v>
      </c>
      <c r="J2347" s="275">
        <v>-2402829.12</v>
      </c>
      <c r="K2347" s="275">
        <v>-2449981.42</v>
      </c>
      <c r="L2347" s="160">
        <v>-2473083.83</v>
      </c>
      <c r="M2347" s="160">
        <v>-2676902.91</v>
      </c>
      <c r="N2347" s="160">
        <v>-2759153.99</v>
      </c>
      <c r="O2347" s="160">
        <v>-2931849.99</v>
      </c>
      <c r="P2347" s="160">
        <v>-3067841.3</v>
      </c>
      <c r="Q2347" s="160">
        <f t="shared" si="517"/>
        <v>-2700137.0533333332</v>
      </c>
      <c r="R2347" s="494"/>
      <c r="S2347" s="494"/>
      <c r="T2347" s="494" t="s">
        <v>1771</v>
      </c>
      <c r="U2347" s="517"/>
      <c r="V2347" s="16">
        <v>0</v>
      </c>
      <c r="W2347" s="11">
        <v>0</v>
      </c>
      <c r="X2347" s="17">
        <v>0</v>
      </c>
      <c r="Y2347" s="16"/>
      <c r="Z2347" s="11"/>
      <c r="AA2347" s="17"/>
      <c r="AB2347" s="16"/>
      <c r="AC2347" s="11"/>
      <c r="AD2347" s="17">
        <f>SUM(AB2347:AC2347)</f>
        <v>0</v>
      </c>
      <c r="AE2347" s="16">
        <f>$Q2347</f>
        <v>-2700137.0533333332</v>
      </c>
      <c r="AF2347" s="11">
        <f>$Q2347</f>
        <v>-2700137.0533333332</v>
      </c>
      <c r="AG2347" s="17">
        <f>$Q2347</f>
        <v>-2700137.0533333332</v>
      </c>
      <c r="AH2347" s="161"/>
      <c r="AI2347" s="285"/>
      <c r="AJ2347" s="16">
        <f t="shared" si="513"/>
        <v>0</v>
      </c>
    </row>
    <row r="2348" spans="1:36" ht="11.25" customHeight="1">
      <c r="A2348" s="156">
        <v>28300301</v>
      </c>
      <c r="B2348" s="144"/>
      <c r="C2348" s="197" t="s">
        <v>231</v>
      </c>
      <c r="D2348" s="159">
        <v>0</v>
      </c>
      <c r="E2348" s="159">
        <v>0</v>
      </c>
      <c r="F2348" s="159">
        <v>0</v>
      </c>
      <c r="G2348" s="159">
        <v>0</v>
      </c>
      <c r="H2348" s="159">
        <v>0</v>
      </c>
      <c r="I2348" s="159">
        <v>0</v>
      </c>
      <c r="J2348" s="275">
        <v>0</v>
      </c>
      <c r="K2348" s="275">
        <v>0</v>
      </c>
      <c r="L2348" s="160">
        <v>0</v>
      </c>
      <c r="M2348" s="160">
        <v>0</v>
      </c>
      <c r="N2348" s="160">
        <v>0</v>
      </c>
      <c r="O2348" s="160">
        <v>0</v>
      </c>
      <c r="P2348" s="160">
        <v>0</v>
      </c>
      <c r="Q2348" s="160">
        <f t="shared" si="517"/>
        <v>0</v>
      </c>
      <c r="R2348" s="222"/>
      <c r="S2348" s="222"/>
      <c r="T2348" s="222"/>
      <c r="U2348" s="517"/>
      <c r="V2348" s="16">
        <v>0</v>
      </c>
      <c r="W2348" s="11">
        <v>0</v>
      </c>
      <c r="X2348" s="17">
        <v>0</v>
      </c>
      <c r="Y2348" s="16"/>
      <c r="Z2348" s="11"/>
      <c r="AA2348" s="17"/>
      <c r="AB2348" s="16"/>
      <c r="AC2348" s="11"/>
      <c r="AD2348" s="17">
        <f t="shared" si="518"/>
        <v>0</v>
      </c>
      <c r="AE2348" s="16"/>
      <c r="AF2348" s="11"/>
      <c r="AG2348" s="17"/>
      <c r="AH2348" s="164">
        <f>Q2348</f>
        <v>0</v>
      </c>
      <c r="AI2348" s="285"/>
      <c r="AJ2348" s="16">
        <f t="shared" si="513"/>
        <v>0</v>
      </c>
    </row>
    <row r="2349" spans="1:36" ht="11.25" customHeight="1">
      <c r="A2349" s="156">
        <v>28300311</v>
      </c>
      <c r="B2349" s="144"/>
      <c r="C2349" s="156" t="s">
        <v>2990</v>
      </c>
      <c r="D2349" s="159">
        <v>-1727017.69</v>
      </c>
      <c r="E2349" s="159">
        <v>-2145233.46</v>
      </c>
      <c r="F2349" s="159">
        <v>-5745016.3499999996</v>
      </c>
      <c r="G2349" s="159">
        <v>-7776194.04</v>
      </c>
      <c r="H2349" s="159">
        <v>-8023973.1500000004</v>
      </c>
      <c r="I2349" s="159">
        <v>-8031089.71</v>
      </c>
      <c r="J2349" s="275">
        <v>-8488244.3800000008</v>
      </c>
      <c r="K2349" s="275">
        <v>-8441159.7100000009</v>
      </c>
      <c r="L2349" s="160">
        <v>-8443703.0700000003</v>
      </c>
      <c r="M2349" s="160">
        <v>-8454858.3000000007</v>
      </c>
      <c r="N2349" s="160">
        <v>-8455514.1799999997</v>
      </c>
      <c r="O2349" s="160">
        <v>-8455189.1199999992</v>
      </c>
      <c r="P2349" s="160">
        <v>-8455218.4900000002</v>
      </c>
      <c r="Q2349" s="160">
        <f t="shared" si="517"/>
        <v>-7295941.1299999999</v>
      </c>
      <c r="R2349" s="222"/>
      <c r="S2349" s="222"/>
      <c r="T2349" s="209"/>
      <c r="U2349" s="517"/>
      <c r="V2349" s="16"/>
      <c r="W2349" s="11"/>
      <c r="X2349" s="17"/>
      <c r="Y2349" s="16"/>
      <c r="Z2349" s="11"/>
      <c r="AA2349" s="17"/>
      <c r="AB2349" s="16"/>
      <c r="AC2349" s="11"/>
      <c r="AD2349" s="17"/>
      <c r="AE2349" s="16"/>
      <c r="AF2349" s="11"/>
      <c r="AG2349" s="17"/>
      <c r="AH2349" s="164">
        <f>Q2349</f>
        <v>-7295941.1299999999</v>
      </c>
      <c r="AI2349" s="285"/>
      <c r="AJ2349" s="16">
        <f t="shared" si="513"/>
        <v>0</v>
      </c>
    </row>
    <row r="2350" spans="1:36" ht="11.25" customHeight="1">
      <c r="A2350" s="156">
        <v>28300321</v>
      </c>
      <c r="C2350" s="197" t="s">
        <v>612</v>
      </c>
      <c r="D2350" s="159">
        <v>0</v>
      </c>
      <c r="E2350" s="159">
        <v>0</v>
      </c>
      <c r="F2350" s="159">
        <v>0</v>
      </c>
      <c r="G2350" s="159">
        <v>0</v>
      </c>
      <c r="H2350" s="159">
        <v>0</v>
      </c>
      <c r="I2350" s="159">
        <v>0</v>
      </c>
      <c r="J2350" s="275">
        <v>0</v>
      </c>
      <c r="K2350" s="275">
        <v>0</v>
      </c>
      <c r="L2350" s="160">
        <v>0</v>
      </c>
      <c r="M2350" s="160">
        <v>0</v>
      </c>
      <c r="N2350" s="160">
        <v>0</v>
      </c>
      <c r="O2350" s="160">
        <v>0</v>
      </c>
      <c r="P2350" s="160">
        <v>0</v>
      </c>
      <c r="Q2350" s="160">
        <f t="shared" si="517"/>
        <v>0</v>
      </c>
      <c r="R2350" s="222"/>
      <c r="S2350" s="222"/>
      <c r="T2350" s="209" t="s">
        <v>1771</v>
      </c>
      <c r="U2350" s="517"/>
      <c r="V2350" s="16">
        <v>0</v>
      </c>
      <c r="W2350" s="11">
        <v>0</v>
      </c>
      <c r="X2350" s="17">
        <v>0</v>
      </c>
      <c r="Y2350" s="16"/>
      <c r="Z2350" s="11"/>
      <c r="AA2350" s="17"/>
      <c r="AB2350" s="16"/>
      <c r="AC2350" s="11"/>
      <c r="AD2350" s="17">
        <f t="shared" si="518"/>
        <v>0</v>
      </c>
      <c r="AE2350" s="16">
        <f t="shared" ref="AE2350:AG2351" si="524">$Q2350</f>
        <v>0</v>
      </c>
      <c r="AF2350" s="11">
        <f t="shared" si="524"/>
        <v>0</v>
      </c>
      <c r="AG2350" s="17">
        <f t="shared" si="524"/>
        <v>0</v>
      </c>
      <c r="AH2350" s="161"/>
      <c r="AI2350" s="285"/>
      <c r="AJ2350" s="16">
        <f t="shared" si="513"/>
        <v>0</v>
      </c>
    </row>
    <row r="2351" spans="1:36" ht="11.25" customHeight="1">
      <c r="A2351" s="156">
        <v>28300331</v>
      </c>
      <c r="C2351" s="197" t="s">
        <v>613</v>
      </c>
      <c r="D2351" s="159">
        <v>0</v>
      </c>
      <c r="E2351" s="159">
        <v>0</v>
      </c>
      <c r="F2351" s="159">
        <v>0</v>
      </c>
      <c r="G2351" s="159">
        <v>0</v>
      </c>
      <c r="H2351" s="159">
        <v>0</v>
      </c>
      <c r="I2351" s="159">
        <v>0</v>
      </c>
      <c r="J2351" s="275">
        <v>0</v>
      </c>
      <c r="K2351" s="275">
        <v>0</v>
      </c>
      <c r="L2351" s="160">
        <v>0</v>
      </c>
      <c r="M2351" s="160">
        <v>0</v>
      </c>
      <c r="N2351" s="160">
        <v>0</v>
      </c>
      <c r="O2351" s="160">
        <v>0</v>
      </c>
      <c r="P2351" s="160">
        <v>0</v>
      </c>
      <c r="Q2351" s="160">
        <f t="shared" si="517"/>
        <v>0</v>
      </c>
      <c r="R2351" s="222"/>
      <c r="S2351" s="222"/>
      <c r="T2351" s="209" t="s">
        <v>1771</v>
      </c>
      <c r="U2351" s="517"/>
      <c r="V2351" s="16">
        <v>0</v>
      </c>
      <c r="W2351" s="11">
        <v>0</v>
      </c>
      <c r="X2351" s="17">
        <v>0</v>
      </c>
      <c r="Y2351" s="16"/>
      <c r="Z2351" s="11"/>
      <c r="AA2351" s="17"/>
      <c r="AB2351" s="16"/>
      <c r="AC2351" s="11"/>
      <c r="AD2351" s="17">
        <f t="shared" si="518"/>
        <v>0</v>
      </c>
      <c r="AE2351" s="16">
        <f t="shared" si="524"/>
        <v>0</v>
      </c>
      <c r="AF2351" s="11">
        <f t="shared" si="524"/>
        <v>0</v>
      </c>
      <c r="AG2351" s="17">
        <f t="shared" si="524"/>
        <v>0</v>
      </c>
      <c r="AH2351" s="161"/>
      <c r="AI2351" s="285"/>
      <c r="AJ2351" s="16">
        <f t="shared" si="513"/>
        <v>0</v>
      </c>
    </row>
    <row r="2352" spans="1:36" ht="11.25" customHeight="1">
      <c r="A2352" s="156">
        <v>28300341</v>
      </c>
      <c r="B2352" s="144"/>
      <c r="C2352" s="197" t="s">
        <v>750</v>
      </c>
      <c r="D2352" s="159">
        <v>0</v>
      </c>
      <c r="E2352" s="159">
        <v>0</v>
      </c>
      <c r="F2352" s="159">
        <v>0</v>
      </c>
      <c r="G2352" s="159">
        <v>0</v>
      </c>
      <c r="H2352" s="159">
        <v>0</v>
      </c>
      <c r="I2352" s="159">
        <v>0</v>
      </c>
      <c r="J2352" s="275">
        <v>0</v>
      </c>
      <c r="K2352" s="275">
        <v>0</v>
      </c>
      <c r="L2352" s="160">
        <v>0</v>
      </c>
      <c r="M2352" s="160">
        <v>0</v>
      </c>
      <c r="N2352" s="160">
        <v>0</v>
      </c>
      <c r="O2352" s="160">
        <v>0</v>
      </c>
      <c r="P2352" s="160">
        <v>0</v>
      </c>
      <c r="Q2352" s="160">
        <f t="shared" si="517"/>
        <v>0</v>
      </c>
      <c r="R2352" s="222">
        <v>33</v>
      </c>
      <c r="S2352" s="222"/>
      <c r="T2352" s="222">
        <v>22</v>
      </c>
      <c r="U2352" s="517"/>
      <c r="V2352" s="16">
        <v>0</v>
      </c>
      <c r="W2352" s="11">
        <v>0</v>
      </c>
      <c r="X2352" s="17">
        <v>0</v>
      </c>
      <c r="Y2352" s="16">
        <f>Q2352</f>
        <v>0</v>
      </c>
      <c r="Z2352" s="11"/>
      <c r="AA2352" s="17">
        <f>Q2352</f>
        <v>0</v>
      </c>
      <c r="AB2352" s="16"/>
      <c r="AC2352" s="11">
        <v>0</v>
      </c>
      <c r="AD2352" s="17">
        <f t="shared" si="518"/>
        <v>0</v>
      </c>
      <c r="AE2352" s="16">
        <v>0</v>
      </c>
      <c r="AF2352" s="11">
        <v>0</v>
      </c>
      <c r="AG2352" s="17">
        <v>0</v>
      </c>
      <c r="AH2352" s="161"/>
      <c r="AI2352" s="285"/>
      <c r="AJ2352" s="16">
        <f t="shared" si="513"/>
        <v>0</v>
      </c>
    </row>
    <row r="2353" spans="1:36" ht="11.25" customHeight="1">
      <c r="A2353" s="156">
        <v>28300361</v>
      </c>
      <c r="C2353" s="197" t="s">
        <v>2965</v>
      </c>
      <c r="D2353" s="159">
        <v>-70000128.870000005</v>
      </c>
      <c r="E2353" s="159">
        <v>-69338822.159999996</v>
      </c>
      <c r="F2353" s="159">
        <v>-71909595.430000007</v>
      </c>
      <c r="G2353" s="159">
        <v>-71485314.980000004</v>
      </c>
      <c r="H2353" s="159">
        <v>-71119508.900000006</v>
      </c>
      <c r="I2353" s="159">
        <v>-70097666.950000003</v>
      </c>
      <c r="J2353" s="275">
        <v>-70193099.359999999</v>
      </c>
      <c r="K2353" s="275">
        <v>-69664927.510000005</v>
      </c>
      <c r="L2353" s="160">
        <v>-69852577.170000002</v>
      </c>
      <c r="M2353" s="160">
        <v>-69437160.579999998</v>
      </c>
      <c r="N2353" s="160">
        <v>-68901326.400000006</v>
      </c>
      <c r="O2353" s="160">
        <v>-68721470.900000006</v>
      </c>
      <c r="P2353" s="160">
        <v>-68624721.790000007</v>
      </c>
      <c r="Q2353" s="160">
        <f t="shared" si="517"/>
        <v>-70002824.639166668</v>
      </c>
      <c r="R2353" s="222"/>
      <c r="S2353" s="222"/>
      <c r="T2353" s="209" t="s">
        <v>1771</v>
      </c>
      <c r="U2353" s="517"/>
      <c r="V2353" s="16">
        <v>0</v>
      </c>
      <c r="W2353" s="11">
        <v>0</v>
      </c>
      <c r="X2353" s="17">
        <v>0</v>
      </c>
      <c r="Y2353" s="16"/>
      <c r="Z2353" s="11"/>
      <c r="AA2353" s="17"/>
      <c r="AB2353" s="16"/>
      <c r="AC2353" s="11"/>
      <c r="AD2353" s="17">
        <f t="shared" si="518"/>
        <v>0</v>
      </c>
      <c r="AE2353" s="16">
        <f t="shared" ref="AE2353:AG2354" si="525">$Q2353</f>
        <v>-70002824.639166668</v>
      </c>
      <c r="AF2353" s="11">
        <f t="shared" si="525"/>
        <v>-70002824.639166668</v>
      </c>
      <c r="AG2353" s="17">
        <f t="shared" si="525"/>
        <v>-70002824.639166668</v>
      </c>
      <c r="AH2353" s="161"/>
      <c r="AI2353" s="285"/>
      <c r="AJ2353" s="16">
        <f t="shared" si="513"/>
        <v>0</v>
      </c>
    </row>
    <row r="2354" spans="1:36" ht="11.25" customHeight="1">
      <c r="A2354" s="156">
        <v>28300362</v>
      </c>
      <c r="C2354" s="197" t="s">
        <v>349</v>
      </c>
      <c r="D2354" s="159">
        <v>-993655.74</v>
      </c>
      <c r="E2354" s="159">
        <v>-1034878.94</v>
      </c>
      <c r="F2354" s="159">
        <v>-505607.05</v>
      </c>
      <c r="G2354" s="159">
        <v>-1208409.3600000001</v>
      </c>
      <c r="H2354" s="159">
        <v>-1235715.06</v>
      </c>
      <c r="I2354" s="159">
        <v>-1276642.43</v>
      </c>
      <c r="J2354" s="275">
        <v>-1443935.76</v>
      </c>
      <c r="K2354" s="275">
        <v>-1536724.83</v>
      </c>
      <c r="L2354" s="160">
        <v>-1659064.15</v>
      </c>
      <c r="M2354" s="160">
        <v>-1775698.55</v>
      </c>
      <c r="N2354" s="160">
        <v>-1863053.43</v>
      </c>
      <c r="O2354" s="160">
        <v>-1557700.43</v>
      </c>
      <c r="P2354" s="160">
        <v>-1649183.07</v>
      </c>
      <c r="Q2354" s="160">
        <f t="shared" si="517"/>
        <v>-1368237.4495833332</v>
      </c>
      <c r="R2354" s="222"/>
      <c r="S2354" s="222"/>
      <c r="T2354" s="209" t="s">
        <v>1771</v>
      </c>
      <c r="U2354" s="517"/>
      <c r="V2354" s="16">
        <v>0</v>
      </c>
      <c r="W2354" s="11">
        <v>0</v>
      </c>
      <c r="X2354" s="17">
        <v>0</v>
      </c>
      <c r="Y2354" s="16"/>
      <c r="Z2354" s="11"/>
      <c r="AA2354" s="17"/>
      <c r="AB2354" s="16">
        <v>0</v>
      </c>
      <c r="AC2354" s="11"/>
      <c r="AD2354" s="17">
        <f t="shared" si="518"/>
        <v>0</v>
      </c>
      <c r="AE2354" s="16">
        <f t="shared" si="525"/>
        <v>-1368237.4495833332</v>
      </c>
      <c r="AF2354" s="11">
        <f t="shared" si="525"/>
        <v>-1368237.4495833332</v>
      </c>
      <c r="AG2354" s="17">
        <f t="shared" si="525"/>
        <v>-1368237.4495833332</v>
      </c>
      <c r="AH2354" s="161"/>
      <c r="AI2354" s="285"/>
      <c r="AJ2354" s="16">
        <f t="shared" si="513"/>
        <v>0</v>
      </c>
    </row>
    <row r="2355" spans="1:36" ht="11.25" customHeight="1">
      <c r="A2355" s="156">
        <v>28300371</v>
      </c>
      <c r="C2355" s="197" t="s">
        <v>614</v>
      </c>
      <c r="D2355" s="159">
        <v>0</v>
      </c>
      <c r="E2355" s="159">
        <v>0</v>
      </c>
      <c r="F2355" s="159">
        <v>0</v>
      </c>
      <c r="G2355" s="159">
        <v>0</v>
      </c>
      <c r="H2355" s="159">
        <v>0</v>
      </c>
      <c r="I2355" s="159">
        <v>0</v>
      </c>
      <c r="J2355" s="275">
        <v>0</v>
      </c>
      <c r="K2355" s="275">
        <v>0</v>
      </c>
      <c r="L2355" s="160">
        <v>0</v>
      </c>
      <c r="M2355" s="160">
        <v>0</v>
      </c>
      <c r="N2355" s="160">
        <v>0</v>
      </c>
      <c r="O2355" s="160">
        <v>0</v>
      </c>
      <c r="P2355" s="160">
        <v>0</v>
      </c>
      <c r="Q2355" s="160">
        <f t="shared" si="517"/>
        <v>0</v>
      </c>
      <c r="R2355" s="222"/>
      <c r="S2355" s="222"/>
      <c r="T2355" s="222"/>
      <c r="U2355" s="517"/>
      <c r="V2355" s="16">
        <v>0</v>
      </c>
      <c r="W2355" s="11">
        <v>0</v>
      </c>
      <c r="X2355" s="17">
        <v>0</v>
      </c>
      <c r="Y2355" s="16"/>
      <c r="Z2355" s="11"/>
      <c r="AA2355" s="17"/>
      <c r="AB2355" s="16"/>
      <c r="AC2355" s="11"/>
      <c r="AD2355" s="17">
        <f t="shared" si="518"/>
        <v>0</v>
      </c>
      <c r="AE2355" s="16"/>
      <c r="AF2355" s="11"/>
      <c r="AG2355" s="17"/>
      <c r="AH2355" s="164">
        <f>Q2355</f>
        <v>0</v>
      </c>
      <c r="AI2355" s="285"/>
      <c r="AJ2355" s="16">
        <f t="shared" si="513"/>
        <v>0</v>
      </c>
    </row>
    <row r="2356" spans="1:36" ht="11.25" customHeight="1">
      <c r="A2356" s="156">
        <v>28300401</v>
      </c>
      <c r="C2356" s="197" t="s">
        <v>615</v>
      </c>
      <c r="D2356" s="159">
        <v>0</v>
      </c>
      <c r="E2356" s="159">
        <v>0</v>
      </c>
      <c r="F2356" s="159">
        <v>0</v>
      </c>
      <c r="G2356" s="159">
        <v>0</v>
      </c>
      <c r="H2356" s="159">
        <v>0</v>
      </c>
      <c r="I2356" s="159">
        <v>0</v>
      </c>
      <c r="J2356" s="275">
        <v>0</v>
      </c>
      <c r="K2356" s="275">
        <v>0</v>
      </c>
      <c r="L2356" s="160">
        <v>0</v>
      </c>
      <c r="M2356" s="160">
        <v>0</v>
      </c>
      <c r="N2356" s="160">
        <v>0</v>
      </c>
      <c r="O2356" s="160">
        <v>0</v>
      </c>
      <c r="P2356" s="160">
        <v>0</v>
      </c>
      <c r="Q2356" s="160">
        <f t="shared" si="517"/>
        <v>0</v>
      </c>
      <c r="R2356" s="222"/>
      <c r="S2356" s="222"/>
      <c r="T2356" s="222"/>
      <c r="U2356" s="517"/>
      <c r="V2356" s="16">
        <v>0</v>
      </c>
      <c r="W2356" s="11">
        <v>0</v>
      </c>
      <c r="X2356" s="17">
        <v>0</v>
      </c>
      <c r="Y2356" s="16"/>
      <c r="Z2356" s="11"/>
      <c r="AA2356" s="17"/>
      <c r="AB2356" s="16"/>
      <c r="AC2356" s="11"/>
      <c r="AD2356" s="17">
        <f t="shared" si="518"/>
        <v>0</v>
      </c>
      <c r="AE2356" s="16"/>
      <c r="AF2356" s="11"/>
      <c r="AG2356" s="17"/>
      <c r="AH2356" s="164">
        <f>Q2356</f>
        <v>0</v>
      </c>
      <c r="AI2356" s="285"/>
      <c r="AJ2356" s="16">
        <f t="shared" si="513"/>
        <v>0</v>
      </c>
    </row>
    <row r="2357" spans="1:36" ht="11.25" customHeight="1">
      <c r="A2357" s="156">
        <v>28300411</v>
      </c>
      <c r="C2357" s="197" t="s">
        <v>616</v>
      </c>
      <c r="D2357" s="159">
        <v>0</v>
      </c>
      <c r="E2357" s="159">
        <v>0</v>
      </c>
      <c r="F2357" s="159">
        <v>0</v>
      </c>
      <c r="G2357" s="159">
        <v>0</v>
      </c>
      <c r="H2357" s="159">
        <v>0</v>
      </c>
      <c r="I2357" s="159">
        <v>0</v>
      </c>
      <c r="J2357" s="275">
        <v>0</v>
      </c>
      <c r="K2357" s="275">
        <v>0</v>
      </c>
      <c r="L2357" s="160">
        <v>0</v>
      </c>
      <c r="M2357" s="160">
        <v>0</v>
      </c>
      <c r="N2357" s="160">
        <v>0</v>
      </c>
      <c r="O2357" s="160">
        <v>0</v>
      </c>
      <c r="P2357" s="160">
        <v>0</v>
      </c>
      <c r="Q2357" s="160">
        <f t="shared" si="517"/>
        <v>0</v>
      </c>
      <c r="R2357" s="222"/>
      <c r="S2357" s="222"/>
      <c r="T2357" s="222"/>
      <c r="U2357" s="517"/>
      <c r="V2357" s="16">
        <v>0</v>
      </c>
      <c r="W2357" s="11">
        <v>0</v>
      </c>
      <c r="X2357" s="17">
        <v>0</v>
      </c>
      <c r="Y2357" s="16"/>
      <c r="Z2357" s="11"/>
      <c r="AA2357" s="17"/>
      <c r="AB2357" s="16"/>
      <c r="AC2357" s="11"/>
      <c r="AD2357" s="17">
        <f t="shared" si="518"/>
        <v>0</v>
      </c>
      <c r="AE2357" s="16"/>
      <c r="AF2357" s="11"/>
      <c r="AG2357" s="17"/>
      <c r="AH2357" s="164">
        <f>Q2357</f>
        <v>0</v>
      </c>
      <c r="AI2357" s="285"/>
      <c r="AJ2357" s="16">
        <f t="shared" si="513"/>
        <v>0</v>
      </c>
    </row>
    <row r="2358" spans="1:36" ht="11.25" customHeight="1">
      <c r="A2358" s="156">
        <v>28300431</v>
      </c>
      <c r="C2358" s="197" t="s">
        <v>516</v>
      </c>
      <c r="D2358" s="159">
        <v>-1971075.1</v>
      </c>
      <c r="E2358" s="159">
        <v>-1877223.68</v>
      </c>
      <c r="F2358" s="159">
        <v>-1783372.27</v>
      </c>
      <c r="G2358" s="159">
        <v>-1689520.85</v>
      </c>
      <c r="H2358" s="159">
        <v>-1689520.85</v>
      </c>
      <c r="I2358" s="159">
        <v>-1689520.85</v>
      </c>
      <c r="J2358" s="275">
        <v>-1689520.85</v>
      </c>
      <c r="K2358" s="275">
        <v>-1689520.85</v>
      </c>
      <c r="L2358" s="160">
        <v>-1175222.1000000001</v>
      </c>
      <c r="M2358" s="160">
        <v>-1072362.3500000001</v>
      </c>
      <c r="N2358" s="160">
        <v>-1032560.93</v>
      </c>
      <c r="O2358" s="160">
        <v>-938709.52</v>
      </c>
      <c r="P2358" s="160">
        <v>-844858.1</v>
      </c>
      <c r="Q2358" s="160">
        <f t="shared" si="517"/>
        <v>-1477918.4749999999</v>
      </c>
      <c r="R2358" s="222" t="s">
        <v>1119</v>
      </c>
      <c r="S2358" s="222"/>
      <c r="T2358" s="222">
        <v>22</v>
      </c>
      <c r="U2358" s="517"/>
      <c r="V2358" s="16">
        <v>0</v>
      </c>
      <c r="W2358" s="11">
        <v>0</v>
      </c>
      <c r="X2358" s="17">
        <v>0</v>
      </c>
      <c r="Y2358" s="16">
        <f>Q2358</f>
        <v>-1477918.4749999999</v>
      </c>
      <c r="Z2358" s="11"/>
      <c r="AA2358" s="17">
        <f>Q2358</f>
        <v>-1477918.4749999999</v>
      </c>
      <c r="AB2358" s="16"/>
      <c r="AC2358" s="11">
        <v>0</v>
      </c>
      <c r="AD2358" s="17">
        <f t="shared" si="518"/>
        <v>0</v>
      </c>
      <c r="AE2358" s="16"/>
      <c r="AF2358" s="11"/>
      <c r="AG2358" s="17"/>
      <c r="AH2358" s="161"/>
      <c r="AI2358" s="285"/>
      <c r="AJ2358" s="16">
        <f t="shared" si="513"/>
        <v>0</v>
      </c>
    </row>
    <row r="2359" spans="1:36" ht="11.25" customHeight="1">
      <c r="A2359" s="213">
        <v>28300441</v>
      </c>
      <c r="B2359" s="213"/>
      <c r="C2359" s="197" t="s">
        <v>3133</v>
      </c>
      <c r="D2359" s="159"/>
      <c r="E2359" s="159"/>
      <c r="F2359" s="159"/>
      <c r="G2359" s="159"/>
      <c r="H2359" s="159"/>
      <c r="I2359" s="159"/>
      <c r="J2359" s="275">
        <v>-1957533.58</v>
      </c>
      <c r="K2359" s="275">
        <v>-1562046.92</v>
      </c>
      <c r="L2359" s="160">
        <v>-1612192.2</v>
      </c>
      <c r="M2359" s="160">
        <v>-1592792.23</v>
      </c>
      <c r="N2359" s="160">
        <v>-1594772.84</v>
      </c>
      <c r="O2359" s="160">
        <v>-1597908.82</v>
      </c>
      <c r="P2359" s="160">
        <v>-1601021.95</v>
      </c>
      <c r="Q2359" s="160">
        <f t="shared" si="517"/>
        <v>-893146.46375</v>
      </c>
      <c r="R2359" s="222"/>
      <c r="S2359" s="222"/>
      <c r="T2359" s="209"/>
      <c r="U2359" s="517"/>
      <c r="V2359" s="16"/>
      <c r="W2359" s="11"/>
      <c r="X2359" s="17"/>
      <c r="Y2359" s="16"/>
      <c r="Z2359" s="11"/>
      <c r="AA2359" s="17"/>
      <c r="AB2359" s="16"/>
      <c r="AC2359" s="11"/>
      <c r="AD2359" s="17"/>
      <c r="AE2359" s="16"/>
      <c r="AF2359" s="11"/>
      <c r="AG2359" s="17"/>
      <c r="AH2359" s="164">
        <f>Q2359</f>
        <v>-893146.46375</v>
      </c>
      <c r="AI2359" s="285"/>
      <c r="AJ2359" s="16">
        <f t="shared" si="513"/>
        <v>0</v>
      </c>
    </row>
    <row r="2360" spans="1:36" ht="11.25" customHeight="1">
      <c r="A2360" s="156">
        <v>28300442</v>
      </c>
      <c r="C2360" s="197" t="s">
        <v>2966</v>
      </c>
      <c r="D2360" s="159">
        <v>0</v>
      </c>
      <c r="E2360" s="159">
        <v>0</v>
      </c>
      <c r="F2360" s="159">
        <v>0</v>
      </c>
      <c r="G2360" s="159">
        <v>0</v>
      </c>
      <c r="H2360" s="159">
        <v>0</v>
      </c>
      <c r="I2360" s="159">
        <v>0</v>
      </c>
      <c r="J2360" s="275">
        <v>0</v>
      </c>
      <c r="K2360" s="275">
        <v>0</v>
      </c>
      <c r="L2360" s="160">
        <v>0</v>
      </c>
      <c r="M2360" s="160">
        <v>0</v>
      </c>
      <c r="N2360" s="160">
        <v>0</v>
      </c>
      <c r="O2360" s="160">
        <v>0</v>
      </c>
      <c r="P2360" s="160">
        <v>0</v>
      </c>
      <c r="Q2360" s="160">
        <f t="shared" si="517"/>
        <v>0</v>
      </c>
      <c r="R2360" s="222"/>
      <c r="S2360" s="222">
        <v>10</v>
      </c>
      <c r="T2360" s="209" t="s">
        <v>1294</v>
      </c>
      <c r="U2360" s="517"/>
      <c r="V2360" s="16">
        <v>0</v>
      </c>
      <c r="W2360" s="11">
        <v>0</v>
      </c>
      <c r="X2360" s="17">
        <v>0</v>
      </c>
      <c r="Y2360" s="16"/>
      <c r="Z2360" s="11">
        <f>Q2360</f>
        <v>0</v>
      </c>
      <c r="AA2360" s="17">
        <f>Q2360</f>
        <v>0</v>
      </c>
      <c r="AB2360" s="16">
        <v>0</v>
      </c>
      <c r="AC2360" s="11">
        <f>$Q2360</f>
        <v>0</v>
      </c>
      <c r="AD2360" s="17">
        <f t="shared" si="518"/>
        <v>0</v>
      </c>
      <c r="AE2360" s="16"/>
      <c r="AF2360" s="11"/>
      <c r="AG2360" s="17"/>
      <c r="AH2360" s="161"/>
      <c r="AI2360" s="285"/>
      <c r="AJ2360" s="16">
        <f t="shared" si="513"/>
        <v>0</v>
      </c>
    </row>
    <row r="2361" spans="1:36" ht="11.25" customHeight="1">
      <c r="A2361" s="156">
        <v>28300451</v>
      </c>
      <c r="C2361" s="197" t="s">
        <v>2967</v>
      </c>
      <c r="D2361" s="159">
        <v>0</v>
      </c>
      <c r="E2361" s="159">
        <v>0</v>
      </c>
      <c r="F2361" s="159">
        <v>0</v>
      </c>
      <c r="G2361" s="159">
        <v>0</v>
      </c>
      <c r="H2361" s="159">
        <v>0</v>
      </c>
      <c r="I2361" s="159">
        <v>0</v>
      </c>
      <c r="J2361" s="275">
        <v>0</v>
      </c>
      <c r="K2361" s="275">
        <v>0</v>
      </c>
      <c r="L2361" s="160">
        <v>0</v>
      </c>
      <c r="M2361" s="160">
        <v>0</v>
      </c>
      <c r="N2361" s="160">
        <v>0</v>
      </c>
      <c r="O2361" s="160">
        <v>0</v>
      </c>
      <c r="P2361" s="160">
        <v>0</v>
      </c>
      <c r="Q2361" s="160">
        <f t="shared" si="517"/>
        <v>0</v>
      </c>
      <c r="R2361" s="222" t="s">
        <v>1165</v>
      </c>
      <c r="S2361" s="222"/>
      <c r="T2361" s="222">
        <v>22</v>
      </c>
      <c r="U2361" s="517"/>
      <c r="V2361" s="16">
        <v>0</v>
      </c>
      <c r="W2361" s="11">
        <v>0</v>
      </c>
      <c r="X2361" s="17">
        <v>0</v>
      </c>
      <c r="Y2361" s="16">
        <f>Q2361</f>
        <v>0</v>
      </c>
      <c r="Z2361" s="11"/>
      <c r="AA2361" s="17">
        <f>Q2361</f>
        <v>0</v>
      </c>
      <c r="AB2361" s="16"/>
      <c r="AC2361" s="11">
        <v>0</v>
      </c>
      <c r="AD2361" s="17">
        <f t="shared" si="518"/>
        <v>0</v>
      </c>
      <c r="AE2361" s="16"/>
      <c r="AF2361" s="11"/>
      <c r="AG2361" s="17"/>
      <c r="AH2361" s="161"/>
      <c r="AI2361" s="285"/>
      <c r="AJ2361" s="16">
        <f t="shared" si="513"/>
        <v>0</v>
      </c>
    </row>
    <row r="2362" spans="1:36" ht="11.25" customHeight="1">
      <c r="A2362" s="156">
        <v>28300452</v>
      </c>
      <c r="C2362" s="197" t="s">
        <v>496</v>
      </c>
      <c r="D2362" s="159">
        <v>0</v>
      </c>
      <c r="E2362" s="159">
        <v>0</v>
      </c>
      <c r="F2362" s="159">
        <v>0</v>
      </c>
      <c r="G2362" s="159">
        <v>0</v>
      </c>
      <c r="H2362" s="159">
        <v>0</v>
      </c>
      <c r="I2362" s="159">
        <v>0</v>
      </c>
      <c r="J2362" s="275">
        <v>0</v>
      </c>
      <c r="K2362" s="275">
        <v>0</v>
      </c>
      <c r="L2362" s="160">
        <v>0</v>
      </c>
      <c r="M2362" s="160">
        <v>0</v>
      </c>
      <c r="N2362" s="160">
        <v>0</v>
      </c>
      <c r="O2362" s="160">
        <v>0</v>
      </c>
      <c r="P2362" s="160">
        <v>0</v>
      </c>
      <c r="Q2362" s="160">
        <f t="shared" si="517"/>
        <v>0</v>
      </c>
      <c r="R2362" s="222"/>
      <c r="S2362" s="222"/>
      <c r="T2362" s="222"/>
      <c r="U2362" s="517"/>
      <c r="V2362" s="16">
        <v>0</v>
      </c>
      <c r="W2362" s="11">
        <v>0</v>
      </c>
      <c r="X2362" s="17">
        <v>0</v>
      </c>
      <c r="Y2362" s="16"/>
      <c r="Z2362" s="11"/>
      <c r="AA2362" s="17"/>
      <c r="AB2362" s="16"/>
      <c r="AC2362" s="11"/>
      <c r="AD2362" s="17">
        <f t="shared" si="518"/>
        <v>0</v>
      </c>
      <c r="AE2362" s="16"/>
      <c r="AF2362" s="11"/>
      <c r="AG2362" s="17"/>
      <c r="AH2362" s="164">
        <f>Q2362</f>
        <v>0</v>
      </c>
      <c r="AI2362" s="285"/>
      <c r="AJ2362" s="16">
        <f t="shared" si="513"/>
        <v>0</v>
      </c>
    </row>
    <row r="2363" spans="1:36" ht="11.25" customHeight="1">
      <c r="A2363" s="156">
        <v>28300461</v>
      </c>
      <c r="C2363" s="197" t="s">
        <v>2968</v>
      </c>
      <c r="D2363" s="159">
        <v>0</v>
      </c>
      <c r="E2363" s="159">
        <v>0</v>
      </c>
      <c r="F2363" s="159">
        <v>0</v>
      </c>
      <c r="G2363" s="159">
        <v>0</v>
      </c>
      <c r="H2363" s="159">
        <v>0</v>
      </c>
      <c r="I2363" s="159">
        <v>0</v>
      </c>
      <c r="J2363" s="275">
        <v>0</v>
      </c>
      <c r="K2363" s="275">
        <v>0</v>
      </c>
      <c r="L2363" s="160">
        <v>0</v>
      </c>
      <c r="M2363" s="160">
        <v>0</v>
      </c>
      <c r="N2363" s="160">
        <v>0</v>
      </c>
      <c r="O2363" s="160">
        <v>0</v>
      </c>
      <c r="P2363" s="160">
        <v>0</v>
      </c>
      <c r="Q2363" s="160">
        <f t="shared" si="517"/>
        <v>0</v>
      </c>
      <c r="R2363" s="222" t="s">
        <v>1166</v>
      </c>
      <c r="S2363" s="222"/>
      <c r="T2363" s="222">
        <v>22</v>
      </c>
      <c r="U2363" s="517"/>
      <c r="V2363" s="16">
        <v>0</v>
      </c>
      <c r="W2363" s="11">
        <v>0</v>
      </c>
      <c r="X2363" s="17">
        <v>0</v>
      </c>
      <c r="Y2363" s="16">
        <f>Q2363</f>
        <v>0</v>
      </c>
      <c r="Z2363" s="11"/>
      <c r="AA2363" s="17">
        <f>Q2363</f>
        <v>0</v>
      </c>
      <c r="AB2363" s="16"/>
      <c r="AC2363" s="11">
        <v>0</v>
      </c>
      <c r="AD2363" s="17">
        <f t="shared" si="518"/>
        <v>0</v>
      </c>
      <c r="AE2363" s="16"/>
      <c r="AF2363" s="11"/>
      <c r="AG2363" s="17"/>
      <c r="AH2363" s="161"/>
      <c r="AI2363" s="285"/>
      <c r="AJ2363" s="16">
        <f t="shared" si="513"/>
        <v>0</v>
      </c>
    </row>
    <row r="2364" spans="1:36" ht="11.25" customHeight="1">
      <c r="A2364" s="156">
        <v>28300462</v>
      </c>
      <c r="C2364" s="197" t="s">
        <v>1735</v>
      </c>
      <c r="D2364" s="159">
        <v>0</v>
      </c>
      <c r="E2364" s="159">
        <v>0</v>
      </c>
      <c r="F2364" s="159">
        <v>0</v>
      </c>
      <c r="G2364" s="159">
        <v>0</v>
      </c>
      <c r="H2364" s="159">
        <v>0</v>
      </c>
      <c r="I2364" s="159">
        <v>0</v>
      </c>
      <c r="J2364" s="275">
        <v>0</v>
      </c>
      <c r="K2364" s="275">
        <v>0</v>
      </c>
      <c r="L2364" s="160">
        <v>0</v>
      </c>
      <c r="M2364" s="160">
        <v>0</v>
      </c>
      <c r="N2364" s="160">
        <v>0</v>
      </c>
      <c r="O2364" s="160">
        <v>0</v>
      </c>
      <c r="P2364" s="160">
        <v>0</v>
      </c>
      <c r="Q2364" s="160">
        <f t="shared" si="517"/>
        <v>0</v>
      </c>
      <c r="R2364" s="222"/>
      <c r="S2364" s="222"/>
      <c r="T2364" s="222"/>
      <c r="U2364" s="517"/>
      <c r="V2364" s="16">
        <v>0</v>
      </c>
      <c r="W2364" s="11">
        <v>0</v>
      </c>
      <c r="X2364" s="17">
        <v>0</v>
      </c>
      <c r="Y2364" s="16"/>
      <c r="Z2364" s="11"/>
      <c r="AA2364" s="17"/>
      <c r="AB2364" s="16"/>
      <c r="AC2364" s="11"/>
      <c r="AD2364" s="17">
        <f t="shared" si="518"/>
        <v>0</v>
      </c>
      <c r="AE2364" s="16"/>
      <c r="AF2364" s="11"/>
      <c r="AG2364" s="17"/>
      <c r="AH2364" s="164">
        <f>Q2364</f>
        <v>0</v>
      </c>
      <c r="AI2364" s="285"/>
      <c r="AJ2364" s="16">
        <f t="shared" si="513"/>
        <v>0</v>
      </c>
    </row>
    <row r="2365" spans="1:36" ht="11.25" customHeight="1">
      <c r="A2365" s="156">
        <v>28300471</v>
      </c>
      <c r="C2365" s="197" t="s">
        <v>1736</v>
      </c>
      <c r="D2365" s="159">
        <v>0</v>
      </c>
      <c r="E2365" s="159">
        <v>0</v>
      </c>
      <c r="F2365" s="159">
        <v>0</v>
      </c>
      <c r="G2365" s="159">
        <v>0</v>
      </c>
      <c r="H2365" s="159">
        <v>0</v>
      </c>
      <c r="I2365" s="159">
        <v>0</v>
      </c>
      <c r="J2365" s="275">
        <v>0</v>
      </c>
      <c r="K2365" s="275">
        <v>0</v>
      </c>
      <c r="L2365" s="160">
        <v>0</v>
      </c>
      <c r="M2365" s="160">
        <v>0</v>
      </c>
      <c r="N2365" s="160">
        <v>0</v>
      </c>
      <c r="O2365" s="160">
        <v>0</v>
      </c>
      <c r="P2365" s="160">
        <v>0</v>
      </c>
      <c r="Q2365" s="160">
        <f t="shared" si="517"/>
        <v>0</v>
      </c>
      <c r="R2365" s="222"/>
      <c r="S2365" s="222"/>
      <c r="T2365" s="222"/>
      <c r="U2365" s="517"/>
      <c r="V2365" s="16">
        <v>0</v>
      </c>
      <c r="W2365" s="11">
        <v>0</v>
      </c>
      <c r="X2365" s="17">
        <v>0</v>
      </c>
      <c r="Y2365" s="16"/>
      <c r="Z2365" s="11"/>
      <c r="AA2365" s="17"/>
      <c r="AB2365" s="16"/>
      <c r="AC2365" s="11"/>
      <c r="AD2365" s="17">
        <f t="shared" si="518"/>
        <v>0</v>
      </c>
      <c r="AE2365" s="16"/>
      <c r="AF2365" s="11"/>
      <c r="AG2365" s="17"/>
      <c r="AH2365" s="164">
        <f>Q2365</f>
        <v>0</v>
      </c>
      <c r="AI2365" s="285"/>
      <c r="AJ2365" s="16">
        <f t="shared" si="513"/>
        <v>0</v>
      </c>
    </row>
    <row r="2366" spans="1:36" ht="11.25" customHeight="1">
      <c r="A2366" s="156">
        <v>28300481</v>
      </c>
      <c r="C2366" s="197" t="s">
        <v>598</v>
      </c>
      <c r="D2366" s="159">
        <v>0</v>
      </c>
      <c r="E2366" s="159">
        <v>0</v>
      </c>
      <c r="F2366" s="159">
        <v>0</v>
      </c>
      <c r="G2366" s="159">
        <v>0</v>
      </c>
      <c r="H2366" s="159">
        <v>0</v>
      </c>
      <c r="I2366" s="159">
        <v>0</v>
      </c>
      <c r="J2366" s="275">
        <v>0</v>
      </c>
      <c r="K2366" s="275">
        <v>0</v>
      </c>
      <c r="L2366" s="160">
        <v>0</v>
      </c>
      <c r="M2366" s="160">
        <v>0</v>
      </c>
      <c r="N2366" s="160">
        <v>0</v>
      </c>
      <c r="O2366" s="160">
        <v>0</v>
      </c>
      <c r="P2366" s="160">
        <v>0</v>
      </c>
      <c r="Q2366" s="160">
        <f t="shared" si="517"/>
        <v>0</v>
      </c>
      <c r="R2366" s="222"/>
      <c r="S2366" s="222"/>
      <c r="T2366" s="222" t="s">
        <v>1771</v>
      </c>
      <c r="U2366" s="517"/>
      <c r="V2366" s="16">
        <v>0</v>
      </c>
      <c r="W2366" s="11">
        <v>0</v>
      </c>
      <c r="X2366" s="17">
        <v>0</v>
      </c>
      <c r="Y2366" s="16"/>
      <c r="Z2366" s="11"/>
      <c r="AA2366" s="17"/>
      <c r="AB2366" s="16"/>
      <c r="AC2366" s="11"/>
      <c r="AD2366" s="17">
        <f t="shared" si="518"/>
        <v>0</v>
      </c>
      <c r="AE2366" s="16">
        <f>$Q2366</f>
        <v>0</v>
      </c>
      <c r="AF2366" s="11">
        <f>$Q2366</f>
        <v>0</v>
      </c>
      <c r="AG2366" s="17">
        <f>$Q2366</f>
        <v>0</v>
      </c>
      <c r="AH2366" s="161"/>
      <c r="AI2366" s="285"/>
      <c r="AJ2366" s="16">
        <f t="shared" si="513"/>
        <v>0</v>
      </c>
    </row>
    <row r="2367" spans="1:36" ht="11.25" customHeight="1">
      <c r="A2367" s="156">
        <v>28300501</v>
      </c>
      <c r="C2367" s="197" t="s">
        <v>1974</v>
      </c>
      <c r="D2367" s="159">
        <v>1532303.4</v>
      </c>
      <c r="E2367" s="159">
        <v>1502968.85</v>
      </c>
      <c r="F2367" s="159">
        <v>1473634.31</v>
      </c>
      <c r="G2367" s="159">
        <v>1444299.75</v>
      </c>
      <c r="H2367" s="159">
        <v>1424804.75</v>
      </c>
      <c r="I2367" s="159">
        <v>1405309.75</v>
      </c>
      <c r="J2367" s="275">
        <v>1385814.75</v>
      </c>
      <c r="K2367" s="275">
        <v>1366320.1</v>
      </c>
      <c r="L2367" s="160">
        <v>1346825.45</v>
      </c>
      <c r="M2367" s="160">
        <v>1327330.8</v>
      </c>
      <c r="N2367" s="160">
        <v>1307836.1499999999</v>
      </c>
      <c r="O2367" s="160">
        <v>1288341.5</v>
      </c>
      <c r="P2367" s="160">
        <v>1268845.8</v>
      </c>
      <c r="Q2367" s="160">
        <f t="shared" si="517"/>
        <v>1389505.0633333332</v>
      </c>
      <c r="R2367" s="222" t="s">
        <v>710</v>
      </c>
      <c r="S2367" s="222" t="s">
        <v>273</v>
      </c>
      <c r="T2367" s="222" t="s">
        <v>1772</v>
      </c>
      <c r="U2367" s="517"/>
      <c r="V2367" s="16">
        <v>0</v>
      </c>
      <c r="W2367" s="11">
        <v>0</v>
      </c>
      <c r="X2367" s="17">
        <v>0</v>
      </c>
      <c r="Y2367" s="16">
        <f ca="1">Q2367*$Y$5</f>
        <v>933469.5015473332</v>
      </c>
      <c r="Z2367" s="11">
        <f ca="1">Q2367*Z5</f>
        <v>456035.56178599998</v>
      </c>
      <c r="AA2367" s="17">
        <f>Q2367</f>
        <v>1389505.0633333332</v>
      </c>
      <c r="AB2367" s="16"/>
      <c r="AC2367" s="11"/>
      <c r="AD2367" s="17">
        <f t="shared" si="518"/>
        <v>0</v>
      </c>
      <c r="AE2367" s="16"/>
      <c r="AF2367" s="11"/>
      <c r="AG2367" s="17"/>
      <c r="AH2367" s="161"/>
      <c r="AI2367" s="285"/>
      <c r="AJ2367" s="16">
        <f t="shared" si="513"/>
        <v>0</v>
      </c>
    </row>
    <row r="2368" spans="1:36" ht="11.25" customHeight="1">
      <c r="A2368" s="156">
        <v>28300503</v>
      </c>
      <c r="C2368" s="197" t="s">
        <v>1546</v>
      </c>
      <c r="D2368" s="159">
        <v>-5161365.6900000004</v>
      </c>
      <c r="E2368" s="159">
        <v>-5140637.29</v>
      </c>
      <c r="F2368" s="159">
        <v>-5119908.8899999997</v>
      </c>
      <c r="G2368" s="159">
        <v>-5099180.49</v>
      </c>
      <c r="H2368" s="159">
        <v>-5078452.09</v>
      </c>
      <c r="I2368" s="159">
        <v>-5057723.6900000004</v>
      </c>
      <c r="J2368" s="275">
        <v>-5036995.29</v>
      </c>
      <c r="K2368" s="275">
        <v>-5016266.8899999997</v>
      </c>
      <c r="L2368" s="160">
        <v>-4995538.49</v>
      </c>
      <c r="M2368" s="160">
        <v>-4974810.09</v>
      </c>
      <c r="N2368" s="160">
        <v>-4954081.6900000004</v>
      </c>
      <c r="O2368" s="160">
        <v>-4933353.29</v>
      </c>
      <c r="P2368" s="160">
        <v>-4912624.8899999997</v>
      </c>
      <c r="Q2368" s="160">
        <f t="shared" si="517"/>
        <v>-5036995.2899999991</v>
      </c>
      <c r="R2368" s="222"/>
      <c r="S2368" s="222"/>
      <c r="T2368" s="209" t="s">
        <v>1844</v>
      </c>
      <c r="U2368" s="517"/>
      <c r="V2368" s="16">
        <f>Q2368</f>
        <v>-5036995.2899999991</v>
      </c>
      <c r="W2368" s="11">
        <f>Q2368</f>
        <v>-5036995.2899999991</v>
      </c>
      <c r="X2368" s="17">
        <f>Q2368</f>
        <v>-5036995.2899999991</v>
      </c>
      <c r="Y2368" s="16"/>
      <c r="Z2368" s="11"/>
      <c r="AA2368" s="17"/>
      <c r="AB2368" s="16"/>
      <c r="AC2368" s="11"/>
      <c r="AD2368" s="17">
        <f t="shared" si="518"/>
        <v>0</v>
      </c>
      <c r="AE2368" s="16">
        <v>0</v>
      </c>
      <c r="AF2368" s="11">
        <v>0</v>
      </c>
      <c r="AG2368" s="17">
        <v>0</v>
      </c>
      <c r="AH2368" s="161"/>
      <c r="AI2368" s="285"/>
      <c r="AJ2368" s="16">
        <f t="shared" si="513"/>
        <v>0</v>
      </c>
    </row>
    <row r="2369" spans="1:36" ht="11.25" customHeight="1">
      <c r="A2369" s="156">
        <v>28300511</v>
      </c>
      <c r="C2369" s="197" t="s">
        <v>1049</v>
      </c>
      <c r="D2369" s="159">
        <v>-1350431.6</v>
      </c>
      <c r="E2369" s="159">
        <v>-1350431.6</v>
      </c>
      <c r="F2369" s="159">
        <v>-1350431.6</v>
      </c>
      <c r="G2369" s="159">
        <v>-1350431.6</v>
      </c>
      <c r="H2369" s="159">
        <v>-1350431.6</v>
      </c>
      <c r="I2369" s="159">
        <v>-1350431.6</v>
      </c>
      <c r="J2369" s="275">
        <v>-1350431.6</v>
      </c>
      <c r="K2369" s="275">
        <v>-1350431.6</v>
      </c>
      <c r="L2369" s="160">
        <v>-1350431.6</v>
      </c>
      <c r="M2369" s="160">
        <v>-1350431.6</v>
      </c>
      <c r="N2369" s="160">
        <v>-1350431.6</v>
      </c>
      <c r="O2369" s="160">
        <v>-1236584.3</v>
      </c>
      <c r="P2369" s="160">
        <v>-1236584.3</v>
      </c>
      <c r="Q2369" s="160">
        <f t="shared" si="517"/>
        <v>-1336200.6875</v>
      </c>
      <c r="R2369" s="222"/>
      <c r="S2369" s="209"/>
      <c r="T2369" s="222" t="s">
        <v>586</v>
      </c>
      <c r="U2369" s="517"/>
      <c r="V2369" s="16">
        <v>0</v>
      </c>
      <c r="W2369" s="11">
        <v>0</v>
      </c>
      <c r="X2369" s="17">
        <v>0</v>
      </c>
      <c r="Y2369" s="16"/>
      <c r="Z2369" s="11"/>
      <c r="AA2369" s="17"/>
      <c r="AB2369" s="369">
        <f>$Q2369</f>
        <v>-1336200.6875</v>
      </c>
      <c r="AC2369" s="11"/>
      <c r="AD2369" s="17">
        <f t="shared" si="518"/>
        <v>-1336200.6875</v>
      </c>
      <c r="AE2369" s="16"/>
      <c r="AF2369" s="11"/>
      <c r="AG2369" s="17"/>
      <c r="AH2369" s="161"/>
      <c r="AI2369" s="285"/>
      <c r="AJ2369" s="16">
        <f t="shared" si="513"/>
        <v>0</v>
      </c>
    </row>
    <row r="2370" spans="1:36" ht="11.25" customHeight="1">
      <c r="A2370" s="156">
        <v>28300513</v>
      </c>
      <c r="C2370" s="197" t="s">
        <v>1229</v>
      </c>
      <c r="D2370" s="159">
        <v>0</v>
      </c>
      <c r="E2370" s="159">
        <v>0</v>
      </c>
      <c r="F2370" s="159">
        <v>0</v>
      </c>
      <c r="G2370" s="159">
        <v>0</v>
      </c>
      <c r="H2370" s="159">
        <v>0</v>
      </c>
      <c r="I2370" s="159">
        <v>0</v>
      </c>
      <c r="J2370" s="275">
        <v>0</v>
      </c>
      <c r="K2370" s="275">
        <v>0</v>
      </c>
      <c r="L2370" s="160">
        <v>0</v>
      </c>
      <c r="M2370" s="160">
        <v>0</v>
      </c>
      <c r="N2370" s="160">
        <v>0</v>
      </c>
      <c r="O2370" s="160">
        <v>0</v>
      </c>
      <c r="P2370" s="160">
        <v>0</v>
      </c>
      <c r="Q2370" s="160">
        <f t="shared" si="517"/>
        <v>0</v>
      </c>
      <c r="R2370" s="222" t="s">
        <v>1181</v>
      </c>
      <c r="S2370" s="222" t="s">
        <v>274</v>
      </c>
      <c r="T2370" s="222" t="s">
        <v>1772</v>
      </c>
      <c r="U2370" s="517"/>
      <c r="V2370" s="16">
        <v>0</v>
      </c>
      <c r="W2370" s="11">
        <v>0</v>
      </c>
      <c r="X2370" s="17">
        <v>0</v>
      </c>
      <c r="Y2370" s="16">
        <f ca="1">Q2370*$Y$5</f>
        <v>0</v>
      </c>
      <c r="Z2370" s="11">
        <f ca="1">Q2370*Z5</f>
        <v>0</v>
      </c>
      <c r="AA2370" s="17">
        <f>Q2370</f>
        <v>0</v>
      </c>
      <c r="AB2370" s="16"/>
      <c r="AC2370" s="11"/>
      <c r="AD2370" s="17"/>
      <c r="AE2370" s="16"/>
      <c r="AF2370" s="11"/>
      <c r="AG2370" s="17"/>
      <c r="AH2370" s="161"/>
      <c r="AI2370" s="285"/>
      <c r="AJ2370" s="16">
        <f t="shared" ref="AJ2370:AJ2407" si="526">Q2370-X2370-AA2370-AD2370-AG2370-AH2370</f>
        <v>0</v>
      </c>
    </row>
    <row r="2371" spans="1:36" ht="11.25" customHeight="1">
      <c r="A2371" s="156">
        <v>28300531</v>
      </c>
      <c r="C2371" s="197" t="s">
        <v>380</v>
      </c>
      <c r="D2371" s="159">
        <v>0</v>
      </c>
      <c r="E2371" s="159">
        <v>0</v>
      </c>
      <c r="F2371" s="159">
        <v>0</v>
      </c>
      <c r="G2371" s="159">
        <v>0</v>
      </c>
      <c r="H2371" s="159">
        <v>0</v>
      </c>
      <c r="I2371" s="159">
        <v>0</v>
      </c>
      <c r="J2371" s="275">
        <v>0</v>
      </c>
      <c r="K2371" s="275">
        <v>0</v>
      </c>
      <c r="L2371" s="160">
        <v>0</v>
      </c>
      <c r="M2371" s="160">
        <v>0</v>
      </c>
      <c r="N2371" s="160">
        <v>0</v>
      </c>
      <c r="O2371" s="160">
        <v>0</v>
      </c>
      <c r="P2371" s="160">
        <v>0</v>
      </c>
      <c r="Q2371" s="160">
        <f t="shared" si="517"/>
        <v>0</v>
      </c>
      <c r="R2371" s="222"/>
      <c r="S2371" s="222"/>
      <c r="T2371" s="222"/>
      <c r="U2371" s="517"/>
      <c r="V2371" s="16">
        <v>0</v>
      </c>
      <c r="W2371" s="11">
        <v>0</v>
      </c>
      <c r="X2371" s="17">
        <v>0</v>
      </c>
      <c r="Y2371" s="16"/>
      <c r="Z2371" s="11"/>
      <c r="AA2371" s="17"/>
      <c r="AB2371" s="16"/>
      <c r="AC2371" s="11"/>
      <c r="AD2371" s="17">
        <f>SUM(AB2371:AC2371)</f>
        <v>0</v>
      </c>
      <c r="AE2371" s="16"/>
      <c r="AF2371" s="11"/>
      <c r="AG2371" s="17"/>
      <c r="AH2371" s="164">
        <f>Q2371</f>
        <v>0</v>
      </c>
      <c r="AI2371" s="285"/>
      <c r="AJ2371" s="16">
        <f t="shared" si="526"/>
        <v>0</v>
      </c>
    </row>
    <row r="2372" spans="1:36" ht="11.25" customHeight="1">
      <c r="A2372" s="156">
        <v>28300541</v>
      </c>
      <c r="C2372" s="197" t="s">
        <v>666</v>
      </c>
      <c r="D2372" s="159">
        <v>0</v>
      </c>
      <c r="E2372" s="159">
        <v>0</v>
      </c>
      <c r="F2372" s="159">
        <v>0</v>
      </c>
      <c r="G2372" s="159">
        <v>0</v>
      </c>
      <c r="H2372" s="159">
        <v>0</v>
      </c>
      <c r="I2372" s="159">
        <v>0</v>
      </c>
      <c r="J2372" s="275">
        <v>0</v>
      </c>
      <c r="K2372" s="275">
        <v>0</v>
      </c>
      <c r="L2372" s="160">
        <v>0</v>
      </c>
      <c r="M2372" s="160">
        <v>0</v>
      </c>
      <c r="N2372" s="160">
        <v>0</v>
      </c>
      <c r="O2372" s="160">
        <v>0</v>
      </c>
      <c r="P2372" s="160">
        <v>0</v>
      </c>
      <c r="Q2372" s="160">
        <f t="shared" si="517"/>
        <v>0</v>
      </c>
      <c r="R2372" s="222" t="s">
        <v>595</v>
      </c>
      <c r="S2372" s="222"/>
      <c r="T2372" s="222">
        <v>22</v>
      </c>
      <c r="U2372" s="517"/>
      <c r="V2372" s="16">
        <v>0</v>
      </c>
      <c r="W2372" s="11">
        <v>0</v>
      </c>
      <c r="X2372" s="17">
        <v>0</v>
      </c>
      <c r="Y2372" s="16">
        <f>Q2372</f>
        <v>0</v>
      </c>
      <c r="Z2372" s="11"/>
      <c r="AA2372" s="17">
        <f>Q2372</f>
        <v>0</v>
      </c>
      <c r="AB2372" s="16"/>
      <c r="AC2372" s="11"/>
      <c r="AD2372" s="17"/>
      <c r="AE2372" s="16"/>
      <c r="AF2372" s="11"/>
      <c r="AG2372" s="17"/>
      <c r="AH2372" s="161"/>
      <c r="AI2372" s="285"/>
      <c r="AJ2372" s="16">
        <f t="shared" si="526"/>
        <v>0</v>
      </c>
    </row>
    <row r="2373" spans="1:36" ht="11.25" customHeight="1">
      <c r="A2373" s="156">
        <v>28300551</v>
      </c>
      <c r="C2373" s="197" t="s">
        <v>1576</v>
      </c>
      <c r="D2373" s="159">
        <v>0</v>
      </c>
      <c r="E2373" s="159">
        <v>0</v>
      </c>
      <c r="F2373" s="159">
        <v>0</v>
      </c>
      <c r="G2373" s="159">
        <v>0</v>
      </c>
      <c r="H2373" s="159">
        <v>0</v>
      </c>
      <c r="I2373" s="159">
        <v>0</v>
      </c>
      <c r="J2373" s="275">
        <v>0</v>
      </c>
      <c r="K2373" s="275">
        <v>0</v>
      </c>
      <c r="L2373" s="160">
        <v>0</v>
      </c>
      <c r="M2373" s="160">
        <v>0</v>
      </c>
      <c r="N2373" s="160">
        <v>0</v>
      </c>
      <c r="O2373" s="160">
        <v>0</v>
      </c>
      <c r="P2373" s="160">
        <v>0</v>
      </c>
      <c r="Q2373" s="160">
        <f t="shared" si="517"/>
        <v>0</v>
      </c>
      <c r="R2373" s="222" t="s">
        <v>595</v>
      </c>
      <c r="S2373" s="222"/>
      <c r="T2373" s="222">
        <v>22</v>
      </c>
      <c r="U2373" s="517"/>
      <c r="V2373" s="16">
        <v>0</v>
      </c>
      <c r="W2373" s="11">
        <v>0</v>
      </c>
      <c r="X2373" s="17">
        <v>0</v>
      </c>
      <c r="Y2373" s="16">
        <f>Q2373</f>
        <v>0</v>
      </c>
      <c r="Z2373" s="11"/>
      <c r="AA2373" s="17">
        <f>Q2373</f>
        <v>0</v>
      </c>
      <c r="AB2373" s="16"/>
      <c r="AC2373" s="11"/>
      <c r="AD2373" s="17"/>
      <c r="AE2373" s="16"/>
      <c r="AF2373" s="11"/>
      <c r="AG2373" s="17"/>
      <c r="AH2373" s="161"/>
      <c r="AI2373" s="285"/>
      <c r="AJ2373" s="16">
        <f t="shared" si="526"/>
        <v>0</v>
      </c>
    </row>
    <row r="2374" spans="1:36" ht="11.25" customHeight="1">
      <c r="A2374" s="156">
        <v>28300561</v>
      </c>
      <c r="C2374" s="227" t="s">
        <v>879</v>
      </c>
      <c r="D2374" s="159">
        <v>-14849920.02</v>
      </c>
      <c r="E2374" s="159">
        <v>-14772976.720000001</v>
      </c>
      <c r="F2374" s="159">
        <v>-14696033.42</v>
      </c>
      <c r="G2374" s="159">
        <v>-14619086.619999999</v>
      </c>
      <c r="H2374" s="159">
        <v>-14542143.039999999</v>
      </c>
      <c r="I2374" s="159">
        <v>-14465199.460000001</v>
      </c>
      <c r="J2374" s="275">
        <v>-14388256.16</v>
      </c>
      <c r="K2374" s="275">
        <v>-14311312.300000001</v>
      </c>
      <c r="L2374" s="160">
        <v>-14234368.439999999</v>
      </c>
      <c r="M2374" s="160">
        <v>-14157425.140000001</v>
      </c>
      <c r="N2374" s="160">
        <v>-14080481.560000001</v>
      </c>
      <c r="O2374" s="160">
        <v>-14003538.26</v>
      </c>
      <c r="P2374" s="160">
        <v>-13926594.960000001</v>
      </c>
      <c r="Q2374" s="160">
        <f t="shared" si="517"/>
        <v>-14388256.550833331</v>
      </c>
      <c r="R2374" s="222" t="s">
        <v>2198</v>
      </c>
      <c r="S2374" s="222"/>
      <c r="T2374" s="222" t="s">
        <v>586</v>
      </c>
      <c r="U2374" s="517"/>
      <c r="V2374" s="16">
        <v>0</v>
      </c>
      <c r="W2374" s="11">
        <v>0</v>
      </c>
      <c r="X2374" s="17">
        <v>0</v>
      </c>
      <c r="Y2374" s="16">
        <f>Q2374</f>
        <v>-14388256.550833331</v>
      </c>
      <c r="Z2374" s="11"/>
      <c r="AA2374" s="17">
        <f>Q2374</f>
        <v>-14388256.550833331</v>
      </c>
      <c r="AB2374" s="16"/>
      <c r="AC2374" s="11"/>
      <c r="AD2374" s="17"/>
      <c r="AE2374" s="16"/>
      <c r="AF2374" s="11"/>
      <c r="AG2374" s="17"/>
      <c r="AH2374" s="161"/>
      <c r="AI2374" s="285"/>
      <c r="AJ2374" s="16">
        <f t="shared" si="526"/>
        <v>0</v>
      </c>
    </row>
    <row r="2375" spans="1:36" ht="11.25" customHeight="1">
      <c r="A2375" s="156">
        <v>28300571</v>
      </c>
      <c r="C2375" s="197" t="s">
        <v>1351</v>
      </c>
      <c r="D2375" s="159">
        <v>0</v>
      </c>
      <c r="E2375" s="159">
        <v>0</v>
      </c>
      <c r="F2375" s="159">
        <v>0</v>
      </c>
      <c r="G2375" s="159">
        <v>0</v>
      </c>
      <c r="H2375" s="159">
        <v>0</v>
      </c>
      <c r="I2375" s="159">
        <v>0</v>
      </c>
      <c r="J2375" s="275">
        <v>0</v>
      </c>
      <c r="K2375" s="275">
        <v>0</v>
      </c>
      <c r="L2375" s="160">
        <v>0</v>
      </c>
      <c r="M2375" s="160">
        <v>0</v>
      </c>
      <c r="N2375" s="160">
        <v>0</v>
      </c>
      <c r="O2375" s="160">
        <v>0</v>
      </c>
      <c r="P2375" s="160">
        <v>0</v>
      </c>
      <c r="Q2375" s="160">
        <f t="shared" si="517"/>
        <v>0</v>
      </c>
      <c r="R2375" s="222" t="s">
        <v>1937</v>
      </c>
      <c r="S2375" s="209"/>
      <c r="T2375" s="209" t="s">
        <v>586</v>
      </c>
      <c r="U2375" s="517"/>
      <c r="V2375" s="16">
        <v>0</v>
      </c>
      <c r="W2375" s="11">
        <v>0</v>
      </c>
      <c r="X2375" s="17">
        <v>0</v>
      </c>
      <c r="Y2375" s="16">
        <f>Q2375</f>
        <v>0</v>
      </c>
      <c r="Z2375" s="11"/>
      <c r="AA2375" s="17">
        <f>Y2375+Z2375</f>
        <v>0</v>
      </c>
      <c r="AB2375" s="16"/>
      <c r="AC2375" s="11"/>
      <c r="AD2375" s="17">
        <f>SUM(AB2375:AC2375)</f>
        <v>0</v>
      </c>
      <c r="AE2375" s="16"/>
      <c r="AF2375" s="11"/>
      <c r="AG2375" s="17"/>
      <c r="AH2375" s="161"/>
      <c r="AI2375" s="285"/>
      <c r="AJ2375" s="16">
        <f t="shared" si="526"/>
        <v>0</v>
      </c>
    </row>
    <row r="2376" spans="1:36" ht="11.25" customHeight="1">
      <c r="A2376" s="156">
        <v>28300581</v>
      </c>
      <c r="C2376" s="197" t="s">
        <v>1350</v>
      </c>
      <c r="D2376" s="159">
        <v>-9086842.9700000007</v>
      </c>
      <c r="E2376" s="159">
        <v>-9049440.8800000008</v>
      </c>
      <c r="F2376" s="159">
        <v>-8899770.8599999994</v>
      </c>
      <c r="G2376" s="159">
        <v>-9156888.7400000002</v>
      </c>
      <c r="H2376" s="159">
        <v>-8023932.6699999999</v>
      </c>
      <c r="I2376" s="159">
        <v>-5334145.63</v>
      </c>
      <c r="J2376" s="275">
        <v>-7245725.9199999999</v>
      </c>
      <c r="K2376" s="275">
        <v>-7434510.8899999997</v>
      </c>
      <c r="L2376" s="160">
        <v>-7587317.2300000004</v>
      </c>
      <c r="M2376" s="160">
        <v>-8705097.1199999992</v>
      </c>
      <c r="N2376" s="160">
        <v>-9137785.0299999993</v>
      </c>
      <c r="O2376" s="160">
        <v>-9553306.0199999996</v>
      </c>
      <c r="P2376" s="160">
        <v>-9670611.7300000004</v>
      </c>
      <c r="Q2376" s="160">
        <f t="shared" si="517"/>
        <v>-8292220.6950000003</v>
      </c>
      <c r="R2376" s="222"/>
      <c r="S2376" s="222"/>
      <c r="T2376" s="209" t="s">
        <v>1771</v>
      </c>
      <c r="U2376" s="517"/>
      <c r="V2376" s="16">
        <v>0</v>
      </c>
      <c r="W2376" s="11">
        <v>0</v>
      </c>
      <c r="X2376" s="17">
        <v>0</v>
      </c>
      <c r="Y2376" s="16"/>
      <c r="Z2376" s="11"/>
      <c r="AA2376" s="17"/>
      <c r="AB2376" s="16"/>
      <c r="AC2376" s="11"/>
      <c r="AD2376" s="11"/>
      <c r="AE2376" s="16">
        <f>$Q$2376</f>
        <v>-8292220.6950000003</v>
      </c>
      <c r="AF2376" s="11">
        <f>$Q$2376</f>
        <v>-8292220.6950000003</v>
      </c>
      <c r="AG2376" s="17">
        <f>$Q$2376</f>
        <v>-8292220.6950000003</v>
      </c>
      <c r="AH2376" s="161"/>
      <c r="AI2376" s="285"/>
      <c r="AJ2376" s="16">
        <f t="shared" si="526"/>
        <v>0</v>
      </c>
    </row>
    <row r="2377" spans="1:36" ht="11.25" customHeight="1">
      <c r="A2377" s="156">
        <v>28300591</v>
      </c>
      <c r="C2377" s="197" t="s">
        <v>164</v>
      </c>
      <c r="D2377" s="159">
        <v>0</v>
      </c>
      <c r="E2377" s="159">
        <v>0</v>
      </c>
      <c r="F2377" s="159">
        <v>0</v>
      </c>
      <c r="G2377" s="159">
        <v>0</v>
      </c>
      <c r="H2377" s="159">
        <v>0</v>
      </c>
      <c r="I2377" s="159">
        <v>0</v>
      </c>
      <c r="J2377" s="275">
        <v>0</v>
      </c>
      <c r="K2377" s="275">
        <v>0</v>
      </c>
      <c r="L2377" s="160">
        <v>0</v>
      </c>
      <c r="M2377" s="160">
        <v>0</v>
      </c>
      <c r="N2377" s="160">
        <v>0</v>
      </c>
      <c r="O2377" s="160">
        <v>0</v>
      </c>
      <c r="P2377" s="160">
        <v>0</v>
      </c>
      <c r="Q2377" s="160">
        <f t="shared" si="517"/>
        <v>0</v>
      </c>
      <c r="R2377" s="222"/>
      <c r="S2377" s="222"/>
      <c r="T2377" s="209"/>
      <c r="U2377" s="517"/>
      <c r="V2377" s="16"/>
      <c r="W2377" s="11"/>
      <c r="X2377" s="17"/>
      <c r="Y2377" s="16"/>
      <c r="Z2377" s="11"/>
      <c r="AA2377" s="17"/>
      <c r="AB2377" s="16"/>
      <c r="AC2377" s="11"/>
      <c r="AD2377" s="11"/>
      <c r="AE2377" s="16"/>
      <c r="AF2377" s="11"/>
      <c r="AG2377" s="17"/>
      <c r="AH2377" s="161">
        <f>Q2377</f>
        <v>0</v>
      </c>
      <c r="AI2377" s="285"/>
      <c r="AJ2377" s="16">
        <f t="shared" si="526"/>
        <v>0</v>
      </c>
    </row>
    <row r="2378" spans="1:36" ht="11.25" customHeight="1">
      <c r="A2378" s="156">
        <v>28300601</v>
      </c>
      <c r="C2378" s="197" t="s">
        <v>1857</v>
      </c>
      <c r="D2378" s="159">
        <v>0</v>
      </c>
      <c r="E2378" s="159">
        <v>0</v>
      </c>
      <c r="F2378" s="159">
        <v>0</v>
      </c>
      <c r="G2378" s="159">
        <v>0</v>
      </c>
      <c r="H2378" s="159">
        <v>0</v>
      </c>
      <c r="I2378" s="159">
        <v>0</v>
      </c>
      <c r="J2378" s="275">
        <v>0</v>
      </c>
      <c r="K2378" s="275">
        <v>0</v>
      </c>
      <c r="L2378" s="160">
        <v>0</v>
      </c>
      <c r="M2378" s="160">
        <v>0</v>
      </c>
      <c r="N2378" s="160">
        <v>0</v>
      </c>
      <c r="O2378" s="160">
        <v>0</v>
      </c>
      <c r="P2378" s="160">
        <v>0</v>
      </c>
      <c r="Q2378" s="160">
        <f t="shared" si="517"/>
        <v>0</v>
      </c>
      <c r="R2378" s="222" t="s">
        <v>1937</v>
      </c>
      <c r="S2378" s="222"/>
      <c r="T2378" s="222">
        <v>22</v>
      </c>
      <c r="U2378" s="517"/>
      <c r="V2378" s="16">
        <v>0</v>
      </c>
      <c r="W2378" s="11">
        <v>0</v>
      </c>
      <c r="X2378" s="17">
        <v>0</v>
      </c>
      <c r="Y2378" s="16">
        <f>Q2378</f>
        <v>0</v>
      </c>
      <c r="Z2378" s="11"/>
      <c r="AA2378" s="17">
        <f>Q2378</f>
        <v>0</v>
      </c>
      <c r="AB2378" s="16"/>
      <c r="AC2378" s="11"/>
      <c r="AD2378" s="17"/>
      <c r="AE2378" s="16"/>
      <c r="AF2378" s="11"/>
      <c r="AG2378" s="17"/>
      <c r="AH2378" s="161"/>
      <c r="AI2378" s="285"/>
      <c r="AJ2378" s="16">
        <f t="shared" si="526"/>
        <v>0</v>
      </c>
    </row>
    <row r="2379" spans="1:36" ht="11.25" customHeight="1">
      <c r="A2379" s="156">
        <v>28300611</v>
      </c>
      <c r="C2379" s="197" t="s">
        <v>1858</v>
      </c>
      <c r="D2379" s="159">
        <v>0</v>
      </c>
      <c r="E2379" s="159">
        <v>0</v>
      </c>
      <c r="F2379" s="159">
        <v>0</v>
      </c>
      <c r="G2379" s="159">
        <v>0</v>
      </c>
      <c r="H2379" s="159">
        <v>0</v>
      </c>
      <c r="I2379" s="159">
        <v>0</v>
      </c>
      <c r="J2379" s="275">
        <v>0</v>
      </c>
      <c r="K2379" s="275">
        <v>0</v>
      </c>
      <c r="L2379" s="160">
        <v>0</v>
      </c>
      <c r="M2379" s="160">
        <v>0</v>
      </c>
      <c r="N2379" s="160">
        <v>0</v>
      </c>
      <c r="O2379" s="160">
        <v>0</v>
      </c>
      <c r="P2379" s="160">
        <v>0</v>
      </c>
      <c r="Q2379" s="160">
        <f t="shared" ref="Q2379:Q2408" si="527">(D2379+P2379+SUM(E2379:O2379)*2)/24</f>
        <v>0</v>
      </c>
      <c r="R2379" s="222" t="s">
        <v>1937</v>
      </c>
      <c r="S2379" s="222"/>
      <c r="T2379" s="222">
        <v>22</v>
      </c>
      <c r="U2379" s="517"/>
      <c r="V2379" s="16">
        <v>0</v>
      </c>
      <c r="W2379" s="11">
        <v>0</v>
      </c>
      <c r="X2379" s="17">
        <v>0</v>
      </c>
      <c r="Y2379" s="16">
        <f>Q2379</f>
        <v>0</v>
      </c>
      <c r="Z2379" s="11"/>
      <c r="AA2379" s="17">
        <f>Q2379</f>
        <v>0</v>
      </c>
      <c r="AB2379" s="16" t="s">
        <v>327</v>
      </c>
      <c r="AC2379" s="11"/>
      <c r="AD2379" s="17"/>
      <c r="AE2379" s="16"/>
      <c r="AF2379" s="11"/>
      <c r="AG2379" s="17"/>
      <c r="AH2379" s="161"/>
      <c r="AI2379" s="285"/>
      <c r="AJ2379" s="16">
        <f t="shared" si="526"/>
        <v>0</v>
      </c>
    </row>
    <row r="2380" spans="1:36" ht="11.25" customHeight="1">
      <c r="A2380" s="156">
        <v>28300621</v>
      </c>
      <c r="C2380" s="197" t="s">
        <v>1884</v>
      </c>
      <c r="D2380" s="159">
        <v>0</v>
      </c>
      <c r="E2380" s="159">
        <v>0</v>
      </c>
      <c r="F2380" s="159">
        <v>0</v>
      </c>
      <c r="G2380" s="159">
        <v>0</v>
      </c>
      <c r="H2380" s="159">
        <v>0</v>
      </c>
      <c r="I2380" s="159">
        <v>0</v>
      </c>
      <c r="J2380" s="275">
        <v>0</v>
      </c>
      <c r="K2380" s="275">
        <v>0</v>
      </c>
      <c r="L2380" s="160">
        <v>0</v>
      </c>
      <c r="M2380" s="160">
        <v>0</v>
      </c>
      <c r="N2380" s="160">
        <v>0</v>
      </c>
      <c r="O2380" s="160">
        <v>0</v>
      </c>
      <c r="P2380" s="160">
        <v>0</v>
      </c>
      <c r="Q2380" s="160">
        <f t="shared" si="527"/>
        <v>0</v>
      </c>
      <c r="R2380" s="222"/>
      <c r="S2380" s="222"/>
      <c r="T2380" s="222"/>
      <c r="U2380" s="517"/>
      <c r="V2380" s="16">
        <v>0</v>
      </c>
      <c r="W2380" s="11">
        <v>0</v>
      </c>
      <c r="X2380" s="17">
        <v>0</v>
      </c>
      <c r="Y2380" s="16"/>
      <c r="Z2380" s="11"/>
      <c r="AA2380" s="17"/>
      <c r="AB2380" s="16"/>
      <c r="AC2380" s="11"/>
      <c r="AD2380" s="17">
        <f>SUM(AB2380:AC2380)</f>
        <v>0</v>
      </c>
      <c r="AE2380" s="16"/>
      <c r="AF2380" s="11"/>
      <c r="AG2380" s="17"/>
      <c r="AH2380" s="164">
        <f>Q2380</f>
        <v>0</v>
      </c>
      <c r="AI2380" s="285"/>
      <c r="AJ2380" s="16">
        <f t="shared" si="526"/>
        <v>0</v>
      </c>
    </row>
    <row r="2381" spans="1:36" ht="11.25" customHeight="1">
      <c r="A2381" s="156">
        <v>28300631</v>
      </c>
      <c r="C2381" s="197" t="s">
        <v>1410</v>
      </c>
      <c r="D2381" s="159">
        <v>0</v>
      </c>
      <c r="E2381" s="159">
        <v>0</v>
      </c>
      <c r="F2381" s="159">
        <v>0</v>
      </c>
      <c r="G2381" s="159">
        <v>0</v>
      </c>
      <c r="H2381" s="159">
        <v>0</v>
      </c>
      <c r="I2381" s="159">
        <v>0</v>
      </c>
      <c r="J2381" s="275">
        <v>0</v>
      </c>
      <c r="K2381" s="275">
        <v>0</v>
      </c>
      <c r="L2381" s="160">
        <v>0</v>
      </c>
      <c r="M2381" s="160">
        <v>0</v>
      </c>
      <c r="N2381" s="160">
        <v>0</v>
      </c>
      <c r="O2381" s="160">
        <v>0</v>
      </c>
      <c r="P2381" s="160">
        <v>0</v>
      </c>
      <c r="Q2381" s="160">
        <f t="shared" si="527"/>
        <v>0</v>
      </c>
      <c r="R2381" s="222" t="s">
        <v>1938</v>
      </c>
      <c r="S2381" s="222"/>
      <c r="T2381" s="222">
        <v>22</v>
      </c>
      <c r="U2381" s="517"/>
      <c r="V2381" s="16">
        <v>0</v>
      </c>
      <c r="W2381" s="11">
        <v>0</v>
      </c>
      <c r="X2381" s="17">
        <v>0</v>
      </c>
      <c r="Y2381" s="16">
        <f>Q2381</f>
        <v>0</v>
      </c>
      <c r="Z2381" s="11"/>
      <c r="AA2381" s="17">
        <f>Q2381</f>
        <v>0</v>
      </c>
      <c r="AB2381" s="16" t="s">
        <v>327</v>
      </c>
      <c r="AC2381" s="11"/>
      <c r="AD2381" s="17"/>
      <c r="AE2381" s="16"/>
      <c r="AF2381" s="11"/>
      <c r="AG2381" s="17"/>
      <c r="AH2381" s="161"/>
      <c r="AI2381" s="285"/>
      <c r="AJ2381" s="16">
        <f t="shared" si="526"/>
        <v>0</v>
      </c>
    </row>
    <row r="2382" spans="1:36" ht="11.25" customHeight="1">
      <c r="A2382" s="156">
        <v>28300641</v>
      </c>
      <c r="C2382" s="197" t="s">
        <v>1411</v>
      </c>
      <c r="D2382" s="159">
        <v>0</v>
      </c>
      <c r="E2382" s="159">
        <v>0</v>
      </c>
      <c r="F2382" s="159">
        <v>0</v>
      </c>
      <c r="G2382" s="159">
        <v>0</v>
      </c>
      <c r="H2382" s="159">
        <v>0</v>
      </c>
      <c r="I2382" s="159">
        <v>0</v>
      </c>
      <c r="J2382" s="275">
        <v>0</v>
      </c>
      <c r="K2382" s="275">
        <v>0</v>
      </c>
      <c r="L2382" s="160">
        <v>0</v>
      </c>
      <c r="M2382" s="160">
        <v>0</v>
      </c>
      <c r="N2382" s="160">
        <v>0</v>
      </c>
      <c r="O2382" s="160">
        <v>0</v>
      </c>
      <c r="P2382" s="160">
        <v>0</v>
      </c>
      <c r="Q2382" s="160">
        <f t="shared" si="527"/>
        <v>0</v>
      </c>
      <c r="R2382" s="222" t="s">
        <v>1938</v>
      </c>
      <c r="S2382" s="222"/>
      <c r="T2382" s="222">
        <v>22</v>
      </c>
      <c r="U2382" s="517"/>
      <c r="V2382" s="16">
        <v>0</v>
      </c>
      <c r="W2382" s="11">
        <v>0</v>
      </c>
      <c r="X2382" s="17">
        <v>0</v>
      </c>
      <c r="Y2382" s="16">
        <f>Q2382</f>
        <v>0</v>
      </c>
      <c r="Z2382" s="11"/>
      <c r="AA2382" s="17">
        <f>Q2382</f>
        <v>0</v>
      </c>
      <c r="AB2382" s="16" t="s">
        <v>327</v>
      </c>
      <c r="AC2382" s="11"/>
      <c r="AD2382" s="17"/>
      <c r="AE2382" s="16"/>
      <c r="AF2382" s="11"/>
      <c r="AG2382" s="17"/>
      <c r="AH2382" s="161"/>
      <c r="AI2382" s="285"/>
      <c r="AJ2382" s="16">
        <f t="shared" si="526"/>
        <v>0</v>
      </c>
    </row>
    <row r="2383" spans="1:36" ht="11.25" customHeight="1">
      <c r="A2383" s="156">
        <v>28300651</v>
      </c>
      <c r="C2383" s="197" t="s">
        <v>1038</v>
      </c>
      <c r="D2383" s="159">
        <v>-8321338.0599999996</v>
      </c>
      <c r="E2383" s="159">
        <v>-8279027.2999999998</v>
      </c>
      <c r="F2383" s="159">
        <v>-8236924.3799999999</v>
      </c>
      <c r="G2383" s="159">
        <v>-8068876.6399999997</v>
      </c>
      <c r="H2383" s="159">
        <v>-8029295.8099999996</v>
      </c>
      <c r="I2383" s="159">
        <v>-7987563.0800000001</v>
      </c>
      <c r="J2383" s="275">
        <v>-7946081.3600000003</v>
      </c>
      <c r="K2383" s="275">
        <v>-7904287.6500000004</v>
      </c>
      <c r="L2383" s="160">
        <v>-7862989.8600000003</v>
      </c>
      <c r="M2383" s="160">
        <v>-7820023.5499999998</v>
      </c>
      <c r="N2383" s="160">
        <v>-7777099.4100000001</v>
      </c>
      <c r="O2383" s="160">
        <v>-7735892.2300000004</v>
      </c>
      <c r="P2383" s="160">
        <v>-7693468.1500000004</v>
      </c>
      <c r="Q2383" s="160">
        <f t="shared" si="527"/>
        <v>-7971288.697916667</v>
      </c>
      <c r="R2383" s="222" t="s">
        <v>800</v>
      </c>
      <c r="S2383" s="222"/>
      <c r="T2383" s="222" t="s">
        <v>586</v>
      </c>
      <c r="U2383" s="517"/>
      <c r="V2383" s="16">
        <v>0</v>
      </c>
      <c r="W2383" s="11">
        <v>0</v>
      </c>
      <c r="X2383" s="17">
        <v>0</v>
      </c>
      <c r="Y2383" s="16">
        <f>Q2383</f>
        <v>-7971288.697916667</v>
      </c>
      <c r="Z2383" s="11"/>
      <c r="AA2383" s="17">
        <f>Q2383</f>
        <v>-7971288.697916667</v>
      </c>
      <c r="AB2383" s="16"/>
      <c r="AC2383" s="11">
        <v>0</v>
      </c>
      <c r="AD2383" s="17">
        <f>SUM(AB2383:AC2383)</f>
        <v>0</v>
      </c>
      <c r="AE2383" s="16"/>
      <c r="AF2383" s="11"/>
      <c r="AG2383" s="17"/>
      <c r="AH2383" s="161"/>
      <c r="AI2383" s="285"/>
      <c r="AJ2383" s="16">
        <f t="shared" si="526"/>
        <v>0</v>
      </c>
    </row>
    <row r="2384" spans="1:36" ht="11.25" customHeight="1">
      <c r="A2384" s="156">
        <v>28300661</v>
      </c>
      <c r="C2384" s="197" t="s">
        <v>1935</v>
      </c>
      <c r="D2384" s="159">
        <v>-9534613.9000000004</v>
      </c>
      <c r="E2384" s="159">
        <v>-9450466.5500000007</v>
      </c>
      <c r="F2384" s="159">
        <v>-9366319.1999999993</v>
      </c>
      <c r="G2384" s="159">
        <v>-9282171.8499999996</v>
      </c>
      <c r="H2384" s="159">
        <v>-9198024.5</v>
      </c>
      <c r="I2384" s="159">
        <v>-9113877.1500000004</v>
      </c>
      <c r="J2384" s="275">
        <v>-9029729.8000000007</v>
      </c>
      <c r="K2384" s="275">
        <v>-8945582.4499999993</v>
      </c>
      <c r="L2384" s="160">
        <v>-8861435.0999999996</v>
      </c>
      <c r="M2384" s="160">
        <v>-8777287.75</v>
      </c>
      <c r="N2384" s="160">
        <v>-8693140.4000000004</v>
      </c>
      <c r="O2384" s="160">
        <v>-8608993.0500000007</v>
      </c>
      <c r="P2384" s="160">
        <v>-8524845.6999999993</v>
      </c>
      <c r="Q2384" s="160">
        <f t="shared" si="527"/>
        <v>-9029729.7999999989</v>
      </c>
      <c r="R2384" s="222" t="s">
        <v>1937</v>
      </c>
      <c r="S2384" s="222"/>
      <c r="T2384" s="222" t="s">
        <v>586</v>
      </c>
      <c r="U2384" s="517"/>
      <c r="V2384" s="16">
        <v>0</v>
      </c>
      <c r="W2384" s="11">
        <v>0</v>
      </c>
      <c r="X2384" s="17">
        <v>0</v>
      </c>
      <c r="Y2384" s="16">
        <f>Q2384</f>
        <v>-9029729.7999999989</v>
      </c>
      <c r="Z2384" s="11"/>
      <c r="AA2384" s="17">
        <f>Q2384</f>
        <v>-9029729.7999999989</v>
      </c>
      <c r="AB2384" s="16" t="s">
        <v>327</v>
      </c>
      <c r="AC2384" s="11"/>
      <c r="AD2384" s="17"/>
      <c r="AE2384" s="16"/>
      <c r="AF2384" s="11"/>
      <c r="AG2384" s="17"/>
      <c r="AH2384" s="161"/>
      <c r="AI2384" s="285"/>
      <c r="AJ2384" s="16">
        <f t="shared" si="526"/>
        <v>0</v>
      </c>
    </row>
    <row r="2385" spans="1:36" ht="11.25" customHeight="1">
      <c r="A2385" s="156">
        <v>28300671</v>
      </c>
      <c r="C2385" s="197" t="s">
        <v>1936</v>
      </c>
      <c r="D2385" s="159">
        <v>0</v>
      </c>
      <c r="E2385" s="159">
        <v>0</v>
      </c>
      <c r="F2385" s="159">
        <v>0</v>
      </c>
      <c r="G2385" s="159">
        <v>0</v>
      </c>
      <c r="H2385" s="159">
        <v>0</v>
      </c>
      <c r="I2385" s="159">
        <v>0</v>
      </c>
      <c r="J2385" s="275">
        <v>0</v>
      </c>
      <c r="K2385" s="275">
        <v>0</v>
      </c>
      <c r="L2385" s="160">
        <v>0</v>
      </c>
      <c r="M2385" s="160">
        <v>0</v>
      </c>
      <c r="N2385" s="160">
        <v>0</v>
      </c>
      <c r="O2385" s="160">
        <v>0</v>
      </c>
      <c r="P2385" s="160">
        <v>0</v>
      </c>
      <c r="Q2385" s="160">
        <f t="shared" si="527"/>
        <v>0</v>
      </c>
      <c r="R2385" s="222" t="s">
        <v>1938</v>
      </c>
      <c r="S2385" s="222"/>
      <c r="T2385" s="222" t="s">
        <v>586</v>
      </c>
      <c r="U2385" s="517"/>
      <c r="V2385" s="16">
        <v>0</v>
      </c>
      <c r="W2385" s="11">
        <v>0</v>
      </c>
      <c r="X2385" s="17">
        <v>0</v>
      </c>
      <c r="Y2385" s="16">
        <f>Q2385</f>
        <v>0</v>
      </c>
      <c r="Z2385" s="11"/>
      <c r="AA2385" s="17">
        <f>Q2385</f>
        <v>0</v>
      </c>
      <c r="AB2385" s="16" t="s">
        <v>327</v>
      </c>
      <c r="AC2385" s="11"/>
      <c r="AD2385" s="17"/>
      <c r="AE2385" s="16"/>
      <c r="AF2385" s="11"/>
      <c r="AG2385" s="17"/>
      <c r="AH2385" s="161"/>
      <c r="AI2385" s="285"/>
      <c r="AJ2385" s="16">
        <f t="shared" si="526"/>
        <v>0</v>
      </c>
    </row>
    <row r="2386" spans="1:36" ht="11.25" customHeight="1">
      <c r="A2386" s="213">
        <v>28300681</v>
      </c>
      <c r="B2386" s="229"/>
      <c r="C2386" s="197" t="s">
        <v>2002</v>
      </c>
      <c r="D2386" s="201">
        <v>0</v>
      </c>
      <c r="E2386" s="201">
        <v>0</v>
      </c>
      <c r="F2386" s="159">
        <v>0</v>
      </c>
      <c r="G2386" s="159">
        <v>0</v>
      </c>
      <c r="H2386" s="159">
        <v>0</v>
      </c>
      <c r="I2386" s="159">
        <v>0</v>
      </c>
      <c r="J2386" s="275">
        <v>0</v>
      </c>
      <c r="K2386" s="275">
        <v>0</v>
      </c>
      <c r="L2386" s="275">
        <v>0</v>
      </c>
      <c r="M2386" s="275">
        <v>0</v>
      </c>
      <c r="N2386" s="275">
        <v>0</v>
      </c>
      <c r="O2386" s="275">
        <v>0</v>
      </c>
      <c r="P2386" s="275">
        <v>0</v>
      </c>
      <c r="Q2386" s="160">
        <f t="shared" si="527"/>
        <v>0</v>
      </c>
      <c r="R2386" s="222"/>
      <c r="S2386" s="222"/>
      <c r="T2386" s="222" t="s">
        <v>586</v>
      </c>
      <c r="U2386" s="517"/>
      <c r="V2386" s="16">
        <v>0</v>
      </c>
      <c r="W2386" s="11">
        <v>0</v>
      </c>
      <c r="X2386" s="17">
        <v>0</v>
      </c>
      <c r="Y2386" s="16"/>
      <c r="Z2386" s="11"/>
      <c r="AA2386" s="17"/>
      <c r="AB2386" s="16">
        <f>$Q2386</f>
        <v>0</v>
      </c>
      <c r="AC2386" s="11">
        <v>0</v>
      </c>
      <c r="AD2386" s="17">
        <f>SUM(AB2386:AC2386)</f>
        <v>0</v>
      </c>
      <c r="AE2386" s="16"/>
      <c r="AF2386" s="11"/>
      <c r="AG2386" s="17"/>
      <c r="AH2386" s="161"/>
      <c r="AI2386" s="285"/>
      <c r="AJ2386" s="16">
        <f t="shared" si="526"/>
        <v>0</v>
      </c>
    </row>
    <row r="2387" spans="1:36" ht="11.25" customHeight="1">
      <c r="A2387" s="213">
        <v>28300691</v>
      </c>
      <c r="B2387" s="229"/>
      <c r="C2387" s="197" t="s">
        <v>2001</v>
      </c>
      <c r="D2387" s="201">
        <v>0</v>
      </c>
      <c r="E2387" s="201">
        <v>0</v>
      </c>
      <c r="F2387" s="159">
        <v>0</v>
      </c>
      <c r="G2387" s="159">
        <v>0</v>
      </c>
      <c r="H2387" s="159">
        <v>0</v>
      </c>
      <c r="I2387" s="159">
        <v>0</v>
      </c>
      <c r="J2387" s="275">
        <v>0</v>
      </c>
      <c r="K2387" s="275">
        <v>0</v>
      </c>
      <c r="L2387" s="275">
        <v>0</v>
      </c>
      <c r="M2387" s="275">
        <v>0</v>
      </c>
      <c r="N2387" s="275">
        <v>0</v>
      </c>
      <c r="O2387" s="275">
        <v>0</v>
      </c>
      <c r="P2387" s="275">
        <v>0</v>
      </c>
      <c r="Q2387" s="160">
        <f t="shared" si="527"/>
        <v>0</v>
      </c>
      <c r="R2387" s="222"/>
      <c r="S2387" s="222"/>
      <c r="T2387" s="222" t="s">
        <v>586</v>
      </c>
      <c r="U2387" s="517"/>
      <c r="V2387" s="16">
        <v>0</v>
      </c>
      <c r="W2387" s="11">
        <v>0</v>
      </c>
      <c r="X2387" s="17">
        <v>0</v>
      </c>
      <c r="Y2387" s="16"/>
      <c r="Z2387" s="11"/>
      <c r="AA2387" s="17"/>
      <c r="AB2387" s="16">
        <f>$Q2387</f>
        <v>0</v>
      </c>
      <c r="AC2387" s="11">
        <v>0</v>
      </c>
      <c r="AD2387" s="17">
        <f>SUM(AB2387:AC2387)</f>
        <v>0</v>
      </c>
      <c r="AE2387" s="16"/>
      <c r="AF2387" s="11"/>
      <c r="AG2387" s="17"/>
      <c r="AH2387" s="161"/>
      <c r="AI2387" s="285"/>
      <c r="AJ2387" s="16">
        <f t="shared" si="526"/>
        <v>0</v>
      </c>
    </row>
    <row r="2388" spans="1:36" ht="11.25" customHeight="1">
      <c r="A2388" s="213">
        <v>28300701</v>
      </c>
      <c r="B2388" s="229"/>
      <c r="C2388" s="197" t="s">
        <v>2229</v>
      </c>
      <c r="D2388" s="201">
        <v>0</v>
      </c>
      <c r="E2388" s="201">
        <v>0</v>
      </c>
      <c r="F2388" s="159">
        <v>0</v>
      </c>
      <c r="G2388" s="159">
        <v>0</v>
      </c>
      <c r="H2388" s="159">
        <v>0</v>
      </c>
      <c r="I2388" s="159">
        <v>0</v>
      </c>
      <c r="J2388" s="275">
        <v>0</v>
      </c>
      <c r="K2388" s="275">
        <v>0</v>
      </c>
      <c r="L2388" s="275">
        <v>0</v>
      </c>
      <c r="M2388" s="275">
        <v>0</v>
      </c>
      <c r="N2388" s="275">
        <v>0</v>
      </c>
      <c r="O2388" s="275">
        <v>0</v>
      </c>
      <c r="P2388" s="275">
        <v>0</v>
      </c>
      <c r="Q2388" s="160">
        <f t="shared" si="527"/>
        <v>0</v>
      </c>
      <c r="R2388" s="222"/>
      <c r="S2388" s="222"/>
      <c r="T2388" s="222" t="s">
        <v>1771</v>
      </c>
      <c r="U2388" s="517"/>
      <c r="V2388" s="16">
        <v>0</v>
      </c>
      <c r="W2388" s="11">
        <v>0</v>
      </c>
      <c r="X2388" s="17">
        <v>0</v>
      </c>
      <c r="Y2388" s="16"/>
      <c r="Z2388" s="11"/>
      <c r="AA2388" s="17"/>
      <c r="AB2388" s="16"/>
      <c r="AC2388" s="11"/>
      <c r="AD2388" s="11"/>
      <c r="AE2388" s="16">
        <f>$Q$2388</f>
        <v>0</v>
      </c>
      <c r="AF2388" s="11">
        <f>$Q$2388</f>
        <v>0</v>
      </c>
      <c r="AG2388" s="17">
        <f>$Q$2388</f>
        <v>0</v>
      </c>
      <c r="AH2388" s="161"/>
      <c r="AI2388" s="285"/>
      <c r="AJ2388" s="16">
        <f t="shared" si="526"/>
        <v>0</v>
      </c>
    </row>
    <row r="2389" spans="1:36" ht="11.25" customHeight="1">
      <c r="A2389" s="213">
        <v>28300721</v>
      </c>
      <c r="B2389" s="229"/>
      <c r="C2389" s="197" t="s">
        <v>2263</v>
      </c>
      <c r="D2389" s="201">
        <v>-918671.82</v>
      </c>
      <c r="E2389" s="201">
        <v>-787432.32</v>
      </c>
      <c r="F2389" s="159">
        <v>-656192.81999999995</v>
      </c>
      <c r="G2389" s="159">
        <v>-524953.31999999995</v>
      </c>
      <c r="H2389" s="159">
        <v>-393713.82</v>
      </c>
      <c r="I2389" s="159">
        <v>-262474.32</v>
      </c>
      <c r="J2389" s="275">
        <v>-131234.82</v>
      </c>
      <c r="K2389" s="275">
        <v>0</v>
      </c>
      <c r="L2389" s="275">
        <v>0</v>
      </c>
      <c r="M2389" s="275">
        <v>0</v>
      </c>
      <c r="N2389" s="275">
        <v>0</v>
      </c>
      <c r="O2389" s="275">
        <v>0</v>
      </c>
      <c r="P2389" s="275">
        <v>0</v>
      </c>
      <c r="Q2389" s="275">
        <f t="shared" si="527"/>
        <v>-267944.77749999997</v>
      </c>
      <c r="R2389" s="222" t="s">
        <v>2409</v>
      </c>
      <c r="S2389" s="222"/>
      <c r="T2389" s="222" t="s">
        <v>586</v>
      </c>
      <c r="U2389" s="517"/>
      <c r="V2389" s="16">
        <v>0</v>
      </c>
      <c r="W2389" s="11">
        <v>0</v>
      </c>
      <c r="X2389" s="17">
        <v>0</v>
      </c>
      <c r="Y2389" s="16">
        <f>Q2389</f>
        <v>-267944.77749999997</v>
      </c>
      <c r="Z2389" s="11"/>
      <c r="AA2389" s="17">
        <f>Q2389</f>
        <v>-267944.77749999997</v>
      </c>
      <c r="AB2389" s="16" t="s">
        <v>327</v>
      </c>
      <c r="AC2389" s="11"/>
      <c r="AD2389" s="17"/>
      <c r="AE2389" s="16"/>
      <c r="AF2389" s="11"/>
      <c r="AG2389" s="17"/>
      <c r="AH2389" s="161"/>
      <c r="AI2389" s="285"/>
      <c r="AJ2389" s="16">
        <f t="shared" si="526"/>
        <v>0</v>
      </c>
    </row>
    <row r="2390" spans="1:36" ht="11.25" customHeight="1">
      <c r="A2390" s="213">
        <v>28300731</v>
      </c>
      <c r="B2390" s="229"/>
      <c r="C2390" s="197" t="s">
        <v>2414</v>
      </c>
      <c r="D2390" s="201">
        <v>-6460437.1200000001</v>
      </c>
      <c r="E2390" s="201">
        <v>-6328591.4199999999</v>
      </c>
      <c r="F2390" s="159">
        <v>-6196745.7199999997</v>
      </c>
      <c r="G2390" s="159">
        <v>-6064900.0199999996</v>
      </c>
      <c r="H2390" s="159">
        <v>-5933054.3200000003</v>
      </c>
      <c r="I2390" s="159">
        <v>-5801208.6200000001</v>
      </c>
      <c r="J2390" s="275">
        <v>-5669362.9199999999</v>
      </c>
      <c r="K2390" s="275">
        <v>-5537517.2199999997</v>
      </c>
      <c r="L2390" s="275">
        <v>-5405671.5199999996</v>
      </c>
      <c r="M2390" s="275">
        <v>-5273825.82</v>
      </c>
      <c r="N2390" s="275">
        <v>-5141980.12</v>
      </c>
      <c r="O2390" s="275">
        <v>-5010134.42</v>
      </c>
      <c r="P2390" s="275">
        <v>-4878288.72</v>
      </c>
      <c r="Q2390" s="275">
        <f t="shared" si="527"/>
        <v>-5669362.9200000009</v>
      </c>
      <c r="R2390" s="222" t="s">
        <v>602</v>
      </c>
      <c r="S2390" s="222"/>
      <c r="T2390" s="222" t="s">
        <v>586</v>
      </c>
      <c r="U2390" s="518"/>
      <c r="V2390" s="16">
        <v>0</v>
      </c>
      <c r="W2390" s="11">
        <v>0</v>
      </c>
      <c r="X2390" s="17">
        <v>0</v>
      </c>
      <c r="Y2390" s="16">
        <f>Q2390</f>
        <v>-5669362.9200000009</v>
      </c>
      <c r="Z2390" s="11"/>
      <c r="AA2390" s="17">
        <f>Q2390</f>
        <v>-5669362.9200000009</v>
      </c>
      <c r="AB2390" s="16" t="s">
        <v>327</v>
      </c>
      <c r="AC2390" s="11"/>
      <c r="AD2390" s="17"/>
      <c r="AE2390" s="16"/>
      <c r="AF2390" s="11"/>
      <c r="AG2390" s="17"/>
      <c r="AH2390" s="161"/>
      <c r="AI2390" s="285"/>
      <c r="AJ2390" s="16">
        <f t="shared" si="526"/>
        <v>0</v>
      </c>
    </row>
    <row r="2391" spans="1:36" ht="11.25" customHeight="1">
      <c r="A2391" s="213">
        <v>28300741</v>
      </c>
      <c r="B2391" s="229"/>
      <c r="C2391" s="197" t="s">
        <v>2612</v>
      </c>
      <c r="D2391" s="201">
        <v>-726657.37</v>
      </c>
      <c r="E2391" s="201">
        <v>-707017.82</v>
      </c>
      <c r="F2391" s="159">
        <v>-687378.27</v>
      </c>
      <c r="G2391" s="159">
        <v>-667738.72</v>
      </c>
      <c r="H2391" s="159">
        <v>-648099.17000000004</v>
      </c>
      <c r="I2391" s="159">
        <v>-628459.62</v>
      </c>
      <c r="J2391" s="275">
        <v>-608820.06999999995</v>
      </c>
      <c r="K2391" s="275">
        <v>-589180.52</v>
      </c>
      <c r="L2391" s="275">
        <v>-569540.97</v>
      </c>
      <c r="M2391" s="275">
        <v>-549901.42000000004</v>
      </c>
      <c r="N2391" s="275">
        <v>-530261.87</v>
      </c>
      <c r="O2391" s="275">
        <v>-510622.32</v>
      </c>
      <c r="P2391" s="275">
        <v>-490982.77</v>
      </c>
      <c r="Q2391" s="275">
        <f t="shared" si="527"/>
        <v>-608820.06999999995</v>
      </c>
      <c r="R2391" s="222" t="s">
        <v>1166</v>
      </c>
      <c r="S2391" s="222"/>
      <c r="T2391" s="222" t="s">
        <v>586</v>
      </c>
      <c r="U2391" s="518"/>
      <c r="V2391" s="16">
        <v>0</v>
      </c>
      <c r="W2391" s="11">
        <v>0</v>
      </c>
      <c r="X2391" s="17">
        <v>0</v>
      </c>
      <c r="Y2391" s="16">
        <f>Q2391</f>
        <v>-608820.06999999995</v>
      </c>
      <c r="Z2391" s="11"/>
      <c r="AA2391" s="17">
        <f>Q2391</f>
        <v>-608820.06999999995</v>
      </c>
      <c r="AB2391" s="16" t="s">
        <v>327</v>
      </c>
      <c r="AC2391" s="11"/>
      <c r="AD2391" s="17"/>
      <c r="AE2391" s="16"/>
      <c r="AF2391" s="11"/>
      <c r="AG2391" s="17"/>
      <c r="AH2391" s="161"/>
      <c r="AI2391" s="285"/>
      <c r="AJ2391" s="16">
        <f t="shared" si="526"/>
        <v>0</v>
      </c>
    </row>
    <row r="2392" spans="1:36" ht="11.25" customHeight="1">
      <c r="A2392" s="213">
        <v>28300751</v>
      </c>
      <c r="B2392" s="229"/>
      <c r="C2392" s="197" t="s">
        <v>2729</v>
      </c>
      <c r="D2392" s="201">
        <v>0</v>
      </c>
      <c r="E2392" s="201">
        <v>0</v>
      </c>
      <c r="F2392" s="159">
        <v>0</v>
      </c>
      <c r="G2392" s="159">
        <v>0</v>
      </c>
      <c r="H2392" s="159">
        <v>0</v>
      </c>
      <c r="I2392" s="159">
        <v>0</v>
      </c>
      <c r="J2392" s="275">
        <v>0</v>
      </c>
      <c r="K2392" s="275">
        <v>0</v>
      </c>
      <c r="L2392" s="275">
        <v>0</v>
      </c>
      <c r="M2392" s="275">
        <v>0</v>
      </c>
      <c r="N2392" s="275">
        <v>0</v>
      </c>
      <c r="O2392" s="275">
        <v>0</v>
      </c>
      <c r="P2392" s="275">
        <v>0</v>
      </c>
      <c r="Q2392" s="275">
        <f t="shared" si="527"/>
        <v>0</v>
      </c>
      <c r="R2392" s="222"/>
      <c r="S2392" s="222"/>
      <c r="T2392" s="222" t="s">
        <v>586</v>
      </c>
      <c r="U2392" s="518"/>
      <c r="V2392" s="16">
        <v>0</v>
      </c>
      <c r="W2392" s="11">
        <v>0</v>
      </c>
      <c r="X2392" s="17">
        <v>0</v>
      </c>
      <c r="Y2392" s="16"/>
      <c r="Z2392" s="11"/>
      <c r="AA2392" s="17"/>
      <c r="AB2392" s="16">
        <f>$Q2392</f>
        <v>0</v>
      </c>
      <c r="AC2392" s="11">
        <v>0</v>
      </c>
      <c r="AD2392" s="17">
        <f>SUM(AB2392:AC2392)</f>
        <v>0</v>
      </c>
      <c r="AE2392" s="16"/>
      <c r="AF2392" s="11"/>
      <c r="AG2392" s="17"/>
      <c r="AH2392" s="161"/>
      <c r="AI2392" s="285"/>
      <c r="AJ2392" s="16">
        <f t="shared" si="526"/>
        <v>0</v>
      </c>
    </row>
    <row r="2393" spans="1:36" ht="12" customHeight="1">
      <c r="A2393" s="247">
        <v>28300761</v>
      </c>
      <c r="B2393" s="229"/>
      <c r="C2393" s="197" t="s">
        <v>2911</v>
      </c>
      <c r="D2393" s="201">
        <v>-1890939.75</v>
      </c>
      <c r="E2393" s="201">
        <v>-1886948.7</v>
      </c>
      <c r="F2393" s="159">
        <v>-2129786.75</v>
      </c>
      <c r="G2393" s="159">
        <v>-2381262.4500000002</v>
      </c>
      <c r="H2393" s="159">
        <v>-2596126.0499999998</v>
      </c>
      <c r="I2393" s="159">
        <v>-2626048.9500000002</v>
      </c>
      <c r="J2393" s="275">
        <v>-2653817.6</v>
      </c>
      <c r="K2393" s="275">
        <v>-2674841.4</v>
      </c>
      <c r="L2393" s="275">
        <v>-2674841.4</v>
      </c>
      <c r="M2393" s="275">
        <v>-2704389.1</v>
      </c>
      <c r="N2393" s="275">
        <v>-2704389.1</v>
      </c>
      <c r="O2393" s="275">
        <v>-2704389.1</v>
      </c>
      <c r="P2393" s="275">
        <v>-2720382.7</v>
      </c>
      <c r="Q2393" s="275">
        <f t="shared" si="527"/>
        <v>-2503541.8187500001</v>
      </c>
      <c r="R2393" s="222"/>
      <c r="S2393" s="222"/>
      <c r="T2393" s="222" t="s">
        <v>1182</v>
      </c>
      <c r="U2393" s="518"/>
      <c r="V2393" s="16"/>
      <c r="W2393" s="11"/>
      <c r="X2393" s="17"/>
      <c r="Y2393" s="16"/>
      <c r="Z2393" s="11"/>
      <c r="AA2393" s="17"/>
      <c r="AB2393" s="16"/>
      <c r="AC2393" s="11"/>
      <c r="AD2393" s="17"/>
      <c r="AE2393" s="16">
        <f>$Q$2393</f>
        <v>-2503541.8187500001</v>
      </c>
      <c r="AF2393" s="16">
        <f>$Q$2393</f>
        <v>-2503541.8187500001</v>
      </c>
      <c r="AG2393" s="16">
        <f>$Q$2393</f>
        <v>-2503541.8187500001</v>
      </c>
      <c r="AH2393" s="161"/>
      <c r="AI2393" s="285"/>
      <c r="AJ2393" s="16">
        <f t="shared" si="526"/>
        <v>0</v>
      </c>
    </row>
    <row r="2394" spans="1:36" ht="11.25" customHeight="1">
      <c r="A2394" s="213">
        <v>28302001</v>
      </c>
      <c r="B2394" s="229"/>
      <c r="C2394" s="197" t="s">
        <v>2620</v>
      </c>
      <c r="D2394" s="201">
        <v>-9766649.6600000001</v>
      </c>
      <c r="E2394" s="201">
        <v>-9035294.1099999994</v>
      </c>
      <c r="F2394" s="159">
        <v>-7393742.8399999999</v>
      </c>
      <c r="G2394" s="159">
        <v>-6649419.2199999997</v>
      </c>
      <c r="H2394" s="159">
        <v>-7107107.6600000001</v>
      </c>
      <c r="I2394" s="159">
        <v>-9356679.7699999996</v>
      </c>
      <c r="J2394" s="275">
        <v>-10729016.630000001</v>
      </c>
      <c r="K2394" s="275">
        <v>-13214001.65</v>
      </c>
      <c r="L2394" s="275">
        <v>-11298422.960000001</v>
      </c>
      <c r="M2394" s="275">
        <v>-12095246.99</v>
      </c>
      <c r="N2394" s="275">
        <v>-11645988.84</v>
      </c>
      <c r="O2394" s="275">
        <v>-11130138.9</v>
      </c>
      <c r="P2394" s="275">
        <v>-11547767.4</v>
      </c>
      <c r="Q2394" s="275">
        <f t="shared" si="527"/>
        <v>-10026022.341666667</v>
      </c>
      <c r="R2394" s="222"/>
      <c r="S2394" s="222"/>
      <c r="T2394" s="222" t="s">
        <v>586</v>
      </c>
      <c r="U2394" s="517"/>
      <c r="V2394" s="16">
        <v>0</v>
      </c>
      <c r="W2394" s="11">
        <v>0</v>
      </c>
      <c r="X2394" s="17">
        <v>0</v>
      </c>
      <c r="Y2394" s="16"/>
      <c r="Z2394" s="11"/>
      <c r="AA2394" s="17"/>
      <c r="AB2394" s="16">
        <f>$Q2394</f>
        <v>-10026022.341666667</v>
      </c>
      <c r="AC2394" s="11">
        <v>0</v>
      </c>
      <c r="AD2394" s="17">
        <f>SUM(AB2394:AC2394)</f>
        <v>-10026022.341666667</v>
      </c>
      <c r="AE2394" s="16"/>
      <c r="AF2394" s="11"/>
      <c r="AG2394" s="17"/>
      <c r="AH2394" s="161"/>
      <c r="AI2394" s="285"/>
      <c r="AJ2394" s="16">
        <f t="shared" si="526"/>
        <v>0</v>
      </c>
    </row>
    <row r="2395" spans="1:36" ht="11.25" customHeight="1">
      <c r="A2395" s="213">
        <v>28302002</v>
      </c>
      <c r="B2395" s="229"/>
      <c r="C2395" s="197" t="s">
        <v>2621</v>
      </c>
      <c r="D2395" s="201">
        <v>-19139206.800000001</v>
      </c>
      <c r="E2395" s="201">
        <v>-20831503.210000001</v>
      </c>
      <c r="F2395" s="159">
        <v>-20560370.989999998</v>
      </c>
      <c r="G2395" s="159">
        <v>-20812411.649999999</v>
      </c>
      <c r="H2395" s="159">
        <v>-21173743.829999998</v>
      </c>
      <c r="I2395" s="159">
        <v>-23675892.75</v>
      </c>
      <c r="J2395" s="275">
        <v>-24896407.539999999</v>
      </c>
      <c r="K2395" s="275">
        <v>-27436832.16</v>
      </c>
      <c r="L2395" s="275">
        <v>-27011594.370000001</v>
      </c>
      <c r="M2395" s="275">
        <v>-27418685.93</v>
      </c>
      <c r="N2395" s="275">
        <v>-27599853.34</v>
      </c>
      <c r="O2395" s="275">
        <v>-27913578.59</v>
      </c>
      <c r="P2395" s="275">
        <v>-28174889.32</v>
      </c>
      <c r="Q2395" s="275">
        <f t="shared" si="527"/>
        <v>-24415660.201666668</v>
      </c>
      <c r="R2395" s="222"/>
      <c r="S2395" s="222"/>
      <c r="T2395" s="222" t="s">
        <v>1294</v>
      </c>
      <c r="U2395" s="517"/>
      <c r="V2395" s="16">
        <v>0</v>
      </c>
      <c r="W2395" s="11">
        <v>0</v>
      </c>
      <c r="X2395" s="17">
        <v>0</v>
      </c>
      <c r="Y2395" s="16"/>
      <c r="Z2395" s="11"/>
      <c r="AA2395" s="17"/>
      <c r="AB2395" s="16"/>
      <c r="AC2395" s="11">
        <f>$Q2395</f>
        <v>-24415660.201666668</v>
      </c>
      <c r="AD2395" s="17">
        <f t="shared" ref="AD2395" si="528">SUM(AB2395:AC2395)</f>
        <v>-24415660.201666668</v>
      </c>
      <c r="AE2395" s="16"/>
      <c r="AF2395" s="11"/>
      <c r="AG2395" s="17"/>
      <c r="AH2395" s="161"/>
      <c r="AI2395" s="285"/>
      <c r="AJ2395" s="16">
        <f t="shared" si="526"/>
        <v>0</v>
      </c>
    </row>
    <row r="2396" spans="1:36" ht="11.25" customHeight="1">
      <c r="A2396" s="213">
        <v>28302011</v>
      </c>
      <c r="B2396" s="229"/>
      <c r="C2396" s="197" t="s">
        <v>2622</v>
      </c>
      <c r="D2396" s="201">
        <v>-3357594.5</v>
      </c>
      <c r="E2396" s="201">
        <v>-3282769.5</v>
      </c>
      <c r="F2396" s="159">
        <v>-2989799.41</v>
      </c>
      <c r="G2396" s="159">
        <v>-3076073.3</v>
      </c>
      <c r="H2396" s="159">
        <v>-3112055.88</v>
      </c>
      <c r="I2396" s="159">
        <v>-3400940.69</v>
      </c>
      <c r="J2396" s="275">
        <v>-3984513.86</v>
      </c>
      <c r="K2396" s="275">
        <v>-4736772.87</v>
      </c>
      <c r="L2396" s="275">
        <v>-3584342.21</v>
      </c>
      <c r="M2396" s="275">
        <v>-3822824.39</v>
      </c>
      <c r="N2396" s="275">
        <v>-3798380.68</v>
      </c>
      <c r="O2396" s="275">
        <v>-3859340.79</v>
      </c>
      <c r="P2396" s="275">
        <v>-4135310.84</v>
      </c>
      <c r="Q2396" s="275">
        <f t="shared" si="527"/>
        <v>-3616188.8541666674</v>
      </c>
      <c r="R2396" s="222"/>
      <c r="S2396" s="222"/>
      <c r="T2396" s="222" t="s">
        <v>586</v>
      </c>
      <c r="U2396" s="517"/>
      <c r="V2396" s="16">
        <v>0</v>
      </c>
      <c r="W2396" s="11">
        <v>0</v>
      </c>
      <c r="X2396" s="17">
        <v>0</v>
      </c>
      <c r="Y2396" s="16"/>
      <c r="Z2396" s="11"/>
      <c r="AA2396" s="17"/>
      <c r="AB2396" s="16">
        <f>$Q2396</f>
        <v>-3616188.8541666674</v>
      </c>
      <c r="AC2396" s="11">
        <v>0</v>
      </c>
      <c r="AD2396" s="17">
        <f>SUM(AB2396:AC2396)</f>
        <v>-3616188.8541666674</v>
      </c>
      <c r="AE2396" s="16"/>
      <c r="AF2396" s="11"/>
      <c r="AG2396" s="17"/>
      <c r="AH2396" s="161"/>
      <c r="AI2396" s="285"/>
      <c r="AJ2396" s="16">
        <f t="shared" si="526"/>
        <v>0</v>
      </c>
    </row>
    <row r="2397" spans="1:36" ht="11.25" customHeight="1">
      <c r="A2397" s="213">
        <v>28302012</v>
      </c>
      <c r="B2397" s="229"/>
      <c r="C2397" s="197" t="s">
        <v>2623</v>
      </c>
      <c r="D2397" s="201">
        <v>-4896144.3600000003</v>
      </c>
      <c r="E2397" s="201">
        <v>-5247994.58</v>
      </c>
      <c r="F2397" s="159">
        <v>-5338376.5599999996</v>
      </c>
      <c r="G2397" s="159">
        <v>-4872530.3</v>
      </c>
      <c r="H2397" s="159">
        <v>-5202306.7300000004</v>
      </c>
      <c r="I2397" s="159">
        <v>-5943713.4000000004</v>
      </c>
      <c r="J2397" s="275">
        <v>-6046058.7000000002</v>
      </c>
      <c r="K2397" s="275">
        <v>-6642884.46</v>
      </c>
      <c r="L2397" s="275">
        <v>-6480221.3399999999</v>
      </c>
      <c r="M2397" s="275">
        <v>-6450270.4800000004</v>
      </c>
      <c r="N2397" s="275">
        <v>-6403128.7699999996</v>
      </c>
      <c r="O2397" s="275">
        <v>-6479790.3399999999</v>
      </c>
      <c r="P2397" s="275">
        <v>-6349302.1699999999</v>
      </c>
      <c r="Q2397" s="275">
        <f t="shared" si="527"/>
        <v>-5894166.5770833334</v>
      </c>
      <c r="R2397" s="222"/>
      <c r="S2397" s="222"/>
      <c r="T2397" s="222" t="s">
        <v>1294</v>
      </c>
      <c r="U2397" s="517"/>
      <c r="V2397" s="16">
        <v>0</v>
      </c>
      <c r="W2397" s="11">
        <v>0</v>
      </c>
      <c r="X2397" s="17">
        <v>0</v>
      </c>
      <c r="Y2397" s="16"/>
      <c r="Z2397" s="11"/>
      <c r="AA2397" s="17"/>
      <c r="AB2397" s="16"/>
      <c r="AC2397" s="11">
        <f>$Q2397</f>
        <v>-5894166.5770833334</v>
      </c>
      <c r="AD2397" s="17">
        <f t="shared" ref="AD2397" si="529">SUM(AB2397:AC2397)</f>
        <v>-5894166.5770833334</v>
      </c>
      <c r="AE2397" s="16"/>
      <c r="AF2397" s="11"/>
      <c r="AG2397" s="17"/>
      <c r="AH2397" s="161"/>
      <c r="AI2397" s="285"/>
      <c r="AJ2397" s="16">
        <f t="shared" si="526"/>
        <v>0</v>
      </c>
    </row>
    <row r="2398" spans="1:36" ht="11.25" customHeight="1">
      <c r="A2398" s="213">
        <v>28302021</v>
      </c>
      <c r="B2398" s="229"/>
      <c r="C2398" s="197" t="s">
        <v>2627</v>
      </c>
      <c r="D2398" s="201">
        <v>-10323230.699999999</v>
      </c>
      <c r="E2398" s="201">
        <v>-10598131.550000001</v>
      </c>
      <c r="F2398" s="159">
        <v>-10884017.85</v>
      </c>
      <c r="G2398" s="159">
        <v>-10456400.18</v>
      </c>
      <c r="H2398" s="159">
        <v>-10469632.279999999</v>
      </c>
      <c r="I2398" s="159">
        <v>-10655630.33</v>
      </c>
      <c r="J2398" s="275">
        <v>-11388554.18</v>
      </c>
      <c r="K2398" s="275">
        <v>-12024445.73</v>
      </c>
      <c r="L2398" s="275">
        <v>-12612463.93</v>
      </c>
      <c r="M2398" s="275">
        <v>-11573608.98</v>
      </c>
      <c r="N2398" s="275">
        <v>-11744868.880000001</v>
      </c>
      <c r="O2398" s="275">
        <v>-11265621.93</v>
      </c>
      <c r="P2398" s="275">
        <v>-11463316.98</v>
      </c>
      <c r="Q2398" s="275">
        <f t="shared" si="527"/>
        <v>-11213887.471666666</v>
      </c>
      <c r="R2398" s="222"/>
      <c r="S2398" s="222"/>
      <c r="T2398" s="222" t="s">
        <v>586</v>
      </c>
      <c r="U2398" s="517"/>
      <c r="V2398" s="16">
        <v>0</v>
      </c>
      <c r="W2398" s="11">
        <v>0</v>
      </c>
      <c r="X2398" s="17">
        <v>0</v>
      </c>
      <c r="Y2398" s="16"/>
      <c r="Z2398" s="11"/>
      <c r="AA2398" s="17"/>
      <c r="AB2398" s="16">
        <f>$Q2398</f>
        <v>-11213887.471666666</v>
      </c>
      <c r="AC2398" s="11">
        <v>0</v>
      </c>
      <c r="AD2398" s="17">
        <f>SUM(AB2398:AC2398)</f>
        <v>-11213887.471666666</v>
      </c>
      <c r="AE2398" s="16"/>
      <c r="AF2398" s="11"/>
      <c r="AG2398" s="17"/>
      <c r="AH2398" s="161"/>
      <c r="AI2398" s="285"/>
      <c r="AJ2398" s="16">
        <f t="shared" si="526"/>
        <v>0</v>
      </c>
    </row>
    <row r="2399" spans="1:36" ht="11.25" customHeight="1">
      <c r="A2399" s="213">
        <v>28302022</v>
      </c>
      <c r="B2399" s="229"/>
      <c r="C2399" s="197" t="s">
        <v>2626</v>
      </c>
      <c r="D2399" s="201">
        <v>-4176673.83</v>
      </c>
      <c r="E2399" s="201">
        <v>-4401766.88</v>
      </c>
      <c r="F2399" s="159">
        <v>-4139119.18</v>
      </c>
      <c r="G2399" s="159">
        <v>-3667066.61</v>
      </c>
      <c r="H2399" s="159">
        <v>-3294654.71</v>
      </c>
      <c r="I2399" s="159">
        <v>-3137530.96</v>
      </c>
      <c r="J2399" s="275">
        <v>-3286286.25</v>
      </c>
      <c r="K2399" s="275">
        <v>-3515340.25</v>
      </c>
      <c r="L2399" s="275">
        <v>-3804827.35</v>
      </c>
      <c r="M2399" s="275">
        <v>-3986156.75</v>
      </c>
      <c r="N2399" s="275">
        <v>-4323923.2</v>
      </c>
      <c r="O2399" s="275">
        <v>-4587812.7</v>
      </c>
      <c r="P2399" s="275">
        <v>-4888014</v>
      </c>
      <c r="Q2399" s="275">
        <f t="shared" si="527"/>
        <v>-3889735.7295833337</v>
      </c>
      <c r="R2399" s="222"/>
      <c r="S2399" s="222"/>
      <c r="T2399" s="222" t="s">
        <v>1294</v>
      </c>
      <c r="U2399" s="517"/>
      <c r="V2399" s="16">
        <v>0</v>
      </c>
      <c r="W2399" s="11">
        <v>0</v>
      </c>
      <c r="X2399" s="17">
        <v>0</v>
      </c>
      <c r="Y2399" s="16"/>
      <c r="Z2399" s="11"/>
      <c r="AA2399" s="17"/>
      <c r="AB2399" s="16"/>
      <c r="AC2399" s="11">
        <f>$Q2399</f>
        <v>-3889735.7295833337</v>
      </c>
      <c r="AD2399" s="17">
        <f t="shared" ref="AD2399" si="530">SUM(AB2399:AC2399)</f>
        <v>-3889735.7295833337</v>
      </c>
      <c r="AE2399" s="16"/>
      <c r="AF2399" s="11"/>
      <c r="AG2399" s="17"/>
      <c r="AH2399" s="161"/>
      <c r="AI2399" s="285"/>
      <c r="AJ2399" s="16">
        <f t="shared" si="526"/>
        <v>0</v>
      </c>
    </row>
    <row r="2400" spans="1:36" ht="11.25" customHeight="1">
      <c r="A2400" s="213">
        <v>28302031</v>
      </c>
      <c r="B2400" s="229"/>
      <c r="C2400" s="197" t="s">
        <v>2727</v>
      </c>
      <c r="D2400" s="201">
        <v>-810121.9</v>
      </c>
      <c r="E2400" s="201">
        <v>-905153.75</v>
      </c>
      <c r="F2400" s="159">
        <v>-1163646.6000000001</v>
      </c>
      <c r="G2400" s="159">
        <v>-1042303.25</v>
      </c>
      <c r="H2400" s="159">
        <v>-1245899.92</v>
      </c>
      <c r="I2400" s="159">
        <v>-1161232.17</v>
      </c>
      <c r="J2400" s="275">
        <v>-1332919.75</v>
      </c>
      <c r="K2400" s="275">
        <v>-1378286.82</v>
      </c>
      <c r="L2400" s="275">
        <v>-536942.6</v>
      </c>
      <c r="M2400" s="275">
        <v>-380565.1</v>
      </c>
      <c r="N2400" s="275">
        <v>-674291.02</v>
      </c>
      <c r="O2400" s="275">
        <v>-304131.76</v>
      </c>
      <c r="P2400" s="275">
        <v>-94629.3</v>
      </c>
      <c r="Q2400" s="275">
        <f t="shared" si="527"/>
        <v>-881479.0283333332</v>
      </c>
      <c r="R2400" s="222"/>
      <c r="S2400" s="222"/>
      <c r="T2400" s="222" t="s">
        <v>586</v>
      </c>
      <c r="U2400" s="517"/>
      <c r="V2400" s="16">
        <v>0</v>
      </c>
      <c r="W2400" s="11">
        <v>0</v>
      </c>
      <c r="X2400" s="17">
        <v>0</v>
      </c>
      <c r="Y2400" s="16"/>
      <c r="Z2400" s="11"/>
      <c r="AA2400" s="17"/>
      <c r="AB2400" s="16">
        <f>$Q2400</f>
        <v>-881479.0283333332</v>
      </c>
      <c r="AC2400" s="11">
        <v>0</v>
      </c>
      <c r="AD2400" s="17">
        <f>SUM(AB2400:AC2400)</f>
        <v>-881479.0283333332</v>
      </c>
      <c r="AE2400" s="16"/>
      <c r="AF2400" s="11"/>
      <c r="AG2400" s="17"/>
      <c r="AH2400" s="161"/>
      <c r="AI2400" s="285"/>
      <c r="AJ2400" s="16">
        <f t="shared" si="526"/>
        <v>0</v>
      </c>
    </row>
    <row r="2401" spans="1:36" ht="11.25" customHeight="1">
      <c r="A2401" s="213">
        <v>28302032</v>
      </c>
      <c r="B2401" s="229"/>
      <c r="C2401" s="197" t="s">
        <v>2728</v>
      </c>
      <c r="D2401" s="201">
        <v>0</v>
      </c>
      <c r="E2401" s="201">
        <v>0</v>
      </c>
      <c r="F2401" s="159">
        <v>0</v>
      </c>
      <c r="G2401" s="159">
        <v>0</v>
      </c>
      <c r="H2401" s="159">
        <v>0</v>
      </c>
      <c r="I2401" s="159">
        <v>0</v>
      </c>
      <c r="J2401" s="275">
        <v>0</v>
      </c>
      <c r="K2401" s="275">
        <v>0</v>
      </c>
      <c r="L2401" s="275">
        <v>0</v>
      </c>
      <c r="M2401" s="275">
        <v>0</v>
      </c>
      <c r="N2401" s="275">
        <v>0</v>
      </c>
      <c r="O2401" s="275">
        <v>0</v>
      </c>
      <c r="P2401" s="275">
        <v>0</v>
      </c>
      <c r="Q2401" s="275">
        <f t="shared" si="527"/>
        <v>0</v>
      </c>
      <c r="R2401" s="222"/>
      <c r="S2401" s="222"/>
      <c r="T2401" s="222" t="s">
        <v>1294</v>
      </c>
      <c r="U2401" s="517"/>
      <c r="V2401" s="16">
        <v>0</v>
      </c>
      <c r="W2401" s="11">
        <v>0</v>
      </c>
      <c r="X2401" s="17">
        <v>0</v>
      </c>
      <c r="Y2401" s="16"/>
      <c r="Z2401" s="11"/>
      <c r="AA2401" s="17"/>
      <c r="AB2401" s="16"/>
      <c r="AC2401" s="11">
        <f>$Q2401</f>
        <v>0</v>
      </c>
      <c r="AD2401" s="17">
        <f t="shared" ref="AD2401" si="531">SUM(AB2401:AC2401)</f>
        <v>0</v>
      </c>
      <c r="AE2401" s="16"/>
      <c r="AF2401" s="11"/>
      <c r="AG2401" s="17"/>
      <c r="AH2401" s="161"/>
      <c r="AI2401" s="285"/>
      <c r="AJ2401" s="16">
        <f t="shared" si="526"/>
        <v>0</v>
      </c>
    </row>
    <row r="2402" spans="1:36" ht="11.25" customHeight="1">
      <c r="A2402" s="213">
        <v>28302041</v>
      </c>
      <c r="B2402" s="229"/>
      <c r="C2402" s="197" t="s">
        <v>2752</v>
      </c>
      <c r="D2402" s="201">
        <v>-5962895.3099999996</v>
      </c>
      <c r="E2402" s="201">
        <v>-6340064.1900000004</v>
      </c>
      <c r="F2402" s="159">
        <v>-6216185.29</v>
      </c>
      <c r="G2402" s="159">
        <v>-6225566.1699999999</v>
      </c>
      <c r="H2402" s="159">
        <v>-6108113.7999999998</v>
      </c>
      <c r="I2402" s="159">
        <v>-6111150.8499999996</v>
      </c>
      <c r="J2402" s="275">
        <v>-5977746.7000000002</v>
      </c>
      <c r="K2402" s="275">
        <v>-5837624.75</v>
      </c>
      <c r="L2402" s="275">
        <v>-5653811.6500000004</v>
      </c>
      <c r="M2402" s="275">
        <v>-7424741.5599999996</v>
      </c>
      <c r="N2402" s="275">
        <v>-7786002.5999999996</v>
      </c>
      <c r="O2402" s="275">
        <v>-7980941.25</v>
      </c>
      <c r="P2402" s="275">
        <v>-7856467.4800000004</v>
      </c>
      <c r="Q2402" s="275">
        <f t="shared" si="527"/>
        <v>-6547635.8504166668</v>
      </c>
      <c r="R2402" s="222"/>
      <c r="S2402" s="222"/>
      <c r="T2402" s="222"/>
      <c r="U2402" s="517"/>
      <c r="V2402" s="16"/>
      <c r="W2402" s="11"/>
      <c r="X2402" s="17"/>
      <c r="Y2402" s="16"/>
      <c r="Z2402" s="11"/>
      <c r="AA2402" s="17"/>
      <c r="AB2402" s="16"/>
      <c r="AC2402" s="11"/>
      <c r="AD2402" s="11"/>
      <c r="AE2402" s="16"/>
      <c r="AF2402" s="11"/>
      <c r="AG2402" s="17"/>
      <c r="AH2402" s="161">
        <f>Q2402</f>
        <v>-6547635.8504166668</v>
      </c>
      <c r="AI2402" s="285"/>
      <c r="AJ2402" s="16">
        <f t="shared" si="526"/>
        <v>0</v>
      </c>
    </row>
    <row r="2403" spans="1:36" ht="11.25" customHeight="1">
      <c r="A2403" s="213">
        <v>28302042</v>
      </c>
      <c r="B2403" s="229"/>
      <c r="C2403" s="197" t="s">
        <v>2753</v>
      </c>
      <c r="D2403" s="201">
        <v>0</v>
      </c>
      <c r="E2403" s="201">
        <v>0</v>
      </c>
      <c r="F2403" s="159">
        <v>0</v>
      </c>
      <c r="G2403" s="159">
        <v>0</v>
      </c>
      <c r="H2403" s="159">
        <v>0</v>
      </c>
      <c r="I2403" s="159">
        <v>0</v>
      </c>
      <c r="J2403" s="275">
        <v>0</v>
      </c>
      <c r="K2403" s="275">
        <v>0</v>
      </c>
      <c r="L2403" s="275">
        <v>0</v>
      </c>
      <c r="M2403" s="275">
        <v>0</v>
      </c>
      <c r="N2403" s="275">
        <v>0</v>
      </c>
      <c r="O2403" s="275">
        <v>0</v>
      </c>
      <c r="P2403" s="275">
        <v>0</v>
      </c>
      <c r="Q2403" s="275">
        <f t="shared" si="527"/>
        <v>0</v>
      </c>
      <c r="R2403" s="222"/>
      <c r="S2403" s="222"/>
      <c r="T2403" s="222" t="s">
        <v>1294</v>
      </c>
      <c r="U2403" s="517"/>
      <c r="V2403" s="16">
        <v>0</v>
      </c>
      <c r="W2403" s="11">
        <v>0</v>
      </c>
      <c r="X2403" s="17">
        <v>0</v>
      </c>
      <c r="Y2403" s="16"/>
      <c r="Z2403" s="11"/>
      <c r="AA2403" s="17"/>
      <c r="AB2403" s="16"/>
      <c r="AC2403" s="11">
        <f>$Q2403</f>
        <v>0</v>
      </c>
      <c r="AD2403" s="17">
        <f t="shared" ref="AD2403" si="532">SUM(AB2403:AC2403)</f>
        <v>0</v>
      </c>
      <c r="AE2403" s="16"/>
      <c r="AF2403" s="11"/>
      <c r="AG2403" s="17"/>
      <c r="AH2403" s="161"/>
      <c r="AI2403" s="285"/>
      <c r="AJ2403" s="16">
        <f t="shared" si="526"/>
        <v>0</v>
      </c>
    </row>
    <row r="2404" spans="1:36" ht="11.25" customHeight="1">
      <c r="A2404" s="213">
        <v>28302051</v>
      </c>
      <c r="B2404" s="229"/>
      <c r="C2404" s="197" t="s">
        <v>2850</v>
      </c>
      <c r="D2404" s="201">
        <v>-2066183.23</v>
      </c>
      <c r="E2404" s="201">
        <v>-2147795.8199999998</v>
      </c>
      <c r="F2404" s="159">
        <v>-2145536.7000000002</v>
      </c>
      <c r="G2404" s="159">
        <v>-2064079.31</v>
      </c>
      <c r="H2404" s="159">
        <v>-1982621.92</v>
      </c>
      <c r="I2404" s="159">
        <v>-1901164.54</v>
      </c>
      <c r="J2404" s="275">
        <v>-1964614.33</v>
      </c>
      <c r="K2404" s="275">
        <v>-2055812.65</v>
      </c>
      <c r="L2404" s="275">
        <v>-2342261.56</v>
      </c>
      <c r="M2404" s="275">
        <v>-2865768.23</v>
      </c>
      <c r="N2404" s="275">
        <v>-3220535.25</v>
      </c>
      <c r="O2404" s="275">
        <v>-2722326.78</v>
      </c>
      <c r="P2404" s="275">
        <v>-2615399.0299999998</v>
      </c>
      <c r="Q2404" s="275">
        <f t="shared" si="527"/>
        <v>-2312775.6850000001</v>
      </c>
      <c r="R2404" s="222"/>
      <c r="S2404" s="222"/>
      <c r="T2404" s="222"/>
      <c r="U2404" s="517"/>
      <c r="V2404" s="16"/>
      <c r="W2404" s="11"/>
      <c r="X2404" s="17"/>
      <c r="Y2404" s="16"/>
      <c r="Z2404" s="11"/>
      <c r="AA2404" s="17"/>
      <c r="AB2404" s="16"/>
      <c r="AC2404" s="11"/>
      <c r="AD2404" s="11"/>
      <c r="AE2404" s="16"/>
      <c r="AF2404" s="11"/>
      <c r="AG2404" s="17"/>
      <c r="AH2404" s="161">
        <f>Q2404</f>
        <v>-2312775.6850000001</v>
      </c>
      <c r="AI2404" s="285"/>
      <c r="AJ2404" s="16">
        <f t="shared" si="526"/>
        <v>0</v>
      </c>
    </row>
    <row r="2405" spans="1:36" ht="11.25" customHeight="1">
      <c r="A2405" s="213">
        <v>28302061</v>
      </c>
      <c r="B2405" s="229"/>
      <c r="C2405" s="197" t="s">
        <v>2866</v>
      </c>
      <c r="D2405" s="201">
        <v>-3997176.14</v>
      </c>
      <c r="E2405" s="201">
        <v>-3898257.39</v>
      </c>
      <c r="F2405" s="159">
        <v>-3798176.49</v>
      </c>
      <c r="G2405" s="159">
        <v>-3699257.74</v>
      </c>
      <c r="H2405" s="159">
        <v>-3600338.99</v>
      </c>
      <c r="I2405" s="159">
        <v>-3501420.24</v>
      </c>
      <c r="J2405" s="275">
        <v>-3402501.49</v>
      </c>
      <c r="K2405" s="275">
        <v>-3303582.74</v>
      </c>
      <c r="L2405" s="275">
        <v>-3204663.99</v>
      </c>
      <c r="M2405" s="275">
        <v>-3105745.24</v>
      </c>
      <c r="N2405" s="275">
        <v>-3006826.49</v>
      </c>
      <c r="O2405" s="275">
        <v>-2907907.74</v>
      </c>
      <c r="P2405" s="275">
        <v>-2808988.99</v>
      </c>
      <c r="Q2405" s="275">
        <f t="shared" si="527"/>
        <v>-3402646.758750001</v>
      </c>
      <c r="R2405" s="222" t="s">
        <v>595</v>
      </c>
      <c r="S2405" s="222"/>
      <c r="T2405" s="222" t="s">
        <v>586</v>
      </c>
      <c r="U2405" s="517"/>
      <c r="V2405" s="16">
        <v>0</v>
      </c>
      <c r="W2405" s="11">
        <v>0</v>
      </c>
      <c r="X2405" s="17">
        <v>0</v>
      </c>
      <c r="Y2405" s="16">
        <f>Q2405</f>
        <v>-3402646.758750001</v>
      </c>
      <c r="Z2405" s="11"/>
      <c r="AA2405" s="17">
        <f>Q2405</f>
        <v>-3402646.758750001</v>
      </c>
      <c r="AB2405" s="16" t="s">
        <v>327</v>
      </c>
      <c r="AC2405" s="11"/>
      <c r="AD2405" s="17"/>
      <c r="AE2405" s="16"/>
      <c r="AF2405" s="11"/>
      <c r="AG2405" s="17"/>
      <c r="AH2405" s="161"/>
      <c r="AI2405" s="285"/>
      <c r="AJ2405" s="16">
        <f t="shared" si="526"/>
        <v>0</v>
      </c>
    </row>
    <row r="2406" spans="1:36" ht="11.25" customHeight="1">
      <c r="A2406" s="213">
        <v>28302071</v>
      </c>
      <c r="B2406" s="229"/>
      <c r="C2406" s="197" t="s">
        <v>2867</v>
      </c>
      <c r="D2406" s="201">
        <v>0</v>
      </c>
      <c r="E2406" s="201">
        <v>0</v>
      </c>
      <c r="F2406" s="159">
        <v>0</v>
      </c>
      <c r="G2406" s="159">
        <v>0</v>
      </c>
      <c r="H2406" s="159">
        <v>0</v>
      </c>
      <c r="I2406" s="159">
        <v>0</v>
      </c>
      <c r="J2406" s="275">
        <v>0</v>
      </c>
      <c r="K2406" s="275">
        <v>0</v>
      </c>
      <c r="L2406" s="275">
        <v>0</v>
      </c>
      <c r="M2406" s="275">
        <v>0</v>
      </c>
      <c r="N2406" s="275">
        <v>0</v>
      </c>
      <c r="O2406" s="275">
        <v>0</v>
      </c>
      <c r="P2406" s="275">
        <v>0</v>
      </c>
      <c r="Q2406" s="275">
        <f t="shared" si="527"/>
        <v>0</v>
      </c>
      <c r="R2406" s="222"/>
      <c r="S2406" s="222"/>
      <c r="T2406" s="222" t="s">
        <v>586</v>
      </c>
      <c r="U2406" s="517"/>
      <c r="V2406" s="16">
        <v>0</v>
      </c>
      <c r="W2406" s="11">
        <v>0</v>
      </c>
      <c r="X2406" s="17">
        <v>0</v>
      </c>
      <c r="Y2406" s="16"/>
      <c r="Z2406" s="11"/>
      <c r="AA2406" s="17"/>
      <c r="AB2406" s="16">
        <f>$Q2406</f>
        <v>0</v>
      </c>
      <c r="AC2406" s="11">
        <v>0</v>
      </c>
      <c r="AD2406" s="17">
        <f>SUM(AB2406:AC2406)</f>
        <v>0</v>
      </c>
      <c r="AE2406" s="16"/>
      <c r="AF2406" s="11"/>
      <c r="AG2406" s="17"/>
      <c r="AH2406" s="161"/>
      <c r="AI2406" s="285"/>
      <c r="AJ2406" s="16">
        <f t="shared" si="526"/>
        <v>0</v>
      </c>
    </row>
    <row r="2407" spans="1:36" ht="11.25" customHeight="1">
      <c r="A2407" s="156" t="s">
        <v>2893</v>
      </c>
      <c r="B2407" s="165" t="s">
        <v>2894</v>
      </c>
      <c r="D2407" s="158">
        <v>-10959549411.560005</v>
      </c>
      <c r="E2407" s="158">
        <v>-10991954315.549992</v>
      </c>
      <c r="F2407" s="158">
        <v>-11084131179.300001</v>
      </c>
      <c r="G2407" s="158">
        <v>-11196859012.380003</v>
      </c>
      <c r="H2407" s="158">
        <v>-11184525477.869999</v>
      </c>
      <c r="I2407" s="158">
        <v>-11217464807.839998</v>
      </c>
      <c r="J2407" s="450">
        <v>-11175121559.570013</v>
      </c>
      <c r="K2407" s="450">
        <v>-11086137573.030003</v>
      </c>
      <c r="L2407" s="233">
        <v>-11068928781.270008</v>
      </c>
      <c r="M2407" s="233">
        <v>-11068951924.289999</v>
      </c>
      <c r="N2407" s="233">
        <v>-11099872884.920002</v>
      </c>
      <c r="O2407" s="233">
        <v>-11188440927.439999</v>
      </c>
      <c r="P2407" s="233">
        <v>-11215491565.459995</v>
      </c>
      <c r="Q2407" s="275">
        <f t="shared" si="527"/>
        <v>-11120825744.330833</v>
      </c>
      <c r="R2407" s="222"/>
      <c r="S2407" s="222"/>
      <c r="T2407" s="222" t="s">
        <v>568</v>
      </c>
      <c r="U2407" s="517"/>
      <c r="V2407" s="16"/>
      <c r="W2407" s="11"/>
      <c r="X2407" s="17"/>
      <c r="Y2407" s="16"/>
      <c r="Z2407" s="11"/>
      <c r="AA2407" s="17"/>
      <c r="AB2407" s="16"/>
      <c r="AC2407" s="11"/>
      <c r="AD2407" s="17"/>
      <c r="AE2407" s="16"/>
      <c r="AF2407" s="11"/>
      <c r="AG2407" s="17"/>
      <c r="AH2407" s="161"/>
      <c r="AI2407" s="285"/>
      <c r="AJ2407" s="16">
        <f t="shared" si="526"/>
        <v>-11120825744.330833</v>
      </c>
    </row>
    <row r="2408" spans="1:36" ht="11.25" customHeight="1">
      <c r="D2408" s="159"/>
      <c r="E2408" s="159"/>
      <c r="F2408" s="159"/>
      <c r="G2408" s="159"/>
      <c r="H2408" s="159"/>
      <c r="I2408" s="159"/>
      <c r="J2408" s="201"/>
      <c r="K2408" s="201"/>
      <c r="L2408" s="159"/>
      <c r="M2408" s="159"/>
      <c r="N2408" s="159"/>
      <c r="O2408" s="159"/>
      <c r="P2408" s="159"/>
      <c r="Q2408" s="275">
        <f t="shared" si="527"/>
        <v>0</v>
      </c>
      <c r="R2408" s="222"/>
      <c r="S2408" s="222"/>
      <c r="T2408" s="222"/>
      <c r="U2408" s="517"/>
      <c r="V2408" s="16">
        <v>0</v>
      </c>
      <c r="W2408" s="11">
        <v>0</v>
      </c>
      <c r="X2408" s="17">
        <v>0</v>
      </c>
      <c r="Y2408" s="16"/>
      <c r="Z2408" s="11"/>
      <c r="AA2408" s="17"/>
      <c r="AB2408" s="16"/>
      <c r="AC2408" s="11"/>
      <c r="AD2408" s="17"/>
      <c r="AE2408" s="16"/>
      <c r="AF2408" s="11"/>
      <c r="AG2408" s="17"/>
      <c r="AH2408" s="164"/>
      <c r="AI2408" s="285"/>
      <c r="AJ2408" s="16" t="s">
        <v>327</v>
      </c>
    </row>
    <row r="2409" spans="1:36" ht="11.25" customHeight="1">
      <c r="D2409" s="159"/>
      <c r="E2409" s="159"/>
      <c r="F2409" s="159"/>
      <c r="G2409" s="159"/>
      <c r="H2409" s="159"/>
      <c r="I2409" s="159"/>
      <c r="J2409" s="394"/>
      <c r="K2409" s="394"/>
      <c r="L2409" s="151"/>
      <c r="M2409" s="151"/>
      <c r="N2409" s="151"/>
      <c r="O2409" s="151"/>
      <c r="P2409" s="151"/>
      <c r="Q2409" s="275"/>
      <c r="V2409" s="38">
        <f t="shared" ref="V2409:AH2409" si="533">SUM(V8:V2408)</f>
        <v>-7389220146.9962502</v>
      </c>
      <c r="W2409" s="43">
        <f t="shared" si="533"/>
        <v>-7389220146.9962502</v>
      </c>
      <c r="X2409" s="44">
        <f t="shared" si="533"/>
        <v>-7389220146.9962502</v>
      </c>
      <c r="Y2409" s="38">
        <f t="shared" ca="1" si="533"/>
        <v>4926199219.8835897</v>
      </c>
      <c r="Z2409" s="43">
        <f t="shared" ca="1" si="533"/>
        <v>1649679152.9743233</v>
      </c>
      <c r="AA2409" s="44">
        <f t="shared" ca="1" si="533"/>
        <v>6575878372.8579111</v>
      </c>
      <c r="AB2409" s="38">
        <f t="shared" ca="1" si="533"/>
        <v>35662224.247011997</v>
      </c>
      <c r="AC2409" s="43">
        <f t="shared" ca="1" si="533"/>
        <v>47382698.503821261</v>
      </c>
      <c r="AD2409" s="44">
        <f t="shared" ca="1" si="533"/>
        <v>83044922.750833392</v>
      </c>
      <c r="AE2409" s="38">
        <f t="shared" si="533"/>
        <v>425115041.81791753</v>
      </c>
      <c r="AF2409" s="43">
        <f t="shared" si="533"/>
        <v>425115041.81791753</v>
      </c>
      <c r="AG2409" s="44">
        <f t="shared" si="533"/>
        <v>425115041.81791753</v>
      </c>
      <c r="AH2409" s="44">
        <f t="shared" si="533"/>
        <v>305181809.56958336</v>
      </c>
      <c r="AI2409" s="285"/>
      <c r="AJ2409" s="16">
        <v>0</v>
      </c>
    </row>
    <row r="2410" spans="1:36" ht="11.25" customHeight="1">
      <c r="D2410" s="151"/>
      <c r="E2410" s="151"/>
      <c r="F2410" s="151"/>
      <c r="G2410" s="151"/>
      <c r="H2410" s="151"/>
      <c r="I2410" s="151"/>
      <c r="J2410" s="394"/>
      <c r="K2410" s="394"/>
      <c r="L2410" s="151"/>
      <c r="M2410" s="151"/>
      <c r="N2410" s="151"/>
      <c r="O2410" s="151"/>
      <c r="P2410" s="151"/>
      <c r="Q2410" s="233"/>
      <c r="V2410" s="56"/>
      <c r="W2410" s="57"/>
      <c r="X2410" s="58" t="s">
        <v>1464</v>
      </c>
      <c r="Y2410" s="56"/>
      <c r="Z2410" s="57"/>
      <c r="AA2410" s="58">
        <f>Y2410</f>
        <v>0</v>
      </c>
      <c r="AB2410" s="56">
        <f>-AA2410</f>
        <v>0</v>
      </c>
      <c r="AC2410" s="57"/>
      <c r="AD2410" s="58">
        <f>AB2410</f>
        <v>0</v>
      </c>
      <c r="AE2410" s="56">
        <f>CWC!D84</f>
        <v>0</v>
      </c>
      <c r="AF2410" s="57">
        <f>AE2410</f>
        <v>0</v>
      </c>
      <c r="AG2410" s="58">
        <f>AE2410</f>
        <v>0</v>
      </c>
      <c r="AH2410" s="176">
        <f>-AG2410</f>
        <v>0</v>
      </c>
      <c r="AI2410" s="285"/>
      <c r="AJ2410" s="16" t="s">
        <v>327</v>
      </c>
    </row>
    <row r="2411" spans="1:36" ht="11.25" customHeight="1">
      <c r="J2411" s="394"/>
      <c r="K2411" s="394"/>
      <c r="L2411" s="151"/>
      <c r="M2411" s="151"/>
      <c r="N2411" s="151"/>
      <c r="O2411" s="151"/>
      <c r="P2411" s="151"/>
      <c r="Q2411" s="159"/>
      <c r="V2411" s="223"/>
      <c r="W2411" s="224"/>
      <c r="X2411" s="225"/>
      <c r="Y2411" s="223"/>
      <c r="Z2411" s="224"/>
      <c r="AA2411" s="225"/>
      <c r="AB2411" s="223"/>
      <c r="AC2411" s="224"/>
      <c r="AD2411" s="224"/>
      <c r="AE2411" s="223" t="s">
        <v>327</v>
      </c>
      <c r="AF2411" s="223" t="s">
        <v>327</v>
      </c>
      <c r="AG2411" s="223" t="str">
        <f>AF2411</f>
        <v xml:space="preserve"> </v>
      </c>
      <c r="AH2411" s="226" t="s">
        <v>327</v>
      </c>
      <c r="AI2411" s="285"/>
      <c r="AJ2411" s="16" t="s">
        <v>327</v>
      </c>
    </row>
    <row r="2412" spans="1:36" ht="11.25" customHeight="1">
      <c r="J2412" s="394"/>
      <c r="K2412" s="394"/>
      <c r="L2412" s="151"/>
      <c r="M2412" s="151"/>
      <c r="N2412" s="151"/>
      <c r="O2412" s="151"/>
      <c r="P2412" s="151"/>
      <c r="Q2412" s="151"/>
      <c r="T2412" s="177" t="s">
        <v>886</v>
      </c>
      <c r="U2412" s="177"/>
      <c r="V2412" s="16"/>
      <c r="W2412" s="11"/>
      <c r="X2412" s="17" t="s">
        <v>1944</v>
      </c>
      <c r="Y2412" s="16">
        <v>0</v>
      </c>
      <c r="Z2412" s="11"/>
      <c r="AA2412" s="17">
        <f>Y2412</f>
        <v>0</v>
      </c>
      <c r="AB2412" s="16">
        <f ca="1">SUM(AB2409:AB2410)</f>
        <v>35662224.247011997</v>
      </c>
      <c r="AC2412" s="11">
        <f ca="1">SUM(AC2409:AC2410)</f>
        <v>47382698.503821261</v>
      </c>
      <c r="AD2412" s="11">
        <f ca="1">SUM(AB2412:AC2412)</f>
        <v>83044922.750833258</v>
      </c>
      <c r="AE2412" s="38">
        <f>SUM(AE2409:AE2411)</f>
        <v>425115041.81791753</v>
      </c>
      <c r="AF2412" s="38">
        <f>SUM(AF2409:AF2411)</f>
        <v>425115041.81791753</v>
      </c>
      <c r="AG2412" s="38">
        <f>SUM(AG2409:AG2411)</f>
        <v>425115041.81791753</v>
      </c>
      <c r="AH2412" s="178">
        <f>SUM(AH2409:AH2411)</f>
        <v>305181809.56958336</v>
      </c>
      <c r="AI2412" s="285"/>
      <c r="AJ2412" s="16" t="s">
        <v>327</v>
      </c>
    </row>
    <row r="2413" spans="1:36" ht="11.25" customHeight="1">
      <c r="T2413" s="177"/>
      <c r="U2413" s="177"/>
      <c r="V2413" s="16"/>
      <c r="W2413" s="11"/>
      <c r="X2413" s="17"/>
      <c r="Y2413" s="16">
        <f ca="1">SUM(Y2409:Y2412)</f>
        <v>4926199219.8835897</v>
      </c>
      <c r="Z2413" s="11"/>
      <c r="AA2413" s="17">
        <f ca="1">SUM(AA2409:AA2412)</f>
        <v>6575878372.8579111</v>
      </c>
      <c r="AB2413" s="75"/>
      <c r="AC2413" s="76"/>
      <c r="AD2413" s="76"/>
      <c r="AE2413" s="39"/>
      <c r="AF2413" s="11"/>
      <c r="AG2413" s="17"/>
      <c r="AI2413" s="285"/>
      <c r="AJ2413" s="16">
        <v>0</v>
      </c>
    </row>
    <row r="2414" spans="1:36" ht="11.25" customHeight="1">
      <c r="D2414" s="151"/>
      <c r="E2414" s="151"/>
      <c r="F2414" s="151"/>
      <c r="G2414" s="151"/>
      <c r="H2414" s="151"/>
      <c r="I2414" s="151"/>
      <c r="R2414" s="216" t="s">
        <v>327</v>
      </c>
      <c r="S2414" s="216"/>
      <c r="T2414" s="217"/>
      <c r="U2414" s="217"/>
      <c r="V2414" s="218" t="s">
        <v>327</v>
      </c>
      <c r="W2414" s="219" t="str">
        <f>V2414</f>
        <v xml:space="preserve"> </v>
      </c>
      <c r="X2414" s="220" t="str">
        <f>V2414</f>
        <v xml:space="preserve"> </v>
      </c>
      <c r="Y2414" s="16"/>
      <c r="Z2414" s="11"/>
      <c r="AA2414" s="17"/>
      <c r="AB2414" s="39"/>
      <c r="AC2414" s="11"/>
      <c r="AD2414" s="17"/>
      <c r="AE2414" s="221" t="s">
        <v>327</v>
      </c>
      <c r="AF2414" s="11" t="s">
        <v>327</v>
      </c>
      <c r="AG2414" s="17" t="str">
        <f>AE2414</f>
        <v xml:space="preserve"> </v>
      </c>
      <c r="AH2414" s="178"/>
      <c r="AJ2414" s="16" t="s">
        <v>327</v>
      </c>
    </row>
    <row r="2415" spans="1:36" ht="11.25" customHeight="1">
      <c r="D2415" s="163"/>
      <c r="E2415" s="163"/>
      <c r="F2415" s="163"/>
      <c r="G2415" s="163"/>
      <c r="H2415" s="163"/>
      <c r="I2415" s="163"/>
      <c r="T2415" s="177" t="s">
        <v>1628</v>
      </c>
      <c r="U2415" s="177"/>
      <c r="V2415" s="16">
        <f ca="1">CWC!$D$30</f>
        <v>7389220147</v>
      </c>
      <c r="W2415" s="16">
        <f ca="1">CWC!$D$30</f>
        <v>7389220147</v>
      </c>
      <c r="X2415" s="16">
        <f ca="1">CWC!$D$30</f>
        <v>7389220147</v>
      </c>
      <c r="Y2415" s="16">
        <f ca="1">ERB!D89-ERB!D95</f>
        <v>4926199219.8835917</v>
      </c>
      <c r="Z2415" s="11">
        <f ca="1">GRB!D30</f>
        <v>1649679153.0560913</v>
      </c>
      <c r="AA2415" s="17">
        <f ca="1">Y2415+Z2415</f>
        <v>6575878372.939683</v>
      </c>
      <c r="AB2415" s="16">
        <f ca="1">CWC!D46-BS!Y2409-Y2410</f>
        <v>35662222.355735779</v>
      </c>
      <c r="AC2415" s="11">
        <f ca="1">CWC!D62-BS!Z2409</f>
        <v>47382699.081768036</v>
      </c>
      <c r="AD2415" s="17">
        <f ca="1">AB2415+AC2415</f>
        <v>83044921.437503815</v>
      </c>
      <c r="AE2415" s="16">
        <f ca="1">CWC!$D85+CWC!$D$72</f>
        <v>425115043</v>
      </c>
      <c r="AF2415" s="11">
        <f ca="1">AE2415</f>
        <v>425115043</v>
      </c>
      <c r="AG2415" s="17">
        <f ca="1">AF2415</f>
        <v>425115043</v>
      </c>
      <c r="AH2415" s="178">
        <f ca="1">CWC!D91</f>
        <v>305181809.70458317</v>
      </c>
      <c r="AJ2415" s="16">
        <v>0</v>
      </c>
    </row>
    <row r="2416" spans="1:36" ht="12" customHeight="1">
      <c r="D2416" s="151"/>
      <c r="E2416" s="151"/>
      <c r="F2416" s="151"/>
      <c r="G2416" s="151"/>
      <c r="H2416" s="151"/>
      <c r="I2416" s="151"/>
      <c r="J2416" s="394"/>
      <c r="K2416" s="394"/>
      <c r="L2416" s="151"/>
      <c r="M2416" s="151"/>
      <c r="N2416" s="151"/>
      <c r="O2416" s="151"/>
      <c r="P2416" s="151"/>
      <c r="Q2416" s="151"/>
      <c r="T2416" s="145" t="s">
        <v>559</v>
      </c>
      <c r="V2416" s="361">
        <f ca="1">+V2409+V2415</f>
        <v>3.749847412109375E-3</v>
      </c>
      <c r="W2416" s="361">
        <f ca="1">+W2409+W2415</f>
        <v>3.749847412109375E-3</v>
      </c>
      <c r="X2416" s="361">
        <f ca="1">+X2409+X2415</f>
        <v>3.749847412109375E-3</v>
      </c>
      <c r="Y2416" s="361">
        <f ca="1">+Y2409-Y2415</f>
        <v>0</v>
      </c>
      <c r="Z2416" s="361">
        <f ca="1">+Z2409-Z2415</f>
        <v>-8.1768035888671875E-2</v>
      </c>
      <c r="AA2416" s="361">
        <f ca="1">+AA2409-AA2415</f>
        <v>-8.17718505859375E-2</v>
      </c>
      <c r="AB2416" s="361">
        <f ca="1">+AB2409-AB2415</f>
        <v>1.8912762179970741</v>
      </c>
      <c r="AC2416" s="361">
        <f ca="1">ROUND(AC2409-AC2415,2)</f>
        <v>-0.57999999999999996</v>
      </c>
      <c r="AD2416" s="361">
        <f ca="1">+AD2409-AD2415</f>
        <v>1.3133295774459839</v>
      </c>
      <c r="AE2416" s="361">
        <f ca="1">+AE2412-AE2415</f>
        <v>-1.18208247423172</v>
      </c>
      <c r="AF2416" s="361">
        <f ca="1">+AF2412-AF2415</f>
        <v>-1.18208247423172</v>
      </c>
      <c r="AG2416" s="361">
        <f ca="1">+AG2412-AG2415</f>
        <v>-1.18208247423172</v>
      </c>
      <c r="AH2416" s="361">
        <f ca="1">+AH2412-AH2415</f>
        <v>-0.13499981164932251</v>
      </c>
      <c r="AI2416" s="362"/>
      <c r="AJ2416" s="514">
        <v>0</v>
      </c>
    </row>
    <row r="2417" spans="1:36">
      <c r="D2417" s="151"/>
      <c r="E2417" s="151"/>
      <c r="F2417" s="151"/>
      <c r="G2417" s="151"/>
      <c r="H2417" s="151"/>
      <c r="I2417" s="151"/>
      <c r="J2417" s="275"/>
      <c r="K2417" s="275"/>
      <c r="L2417" s="163"/>
      <c r="M2417" s="163"/>
      <c r="N2417" s="163"/>
      <c r="O2417" s="163"/>
      <c r="P2417" s="163"/>
      <c r="Q2417" s="163"/>
      <c r="T2417" s="145" t="s">
        <v>560</v>
      </c>
      <c r="AB2417" s="144"/>
      <c r="AC2417" s="144"/>
      <c r="AE2417" s="144"/>
      <c r="AF2417" s="144"/>
      <c r="AH2417" s="179"/>
      <c r="AI2417" s="286"/>
      <c r="AJ2417" s="145"/>
    </row>
    <row r="2418" spans="1:36">
      <c r="D2418" s="180"/>
      <c r="E2418" s="180"/>
      <c r="F2418" s="180"/>
      <c r="G2418" s="180"/>
      <c r="H2418" s="180"/>
      <c r="I2418" s="180"/>
      <c r="J2418" s="394"/>
      <c r="K2418" s="394"/>
      <c r="L2418" s="151"/>
      <c r="M2418" s="151"/>
      <c r="N2418" s="151"/>
      <c r="O2418" s="151"/>
      <c r="P2418" s="151"/>
      <c r="Q2418" s="151"/>
      <c r="T2418" s="145" t="s">
        <v>561</v>
      </c>
      <c r="Z2418" s="10" t="s">
        <v>1372</v>
      </c>
      <c r="AA2418" s="10">
        <f ca="1">Y2416+AB2416</f>
        <v>1.8912762179970741</v>
      </c>
      <c r="AB2418" s="10">
        <f ca="1">Z2416+AC2416</f>
        <v>-0.66176803588867184</v>
      </c>
      <c r="AC2418" s="10">
        <f ca="1">AA2416+AD2416</f>
        <v>1.2315577268600464</v>
      </c>
      <c r="AE2418" s="144"/>
      <c r="AF2418" s="144"/>
      <c r="AH2418" s="179"/>
      <c r="AI2418" s="286"/>
      <c r="AJ2418" s="145"/>
    </row>
    <row r="2419" spans="1:36">
      <c r="D2419" s="151"/>
      <c r="E2419" s="151"/>
      <c r="F2419" s="151"/>
      <c r="G2419" s="151"/>
      <c r="H2419" s="151"/>
      <c r="I2419" s="151"/>
      <c r="J2419" s="394"/>
      <c r="K2419" s="394"/>
      <c r="L2419" s="151"/>
      <c r="M2419" s="151"/>
      <c r="N2419" s="151"/>
      <c r="O2419" s="151"/>
      <c r="P2419" s="151"/>
      <c r="Q2419" s="151"/>
      <c r="AB2419" s="144"/>
      <c r="AC2419" s="144"/>
      <c r="AE2419" s="144"/>
      <c r="AF2419" s="144"/>
      <c r="AH2419" s="184"/>
      <c r="AI2419" s="286"/>
    </row>
    <row r="2420" spans="1:36">
      <c r="A2420" s="144"/>
      <c r="B2420" s="144"/>
      <c r="C2420" s="144"/>
      <c r="D2420" s="151"/>
      <c r="E2420" s="151"/>
      <c r="F2420" s="151"/>
      <c r="G2420" s="151"/>
      <c r="H2420" s="151"/>
      <c r="I2420" s="151"/>
      <c r="J2420" s="451"/>
      <c r="K2420" s="451"/>
      <c r="L2420" s="180"/>
      <c r="M2420" s="180"/>
      <c r="N2420" s="180"/>
      <c r="O2420" s="180"/>
      <c r="P2420" s="180"/>
      <c r="Q2420" s="180"/>
      <c r="V2420" s="11"/>
      <c r="W2420" s="11"/>
      <c r="X2420" s="11"/>
      <c r="AB2420" s="144"/>
      <c r="AC2420" s="144"/>
      <c r="AE2420" s="144"/>
      <c r="AF2420" s="144"/>
      <c r="AH2420" s="184"/>
      <c r="AI2420" s="286"/>
    </row>
    <row r="2421" spans="1:36">
      <c r="A2421" s="144"/>
      <c r="B2421" s="144"/>
      <c r="C2421" s="144"/>
      <c r="D2421" s="151"/>
      <c r="E2421" s="151"/>
      <c r="F2421" s="151"/>
      <c r="G2421" s="151"/>
      <c r="H2421" s="151"/>
      <c r="I2421" s="151"/>
      <c r="J2421" s="394"/>
      <c r="K2421" s="394"/>
      <c r="L2421" s="151"/>
      <c r="M2421" s="151"/>
      <c r="N2421" s="151"/>
      <c r="O2421" s="151"/>
      <c r="P2421" s="151"/>
      <c r="Q2421" s="151"/>
      <c r="U2421" s="528"/>
      <c r="V2421" s="11"/>
      <c r="W2421" s="11"/>
      <c r="X2421" s="11"/>
      <c r="AB2421" s="144"/>
      <c r="AC2421" s="144"/>
      <c r="AE2421" s="144"/>
      <c r="AF2421" s="144"/>
      <c r="AH2421" s="184"/>
      <c r="AI2421" s="179"/>
    </row>
    <row r="2422" spans="1:36">
      <c r="A2422" s="144"/>
      <c r="B2422" s="144"/>
      <c r="C2422" s="144"/>
      <c r="R2422" s="144"/>
      <c r="S2422" s="144"/>
      <c r="T2422" s="144"/>
      <c r="U2422" s="144"/>
      <c r="V2422" s="144"/>
      <c r="W2422" s="144"/>
      <c r="X2422" s="144"/>
      <c r="Y2422" s="144"/>
      <c r="Z2422" s="144"/>
      <c r="AA2422" s="144"/>
      <c r="AC2422" s="144"/>
      <c r="AE2422" s="144"/>
      <c r="AF2422" s="144"/>
      <c r="AH2422" s="184"/>
    </row>
    <row r="2423" spans="1:36">
      <c r="A2423" s="144"/>
      <c r="B2423" s="144"/>
      <c r="C2423" s="144"/>
      <c r="R2423" s="144"/>
      <c r="S2423" s="144"/>
      <c r="T2423" s="144"/>
      <c r="U2423" s="144"/>
      <c r="V2423" s="144"/>
      <c r="W2423" s="144"/>
      <c r="X2423" s="144"/>
      <c r="Y2423" s="144"/>
      <c r="Z2423" s="144"/>
      <c r="AA2423" s="144"/>
      <c r="AB2423" s="144"/>
      <c r="AC2423" s="144"/>
      <c r="AE2423" s="144"/>
      <c r="AF2423" s="144"/>
      <c r="AH2423" s="184"/>
    </row>
    <row r="2424" spans="1:36">
      <c r="A2424" s="144"/>
      <c r="B2424" s="144"/>
      <c r="C2424" s="144"/>
      <c r="R2424" s="144"/>
      <c r="S2424" s="144"/>
      <c r="T2424" s="144"/>
      <c r="U2424" s="144"/>
      <c r="V2424" s="144"/>
      <c r="W2424" s="143"/>
      <c r="X2424" s="144"/>
      <c r="Y2424" s="144"/>
      <c r="Z2424" s="144"/>
      <c r="AA2424" s="144"/>
      <c r="AB2424" s="144"/>
      <c r="AC2424" s="144"/>
      <c r="AE2424" s="144"/>
      <c r="AF2424" s="144"/>
      <c r="AH2424" s="184"/>
    </row>
    <row r="2425" spans="1:36">
      <c r="A2425" s="144"/>
      <c r="B2425" s="144"/>
      <c r="C2425" s="144"/>
      <c r="R2425" s="144"/>
      <c r="S2425" s="144"/>
      <c r="T2425" s="144"/>
      <c r="U2425" s="144"/>
      <c r="V2425" s="144"/>
      <c r="W2425" s="144"/>
      <c r="X2425" s="144"/>
      <c r="Y2425" s="144"/>
      <c r="Z2425" s="144"/>
      <c r="AA2425" s="144"/>
      <c r="AB2425" s="144"/>
      <c r="AC2425" s="144"/>
      <c r="AE2425" s="144"/>
      <c r="AF2425" s="144"/>
      <c r="AH2425" s="184"/>
    </row>
    <row r="2426" spans="1:36">
      <c r="A2426" s="144"/>
      <c r="B2426" s="144"/>
      <c r="C2426" s="144"/>
      <c r="R2426" s="144"/>
      <c r="S2426" s="144"/>
      <c r="T2426" s="144"/>
      <c r="U2426" s="144"/>
      <c r="V2426" s="144"/>
      <c r="W2426" s="144"/>
      <c r="X2426" s="144"/>
      <c r="Y2426" s="144"/>
      <c r="Z2426" s="144"/>
      <c r="AA2426" s="144"/>
      <c r="AB2426" s="144"/>
      <c r="AC2426" s="144"/>
      <c r="AE2426" s="144"/>
      <c r="AF2426" s="144"/>
      <c r="AH2426" s="184"/>
    </row>
    <row r="2427" spans="1:36">
      <c r="A2427" s="144"/>
      <c r="B2427" s="144"/>
      <c r="C2427" s="144"/>
      <c r="R2427" s="144"/>
      <c r="S2427" s="144"/>
      <c r="T2427" s="144"/>
      <c r="U2427" s="144"/>
      <c r="V2427" s="144"/>
      <c r="W2427" s="144"/>
      <c r="X2427" s="144"/>
      <c r="Y2427" s="144"/>
      <c r="Z2427" s="144"/>
      <c r="AA2427" s="144"/>
      <c r="AB2427" s="144"/>
      <c r="AC2427" s="144"/>
      <c r="AE2427" s="144"/>
      <c r="AF2427" s="144"/>
      <c r="AH2427" s="184"/>
    </row>
    <row r="2428" spans="1:36">
      <c r="A2428" s="144"/>
      <c r="B2428" s="144"/>
      <c r="C2428" s="144"/>
      <c r="R2428" s="144"/>
      <c r="S2428" s="144"/>
      <c r="T2428" s="144"/>
      <c r="U2428" s="144"/>
      <c r="V2428" s="144"/>
      <c r="W2428" s="144"/>
      <c r="X2428" s="144"/>
      <c r="Y2428" s="144"/>
      <c r="Z2428" s="144"/>
      <c r="AA2428" s="144"/>
      <c r="AB2428" s="144"/>
      <c r="AC2428" s="144"/>
      <c r="AE2428" s="144"/>
      <c r="AF2428" s="144"/>
      <c r="AH2428" s="184"/>
    </row>
    <row r="2429" spans="1:36">
      <c r="A2429" s="144"/>
      <c r="B2429" s="144"/>
      <c r="C2429" s="144"/>
      <c r="R2429" s="144"/>
      <c r="S2429" s="144"/>
      <c r="T2429" s="144"/>
      <c r="U2429" s="144"/>
      <c r="V2429" s="144"/>
      <c r="W2429" s="144"/>
      <c r="X2429" s="144"/>
      <c r="Y2429" s="144"/>
      <c r="Z2429" s="144"/>
      <c r="AA2429" s="144"/>
      <c r="AB2429" s="144"/>
      <c r="AC2429" s="144"/>
      <c r="AE2429" s="144"/>
      <c r="AF2429" s="144"/>
      <c r="AH2429" s="184"/>
    </row>
    <row r="2430" spans="1:36">
      <c r="A2430" s="144"/>
      <c r="B2430" s="144"/>
      <c r="C2430" s="144"/>
      <c r="R2430" s="144"/>
      <c r="S2430" s="144"/>
      <c r="T2430" s="144"/>
      <c r="U2430" s="144"/>
      <c r="V2430" s="144"/>
      <c r="W2430" s="144"/>
      <c r="X2430" s="144"/>
      <c r="Y2430" s="144"/>
      <c r="Z2430" s="144"/>
      <c r="AA2430" s="144"/>
      <c r="AB2430" s="144"/>
      <c r="AC2430" s="144"/>
      <c r="AE2430" s="144"/>
      <c r="AF2430" s="144"/>
      <c r="AH2430" s="184"/>
    </row>
    <row r="2798" spans="1:35">
      <c r="A2798" s="144"/>
      <c r="B2798" s="144"/>
      <c r="C2798" s="144"/>
      <c r="R2798" s="144"/>
      <c r="S2798" s="144"/>
      <c r="T2798" s="144"/>
      <c r="U2798" s="144"/>
      <c r="V2798" s="144"/>
      <c r="W2798" s="144"/>
      <c r="X2798" s="144"/>
      <c r="Y2798" s="144"/>
      <c r="Z2798" s="144"/>
      <c r="AA2798" s="144"/>
      <c r="AB2798" s="144"/>
      <c r="AC2798" s="144"/>
      <c r="AE2798" s="144"/>
      <c r="AF2798" s="144"/>
      <c r="AI2798" s="144"/>
    </row>
    <row r="2799" spans="1:35">
      <c r="A2799" s="144"/>
      <c r="B2799" s="144"/>
      <c r="C2799" s="144"/>
      <c r="R2799" s="144"/>
      <c r="S2799" s="144"/>
      <c r="T2799" s="144"/>
      <c r="U2799" s="144"/>
      <c r="V2799" s="144"/>
      <c r="W2799" s="144"/>
      <c r="X2799" s="144"/>
      <c r="Y2799" s="144"/>
      <c r="Z2799" s="144"/>
      <c r="AA2799" s="144"/>
      <c r="AB2799" s="144"/>
      <c r="AC2799" s="144"/>
      <c r="AE2799" s="144"/>
      <c r="AF2799" s="144"/>
      <c r="AI2799" s="144"/>
    </row>
    <row r="2800" spans="1:35">
      <c r="A2800" s="144"/>
      <c r="B2800" s="144"/>
      <c r="C2800" s="144"/>
      <c r="R2800" s="144"/>
      <c r="S2800" s="144"/>
      <c r="T2800" s="144"/>
      <c r="U2800" s="144"/>
      <c r="V2800" s="144"/>
      <c r="W2800" s="144"/>
      <c r="X2800" s="144"/>
      <c r="Y2800" s="144"/>
      <c r="Z2800" s="144"/>
      <c r="AA2800" s="144"/>
      <c r="AB2800" s="144"/>
      <c r="AC2800" s="144"/>
      <c r="AE2800" s="144"/>
      <c r="AF2800" s="144"/>
      <c r="AI2800" s="144"/>
    </row>
    <row r="2801" spans="1:35">
      <c r="A2801" s="144"/>
      <c r="B2801" s="144"/>
      <c r="C2801" s="144"/>
      <c r="R2801" s="144"/>
      <c r="S2801" s="144"/>
      <c r="T2801" s="144"/>
      <c r="U2801" s="144"/>
      <c r="V2801" s="144"/>
      <c r="W2801" s="144"/>
      <c r="X2801" s="144"/>
      <c r="Y2801" s="144"/>
      <c r="Z2801" s="144"/>
      <c r="AA2801" s="144"/>
      <c r="AB2801" s="144"/>
      <c r="AC2801" s="144"/>
      <c r="AE2801" s="144"/>
      <c r="AF2801" s="144"/>
      <c r="AI2801" s="144"/>
    </row>
    <row r="2802" spans="1:35">
      <c r="A2802" s="144"/>
      <c r="B2802" s="144"/>
      <c r="C2802" s="144"/>
      <c r="R2802" s="144"/>
      <c r="S2802" s="144"/>
      <c r="T2802" s="144"/>
      <c r="U2802" s="144"/>
      <c r="V2802" s="144"/>
      <c r="W2802" s="144"/>
      <c r="X2802" s="144"/>
      <c r="Y2802" s="144"/>
      <c r="Z2802" s="144"/>
      <c r="AA2802" s="144"/>
      <c r="AB2802" s="144"/>
      <c r="AC2802" s="144"/>
      <c r="AE2802" s="144"/>
      <c r="AF2802" s="144"/>
      <c r="AI2802" s="144"/>
    </row>
    <row r="2803" spans="1:35">
      <c r="A2803" s="144"/>
      <c r="B2803" s="144"/>
      <c r="C2803" s="144"/>
      <c r="R2803" s="144"/>
      <c r="S2803" s="144"/>
      <c r="T2803" s="144"/>
      <c r="U2803" s="144"/>
      <c r="V2803" s="144"/>
      <c r="W2803" s="144"/>
      <c r="X2803" s="144"/>
      <c r="Y2803" s="144"/>
      <c r="Z2803" s="144"/>
      <c r="AA2803" s="144"/>
      <c r="AB2803" s="144"/>
      <c r="AC2803" s="144"/>
      <c r="AE2803" s="144"/>
      <c r="AF2803" s="144"/>
      <c r="AI2803" s="144"/>
    </row>
    <row r="2804" spans="1:35">
      <c r="A2804" s="144"/>
      <c r="B2804" s="144"/>
      <c r="C2804" s="144"/>
      <c r="R2804" s="144"/>
      <c r="S2804" s="144"/>
      <c r="T2804" s="144"/>
      <c r="U2804" s="144"/>
      <c r="V2804" s="144"/>
      <c r="W2804" s="144"/>
      <c r="X2804" s="144"/>
      <c r="Y2804" s="144"/>
      <c r="Z2804" s="144"/>
      <c r="AA2804" s="144"/>
      <c r="AB2804" s="144"/>
      <c r="AC2804" s="144"/>
      <c r="AE2804" s="144"/>
      <c r="AF2804" s="144"/>
      <c r="AI2804" s="144"/>
    </row>
    <row r="2872" spans="1:35">
      <c r="A2872" s="144"/>
      <c r="B2872" s="144"/>
      <c r="C2872" s="144"/>
      <c r="R2872" s="144"/>
      <c r="S2872" s="144"/>
      <c r="T2872" s="144"/>
      <c r="U2872" s="144"/>
      <c r="V2872" s="144"/>
      <c r="W2872" s="144"/>
      <c r="X2872" s="144"/>
      <c r="Y2872" s="144"/>
      <c r="Z2872" s="144"/>
      <c r="AA2872" s="144"/>
      <c r="AB2872" s="144"/>
      <c r="AC2872" s="144"/>
      <c r="AE2872" s="144"/>
      <c r="AF2872" s="144"/>
      <c r="AI2872" s="144"/>
    </row>
    <row r="2879" spans="1:35">
      <c r="A2879" s="144"/>
      <c r="B2879" s="144"/>
      <c r="C2879" s="144"/>
      <c r="R2879" s="144"/>
      <c r="S2879" s="144"/>
      <c r="T2879" s="144"/>
      <c r="U2879" s="144"/>
      <c r="V2879" s="144"/>
      <c r="W2879" s="144"/>
      <c r="X2879" s="144"/>
      <c r="Y2879" s="144"/>
      <c r="Z2879" s="144"/>
      <c r="AA2879" s="144"/>
      <c r="AB2879" s="144"/>
      <c r="AC2879" s="144"/>
      <c r="AE2879" s="144"/>
      <c r="AF2879" s="144"/>
      <c r="AI2879" s="144"/>
    </row>
    <row r="2880" spans="1:35">
      <c r="A2880" s="144"/>
      <c r="B2880" s="144"/>
      <c r="C2880" s="144"/>
      <c r="R2880" s="144"/>
      <c r="S2880" s="144"/>
      <c r="T2880" s="144"/>
      <c r="U2880" s="144"/>
      <c r="V2880" s="144"/>
      <c r="W2880" s="144"/>
      <c r="X2880" s="144"/>
      <c r="Y2880" s="144"/>
      <c r="Z2880" s="144"/>
      <c r="AA2880" s="144"/>
      <c r="AB2880" s="144"/>
      <c r="AC2880" s="144"/>
      <c r="AE2880" s="144"/>
      <c r="AF2880" s="144"/>
      <c r="AI2880" s="144"/>
    </row>
    <row r="2881" spans="1:35">
      <c r="A2881" s="144"/>
      <c r="B2881" s="144"/>
      <c r="C2881" s="144"/>
      <c r="R2881" s="144"/>
      <c r="S2881" s="144"/>
      <c r="T2881" s="144"/>
      <c r="U2881" s="144"/>
      <c r="V2881" s="144"/>
      <c r="W2881" s="144"/>
      <c r="X2881" s="144"/>
      <c r="Y2881" s="144"/>
      <c r="Z2881" s="144"/>
      <c r="AA2881" s="144"/>
      <c r="AB2881" s="144"/>
      <c r="AC2881" s="144"/>
      <c r="AE2881" s="144"/>
      <c r="AF2881" s="144"/>
      <c r="AI2881" s="144"/>
    </row>
    <row r="2882" spans="1:35">
      <c r="A2882" s="144"/>
      <c r="B2882" s="144"/>
      <c r="C2882" s="144"/>
      <c r="R2882" s="144"/>
      <c r="S2882" s="144"/>
      <c r="T2882" s="144"/>
      <c r="U2882" s="144"/>
      <c r="V2882" s="144"/>
      <c r="W2882" s="144"/>
      <c r="X2882" s="144"/>
      <c r="Y2882" s="144"/>
      <c r="Z2882" s="144"/>
      <c r="AA2882" s="144"/>
      <c r="AB2882" s="144"/>
      <c r="AC2882" s="144"/>
      <c r="AE2882" s="144"/>
      <c r="AF2882" s="144"/>
      <c r="AI2882" s="144"/>
    </row>
    <row r="2883" spans="1:35">
      <c r="A2883" s="144"/>
      <c r="B2883" s="144"/>
      <c r="C2883" s="144"/>
      <c r="R2883" s="144"/>
      <c r="S2883" s="144"/>
      <c r="T2883" s="144"/>
      <c r="U2883" s="144"/>
      <c r="V2883" s="144"/>
      <c r="W2883" s="144"/>
      <c r="X2883" s="144"/>
      <c r="Y2883" s="144"/>
      <c r="Z2883" s="144"/>
      <c r="AA2883" s="144"/>
      <c r="AB2883" s="144"/>
      <c r="AC2883" s="144"/>
      <c r="AE2883" s="144"/>
      <c r="AF2883" s="144"/>
      <c r="AI2883" s="144"/>
    </row>
    <row r="2884" spans="1:35">
      <c r="A2884" s="144"/>
      <c r="B2884" s="144"/>
      <c r="C2884" s="144"/>
      <c r="R2884" s="144"/>
      <c r="S2884" s="144"/>
      <c r="T2884" s="144"/>
      <c r="U2884" s="144"/>
      <c r="V2884" s="144"/>
      <c r="W2884" s="144"/>
      <c r="X2884" s="144"/>
      <c r="Y2884" s="144"/>
      <c r="Z2884" s="144"/>
      <c r="AA2884" s="144"/>
      <c r="AB2884" s="144"/>
      <c r="AC2884" s="144"/>
      <c r="AE2884" s="144"/>
      <c r="AF2884" s="144"/>
      <c r="AI2884" s="144"/>
    </row>
    <row r="2885" spans="1:35">
      <c r="A2885" s="144"/>
      <c r="B2885" s="144"/>
      <c r="C2885" s="144"/>
      <c r="R2885" s="144"/>
      <c r="S2885" s="144"/>
      <c r="T2885" s="144"/>
      <c r="U2885" s="144"/>
      <c r="V2885" s="144"/>
      <c r="W2885" s="144"/>
      <c r="X2885" s="144"/>
      <c r="Y2885" s="144"/>
      <c r="Z2885" s="144"/>
      <c r="AA2885" s="144"/>
      <c r="AB2885" s="144"/>
      <c r="AC2885" s="144"/>
      <c r="AE2885" s="144"/>
      <c r="AF2885" s="144"/>
      <c r="AI2885" s="144"/>
    </row>
    <row r="2886" spans="1:35">
      <c r="A2886" s="144"/>
      <c r="B2886" s="144"/>
      <c r="C2886" s="144"/>
      <c r="R2886" s="144"/>
      <c r="S2886" s="144"/>
      <c r="T2886" s="144"/>
      <c r="U2886" s="144"/>
      <c r="V2886" s="144"/>
      <c r="W2886" s="144"/>
      <c r="X2886" s="144"/>
      <c r="Y2886" s="144"/>
      <c r="Z2886" s="144"/>
      <c r="AA2886" s="144"/>
      <c r="AB2886" s="144"/>
      <c r="AC2886" s="144"/>
      <c r="AE2886" s="144"/>
      <c r="AF2886" s="144"/>
      <c r="AI2886" s="144"/>
    </row>
    <row r="2887" spans="1:35">
      <c r="A2887" s="144"/>
      <c r="B2887" s="144"/>
      <c r="C2887" s="144"/>
      <c r="R2887" s="144"/>
      <c r="S2887" s="144"/>
      <c r="T2887" s="144"/>
      <c r="U2887" s="144"/>
      <c r="V2887" s="144"/>
      <c r="W2887" s="144"/>
      <c r="X2887" s="144"/>
      <c r="Y2887" s="144"/>
      <c r="Z2887" s="144"/>
      <c r="AA2887" s="144"/>
      <c r="AB2887" s="144"/>
      <c r="AC2887" s="144"/>
      <c r="AE2887" s="144"/>
      <c r="AF2887" s="144"/>
      <c r="AI2887" s="144"/>
    </row>
    <row r="2888" spans="1:35">
      <c r="A2888" s="144"/>
      <c r="B2888" s="144"/>
      <c r="C2888" s="144"/>
      <c r="R2888" s="144"/>
      <c r="S2888" s="144"/>
      <c r="T2888" s="144"/>
      <c r="U2888" s="144"/>
      <c r="V2888" s="144"/>
      <c r="W2888" s="144"/>
      <c r="X2888" s="144"/>
      <c r="Y2888" s="144"/>
      <c r="Z2888" s="144"/>
      <c r="AA2888" s="144"/>
      <c r="AB2888" s="144"/>
      <c r="AC2888" s="144"/>
      <c r="AE2888" s="144"/>
      <c r="AF2888" s="144"/>
      <c r="AI2888" s="144"/>
    </row>
    <row r="2889" spans="1:35">
      <c r="A2889" s="144"/>
      <c r="B2889" s="144"/>
      <c r="C2889" s="144"/>
      <c r="R2889" s="144"/>
      <c r="S2889" s="144"/>
      <c r="T2889" s="144"/>
      <c r="U2889" s="144"/>
      <c r="V2889" s="144"/>
      <c r="W2889" s="144"/>
      <c r="X2889" s="144"/>
      <c r="Y2889" s="144"/>
      <c r="Z2889" s="144"/>
      <c r="AA2889" s="144"/>
      <c r="AB2889" s="144"/>
      <c r="AC2889" s="144"/>
      <c r="AE2889" s="144"/>
      <c r="AF2889" s="144"/>
      <c r="AI2889" s="144"/>
    </row>
    <row r="2890" spans="1:35">
      <c r="A2890" s="144"/>
      <c r="B2890" s="144"/>
      <c r="C2890" s="144"/>
      <c r="R2890" s="144"/>
      <c r="S2890" s="144"/>
      <c r="T2890" s="144"/>
      <c r="U2890" s="144"/>
      <c r="V2890" s="144"/>
      <c r="W2890" s="144"/>
      <c r="X2890" s="144"/>
      <c r="Y2890" s="144"/>
      <c r="Z2890" s="144"/>
      <c r="AA2890" s="144"/>
      <c r="AB2890" s="144"/>
      <c r="AC2890" s="144"/>
      <c r="AE2890" s="144"/>
      <c r="AF2890" s="144"/>
      <c r="AI2890" s="144"/>
    </row>
    <row r="2891" spans="1:35">
      <c r="A2891" s="144"/>
      <c r="B2891" s="144"/>
      <c r="C2891" s="144"/>
      <c r="R2891" s="144"/>
      <c r="S2891" s="144"/>
      <c r="T2891" s="144"/>
      <c r="U2891" s="144"/>
      <c r="V2891" s="144"/>
      <c r="W2891" s="144"/>
      <c r="X2891" s="144"/>
      <c r="Y2891" s="144"/>
      <c r="Z2891" s="144"/>
      <c r="AA2891" s="144"/>
      <c r="AB2891" s="144"/>
      <c r="AC2891" s="144"/>
      <c r="AE2891" s="144"/>
      <c r="AF2891" s="144"/>
      <c r="AI2891" s="144"/>
    </row>
    <row r="3347" spans="1:35">
      <c r="A3347" s="144"/>
      <c r="B3347" s="144"/>
      <c r="C3347" s="144"/>
      <c r="R3347" s="144"/>
      <c r="S3347" s="144"/>
      <c r="T3347" s="144"/>
      <c r="U3347" s="144"/>
      <c r="V3347" s="144"/>
      <c r="W3347" s="144"/>
      <c r="X3347" s="144"/>
      <c r="Y3347" s="144"/>
      <c r="Z3347" s="144"/>
      <c r="AA3347" s="144"/>
      <c r="AB3347" s="144"/>
      <c r="AC3347" s="144"/>
      <c r="AE3347" s="144"/>
      <c r="AF3347" s="144"/>
      <c r="AI3347" s="144"/>
    </row>
    <row r="3348" spans="1:35">
      <c r="A3348" s="144"/>
      <c r="B3348" s="144"/>
      <c r="C3348" s="144"/>
      <c r="R3348" s="144"/>
      <c r="S3348" s="144"/>
      <c r="T3348" s="144"/>
      <c r="U3348" s="144"/>
      <c r="V3348" s="144"/>
      <c r="W3348" s="144"/>
      <c r="X3348" s="144"/>
      <c r="Y3348" s="144"/>
      <c r="Z3348" s="144"/>
      <c r="AA3348" s="144"/>
      <c r="AB3348" s="144"/>
      <c r="AC3348" s="144"/>
      <c r="AE3348" s="144"/>
      <c r="AF3348" s="144"/>
      <c r="AI3348" s="144"/>
    </row>
  </sheetData>
  <autoFilter ref="A7:AH2416">
    <sortState ref="A80:FS88">
      <sortCondition descending="1" ref="R7:R2085"/>
    </sortState>
  </autoFilter>
  <phoneticPr fontId="24" type="noConversion"/>
  <conditionalFormatting sqref="C6">
    <cfRule type="cellIs" dxfId="1" priority="1" stopIfTrue="1" operator="equal">
      <formula>"NOT OK!"</formula>
    </cfRule>
    <cfRule type="cellIs" dxfId="0" priority="2" stopIfTrue="1" operator="equal">
      <formula>"OK!"</formula>
    </cfRule>
  </conditionalFormatting>
  <printOptions horizontalCentered="1" headings="1"/>
  <pageMargins left="0" right="0" top="0" bottom="0.5" header="0.34" footer="0.18"/>
  <pageSetup scale="65" fitToHeight="31" orientation="portrait" r:id="rId1"/>
  <headerFooter alignWithMargins="0">
    <oddFooter xml:space="preserve">&amp;L&amp;8&amp;D&amp;CPage &amp;P 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"/>
  <sheetViews>
    <sheetView workbookViewId="0">
      <pane xSplit="1" topLeftCell="B1" activePane="topRight" state="frozen"/>
      <selection pane="topRight" activeCell="B4" sqref="B4"/>
    </sheetView>
  </sheetViews>
  <sheetFormatPr defaultColWidth="9.109375" defaultRowHeight="13.2" outlineLevelRow="1"/>
  <cols>
    <col min="1" max="1" width="17.88671875" style="395" customWidth="1"/>
    <col min="2" max="3" width="14.5546875" style="470" bestFit="1" customWidth="1"/>
    <col min="4" max="4" width="16.109375" style="470" customWidth="1"/>
    <col min="5" max="5" width="15.33203125" style="470" customWidth="1"/>
    <col min="6" max="6" width="14.109375" style="470" customWidth="1"/>
    <col min="7" max="7" width="17.6640625" style="470" customWidth="1"/>
    <col min="8" max="8" width="15.33203125" style="398" customWidth="1"/>
    <col min="9" max="22" width="16.33203125" style="397" customWidth="1"/>
    <col min="23" max="23" width="9.88671875" style="398" customWidth="1"/>
    <col min="24" max="24" width="11" style="398" customWidth="1"/>
    <col min="25" max="16384" width="9.109375" style="398"/>
  </cols>
  <sheetData>
    <row r="1" spans="1:24" outlineLevel="1"/>
    <row r="2" spans="1:24" s="406" customFormat="1" outlineLevel="1">
      <c r="A2" s="399"/>
      <c r="B2" s="531"/>
      <c r="C2" s="531"/>
      <c r="D2" s="531"/>
      <c r="E2" s="531"/>
      <c r="F2" s="531"/>
      <c r="G2" s="531"/>
      <c r="J2" s="402"/>
      <c r="K2" s="403"/>
      <c r="L2" s="403"/>
      <c r="M2" s="404"/>
      <c r="N2" s="402"/>
      <c r="O2" s="404"/>
      <c r="P2" s="404"/>
      <c r="Q2" s="404"/>
      <c r="R2" s="404"/>
      <c r="S2" s="404"/>
      <c r="T2" s="404"/>
      <c r="U2" s="404"/>
      <c r="V2" s="404"/>
      <c r="W2" s="405"/>
      <c r="X2" s="405"/>
    </row>
    <row r="3" spans="1:24" ht="14.4" outlineLevel="1">
      <c r="B3" s="532"/>
      <c r="H3" s="407"/>
      <c r="I3" s="408"/>
      <c r="J3" s="408"/>
      <c r="K3" s="408"/>
      <c r="L3" s="408"/>
    </row>
    <row r="4" spans="1:24" outlineLevel="1">
      <c r="K4" s="409"/>
      <c r="L4" s="409"/>
    </row>
    <row r="5" spans="1:24" outlineLevel="1"/>
    <row r="6" spans="1:24" outlineLevel="1"/>
    <row r="7" spans="1:24" ht="14.4" outlineLevel="1">
      <c r="A7" s="410" t="s">
        <v>1828</v>
      </c>
      <c r="B7" s="533"/>
      <c r="C7" s="533"/>
      <c r="D7" s="533"/>
      <c r="E7" s="533"/>
      <c r="F7" s="533"/>
      <c r="G7" s="533"/>
      <c r="H7" s="411"/>
      <c r="I7" s="412">
        <v>19000433</v>
      </c>
      <c r="J7" s="413"/>
      <c r="K7" s="413"/>
      <c r="L7" s="414"/>
      <c r="M7" s="415">
        <v>19002003</v>
      </c>
      <c r="N7" s="413"/>
      <c r="O7" s="413"/>
      <c r="P7" s="413"/>
      <c r="Q7" s="414"/>
      <c r="R7" s="415">
        <v>19000483</v>
      </c>
      <c r="S7" s="413"/>
      <c r="T7" s="413"/>
      <c r="U7" s="413"/>
      <c r="V7" s="414"/>
    </row>
    <row r="8" spans="1:24" outlineLevel="1">
      <c r="H8" s="416"/>
      <c r="I8" s="417" t="s">
        <v>507</v>
      </c>
      <c r="J8" s="414"/>
      <c r="K8" s="418" t="s">
        <v>1829</v>
      </c>
      <c r="L8" s="419"/>
      <c r="M8" s="420"/>
      <c r="N8" s="417" t="s">
        <v>507</v>
      </c>
      <c r="O8" s="414"/>
      <c r="P8" s="418" t="s">
        <v>1829</v>
      </c>
      <c r="Q8" s="419"/>
      <c r="R8" s="421"/>
      <c r="S8" s="417" t="s">
        <v>507</v>
      </c>
      <c r="T8" s="417" t="s">
        <v>507</v>
      </c>
      <c r="U8" s="422" t="s">
        <v>1829</v>
      </c>
      <c r="V8" s="423"/>
    </row>
    <row r="9" spans="1:24" ht="22.8" outlineLevel="1">
      <c r="A9" s="424" t="s">
        <v>3228</v>
      </c>
      <c r="B9" s="534" t="s">
        <v>3226</v>
      </c>
      <c r="C9" s="534" t="s">
        <v>3227</v>
      </c>
      <c r="D9" s="534" t="s">
        <v>3231</v>
      </c>
      <c r="E9" s="534" t="s">
        <v>3232</v>
      </c>
      <c r="F9" s="534" t="s">
        <v>3233</v>
      </c>
      <c r="G9" s="534" t="s">
        <v>3234</v>
      </c>
      <c r="H9" s="435" t="s">
        <v>3229</v>
      </c>
      <c r="I9" s="396" t="s">
        <v>3230</v>
      </c>
      <c r="J9" s="396" t="s">
        <v>791</v>
      </c>
      <c r="K9" s="425" t="s">
        <v>793</v>
      </c>
      <c r="L9" s="426" t="s">
        <v>791</v>
      </c>
      <c r="M9" s="424" t="s">
        <v>3229</v>
      </c>
      <c r="N9" s="396" t="s">
        <v>3230</v>
      </c>
      <c r="O9" s="396" t="s">
        <v>791</v>
      </c>
      <c r="P9" s="425" t="s">
        <v>793</v>
      </c>
      <c r="Q9" s="426" t="s">
        <v>791</v>
      </c>
      <c r="R9" s="424" t="s">
        <v>3229</v>
      </c>
      <c r="S9" s="396" t="s">
        <v>3230</v>
      </c>
      <c r="T9" s="396" t="s">
        <v>791</v>
      </c>
      <c r="U9" s="425" t="s">
        <v>793</v>
      </c>
      <c r="V9" s="426" t="s">
        <v>791</v>
      </c>
      <c r="W9" s="427"/>
    </row>
    <row r="10" spans="1:24" outlineLevel="1">
      <c r="D10" s="535"/>
      <c r="E10" s="536"/>
      <c r="F10" s="537"/>
      <c r="G10" s="536"/>
      <c r="L10" s="428"/>
      <c r="M10" s="429"/>
      <c r="N10" s="400"/>
      <c r="O10" s="401"/>
      <c r="Q10" s="428"/>
      <c r="R10" s="429"/>
      <c r="S10" s="401"/>
      <c r="T10" s="401"/>
      <c r="V10" s="428"/>
    </row>
    <row r="11" spans="1:24" outlineLevel="1">
      <c r="A11" s="399">
        <v>42277</v>
      </c>
      <c r="B11" s="538">
        <f>'summary NOL'!J19</f>
        <v>0.85422738957607447</v>
      </c>
      <c r="C11" s="538">
        <f>'summary NOL'!J20</f>
        <v>0.14577261042392556</v>
      </c>
      <c r="D11" s="506">
        <f t="shared" ref="D11:D16" si="0">+I11+N11+S11</f>
        <v>100781940.04191934</v>
      </c>
      <c r="E11" s="530">
        <f t="shared" ref="E11:E17" si="1">+J11+O11+T11</f>
        <v>17198285.448080663</v>
      </c>
      <c r="F11" s="529">
        <f t="shared" ref="F11:F15" si="2">+K11+P11</f>
        <v>106232208.74745516</v>
      </c>
      <c r="G11" s="530">
        <f t="shared" ref="G11:G15" si="3">+L11+Q11</f>
        <v>29253073.5554615</v>
      </c>
      <c r="H11" s="433">
        <f>SUMIF(Sept15!$A$1:$A$1000,$A1318,Sept15!$C$1:$C$1000)</f>
        <v>0</v>
      </c>
      <c r="I11" s="430">
        <f>+H11*$B$17</f>
        <v>0</v>
      </c>
      <c r="J11" s="430">
        <f>+H11*$C$17</f>
        <v>0</v>
      </c>
      <c r="K11" s="430">
        <v>1570311.8609085095</v>
      </c>
      <c r="L11" s="431">
        <v>480912.99825815688</v>
      </c>
      <c r="M11" s="432">
        <f>BS!$D$1422</f>
        <v>117980225.48999999</v>
      </c>
      <c r="N11" s="430">
        <f t="shared" ref="N11:N23" si="4">+M11*$B$11</f>
        <v>100781940.04191934</v>
      </c>
      <c r="O11" s="430">
        <f t="shared" ref="O11:O23" si="5">+M11*$C$11</f>
        <v>17198285.448080663</v>
      </c>
      <c r="P11" s="430">
        <v>104661896.88654666</v>
      </c>
      <c r="Q11" s="431">
        <v>28772160.557203341</v>
      </c>
      <c r="R11" s="433">
        <f>SUMIF(Sept15!$A$1:$A$1000,$A1328,Sept15!$C$1:$C$1000)</f>
        <v>0</v>
      </c>
      <c r="S11" s="430">
        <f>+R11*$B$11</f>
        <v>0</v>
      </c>
      <c r="T11" s="430">
        <f>+S11*$B$11</f>
        <v>0</v>
      </c>
      <c r="U11" s="430">
        <f t="shared" ref="U11:V16" si="6">(0+S11+SUM(S11:S11)*2)/24</f>
        <v>0</v>
      </c>
      <c r="V11" s="431">
        <f t="shared" si="6"/>
        <v>0</v>
      </c>
    </row>
    <row r="12" spans="1:24" outlineLevel="1">
      <c r="A12" s="399">
        <v>42308</v>
      </c>
      <c r="B12" s="531"/>
      <c r="C12" s="531"/>
      <c r="D12" s="506">
        <f t="shared" si="0"/>
        <v>92674831.78832078</v>
      </c>
      <c r="E12" s="530">
        <f t="shared" si="1"/>
        <v>15814819.701679224</v>
      </c>
      <c r="F12" s="529">
        <f t="shared" si="2"/>
        <v>104577327.84732279</v>
      </c>
      <c r="G12" s="530">
        <f t="shared" si="3"/>
        <v>27875373.601427205</v>
      </c>
      <c r="H12" s="433">
        <f>SUMIF('Oct15'!$A$1:$A$1000,$A1318,'Oct15'!$C$1:$C$1000)</f>
        <v>0</v>
      </c>
      <c r="I12" s="430">
        <f t="shared" ref="I12:I23" si="7">+H12*$B$17</f>
        <v>0</v>
      </c>
      <c r="J12" s="430">
        <f t="shared" ref="J12:J23" si="8">+H12*$C$17</f>
        <v>0</v>
      </c>
      <c r="K12" s="430">
        <v>-139247.8838184021</v>
      </c>
      <c r="L12" s="431">
        <v>-40852.985348264454</v>
      </c>
      <c r="M12" s="432">
        <f>BS!$E$1422</f>
        <v>108489651.48999999</v>
      </c>
      <c r="N12" s="430">
        <f t="shared" si="4"/>
        <v>92674831.78832078</v>
      </c>
      <c r="O12" s="430">
        <f t="shared" si="5"/>
        <v>15814819.701679224</v>
      </c>
      <c r="P12" s="430">
        <v>104716575.73114119</v>
      </c>
      <c r="Q12" s="431">
        <v>27916226.586775471</v>
      </c>
      <c r="R12" s="433">
        <f>SUMIF('Oct15'!$A$1:$A$1000,$A1328,'Oct15'!$C$1:$C$1000)</f>
        <v>0</v>
      </c>
      <c r="S12" s="430">
        <f t="shared" ref="S12:T23" si="9">+R12*$B$11</f>
        <v>0</v>
      </c>
      <c r="T12" s="430">
        <f t="shared" si="9"/>
        <v>0</v>
      </c>
      <c r="U12" s="430">
        <f t="shared" si="6"/>
        <v>0</v>
      </c>
      <c r="V12" s="431">
        <f t="shared" si="6"/>
        <v>0</v>
      </c>
    </row>
    <row r="13" spans="1:24" outlineLevel="1">
      <c r="A13" s="399">
        <v>42338</v>
      </c>
      <c r="B13" s="531"/>
      <c r="C13" s="531"/>
      <c r="D13" s="506">
        <f t="shared" si="0"/>
        <v>77320343.237333506</v>
      </c>
      <c r="E13" s="530">
        <f t="shared" si="1"/>
        <v>13194599.482666496</v>
      </c>
      <c r="F13" s="529">
        <f t="shared" si="2"/>
        <v>103197830.51673165</v>
      </c>
      <c r="G13" s="530">
        <f t="shared" si="3"/>
        <v>26776021.986601684</v>
      </c>
      <c r="H13" s="433">
        <f>SUMIF('Nov15'!$A$1:$A$1000,$A1318,'Nov15'!$C$1:$C$1000)</f>
        <v>0</v>
      </c>
      <c r="I13" s="430">
        <f t="shared" si="7"/>
        <v>0</v>
      </c>
      <c r="J13" s="430">
        <f t="shared" si="8"/>
        <v>0</v>
      </c>
      <c r="K13" s="430">
        <v>-551505.4811998168</v>
      </c>
      <c r="L13" s="431">
        <v>-161802.4254668502</v>
      </c>
      <c r="M13" s="432">
        <f>BS!$F$1422</f>
        <v>90514942.719999999</v>
      </c>
      <c r="N13" s="430">
        <f t="shared" si="4"/>
        <v>77320343.237333506</v>
      </c>
      <c r="O13" s="430">
        <f t="shared" si="5"/>
        <v>13194599.482666496</v>
      </c>
      <c r="P13" s="430">
        <v>103749335.99793147</v>
      </c>
      <c r="Q13" s="431">
        <v>26937824.412068535</v>
      </c>
      <c r="R13" s="433">
        <f>SUMIF('Nov15'!$A$1:$A$1000,$A1328,'Nov15'!$C$1:$C$1000)</f>
        <v>0</v>
      </c>
      <c r="S13" s="430">
        <f t="shared" si="9"/>
        <v>0</v>
      </c>
      <c r="T13" s="430">
        <f t="shared" si="9"/>
        <v>0</v>
      </c>
      <c r="U13" s="430">
        <f t="shared" si="6"/>
        <v>0</v>
      </c>
      <c r="V13" s="431">
        <f t="shared" si="6"/>
        <v>0</v>
      </c>
    </row>
    <row r="14" spans="1:24" outlineLevel="1">
      <c r="A14" s="399">
        <v>42369</v>
      </c>
      <c r="B14" s="531"/>
      <c r="C14" s="531"/>
      <c r="D14" s="506">
        <f t="shared" si="0"/>
        <v>94019213.512898609</v>
      </c>
      <c r="E14" s="530">
        <f t="shared" si="1"/>
        <v>16044236.4071014</v>
      </c>
      <c r="F14" s="529">
        <f t="shared" si="2"/>
        <v>100763083.25290798</v>
      </c>
      <c r="G14" s="530">
        <f t="shared" si="3"/>
        <v>25361584.421675369</v>
      </c>
      <c r="H14" s="433">
        <f>SUMIF('Dec15'!$A$1:$A$1000,$A1318,'Dec15'!$C$1:$C$1000)</f>
        <v>0</v>
      </c>
      <c r="I14" s="430">
        <f t="shared" si="7"/>
        <v>0</v>
      </c>
      <c r="J14" s="430">
        <f t="shared" si="8"/>
        <v>0</v>
      </c>
      <c r="K14" s="430">
        <v>-912600.73393877223</v>
      </c>
      <c r="L14" s="431">
        <v>-267741.69481122826</v>
      </c>
      <c r="M14" s="432">
        <f>BS!$G$1422</f>
        <v>110063449.92</v>
      </c>
      <c r="N14" s="430">
        <f t="shared" si="4"/>
        <v>94019213.512898609</v>
      </c>
      <c r="O14" s="430">
        <f t="shared" si="5"/>
        <v>16044236.4071014</v>
      </c>
      <c r="P14" s="430">
        <v>101675683.98684675</v>
      </c>
      <c r="Q14" s="431">
        <v>25629326.116486598</v>
      </c>
      <c r="R14" s="433">
        <f>SUMIF('Dec15'!$A$1:$A$1000,$A1328,'Dec15'!$C$1:$C$1000)</f>
        <v>0</v>
      </c>
      <c r="S14" s="430">
        <f t="shared" si="9"/>
        <v>0</v>
      </c>
      <c r="T14" s="430">
        <f t="shared" si="9"/>
        <v>0</v>
      </c>
      <c r="U14" s="430">
        <f t="shared" si="6"/>
        <v>0</v>
      </c>
      <c r="V14" s="431">
        <f t="shared" si="6"/>
        <v>0</v>
      </c>
    </row>
    <row r="15" spans="1:24" outlineLevel="1">
      <c r="A15" s="399">
        <v>42400</v>
      </c>
      <c r="B15" s="531"/>
      <c r="C15" s="531"/>
      <c r="D15" s="506">
        <f t="shared" si="0"/>
        <v>71919095.033830583</v>
      </c>
      <c r="E15" s="530">
        <f t="shared" si="1"/>
        <v>12272884.656169422</v>
      </c>
      <c r="F15" s="529">
        <f t="shared" si="2"/>
        <v>96587490.812495098</v>
      </c>
      <c r="G15" s="530">
        <f t="shared" si="3"/>
        <v>23458482.637504905</v>
      </c>
      <c r="H15" s="433">
        <f>SUMIF('Jan16'!$A$1:$A$1000,$A1318,'Jan16'!$C$1:$C$1000)</f>
        <v>0</v>
      </c>
      <c r="I15" s="430">
        <f t="shared" si="7"/>
        <v>0</v>
      </c>
      <c r="J15" s="430">
        <f t="shared" si="8"/>
        <v>0</v>
      </c>
      <c r="K15" s="430">
        <v>-1632421.2901434277</v>
      </c>
      <c r="L15" s="431">
        <v>-478924.93027323904</v>
      </c>
      <c r="M15" s="432">
        <f>BS!$H$1422</f>
        <v>84191979.689999998</v>
      </c>
      <c r="N15" s="430">
        <f t="shared" si="4"/>
        <v>71919095.033830583</v>
      </c>
      <c r="O15" s="430">
        <f t="shared" si="5"/>
        <v>12272884.656169422</v>
      </c>
      <c r="P15" s="430">
        <v>98219912.102638528</v>
      </c>
      <c r="Q15" s="431">
        <v>23937407.567778144</v>
      </c>
      <c r="R15" s="433">
        <f>SUMIF('Jan16'!$A$1:$A$1000,$A1328,'Jan16'!$C$1:$C$1000)</f>
        <v>0</v>
      </c>
      <c r="S15" s="430">
        <f t="shared" si="9"/>
        <v>0</v>
      </c>
      <c r="T15" s="430">
        <f t="shared" si="9"/>
        <v>0</v>
      </c>
      <c r="U15" s="430">
        <f t="shared" si="6"/>
        <v>0</v>
      </c>
      <c r="V15" s="431">
        <f t="shared" si="6"/>
        <v>0</v>
      </c>
    </row>
    <row r="16" spans="1:24" outlineLevel="1">
      <c r="A16" s="399">
        <v>42429</v>
      </c>
      <c r="B16" s="531"/>
      <c r="C16" s="531"/>
      <c r="D16" s="506">
        <f t="shared" si="0"/>
        <v>61710714.442572251</v>
      </c>
      <c r="E16" s="530">
        <f t="shared" si="1"/>
        <v>10530839.967427751</v>
      </c>
      <c r="F16" s="529">
        <v>92088720.395458192</v>
      </c>
      <c r="G16" s="530">
        <v>21592584.109541811</v>
      </c>
      <c r="H16" s="433">
        <f>SUMIF('Feb16'!$A$1:$A$1000,$A1318,'Feb16'!$C$1:$C$1000)</f>
        <v>0</v>
      </c>
      <c r="I16" s="430">
        <f t="shared" si="7"/>
        <v>0</v>
      </c>
      <c r="J16" s="430">
        <f t="shared" si="8"/>
        <v>0</v>
      </c>
      <c r="K16" s="430">
        <v>-1354905.8487788171</v>
      </c>
      <c r="L16" s="431">
        <v>-397506.57080451655</v>
      </c>
      <c r="M16" s="432">
        <f>BS!$I$1422</f>
        <v>72241554.409999996</v>
      </c>
      <c r="N16" s="430">
        <f t="shared" si="4"/>
        <v>61710714.442572251</v>
      </c>
      <c r="O16" s="430">
        <f t="shared" si="5"/>
        <v>10530839.967427751</v>
      </c>
      <c r="P16" s="430">
        <v>93443626.244237006</v>
      </c>
      <c r="Q16" s="431">
        <v>21990090.680346329</v>
      </c>
      <c r="R16" s="433">
        <f>SUMIF('Feb16'!$A$1:$A$1000,$A1334,'Feb16'!$C$1:$C$1000)</f>
        <v>0</v>
      </c>
      <c r="S16" s="430">
        <f t="shared" si="9"/>
        <v>0</v>
      </c>
      <c r="T16" s="430">
        <f t="shared" si="9"/>
        <v>0</v>
      </c>
      <c r="U16" s="430">
        <f t="shared" si="6"/>
        <v>0</v>
      </c>
      <c r="V16" s="431">
        <f t="shared" si="6"/>
        <v>0</v>
      </c>
    </row>
    <row r="17" spans="1:22" outlineLevel="1">
      <c r="A17" s="399">
        <v>42460</v>
      </c>
      <c r="B17" s="531"/>
      <c r="C17" s="531"/>
      <c r="D17" s="506">
        <f>+I17+N17+S17</f>
        <v>60352411.869678393</v>
      </c>
      <c r="E17" s="530">
        <f t="shared" si="1"/>
        <v>10299047.690321611</v>
      </c>
      <c r="F17" s="529">
        <v>88653167.394432753</v>
      </c>
      <c r="G17" s="530">
        <v>18999317.561817251</v>
      </c>
      <c r="H17" s="434">
        <f>SUMIF('Apr16'!$A$1:$A$1000,$A1318,'Apr16'!$C$1:$C$1000)</f>
        <v>0</v>
      </c>
      <c r="I17" s="430">
        <f t="shared" si="7"/>
        <v>0</v>
      </c>
      <c r="J17" s="430">
        <f t="shared" si="8"/>
        <v>0</v>
      </c>
      <c r="K17" s="430">
        <v>-381511.75599316205</v>
      </c>
      <c r="L17" s="431">
        <v>-111929.12775683806</v>
      </c>
      <c r="M17" s="432">
        <f>BS!$J$1422</f>
        <v>70651459.560000002</v>
      </c>
      <c r="N17" s="430">
        <f t="shared" si="4"/>
        <v>60352411.869678393</v>
      </c>
      <c r="O17" s="430">
        <f t="shared" si="5"/>
        <v>10299047.690321611</v>
      </c>
      <c r="P17" s="430">
        <v>89034679.150425911</v>
      </c>
      <c r="Q17" s="431">
        <v>19111246.689574089</v>
      </c>
      <c r="R17" s="434">
        <f>SUMIF('Apr16'!$A$1:$A$1000,$A1334,'Apr16'!$C$1:$C$1000)</f>
        <v>0</v>
      </c>
      <c r="S17" s="430">
        <f t="shared" si="9"/>
        <v>0</v>
      </c>
      <c r="T17" s="430">
        <f t="shared" si="9"/>
        <v>0</v>
      </c>
      <c r="U17" s="430">
        <v>0</v>
      </c>
      <c r="V17" s="431">
        <v>0</v>
      </c>
    </row>
    <row r="18" spans="1:22" outlineLevel="1">
      <c r="A18" s="399">
        <v>42490</v>
      </c>
      <c r="B18" s="531"/>
      <c r="C18" s="531"/>
      <c r="D18" s="506">
        <f>+I18+N18+S18</f>
        <v>62611286.051327243</v>
      </c>
      <c r="E18" s="530">
        <f t="shared" ref="E18" si="10">+J18+O18+T18</f>
        <v>10684521.148672758</v>
      </c>
      <c r="F18" s="529">
        <v>85250147.409885019</v>
      </c>
      <c r="G18" s="530">
        <v>17372099.174281649</v>
      </c>
      <c r="H18" s="434">
        <f>SUMIF('Apr16'!$A$1:$A$1000,$A1319,'Apr16'!$C$1:$C$1000)</f>
        <v>0</v>
      </c>
      <c r="I18" s="430">
        <f t="shared" si="7"/>
        <v>0</v>
      </c>
      <c r="J18" s="430">
        <f t="shared" si="8"/>
        <v>0</v>
      </c>
      <c r="K18" s="430">
        <v>143450.27150426095</v>
      </c>
      <c r="L18" s="431">
        <v>42085.895162405723</v>
      </c>
      <c r="M18" s="432">
        <f>BS!$K$1422</f>
        <v>73295807.200000003</v>
      </c>
      <c r="N18" s="430">
        <f t="shared" si="4"/>
        <v>62611286.051327243</v>
      </c>
      <c r="O18" s="430">
        <f t="shared" si="5"/>
        <v>10684521.148672758</v>
      </c>
      <c r="P18" s="430">
        <v>85106697.138380751</v>
      </c>
      <c r="Q18" s="431">
        <v>17330013.279119242</v>
      </c>
      <c r="R18" s="434">
        <f>BS!K1361</f>
        <v>0</v>
      </c>
      <c r="S18" s="430">
        <f t="shared" si="9"/>
        <v>0</v>
      </c>
      <c r="T18" s="430">
        <f t="shared" si="9"/>
        <v>0</v>
      </c>
      <c r="U18" s="430">
        <v>0</v>
      </c>
      <c r="V18" s="431">
        <v>0</v>
      </c>
    </row>
    <row r="19" spans="1:22" outlineLevel="1">
      <c r="A19" s="399">
        <v>42521</v>
      </c>
      <c r="B19" s="531"/>
      <c r="C19" s="531"/>
      <c r="D19" s="506">
        <f>+I19+N19+S19</f>
        <v>61830819.61652039</v>
      </c>
      <c r="E19" s="530">
        <f t="shared" ref="E19" si="11">+J19+O19+T19</f>
        <v>10551335.733479608</v>
      </c>
      <c r="F19" s="529">
        <v>82346288.851816639</v>
      </c>
      <c r="G19" s="530">
        <v>15883765.851516686</v>
      </c>
      <c r="H19" s="434">
        <f>SUMIF('May16'!$A$1:$A$1000,$A1320,'May16'!$C$1:$C$1000)</f>
        <v>0</v>
      </c>
      <c r="I19" s="430">
        <f t="shared" si="7"/>
        <v>0</v>
      </c>
      <c r="J19" s="430">
        <f t="shared" si="8"/>
        <v>0</v>
      </c>
      <c r="K19" s="430">
        <v>0</v>
      </c>
      <c r="L19" s="431">
        <v>0</v>
      </c>
      <c r="M19" s="432">
        <f>BS!$L$1422</f>
        <v>72382155.349999994</v>
      </c>
      <c r="N19" s="430">
        <f t="shared" si="4"/>
        <v>61830819.61652039</v>
      </c>
      <c r="O19" s="430">
        <f t="shared" si="5"/>
        <v>10551335.733479608</v>
      </c>
      <c r="P19" s="430">
        <v>82346288.851816639</v>
      </c>
      <c r="Q19" s="431">
        <v>15883765.851516686</v>
      </c>
      <c r="R19" s="434">
        <f>BS!$L$1361</f>
        <v>0</v>
      </c>
      <c r="S19" s="430">
        <f t="shared" si="9"/>
        <v>0</v>
      </c>
      <c r="T19" s="430">
        <f t="shared" si="9"/>
        <v>0</v>
      </c>
      <c r="U19" s="430">
        <v>0</v>
      </c>
      <c r="V19" s="431">
        <v>0</v>
      </c>
    </row>
    <row r="20" spans="1:22" outlineLevel="1">
      <c r="A20" s="399">
        <v>42551</v>
      </c>
      <c r="D20" s="506">
        <f t="shared" ref="D20:D21" si="12">+I20+N20+S20</f>
        <v>69105293.956560716</v>
      </c>
      <c r="E20" s="530">
        <f t="shared" ref="E20:E23" si="13">+J20+O20+T20</f>
        <v>11792713.763439283</v>
      </c>
      <c r="F20" s="529">
        <v>79821414.032142505</v>
      </c>
      <c r="G20" s="530">
        <v>14473409.97869082</v>
      </c>
      <c r="H20" s="434">
        <f>SUMIF(June16!$A$1:$A$1000,$A1321,June16!$C$1:$C$1000)</f>
        <v>0</v>
      </c>
      <c r="I20" s="430">
        <f t="shared" si="7"/>
        <v>0</v>
      </c>
      <c r="J20" s="430">
        <f t="shared" si="8"/>
        <v>0</v>
      </c>
      <c r="K20" s="430">
        <v>0</v>
      </c>
      <c r="L20" s="431">
        <v>0</v>
      </c>
      <c r="M20" s="432">
        <f>BS!$M$1422</f>
        <v>80898007.719999999</v>
      </c>
      <c r="N20" s="430">
        <f t="shared" si="4"/>
        <v>69105293.956560716</v>
      </c>
      <c r="O20" s="430">
        <f t="shared" si="5"/>
        <v>11792713.763439283</v>
      </c>
      <c r="P20" s="430">
        <v>79821414.032142505</v>
      </c>
      <c r="Q20" s="431">
        <v>14473409.97869082</v>
      </c>
      <c r="R20" s="434">
        <f>BS!$L$1361</f>
        <v>0</v>
      </c>
      <c r="S20" s="430">
        <f t="shared" si="9"/>
        <v>0</v>
      </c>
      <c r="T20" s="430">
        <f t="shared" si="9"/>
        <v>0</v>
      </c>
      <c r="U20" s="430">
        <v>0</v>
      </c>
      <c r="V20" s="431">
        <v>0</v>
      </c>
    </row>
    <row r="21" spans="1:22" outlineLevel="1">
      <c r="A21" s="399">
        <v>42582</v>
      </c>
      <c r="D21" s="506">
        <f t="shared" si="12"/>
        <v>70985773.918737635</v>
      </c>
      <c r="E21" s="530">
        <f t="shared" si="13"/>
        <v>12113614.821262365</v>
      </c>
      <c r="F21" s="529">
        <v>77606402.159369528</v>
      </c>
      <c r="G21" s="530">
        <v>13515504.55313047</v>
      </c>
      <c r="H21" s="434">
        <v>0</v>
      </c>
      <c r="I21" s="430">
        <f t="shared" si="7"/>
        <v>0</v>
      </c>
      <c r="J21" s="430">
        <f t="shared" si="8"/>
        <v>0</v>
      </c>
      <c r="K21" s="430">
        <v>0</v>
      </c>
      <c r="L21" s="431">
        <v>0</v>
      </c>
      <c r="M21" s="432">
        <f>BS!$N$1422</f>
        <v>83099388.739999995</v>
      </c>
      <c r="N21" s="430">
        <f t="shared" si="4"/>
        <v>70985773.918737635</v>
      </c>
      <c r="O21" s="430">
        <f t="shared" si="5"/>
        <v>12113614.821262365</v>
      </c>
      <c r="P21" s="430">
        <v>77606402.159369528</v>
      </c>
      <c r="Q21" s="431">
        <v>13515504.55313047</v>
      </c>
      <c r="R21" s="434">
        <f>BS!$N$1361</f>
        <v>0</v>
      </c>
      <c r="S21" s="430">
        <f t="shared" si="9"/>
        <v>0</v>
      </c>
      <c r="T21" s="430">
        <f t="shared" si="9"/>
        <v>0</v>
      </c>
      <c r="U21" s="430">
        <v>0</v>
      </c>
      <c r="V21" s="431">
        <v>0</v>
      </c>
    </row>
    <row r="22" spans="1:22" outlineLevel="1">
      <c r="A22" s="399">
        <v>42583</v>
      </c>
      <c r="D22" s="506">
        <f>+I22+N22+S22</f>
        <v>73776001.38673152</v>
      </c>
      <c r="E22" s="530">
        <f t="shared" si="13"/>
        <v>12589762.913268477</v>
      </c>
      <c r="F22" s="529">
        <v>75618414.640136734</v>
      </c>
      <c r="G22" s="530">
        <v>12993730.116113275</v>
      </c>
      <c r="H22" s="434">
        <v>0</v>
      </c>
      <c r="I22" s="430">
        <f t="shared" si="7"/>
        <v>0</v>
      </c>
      <c r="J22" s="430">
        <f t="shared" si="8"/>
        <v>0</v>
      </c>
      <c r="K22" s="430">
        <v>0</v>
      </c>
      <c r="L22" s="431">
        <v>0</v>
      </c>
      <c r="M22" s="432">
        <f>BS!$O$1422</f>
        <v>86365764.299999997</v>
      </c>
      <c r="N22" s="430">
        <f t="shared" si="4"/>
        <v>73776001.38673152</v>
      </c>
      <c r="O22" s="430">
        <f t="shared" si="5"/>
        <v>12589762.913268477</v>
      </c>
      <c r="P22" s="430">
        <v>75618414.640136734</v>
      </c>
      <c r="Q22" s="431">
        <v>12993730.116113275</v>
      </c>
      <c r="R22" s="434">
        <f>BS!$O$1361</f>
        <v>0</v>
      </c>
      <c r="S22" s="430">
        <f t="shared" si="9"/>
        <v>0</v>
      </c>
      <c r="T22" s="430">
        <f t="shared" si="9"/>
        <v>0</v>
      </c>
      <c r="U22" s="430">
        <v>0</v>
      </c>
      <c r="V22" s="431">
        <v>0</v>
      </c>
    </row>
    <row r="23" spans="1:22" outlineLevel="1">
      <c r="A23" s="399">
        <v>42643</v>
      </c>
      <c r="D23" s="506">
        <f>+I23+N23+S23</f>
        <v>81873632.072865486</v>
      </c>
      <c r="E23" s="530">
        <f t="shared" si="13"/>
        <v>13971611.327134524</v>
      </c>
      <c r="F23" s="529">
        <f t="shared" ref="F23" si="14">+K23+P23</f>
        <v>73969464.23932533</v>
      </c>
      <c r="G23" s="530">
        <f t="shared" ref="G23" si="15">+L23+Q23</f>
        <v>12622777.056091331</v>
      </c>
      <c r="H23" s="434">
        <v>0</v>
      </c>
      <c r="I23" s="430">
        <f t="shared" si="7"/>
        <v>0</v>
      </c>
      <c r="J23" s="430">
        <f t="shared" si="8"/>
        <v>0</v>
      </c>
      <c r="K23" s="430">
        <v>0</v>
      </c>
      <c r="L23" s="431">
        <v>0</v>
      </c>
      <c r="M23" s="432">
        <f>BS!$P$1422</f>
        <v>95845243.400000006</v>
      </c>
      <c r="N23" s="430">
        <f t="shared" si="4"/>
        <v>81873632.072865486</v>
      </c>
      <c r="O23" s="430">
        <f t="shared" si="5"/>
        <v>13971611.327134524</v>
      </c>
      <c r="P23" s="430">
        <f t="shared" ref="P23" si="16">(N11+N23+SUM(N12:N22)*2)/24</f>
        <v>73969464.23932533</v>
      </c>
      <c r="Q23" s="431">
        <f t="shared" ref="Q23" si="17">(O11+O23+SUM(O12:O22)*2)/24</f>
        <v>12622777.056091331</v>
      </c>
      <c r="R23" s="434">
        <f>BS!$O$1361</f>
        <v>0</v>
      </c>
      <c r="S23" s="430">
        <f t="shared" si="9"/>
        <v>0</v>
      </c>
      <c r="T23" s="430">
        <f t="shared" si="9"/>
        <v>0</v>
      </c>
      <c r="U23" s="430">
        <f t="shared" ref="U23" si="18">(S11+S23+SUM(S12:S22)*2)/24</f>
        <v>0</v>
      </c>
      <c r="V23" s="431">
        <f t="shared" ref="V23" si="19">(T11+T23+SUM(T12:T22)*2)/24</f>
        <v>0</v>
      </c>
    </row>
    <row r="24" spans="1:22" ht="9" customHeight="1"/>
    <row r="25" spans="1:22" ht="9" customHeight="1"/>
    <row r="26" spans="1:22" s="471" customFormat="1">
      <c r="A26" s="542" t="s">
        <v>793</v>
      </c>
      <c r="B26" s="539">
        <v>0.85422738957607447</v>
      </c>
      <c r="C26" s="539">
        <v>0.85422738957607447</v>
      </c>
      <c r="D26" s="539">
        <v>0.85422738957607447</v>
      </c>
      <c r="E26" s="539">
        <v>0.85422738957607447</v>
      </c>
      <c r="F26" s="539">
        <v>0.85422738957607447</v>
      </c>
      <c r="G26" s="539">
        <v>0.85422738957607447</v>
      </c>
      <c r="H26" s="539">
        <v>0.85422738957607447</v>
      </c>
      <c r="I26" s="539">
        <v>0.85422738957607447</v>
      </c>
      <c r="J26" s="539">
        <v>0.85422738957607447</v>
      </c>
      <c r="K26" s="539">
        <v>0.85422738957607447</v>
      </c>
      <c r="L26" s="539">
        <v>0.85422738957607447</v>
      </c>
      <c r="M26" s="539">
        <v>0.85422738957607447</v>
      </c>
      <c r="N26" s="539">
        <v>0.85422738957607447</v>
      </c>
      <c r="O26" s="472"/>
      <c r="P26" s="472"/>
    </row>
    <row r="27" spans="1:22" s="471" customFormat="1">
      <c r="A27" s="542" t="s">
        <v>791</v>
      </c>
      <c r="B27" s="539">
        <v>0.14577261042392556</v>
      </c>
      <c r="C27" s="543">
        <v>0.14577261042392556</v>
      </c>
      <c r="D27" s="543">
        <v>0.14577261042392556</v>
      </c>
      <c r="E27" s="543">
        <v>0.14577261042392556</v>
      </c>
      <c r="F27" s="543">
        <v>0.14577261042392556</v>
      </c>
      <c r="G27" s="543">
        <v>0.14577261042392556</v>
      </c>
      <c r="H27" s="543">
        <v>0.14577261042392556</v>
      </c>
      <c r="I27" s="543">
        <v>0.14577261042392556</v>
      </c>
      <c r="J27" s="543">
        <v>0.14577261042392556</v>
      </c>
      <c r="K27" s="543">
        <v>0.14577261042392556</v>
      </c>
      <c r="L27" s="543">
        <v>0.14577261042392556</v>
      </c>
      <c r="M27" s="543">
        <v>0.14577261042392556</v>
      </c>
      <c r="N27" s="543">
        <v>0.14577261042392556</v>
      </c>
      <c r="O27" s="472"/>
      <c r="P27" s="472"/>
    </row>
    <row r="28" spans="1:22" s="471" customFormat="1" ht="7.5" customHeight="1">
      <c r="A28" s="544"/>
      <c r="B28" s="540"/>
      <c r="C28" s="545"/>
      <c r="D28" s="545"/>
      <c r="E28" s="545"/>
      <c r="F28" s="545"/>
      <c r="G28" s="545"/>
      <c r="H28" s="545"/>
      <c r="I28" s="545"/>
      <c r="J28" s="545"/>
      <c r="K28" s="545"/>
      <c r="L28" s="545"/>
      <c r="M28" s="545"/>
      <c r="N28" s="545"/>
      <c r="O28" s="472"/>
      <c r="P28" s="472"/>
    </row>
    <row r="29" spans="1:22" s="471" customFormat="1">
      <c r="A29" s="470"/>
      <c r="B29" s="541">
        <v>42277</v>
      </c>
      <c r="C29" s="541">
        <v>42308</v>
      </c>
      <c r="D29" s="541">
        <v>42338</v>
      </c>
      <c r="E29" s="541">
        <v>42369</v>
      </c>
      <c r="F29" s="541">
        <v>42400</v>
      </c>
      <c r="G29" s="541">
        <v>42429</v>
      </c>
      <c r="H29" s="541">
        <v>42460</v>
      </c>
      <c r="I29" s="541">
        <v>42490</v>
      </c>
      <c r="J29" s="541">
        <v>42521</v>
      </c>
      <c r="K29" s="541">
        <v>42551</v>
      </c>
      <c r="L29" s="541">
        <v>42582</v>
      </c>
      <c r="M29" s="541">
        <v>42583</v>
      </c>
      <c r="N29" s="541">
        <v>42614</v>
      </c>
      <c r="O29" s="472"/>
      <c r="P29" s="472"/>
    </row>
    <row r="30" spans="1:22" s="471" customFormat="1" ht="9.75" customHeight="1">
      <c r="A30" s="470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</row>
    <row r="31" spans="1:22" s="471" customFormat="1">
      <c r="A31" s="502" t="s">
        <v>507</v>
      </c>
      <c r="C31" s="472"/>
      <c r="D31" s="472"/>
      <c r="E31" s="472"/>
      <c r="F31" s="472"/>
      <c r="G31" s="472"/>
      <c r="H31" s="472"/>
      <c r="I31" s="472"/>
      <c r="J31" s="472"/>
      <c r="K31" s="472"/>
      <c r="L31" s="472"/>
      <c r="M31" s="472"/>
      <c r="N31" s="472"/>
      <c r="O31" s="472"/>
      <c r="P31" s="472"/>
    </row>
    <row r="32" spans="1:22" s="471" customFormat="1" outlineLevel="1">
      <c r="A32" s="503">
        <v>19000433</v>
      </c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472"/>
      <c r="P32" s="472"/>
    </row>
    <row r="33" spans="1:20" s="471" customFormat="1" outlineLevel="1">
      <c r="A33" s="505" t="s">
        <v>1441</v>
      </c>
      <c r="B33" s="506">
        <f>BS!D1351</f>
        <v>0</v>
      </c>
      <c r="C33" s="506">
        <f>BS!E1351</f>
        <v>0</v>
      </c>
      <c r="D33" s="506">
        <f>BS!F1351</f>
        <v>0</v>
      </c>
      <c r="E33" s="506">
        <f>BS!G1351</f>
        <v>0</v>
      </c>
      <c r="F33" s="506">
        <f>BS!H1351</f>
        <v>0</v>
      </c>
      <c r="G33" s="506">
        <f>BS!I1351</f>
        <v>0</v>
      </c>
      <c r="H33" s="506">
        <f>BS!J1351</f>
        <v>0</v>
      </c>
      <c r="I33" s="506">
        <f>BS!K1351</f>
        <v>0</v>
      </c>
      <c r="J33" s="506">
        <f>BS!L1351</f>
        <v>0</v>
      </c>
      <c r="K33" s="506">
        <f>BS!M1351</f>
        <v>0</v>
      </c>
      <c r="L33" s="506">
        <f>BS!N1351</f>
        <v>0</v>
      </c>
      <c r="M33" s="506">
        <f>BS!O1351</f>
        <v>0</v>
      </c>
      <c r="N33" s="506">
        <f>BS!P1351</f>
        <v>0</v>
      </c>
      <c r="O33" s="472"/>
      <c r="P33" s="472"/>
    </row>
    <row r="34" spans="1:20" s="471" customFormat="1" outlineLevel="1">
      <c r="A34" s="507" t="s">
        <v>793</v>
      </c>
      <c r="B34" s="508">
        <f t="shared" ref="B34:M34" si="20">B33*B$26</f>
        <v>0</v>
      </c>
      <c r="C34" s="508">
        <f t="shared" si="20"/>
        <v>0</v>
      </c>
      <c r="D34" s="508">
        <f t="shared" si="20"/>
        <v>0</v>
      </c>
      <c r="E34" s="508">
        <f t="shared" si="20"/>
        <v>0</v>
      </c>
      <c r="F34" s="508">
        <f t="shared" si="20"/>
        <v>0</v>
      </c>
      <c r="G34" s="508">
        <f t="shared" si="20"/>
        <v>0</v>
      </c>
      <c r="H34" s="508">
        <f t="shared" si="20"/>
        <v>0</v>
      </c>
      <c r="I34" s="508">
        <f t="shared" si="20"/>
        <v>0</v>
      </c>
      <c r="J34" s="508">
        <f t="shared" si="20"/>
        <v>0</v>
      </c>
      <c r="K34" s="508">
        <f t="shared" si="20"/>
        <v>0</v>
      </c>
      <c r="L34" s="508">
        <f t="shared" si="20"/>
        <v>0</v>
      </c>
      <c r="M34" s="508">
        <f t="shared" si="20"/>
        <v>0</v>
      </c>
      <c r="N34" s="508">
        <f t="shared" ref="N34" si="21">N33*N$26</f>
        <v>0</v>
      </c>
      <c r="O34" s="472"/>
      <c r="P34" s="472"/>
    </row>
    <row r="35" spans="1:20" s="511" customFormat="1" ht="19.95" customHeight="1" outlineLevel="1">
      <c r="A35" s="505" t="s">
        <v>791</v>
      </c>
      <c r="B35" s="509">
        <f t="shared" ref="B35:M35" si="22">B33*B$27</f>
        <v>0</v>
      </c>
      <c r="C35" s="509">
        <f t="shared" si="22"/>
        <v>0</v>
      </c>
      <c r="D35" s="509">
        <f t="shared" si="22"/>
        <v>0</v>
      </c>
      <c r="E35" s="509">
        <f t="shared" si="22"/>
        <v>0</v>
      </c>
      <c r="F35" s="509">
        <f t="shared" si="22"/>
        <v>0</v>
      </c>
      <c r="G35" s="509">
        <f t="shared" si="22"/>
        <v>0</v>
      </c>
      <c r="H35" s="509">
        <f t="shared" si="22"/>
        <v>0</v>
      </c>
      <c r="I35" s="509">
        <f t="shared" si="22"/>
        <v>0</v>
      </c>
      <c r="J35" s="509">
        <f t="shared" si="22"/>
        <v>0</v>
      </c>
      <c r="K35" s="509">
        <f t="shared" si="22"/>
        <v>0</v>
      </c>
      <c r="L35" s="509">
        <f t="shared" si="22"/>
        <v>0</v>
      </c>
      <c r="M35" s="509">
        <f t="shared" si="22"/>
        <v>0</v>
      </c>
      <c r="N35" s="509">
        <f t="shared" ref="N35" si="23">N33*N$27</f>
        <v>0</v>
      </c>
      <c r="O35" s="510"/>
      <c r="P35" s="510"/>
    </row>
    <row r="36" spans="1:20" s="471" customFormat="1" ht="19.95" customHeight="1" outlineLevel="1">
      <c r="A36" s="503">
        <v>19002003</v>
      </c>
      <c r="B36" s="504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504"/>
      <c r="S36" s="504"/>
      <c r="T36" s="504"/>
    </row>
    <row r="37" spans="1:20" s="471" customFormat="1" ht="19.95" customHeight="1" outlineLevel="1">
      <c r="A37" s="505" t="s">
        <v>1441</v>
      </c>
      <c r="B37" s="506">
        <f>BS!D1422</f>
        <v>117980225.48999999</v>
      </c>
      <c r="C37" s="506">
        <f>BS!E1422</f>
        <v>108489651.48999999</v>
      </c>
      <c r="D37" s="506">
        <f>BS!F1422</f>
        <v>90514942.719999999</v>
      </c>
      <c r="E37" s="506">
        <f>BS!G1422</f>
        <v>110063449.92</v>
      </c>
      <c r="F37" s="506">
        <f>BS!H1422</f>
        <v>84191979.689999998</v>
      </c>
      <c r="G37" s="506">
        <f>BS!I1422</f>
        <v>72241554.409999996</v>
      </c>
      <c r="H37" s="506">
        <f>BS!J1422</f>
        <v>70651459.560000002</v>
      </c>
      <c r="I37" s="506">
        <f>BS!K1422</f>
        <v>73295807.200000003</v>
      </c>
      <c r="J37" s="506">
        <f>BS!L1422</f>
        <v>72382155.349999994</v>
      </c>
      <c r="K37" s="506">
        <f>BS!M1422</f>
        <v>80898007.719999999</v>
      </c>
      <c r="L37" s="506">
        <f>BS!N1422</f>
        <v>83099388.739999995</v>
      </c>
      <c r="M37" s="506">
        <f>BS!O1422</f>
        <v>86365764.299999997</v>
      </c>
      <c r="N37" s="506">
        <f>BS!P1422</f>
        <v>95845243.400000006</v>
      </c>
      <c r="O37" s="472"/>
      <c r="P37" s="472"/>
    </row>
    <row r="38" spans="1:20" s="471" customFormat="1" ht="19.95" customHeight="1" outlineLevel="1">
      <c r="A38" s="507" t="s">
        <v>793</v>
      </c>
      <c r="B38" s="508">
        <f t="shared" ref="B38:M38" si="24">B37*B$26</f>
        <v>100781940.04191934</v>
      </c>
      <c r="C38" s="508">
        <f t="shared" si="24"/>
        <v>92674831.78832078</v>
      </c>
      <c r="D38" s="508">
        <f t="shared" si="24"/>
        <v>77320343.237333506</v>
      </c>
      <c r="E38" s="508">
        <f t="shared" si="24"/>
        <v>94019213.512898609</v>
      </c>
      <c r="F38" s="508">
        <f t="shared" si="24"/>
        <v>71919095.033830583</v>
      </c>
      <c r="G38" s="508">
        <f t="shared" si="24"/>
        <v>61710714.442572251</v>
      </c>
      <c r="H38" s="508">
        <f t="shared" si="24"/>
        <v>60352411.869678393</v>
      </c>
      <c r="I38" s="508">
        <f t="shared" si="24"/>
        <v>62611286.051327243</v>
      </c>
      <c r="J38" s="508">
        <f t="shared" si="24"/>
        <v>61830819.61652039</v>
      </c>
      <c r="K38" s="508">
        <f t="shared" si="24"/>
        <v>69105293.956560716</v>
      </c>
      <c r="L38" s="508">
        <f t="shared" si="24"/>
        <v>70985773.918737635</v>
      </c>
      <c r="M38" s="508">
        <f t="shared" si="24"/>
        <v>73776001.38673152</v>
      </c>
      <c r="N38" s="508">
        <f t="shared" ref="N38" si="25">N37*N$26</f>
        <v>81873632.072865486</v>
      </c>
      <c r="O38" s="472"/>
      <c r="P38" s="472"/>
    </row>
    <row r="39" spans="1:20" s="471" customFormat="1" ht="19.95" customHeight="1" outlineLevel="1">
      <c r="A39" s="507" t="s">
        <v>791</v>
      </c>
      <c r="B39" s="506">
        <f t="shared" ref="B39:M39" si="26">B37*B$27</f>
        <v>17198285.448080663</v>
      </c>
      <c r="C39" s="506">
        <f t="shared" si="26"/>
        <v>15814819.701679224</v>
      </c>
      <c r="D39" s="506">
        <f t="shared" si="26"/>
        <v>13194599.482666496</v>
      </c>
      <c r="E39" s="506">
        <f t="shared" si="26"/>
        <v>16044236.4071014</v>
      </c>
      <c r="F39" s="506">
        <f t="shared" si="26"/>
        <v>12272884.656169422</v>
      </c>
      <c r="G39" s="506">
        <f t="shared" si="26"/>
        <v>10530839.967427751</v>
      </c>
      <c r="H39" s="506">
        <f t="shared" si="26"/>
        <v>10299047.690321611</v>
      </c>
      <c r="I39" s="506">
        <f t="shared" si="26"/>
        <v>10684521.148672758</v>
      </c>
      <c r="J39" s="506">
        <f t="shared" si="26"/>
        <v>10551335.733479608</v>
      </c>
      <c r="K39" s="506">
        <f t="shared" si="26"/>
        <v>11792713.763439283</v>
      </c>
      <c r="L39" s="506">
        <f t="shared" si="26"/>
        <v>12113614.821262365</v>
      </c>
      <c r="M39" s="506">
        <f t="shared" si="26"/>
        <v>12589762.913268477</v>
      </c>
      <c r="N39" s="506">
        <f t="shared" ref="N39" si="27">N37*N$27</f>
        <v>13971611.327134524</v>
      </c>
      <c r="O39" s="472"/>
      <c r="P39" s="472"/>
    </row>
    <row r="40" spans="1:20" s="471" customFormat="1" hidden="1">
      <c r="A40" s="503" t="s">
        <v>3260</v>
      </c>
      <c r="B40" s="504">
        <f t="shared" ref="B40:M40" si="28">B42+B43-B41</f>
        <v>0</v>
      </c>
      <c r="C40" s="504">
        <f t="shared" si="28"/>
        <v>0</v>
      </c>
      <c r="D40" s="504">
        <f t="shared" si="28"/>
        <v>0</v>
      </c>
      <c r="E40" s="504">
        <f t="shared" si="28"/>
        <v>0</v>
      </c>
      <c r="F40" s="504">
        <f t="shared" si="28"/>
        <v>0</v>
      </c>
      <c r="G40" s="504">
        <f t="shared" si="28"/>
        <v>0</v>
      </c>
      <c r="H40" s="504">
        <f t="shared" si="28"/>
        <v>0</v>
      </c>
      <c r="I40" s="504">
        <f t="shared" si="28"/>
        <v>0</v>
      </c>
      <c r="J40" s="504">
        <f t="shared" si="28"/>
        <v>0</v>
      </c>
      <c r="K40" s="504">
        <f t="shared" si="28"/>
        <v>0</v>
      </c>
      <c r="L40" s="504">
        <f t="shared" si="28"/>
        <v>0</v>
      </c>
      <c r="M40" s="504">
        <f t="shared" si="28"/>
        <v>0</v>
      </c>
      <c r="N40" s="504">
        <f t="shared" ref="N40" si="29">N42+N43-N41</f>
        <v>0</v>
      </c>
      <c r="O40" s="472"/>
      <c r="P40" s="472"/>
    </row>
    <row r="41" spans="1:20" s="471" customFormat="1">
      <c r="A41" s="505" t="s">
        <v>1441</v>
      </c>
      <c r="B41" s="506">
        <f t="shared" ref="B41:M43" si="30">B33+B37</f>
        <v>117980225.48999999</v>
      </c>
      <c r="C41" s="506">
        <f t="shared" si="30"/>
        <v>108489651.48999999</v>
      </c>
      <c r="D41" s="506">
        <f t="shared" si="30"/>
        <v>90514942.719999999</v>
      </c>
      <c r="E41" s="506">
        <f t="shared" si="30"/>
        <v>110063449.92</v>
      </c>
      <c r="F41" s="506">
        <f t="shared" si="30"/>
        <v>84191979.689999998</v>
      </c>
      <c r="G41" s="506">
        <f t="shared" si="30"/>
        <v>72241554.409999996</v>
      </c>
      <c r="H41" s="506">
        <f t="shared" si="30"/>
        <v>70651459.560000002</v>
      </c>
      <c r="I41" s="506">
        <f t="shared" si="30"/>
        <v>73295807.200000003</v>
      </c>
      <c r="J41" s="506">
        <f t="shared" si="30"/>
        <v>72382155.349999994</v>
      </c>
      <c r="K41" s="506">
        <f t="shared" si="30"/>
        <v>80898007.719999999</v>
      </c>
      <c r="L41" s="506">
        <f t="shared" si="30"/>
        <v>83099388.739999995</v>
      </c>
      <c r="M41" s="506">
        <f t="shared" si="30"/>
        <v>86365764.299999997</v>
      </c>
      <c r="N41" s="506">
        <f t="shared" ref="N41" si="31">N33+N37</f>
        <v>95845243.400000006</v>
      </c>
      <c r="O41" s="472"/>
      <c r="P41" s="472"/>
    </row>
    <row r="42" spans="1:20" s="471" customFormat="1">
      <c r="A42" s="507" t="s">
        <v>793</v>
      </c>
      <c r="B42" s="508">
        <f t="shared" ref="B42:K42" si="32">B34+B38</f>
        <v>100781940.04191934</v>
      </c>
      <c r="C42" s="508">
        <f t="shared" si="32"/>
        <v>92674831.78832078</v>
      </c>
      <c r="D42" s="508">
        <f t="shared" si="32"/>
        <v>77320343.237333506</v>
      </c>
      <c r="E42" s="508">
        <f t="shared" si="32"/>
        <v>94019213.512898609</v>
      </c>
      <c r="F42" s="508">
        <f t="shared" si="32"/>
        <v>71919095.033830583</v>
      </c>
      <c r="G42" s="508">
        <f t="shared" si="32"/>
        <v>61710714.442572251</v>
      </c>
      <c r="H42" s="508">
        <f t="shared" si="32"/>
        <v>60352411.869678393</v>
      </c>
      <c r="I42" s="508">
        <f t="shared" si="32"/>
        <v>62611286.051327243</v>
      </c>
      <c r="J42" s="508">
        <f t="shared" si="32"/>
        <v>61830819.61652039</v>
      </c>
      <c r="K42" s="508">
        <f t="shared" si="32"/>
        <v>69105293.956560716</v>
      </c>
      <c r="L42" s="508">
        <f t="shared" si="30"/>
        <v>70985773.918737635</v>
      </c>
      <c r="M42" s="508">
        <f t="shared" si="30"/>
        <v>73776001.38673152</v>
      </c>
      <c r="N42" s="508">
        <f t="shared" ref="N42" si="33">N34+N38</f>
        <v>81873632.072865486</v>
      </c>
      <c r="O42" s="472"/>
      <c r="P42" s="472"/>
    </row>
    <row r="43" spans="1:20" s="471" customFormat="1">
      <c r="A43" s="507" t="s">
        <v>791</v>
      </c>
      <c r="B43" s="506">
        <f t="shared" si="30"/>
        <v>17198285.448080663</v>
      </c>
      <c r="C43" s="506">
        <f t="shared" si="30"/>
        <v>15814819.701679224</v>
      </c>
      <c r="D43" s="506">
        <f t="shared" si="30"/>
        <v>13194599.482666496</v>
      </c>
      <c r="E43" s="506">
        <f t="shared" si="30"/>
        <v>16044236.4071014</v>
      </c>
      <c r="F43" s="506">
        <f t="shared" si="30"/>
        <v>12272884.656169422</v>
      </c>
      <c r="G43" s="506">
        <f t="shared" si="30"/>
        <v>10530839.967427751</v>
      </c>
      <c r="H43" s="506">
        <f t="shared" si="30"/>
        <v>10299047.690321611</v>
      </c>
      <c r="I43" s="506">
        <f t="shared" si="30"/>
        <v>10684521.148672758</v>
      </c>
      <c r="J43" s="506">
        <f t="shared" si="30"/>
        <v>10551335.733479608</v>
      </c>
      <c r="K43" s="506">
        <f t="shared" si="30"/>
        <v>11792713.763439283</v>
      </c>
      <c r="L43" s="506">
        <f t="shared" si="30"/>
        <v>12113614.821262365</v>
      </c>
      <c r="M43" s="506">
        <f t="shared" si="30"/>
        <v>12589762.913268477</v>
      </c>
      <c r="N43" s="506">
        <f t="shared" ref="N43" si="34">N35+N39</f>
        <v>13971611.327134524</v>
      </c>
      <c r="O43" s="472"/>
      <c r="P43" s="472"/>
    </row>
    <row r="44" spans="1:20" s="471" customFormat="1" ht="9.75" customHeight="1">
      <c r="A44" s="470"/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</row>
    <row r="45" spans="1:20" s="471" customFormat="1">
      <c r="A45" s="502" t="s">
        <v>1829</v>
      </c>
      <c r="C45" s="472"/>
      <c r="D45" s="472"/>
      <c r="E45" s="472"/>
      <c r="F45" s="472"/>
      <c r="G45" s="472"/>
      <c r="H45" s="472"/>
      <c r="I45" s="472"/>
      <c r="J45" s="472"/>
      <c r="K45" s="472"/>
      <c r="L45" s="472"/>
      <c r="M45" s="472"/>
      <c r="N45" s="472"/>
      <c r="O45" s="472"/>
      <c r="P45" s="472"/>
    </row>
    <row r="46" spans="1:20" s="471" customFormat="1" outlineLevel="1">
      <c r="A46" s="503">
        <v>19000433</v>
      </c>
      <c r="B46" s="504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472"/>
      <c r="P46" s="472"/>
    </row>
    <row r="47" spans="1:20" s="471" customFormat="1" outlineLevel="1">
      <c r="A47" s="505" t="s">
        <v>1441</v>
      </c>
      <c r="B47" s="506">
        <v>2051224.86</v>
      </c>
      <c r="C47" s="506">
        <v>-180100.87</v>
      </c>
      <c r="D47" s="506">
        <v>-713307.91</v>
      </c>
      <c r="E47" s="506">
        <v>-1180342.43</v>
      </c>
      <c r="F47" s="506">
        <v>-2111346.2200000002</v>
      </c>
      <c r="G47" s="506">
        <v>-1752412.42</v>
      </c>
      <c r="H47" s="506">
        <v>493440.88</v>
      </c>
      <c r="I47" s="506">
        <v>185536.17</v>
      </c>
      <c r="J47" s="506">
        <v>0</v>
      </c>
      <c r="K47" s="506">
        <v>0</v>
      </c>
      <c r="L47" s="506">
        <v>0</v>
      </c>
      <c r="M47" s="506">
        <v>0</v>
      </c>
      <c r="N47" s="506">
        <f>BS!Q1351</f>
        <v>0</v>
      </c>
      <c r="O47" s="472"/>
      <c r="P47" s="472"/>
    </row>
    <row r="48" spans="1:20" s="471" customFormat="1" outlineLevel="1">
      <c r="A48" s="507" t="s">
        <v>793</v>
      </c>
      <c r="B48" s="508">
        <f t="shared" ref="B48:M48" si="35">B47*B$26</f>
        <v>1752212.4575913488</v>
      </c>
      <c r="C48" s="508">
        <f t="shared" si="35"/>
        <v>-153847.09604047993</v>
      </c>
      <c r="D48" s="508">
        <f t="shared" si="35"/>
        <v>-609327.15392326552</v>
      </c>
      <c r="E48" s="508">
        <f t="shared" si="35"/>
        <v>-1008280.8327847803</v>
      </c>
      <c r="F48" s="508">
        <f t="shared" si="35"/>
        <v>-1803569.7700019125</v>
      </c>
      <c r="G48" s="508">
        <f t="shared" si="35"/>
        <v>-1496958.6869972914</v>
      </c>
      <c r="H48" s="508">
        <f t="shared" si="35"/>
        <v>421510.71483252104</v>
      </c>
      <c r="I48" s="508">
        <f t="shared" si="35"/>
        <v>158490.07817104278</v>
      </c>
      <c r="J48" s="508">
        <f t="shared" si="35"/>
        <v>0</v>
      </c>
      <c r="K48" s="508">
        <f t="shared" si="35"/>
        <v>0</v>
      </c>
      <c r="L48" s="508">
        <f t="shared" si="35"/>
        <v>0</v>
      </c>
      <c r="M48" s="508">
        <f t="shared" si="35"/>
        <v>0</v>
      </c>
      <c r="N48" s="508">
        <f t="shared" ref="N48" si="36">N47*N$26</f>
        <v>0</v>
      </c>
      <c r="O48" s="472"/>
      <c r="P48" s="472"/>
    </row>
    <row r="49" spans="1:16" s="471" customFormat="1" outlineLevel="1">
      <c r="A49" s="507" t="s">
        <v>791</v>
      </c>
      <c r="B49" s="506">
        <f t="shared" ref="B49:M49" si="37">B47*B$27</f>
        <v>299012.40240865125</v>
      </c>
      <c r="C49" s="506">
        <f t="shared" si="37"/>
        <v>-26253.773959520062</v>
      </c>
      <c r="D49" s="506">
        <f t="shared" si="37"/>
        <v>-103980.75607673456</v>
      </c>
      <c r="E49" s="506">
        <f t="shared" si="37"/>
        <v>-172061.5972152196</v>
      </c>
      <c r="F49" s="506">
        <f t="shared" si="37"/>
        <v>-307776.44999808783</v>
      </c>
      <c r="G49" s="506">
        <f t="shared" si="37"/>
        <v>-255453.73300270861</v>
      </c>
      <c r="H49" s="506">
        <f t="shared" si="37"/>
        <v>71930.165167479005</v>
      </c>
      <c r="I49" s="506">
        <f t="shared" si="37"/>
        <v>27046.091828957226</v>
      </c>
      <c r="J49" s="506">
        <f t="shared" si="37"/>
        <v>0</v>
      </c>
      <c r="K49" s="506">
        <f t="shared" si="37"/>
        <v>0</v>
      </c>
      <c r="L49" s="506">
        <f t="shared" si="37"/>
        <v>0</v>
      </c>
      <c r="M49" s="506">
        <f t="shared" si="37"/>
        <v>0</v>
      </c>
      <c r="N49" s="506">
        <f t="shared" ref="N49" si="38">N47*N$27</f>
        <v>0</v>
      </c>
      <c r="O49" s="472"/>
      <c r="P49" s="472"/>
    </row>
    <row r="50" spans="1:16" s="471" customFormat="1" outlineLevel="1">
      <c r="A50" s="503">
        <v>19002003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472"/>
      <c r="P50" s="472"/>
    </row>
    <row r="51" spans="1:16" s="471" customFormat="1" outlineLevel="1">
      <c r="A51" s="507" t="s">
        <v>1441</v>
      </c>
      <c r="B51" s="506">
        <v>133434057.44</v>
      </c>
      <c r="C51" s="506">
        <v>132632802.31999999</v>
      </c>
      <c r="D51" s="506">
        <v>130687160.41</v>
      </c>
      <c r="E51" s="506">
        <v>127305010.09999999</v>
      </c>
      <c r="F51" s="506">
        <v>122157319.67</v>
      </c>
      <c r="G51" s="506">
        <v>115433716.92</v>
      </c>
      <c r="H51" s="506">
        <v>108145925.84</v>
      </c>
      <c r="I51" s="506">
        <v>102436710.42</v>
      </c>
      <c r="J51" s="506">
        <v>98230054.700000003</v>
      </c>
      <c r="K51" s="506">
        <v>94294824.010000005</v>
      </c>
      <c r="L51" s="506">
        <v>91121906.709999993</v>
      </c>
      <c r="M51" s="506">
        <v>88612144.760000005</v>
      </c>
      <c r="N51" s="506">
        <f>BS!Q1422</f>
        <v>86592241.295416668</v>
      </c>
      <c r="O51" s="472"/>
      <c r="P51" s="472"/>
    </row>
    <row r="52" spans="1:16" s="471" customFormat="1" outlineLevel="1">
      <c r="A52" s="507" t="s">
        <v>793</v>
      </c>
      <c r="B52" s="508">
        <f t="shared" ref="B52:M52" si="39">B51*B$26</f>
        <v>113983026.56751518</v>
      </c>
      <c r="C52" s="508">
        <f t="shared" si="39"/>
        <v>113298572.49797311</v>
      </c>
      <c r="D52" s="508">
        <f t="shared" si="39"/>
        <v>111636551.888144</v>
      </c>
      <c r="E52" s="508">
        <f t="shared" si="39"/>
        <v>108747426.45767879</v>
      </c>
      <c r="F52" s="508">
        <f t="shared" si="39"/>
        <v>104350128.29931416</v>
      </c>
      <c r="G52" s="508">
        <f t="shared" si="39"/>
        <v>98606642.67363514</v>
      </c>
      <c r="H52" s="508">
        <f t="shared" si="39"/>
        <v>92381211.923590943</v>
      </c>
      <c r="I52" s="508">
        <f t="shared" si="39"/>
        <v>87504243.73883687</v>
      </c>
      <c r="J52" s="508">
        <f t="shared" si="39"/>
        <v>83910803.204296008</v>
      </c>
      <c r="K52" s="508">
        <f t="shared" si="39"/>
        <v>80549221.364597648</v>
      </c>
      <c r="L52" s="508">
        <f t="shared" si="39"/>
        <v>77838828.502077878</v>
      </c>
      <c r="M52" s="508">
        <f t="shared" si="39"/>
        <v>75694921.103072032</v>
      </c>
      <c r="N52" s="508">
        <f t="shared" ref="N52" si="40">N51*N$26</f>
        <v>73969464.239325345</v>
      </c>
      <c r="O52" s="472"/>
      <c r="P52" s="472"/>
    </row>
    <row r="53" spans="1:16" s="471" customFormat="1" outlineLevel="1">
      <c r="A53" s="507" t="s">
        <v>791</v>
      </c>
      <c r="B53" s="506">
        <f t="shared" ref="B53:M53" si="41">B51*B$27</f>
        <v>19451030.872484826</v>
      </c>
      <c r="C53" s="506">
        <f t="shared" si="41"/>
        <v>19334229.82202689</v>
      </c>
      <c r="D53" s="506">
        <f t="shared" si="41"/>
        <v>19050608.521855999</v>
      </c>
      <c r="E53" s="506">
        <f t="shared" si="41"/>
        <v>18557583.642321207</v>
      </c>
      <c r="F53" s="506">
        <f t="shared" si="41"/>
        <v>17807191.370685849</v>
      </c>
      <c r="G53" s="506">
        <f t="shared" si="41"/>
        <v>16827074.246364865</v>
      </c>
      <c r="H53" s="506">
        <f t="shared" si="41"/>
        <v>15764713.916409064</v>
      </c>
      <c r="I53" s="506">
        <f t="shared" si="41"/>
        <v>14932466.681163136</v>
      </c>
      <c r="J53" s="506">
        <f t="shared" si="41"/>
        <v>14319251.495703999</v>
      </c>
      <c r="K53" s="506">
        <f t="shared" si="41"/>
        <v>13745602.645402353</v>
      </c>
      <c r="L53" s="506">
        <f t="shared" si="41"/>
        <v>13283078.207922118</v>
      </c>
      <c r="M53" s="506">
        <f t="shared" si="41"/>
        <v>12917223.656927977</v>
      </c>
      <c r="N53" s="506">
        <f t="shared" ref="N53" si="42">N51*N$27</f>
        <v>12622777.056091333</v>
      </c>
      <c r="O53" s="472"/>
      <c r="P53" s="472"/>
    </row>
    <row r="54" spans="1:16" s="471" customFormat="1">
      <c r="A54" s="503" t="s">
        <v>3260</v>
      </c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472"/>
      <c r="P54" s="472"/>
    </row>
    <row r="55" spans="1:16" s="471" customFormat="1">
      <c r="A55" s="507" t="s">
        <v>1441</v>
      </c>
      <c r="B55" s="506">
        <f t="shared" ref="B55:M57" si="43">B47+B51</f>
        <v>135485282.30000001</v>
      </c>
      <c r="C55" s="506">
        <f t="shared" si="43"/>
        <v>132452701.44999999</v>
      </c>
      <c r="D55" s="506">
        <f t="shared" si="43"/>
        <v>129973852.5</v>
      </c>
      <c r="E55" s="506">
        <f t="shared" si="43"/>
        <v>126124667.66999999</v>
      </c>
      <c r="F55" s="506">
        <f t="shared" si="43"/>
        <v>120045973.45</v>
      </c>
      <c r="G55" s="506">
        <f t="shared" si="43"/>
        <v>113681304.5</v>
      </c>
      <c r="H55" s="506">
        <f t="shared" si="43"/>
        <v>108639366.72</v>
      </c>
      <c r="I55" s="506">
        <f t="shared" si="43"/>
        <v>102622246.59</v>
      </c>
      <c r="J55" s="506">
        <f t="shared" si="43"/>
        <v>98230054.700000003</v>
      </c>
      <c r="K55" s="506">
        <f t="shared" si="43"/>
        <v>94294824.010000005</v>
      </c>
      <c r="L55" s="506">
        <f t="shared" si="43"/>
        <v>91121906.709999993</v>
      </c>
      <c r="M55" s="506">
        <f t="shared" si="43"/>
        <v>88612144.760000005</v>
      </c>
      <c r="N55" s="506">
        <f t="shared" ref="N55" si="44">N47+N51</f>
        <v>86592241.295416668</v>
      </c>
      <c r="O55" s="472"/>
      <c r="P55" s="472"/>
    </row>
    <row r="56" spans="1:16" s="471" customFormat="1">
      <c r="A56" s="507" t="s">
        <v>793</v>
      </c>
      <c r="B56" s="508">
        <f t="shared" ref="B56:K56" si="45">B48+B52</f>
        <v>115735239.02510653</v>
      </c>
      <c r="C56" s="508">
        <f t="shared" si="45"/>
        <v>113144725.40193263</v>
      </c>
      <c r="D56" s="508">
        <f t="shared" si="45"/>
        <v>111027224.73422074</v>
      </c>
      <c r="E56" s="508">
        <f t="shared" si="45"/>
        <v>107739145.62489401</v>
      </c>
      <c r="F56" s="508">
        <f t="shared" si="45"/>
        <v>102546558.52931224</v>
      </c>
      <c r="G56" s="508">
        <f t="shared" si="45"/>
        <v>97109683.986637846</v>
      </c>
      <c r="H56" s="508">
        <f t="shared" si="45"/>
        <v>92802722.638423458</v>
      </c>
      <c r="I56" s="508">
        <f t="shared" si="45"/>
        <v>87662733.817007914</v>
      </c>
      <c r="J56" s="508">
        <f t="shared" si="45"/>
        <v>83910803.204296008</v>
      </c>
      <c r="K56" s="508">
        <f t="shared" si="45"/>
        <v>80549221.364597648</v>
      </c>
      <c r="L56" s="508">
        <f t="shared" si="43"/>
        <v>77838828.502077878</v>
      </c>
      <c r="M56" s="508">
        <f t="shared" si="43"/>
        <v>75694921.103072032</v>
      </c>
      <c r="N56" s="508">
        <f t="shared" ref="N56" si="46">N48+N52</f>
        <v>73969464.239325345</v>
      </c>
      <c r="O56" s="472"/>
      <c r="P56" s="472"/>
    </row>
    <row r="57" spans="1:16" s="471" customFormat="1">
      <c r="A57" s="507" t="s">
        <v>791</v>
      </c>
      <c r="B57" s="506">
        <f t="shared" si="43"/>
        <v>19750043.274893478</v>
      </c>
      <c r="C57" s="506">
        <f t="shared" si="43"/>
        <v>19307976.048067369</v>
      </c>
      <c r="D57" s="506">
        <f t="shared" si="43"/>
        <v>18946627.765779264</v>
      </c>
      <c r="E57" s="506">
        <f t="shared" si="43"/>
        <v>18385522.045105986</v>
      </c>
      <c r="F57" s="506">
        <f t="shared" si="43"/>
        <v>17499414.920687761</v>
      </c>
      <c r="G57" s="506">
        <f t="shared" si="43"/>
        <v>16571620.513362156</v>
      </c>
      <c r="H57" s="506">
        <f t="shared" si="43"/>
        <v>15836644.081576543</v>
      </c>
      <c r="I57" s="506">
        <f t="shared" si="43"/>
        <v>14959512.772992093</v>
      </c>
      <c r="J57" s="506">
        <f t="shared" si="43"/>
        <v>14319251.495703999</v>
      </c>
      <c r="K57" s="506">
        <f t="shared" si="43"/>
        <v>13745602.645402353</v>
      </c>
      <c r="L57" s="506">
        <f t="shared" si="43"/>
        <v>13283078.207922118</v>
      </c>
      <c r="M57" s="506">
        <f t="shared" si="43"/>
        <v>12917223.656927977</v>
      </c>
      <c r="N57" s="506">
        <f t="shared" ref="N57" si="47">N49+N53</f>
        <v>12622777.056091333</v>
      </c>
      <c r="O57" s="472"/>
      <c r="P57" s="47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2"/>
  <sheetViews>
    <sheetView workbookViewId="0">
      <selection activeCell="C18" sqref="C18"/>
    </sheetView>
  </sheetViews>
  <sheetFormatPr defaultColWidth="9.109375" defaultRowHeight="14.4"/>
  <cols>
    <col min="1" max="1" width="11.5546875" style="301" customWidth="1"/>
    <col min="2" max="2" width="20.6640625" style="301" customWidth="1"/>
    <col min="3" max="3" width="14" style="301" bestFit="1" customWidth="1"/>
    <col min="4" max="4" width="15" style="301" customWidth="1"/>
    <col min="5" max="5" width="15.44140625" style="301" customWidth="1"/>
    <col min="6" max="6" width="14.109375" style="301" customWidth="1"/>
    <col min="7" max="7" width="11.6640625" style="301" customWidth="1"/>
    <col min="8" max="9" width="12.44140625" style="301" customWidth="1"/>
    <col min="10" max="10" width="12.6640625" style="301" customWidth="1"/>
    <col min="11" max="11" width="13.5546875" style="301" customWidth="1"/>
    <col min="12" max="12" width="16.5546875" style="301" bestFit="1" customWidth="1"/>
    <col min="13" max="13" width="11.88671875" style="301" bestFit="1" customWidth="1"/>
    <col min="14" max="15" width="12.6640625" style="301" customWidth="1"/>
    <col min="16" max="16" width="11.88671875" style="301" customWidth="1"/>
    <col min="17" max="17" width="10.33203125" style="469" customWidth="1"/>
    <col min="18" max="255" width="12.6640625" style="301" customWidth="1"/>
    <col min="256" max="16384" width="9.109375" style="301"/>
  </cols>
  <sheetData>
    <row r="1" spans="1:20" ht="15.6">
      <c r="A1" s="299" t="s">
        <v>599</v>
      </c>
      <c r="B1" s="300"/>
      <c r="C1" s="300"/>
      <c r="D1" s="300"/>
      <c r="E1" s="300"/>
      <c r="G1" s="300"/>
      <c r="H1" s="300"/>
      <c r="I1" s="300"/>
      <c r="J1" s="300"/>
      <c r="K1" s="300"/>
    </row>
    <row r="2" spans="1:20">
      <c r="A2" s="302" t="s">
        <v>2735</v>
      </c>
      <c r="B2" s="300"/>
      <c r="C2" s="300"/>
      <c r="D2" s="300"/>
      <c r="E2" s="300"/>
      <c r="G2" s="300"/>
      <c r="H2" s="300"/>
      <c r="I2" s="300"/>
      <c r="J2" s="300"/>
      <c r="K2" s="300"/>
    </row>
    <row r="3" spans="1:20">
      <c r="A3" s="302" t="s">
        <v>2735</v>
      </c>
    </row>
    <row r="4" spans="1:20">
      <c r="A4" s="302" t="s">
        <v>3287</v>
      </c>
    </row>
    <row r="7" spans="1:20" ht="28.8">
      <c r="A7" s="476"/>
      <c r="B7" s="477" t="s">
        <v>3288</v>
      </c>
      <c r="C7" s="478">
        <v>2009</v>
      </c>
      <c r="D7" s="478">
        <v>2010</v>
      </c>
      <c r="E7" s="478">
        <v>2011</v>
      </c>
      <c r="F7" s="478">
        <v>2012</v>
      </c>
      <c r="G7" s="478">
        <v>2013</v>
      </c>
      <c r="H7" s="478">
        <v>2014</v>
      </c>
      <c r="I7" s="478">
        <v>2015</v>
      </c>
      <c r="J7" s="478">
        <v>2016</v>
      </c>
      <c r="K7" s="477" t="s">
        <v>1441</v>
      </c>
      <c r="L7" s="479" t="s">
        <v>3289</v>
      </c>
      <c r="M7" s="477" t="s">
        <v>1961</v>
      </c>
      <c r="N7" s="477" t="s">
        <v>2453</v>
      </c>
      <c r="O7" s="477" t="s">
        <v>2451</v>
      </c>
      <c r="P7" s="477" t="s">
        <v>2452</v>
      </c>
      <c r="Q7" s="480" t="s">
        <v>791</v>
      </c>
      <c r="R7" s="477" t="s">
        <v>3290</v>
      </c>
      <c r="S7" s="479" t="s">
        <v>3292</v>
      </c>
      <c r="T7" s="479" t="s">
        <v>3291</v>
      </c>
    </row>
    <row r="8" spans="1:20">
      <c r="B8" s="303"/>
      <c r="C8" s="474"/>
      <c r="D8" s="474"/>
      <c r="E8" s="474"/>
      <c r="F8" s="474"/>
      <c r="G8" s="474"/>
      <c r="H8" s="474"/>
      <c r="I8" s="474"/>
      <c r="J8" s="474"/>
      <c r="K8" s="303"/>
      <c r="L8" s="475"/>
      <c r="M8" s="303" t="s">
        <v>76</v>
      </c>
      <c r="N8" s="303" t="s">
        <v>77</v>
      </c>
      <c r="O8" s="303" t="s">
        <v>2823</v>
      </c>
      <c r="P8" s="303" t="s">
        <v>80</v>
      </c>
      <c r="Q8" s="473" t="s">
        <v>2824</v>
      </c>
      <c r="R8" s="303" t="s">
        <v>3293</v>
      </c>
      <c r="S8" s="303" t="s">
        <v>2825</v>
      </c>
      <c r="T8" s="303"/>
    </row>
    <row r="9" spans="1:20">
      <c r="A9" s="300" t="s">
        <v>2078</v>
      </c>
      <c r="B9" s="301">
        <v>220474791</v>
      </c>
      <c r="C9" s="301">
        <v>-128337622</v>
      </c>
      <c r="E9" s="301">
        <v>-30573670</v>
      </c>
      <c r="H9" s="301">
        <v>-17228072</v>
      </c>
      <c r="I9" s="301">
        <v>-44335427</v>
      </c>
      <c r="K9" s="301">
        <f>SUM(C9:J9)</f>
        <v>-220474791</v>
      </c>
      <c r="L9" s="301">
        <f>B9+K9</f>
        <v>0</v>
      </c>
      <c r="M9" s="301">
        <f>L9*0.35</f>
        <v>0</v>
      </c>
      <c r="N9" s="304">
        <v>0.39460000000000001</v>
      </c>
      <c r="O9" s="304">
        <v>0.60540000000000005</v>
      </c>
      <c r="P9" s="304">
        <v>0.3906</v>
      </c>
      <c r="Q9" s="301">
        <f>M9*N9</f>
        <v>0</v>
      </c>
      <c r="R9" s="301">
        <f>M9*O9</f>
        <v>0</v>
      </c>
      <c r="S9" s="301">
        <f>M9*O9*P9</f>
        <v>0</v>
      </c>
      <c r="T9" s="301">
        <f>Q9+R9</f>
        <v>0</v>
      </c>
    </row>
    <row r="10" spans="1:20">
      <c r="A10" s="300" t="s">
        <v>2079</v>
      </c>
      <c r="B10" s="301">
        <v>165196647</v>
      </c>
      <c r="D10" s="301">
        <v>-21765873</v>
      </c>
      <c r="I10" s="301">
        <v>-143430774</v>
      </c>
      <c r="K10" s="301">
        <f>SUM(C10:J10)</f>
        <v>-165196647</v>
      </c>
      <c r="L10" s="301">
        <f t="shared" ref="L10:L12" si="0">B10+K10</f>
        <v>0</v>
      </c>
      <c r="M10" s="301">
        <f t="shared" ref="M10:M12" si="1">L10*0.35</f>
        <v>0</v>
      </c>
      <c r="N10" s="304">
        <v>0.39700000000000002</v>
      </c>
      <c r="O10" s="304">
        <v>0.60299999999999998</v>
      </c>
      <c r="P10" s="304">
        <v>0.2545</v>
      </c>
      <c r="Q10" s="301">
        <f t="shared" ref="Q10:Q12" si="2">M10*N10</f>
        <v>0</v>
      </c>
      <c r="R10" s="301">
        <f t="shared" ref="R10:R12" si="3">M10*O10</f>
        <v>0</v>
      </c>
      <c r="S10" s="301">
        <f>M10*O10*P10</f>
        <v>0</v>
      </c>
      <c r="T10" s="301">
        <f t="shared" ref="T10:T12" si="4">Q10+R10</f>
        <v>0</v>
      </c>
    </row>
    <row r="11" spans="1:20">
      <c r="A11" s="300" t="s">
        <v>2454</v>
      </c>
      <c r="B11" s="301">
        <v>232023685</v>
      </c>
      <c r="I11" s="301">
        <v>-5335515</v>
      </c>
      <c r="J11" s="301">
        <v>-40623447</v>
      </c>
      <c r="K11" s="301">
        <f>SUM(C11:J11)</f>
        <v>-45958962</v>
      </c>
      <c r="L11" s="301">
        <f t="shared" si="0"/>
        <v>186064723</v>
      </c>
      <c r="M11" s="301">
        <f t="shared" si="1"/>
        <v>65122653.049999997</v>
      </c>
      <c r="N11" s="304">
        <v>8.4099999999999994E-2</v>
      </c>
      <c r="O11" s="304">
        <v>0.91590000000000005</v>
      </c>
      <c r="P11" s="304">
        <v>0.60499999999999998</v>
      </c>
      <c r="Q11" s="301">
        <f t="shared" si="2"/>
        <v>5476815.1215049997</v>
      </c>
      <c r="R11" s="301">
        <f t="shared" si="3"/>
        <v>59645837.928494997</v>
      </c>
      <c r="S11" s="301">
        <f>M11*O11*P11</f>
        <v>36085731.946739472</v>
      </c>
      <c r="T11" s="301">
        <f t="shared" si="4"/>
        <v>65122653.049999997</v>
      </c>
    </row>
    <row r="12" spans="1:20">
      <c r="A12" s="306" t="s">
        <v>2736</v>
      </c>
      <c r="B12" s="301">
        <v>87778829</v>
      </c>
      <c r="K12" s="301">
        <f>SUM(C12:J12)</f>
        <v>0</v>
      </c>
      <c r="L12" s="301">
        <f t="shared" si="0"/>
        <v>87778829</v>
      </c>
      <c r="M12" s="301">
        <f t="shared" si="1"/>
        <v>30722590.149999999</v>
      </c>
      <c r="N12" s="304">
        <v>0.27650000000000002</v>
      </c>
      <c r="O12" s="304">
        <v>0.72350000000000003</v>
      </c>
      <c r="P12" s="304">
        <v>0.78139999999999998</v>
      </c>
      <c r="Q12" s="301">
        <f t="shared" si="2"/>
        <v>8494796.1764749996</v>
      </c>
      <c r="R12" s="301">
        <f t="shared" si="3"/>
        <v>22227793.973524999</v>
      </c>
      <c r="S12" s="301">
        <f>M12*O12*P12</f>
        <v>17368798.210912433</v>
      </c>
      <c r="T12" s="301">
        <f t="shared" si="4"/>
        <v>30722590.149999999</v>
      </c>
    </row>
    <row r="13" spans="1:20">
      <c r="A13" s="306"/>
    </row>
    <row r="14" spans="1:20" ht="15" thickBot="1">
      <c r="A14" s="300" t="s">
        <v>2080</v>
      </c>
      <c r="B14" s="481">
        <f>SUM(B9:B13)</f>
        <v>705473952</v>
      </c>
      <c r="C14" s="481">
        <f t="shared" ref="C14:M14" si="5">SUM(C9:C13)</f>
        <v>-128337622</v>
      </c>
      <c r="D14" s="481">
        <f t="shared" si="5"/>
        <v>-21765873</v>
      </c>
      <c r="E14" s="481">
        <f t="shared" si="5"/>
        <v>-30573670</v>
      </c>
      <c r="F14" s="481">
        <f t="shared" si="5"/>
        <v>0</v>
      </c>
      <c r="G14" s="481">
        <f t="shared" si="5"/>
        <v>0</v>
      </c>
      <c r="H14" s="481">
        <f t="shared" si="5"/>
        <v>-17228072</v>
      </c>
      <c r="I14" s="481">
        <f t="shared" si="5"/>
        <v>-193101716</v>
      </c>
      <c r="J14" s="481">
        <f t="shared" si="5"/>
        <v>-40623447</v>
      </c>
      <c r="K14" s="481">
        <f t="shared" si="5"/>
        <v>-431630400</v>
      </c>
      <c r="L14" s="481">
        <f t="shared" si="5"/>
        <v>273843552</v>
      </c>
      <c r="M14" s="481">
        <f t="shared" si="5"/>
        <v>95845243.199999988</v>
      </c>
      <c r="N14" s="481"/>
      <c r="O14" s="481"/>
      <c r="P14" s="481"/>
      <c r="Q14" s="481">
        <f t="shared" ref="Q14" si="6">SUM(Q9:Q13)</f>
        <v>13971611.297979999</v>
      </c>
      <c r="R14" s="481">
        <f t="shared" ref="R14" si="7">SUM(R9:R13)</f>
        <v>81873631.902019992</v>
      </c>
      <c r="S14" s="481">
        <f t="shared" ref="S14" si="8">SUM(S9:S13)</f>
        <v>53454530.157651901</v>
      </c>
      <c r="T14" s="481">
        <f t="shared" ref="T14" si="9">SUM(T9:T13)</f>
        <v>95845243.199999988</v>
      </c>
    </row>
    <row r="15" spans="1:20" ht="15" thickTop="1"/>
    <row r="16" spans="1:20">
      <c r="A16" s="307" t="s">
        <v>3294</v>
      </c>
    </row>
    <row r="17" spans="1:14" ht="27.6" customHeight="1">
      <c r="A17" s="555" t="s">
        <v>3295</v>
      </c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</row>
    <row r="18" spans="1:14">
      <c r="I18" s="307" t="s">
        <v>2826</v>
      </c>
      <c r="J18" s="305" t="s">
        <v>327</v>
      </c>
    </row>
    <row r="19" spans="1:14">
      <c r="I19" s="307" t="s">
        <v>793</v>
      </c>
      <c r="J19" s="308">
        <f>R14/T14</f>
        <v>0.85422738957607447</v>
      </c>
    </row>
    <row r="20" spans="1:14">
      <c r="I20" s="307" t="s">
        <v>791</v>
      </c>
      <c r="J20" s="308">
        <f>Q14/T14</f>
        <v>0.14577261042392556</v>
      </c>
    </row>
    <row r="21" spans="1:14" ht="15" thickBot="1">
      <c r="I21" s="307" t="s">
        <v>1441</v>
      </c>
      <c r="J21" s="482">
        <f>SUM(J19:J20)</f>
        <v>1</v>
      </c>
    </row>
    <row r="22" spans="1:14" ht="15" thickTop="1"/>
  </sheetData>
  <mergeCells count="1">
    <mergeCell ref="A17:N17"/>
  </mergeCells>
  <printOptions horizontalCentered="1"/>
  <pageMargins left="0.25" right="0.25" top="0.25" bottom="0.25" header="0" footer="0.25"/>
  <pageSetup scale="4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4"/>
  <sheetViews>
    <sheetView workbookViewId="0">
      <selection activeCell="E7" sqref="E7:F8"/>
    </sheetView>
  </sheetViews>
  <sheetFormatPr defaultColWidth="9.109375" defaultRowHeight="14.4"/>
  <cols>
    <col min="1" max="1" width="9.109375" style="460"/>
    <col min="2" max="2" width="23.88671875" style="460" customWidth="1"/>
    <col min="3" max="3" width="17.33203125" style="460" bestFit="1" customWidth="1"/>
    <col min="4" max="5" width="9.109375" style="460"/>
    <col min="6" max="6" width="35.5546875" style="460" bestFit="1" customWidth="1"/>
    <col min="7" max="7" width="12.33203125" style="460" bestFit="1" customWidth="1"/>
    <col min="8" max="8" width="12.33203125" style="460" customWidth="1"/>
    <col min="9" max="9" width="45.33203125" style="460" customWidth="1"/>
    <col min="10" max="16384" width="9.109375" style="460"/>
  </cols>
  <sheetData>
    <row r="1" spans="1:15">
      <c r="A1" s="460" t="s">
        <v>167</v>
      </c>
    </row>
    <row r="2" spans="1:15">
      <c r="A2" s="460">
        <v>10100501</v>
      </c>
      <c r="B2" s="460" t="s">
        <v>831</v>
      </c>
      <c r="C2" s="461">
        <v>9209599155.6299992</v>
      </c>
      <c r="E2" s="112">
        <v>16502473</v>
      </c>
      <c r="F2" s="112" t="s">
        <v>3247</v>
      </c>
      <c r="G2" s="462">
        <v>94608</v>
      </c>
      <c r="H2" s="463" t="s">
        <v>3118</v>
      </c>
      <c r="I2" s="463" t="s">
        <v>3253</v>
      </c>
      <c r="O2" s="460" t="s">
        <v>3252</v>
      </c>
    </row>
    <row r="3" spans="1:15">
      <c r="A3" s="460">
        <v>10100502</v>
      </c>
      <c r="B3" s="460" t="s">
        <v>832</v>
      </c>
      <c r="C3" s="461">
        <v>3392167996.3299999</v>
      </c>
      <c r="E3" s="112">
        <v>25700043</v>
      </c>
      <c r="F3" s="112" t="s">
        <v>3251</v>
      </c>
      <c r="G3" s="462">
        <v>5021.6000000000004</v>
      </c>
      <c r="H3" s="463" t="s">
        <v>3254</v>
      </c>
      <c r="I3" s="463" t="s">
        <v>3255</v>
      </c>
    </row>
    <row r="4" spans="1:15" ht="66" customHeight="1">
      <c r="A4" s="460">
        <v>10100503</v>
      </c>
      <c r="B4" s="460" t="s">
        <v>833</v>
      </c>
      <c r="C4" s="461">
        <v>493461415.01999998</v>
      </c>
      <c r="E4" s="112">
        <v>18605061</v>
      </c>
      <c r="F4" s="112" t="s">
        <v>3249</v>
      </c>
      <c r="G4" s="462">
        <v>1748299.98</v>
      </c>
      <c r="H4" s="463" t="s">
        <v>3118</v>
      </c>
      <c r="I4" s="464" t="s">
        <v>3256</v>
      </c>
    </row>
    <row r="5" spans="1:15">
      <c r="A5" s="460">
        <v>10100601</v>
      </c>
      <c r="B5" s="460" t="s">
        <v>2679</v>
      </c>
      <c r="C5" s="461">
        <v>91489.57</v>
      </c>
    </row>
    <row r="6" spans="1:15">
      <c r="A6" s="460">
        <v>10100602</v>
      </c>
      <c r="B6" s="460" t="s">
        <v>2666</v>
      </c>
      <c r="C6" s="461">
        <v>35437.18</v>
      </c>
    </row>
    <row r="7" spans="1:15">
      <c r="A7" s="460">
        <v>10500501</v>
      </c>
      <c r="B7" s="460" t="s">
        <v>834</v>
      </c>
      <c r="C7" s="461">
        <v>49003253.520000003</v>
      </c>
    </row>
    <row r="8" spans="1:15">
      <c r="A8" s="460">
        <v>10500502</v>
      </c>
      <c r="B8" s="460" t="s">
        <v>835</v>
      </c>
      <c r="C8" s="461">
        <v>1436126.87</v>
      </c>
    </row>
    <row r="9" spans="1:15">
      <c r="A9" s="460">
        <v>10600501</v>
      </c>
      <c r="B9" s="460" t="s">
        <v>836</v>
      </c>
      <c r="C9" s="461">
        <v>40568411.469999999</v>
      </c>
    </row>
    <row r="10" spans="1:15">
      <c r="A10" s="460">
        <v>10600502</v>
      </c>
      <c r="B10" s="460" t="s">
        <v>837</v>
      </c>
      <c r="C10" s="461">
        <v>28815814.18</v>
      </c>
    </row>
    <row r="11" spans="1:15">
      <c r="A11" s="460">
        <v>10600503</v>
      </c>
      <c r="B11" s="460" t="s">
        <v>2029</v>
      </c>
      <c r="C11" s="461">
        <v>660664.11</v>
      </c>
      <c r="E11" s="461"/>
    </row>
    <row r="12" spans="1:15">
      <c r="A12" s="460">
        <v>10600603</v>
      </c>
      <c r="B12" s="460" t="s">
        <v>2883</v>
      </c>
      <c r="C12" s="461">
        <v>12433.14</v>
      </c>
      <c r="E12" s="461"/>
      <c r="F12" s="461"/>
      <c r="G12" s="461"/>
    </row>
    <row r="13" spans="1:15">
      <c r="A13" s="460">
        <v>10700013</v>
      </c>
      <c r="B13" s="460" t="s">
        <v>1577</v>
      </c>
      <c r="C13" s="461">
        <v>1511750.77</v>
      </c>
      <c r="E13" s="461"/>
      <c r="F13" s="461"/>
      <c r="G13" s="461"/>
    </row>
    <row r="14" spans="1:15">
      <c r="A14" s="460">
        <v>10700023</v>
      </c>
      <c r="B14" s="460" t="s">
        <v>2028</v>
      </c>
      <c r="C14" s="461">
        <v>-393750</v>
      </c>
      <c r="E14" s="461"/>
      <c r="F14" s="461"/>
      <c r="G14" s="461"/>
    </row>
    <row r="15" spans="1:15">
      <c r="A15" s="460">
        <v>10700501</v>
      </c>
      <c r="B15" s="460" t="s">
        <v>397</v>
      </c>
      <c r="C15" s="461">
        <v>275535578.75999999</v>
      </c>
      <c r="E15" s="461"/>
      <c r="F15" s="461"/>
      <c r="G15" s="461"/>
    </row>
    <row r="16" spans="1:15">
      <c r="A16" s="460">
        <v>10700502</v>
      </c>
      <c r="B16" s="460" t="s">
        <v>838</v>
      </c>
      <c r="C16" s="461">
        <v>101975176.91</v>
      </c>
      <c r="E16" s="461"/>
      <c r="F16" s="461"/>
      <c r="G16" s="461"/>
    </row>
    <row r="17" spans="1:7">
      <c r="A17" s="460">
        <v>10700503</v>
      </c>
      <c r="B17" s="460" t="s">
        <v>1727</v>
      </c>
      <c r="C17" s="461">
        <v>81614034.379999995</v>
      </c>
      <c r="E17" s="461"/>
      <c r="F17" s="461"/>
      <c r="G17" s="461"/>
    </row>
    <row r="18" spans="1:7">
      <c r="A18" s="460">
        <v>10700601</v>
      </c>
      <c r="B18" s="460" t="s">
        <v>2644</v>
      </c>
      <c r="C18" s="461">
        <v>224000</v>
      </c>
      <c r="E18" s="461"/>
      <c r="F18" s="461"/>
      <c r="G18" s="461"/>
    </row>
    <row r="19" spans="1:7">
      <c r="A19" s="460">
        <v>10700602</v>
      </c>
      <c r="B19" s="460" t="s">
        <v>2645</v>
      </c>
      <c r="C19" s="461">
        <v>329840</v>
      </c>
      <c r="E19" s="461"/>
      <c r="F19" s="461"/>
      <c r="G19" s="461"/>
    </row>
    <row r="20" spans="1:7">
      <c r="A20" s="460">
        <v>10800061</v>
      </c>
      <c r="B20" s="460" t="s">
        <v>854</v>
      </c>
      <c r="C20" s="461">
        <v>-79639833.390000001</v>
      </c>
      <c r="E20" s="461"/>
      <c r="F20" s="461"/>
      <c r="G20" s="461"/>
    </row>
    <row r="21" spans="1:7">
      <c r="A21" s="460">
        <v>10800062</v>
      </c>
      <c r="B21" s="460" t="s">
        <v>854</v>
      </c>
      <c r="C21" s="461">
        <v>-278945665.38</v>
      </c>
      <c r="E21" s="461"/>
      <c r="F21" s="461"/>
      <c r="G21" s="461"/>
    </row>
    <row r="22" spans="1:7">
      <c r="A22" s="460">
        <v>10800071</v>
      </c>
      <c r="B22" s="460" t="s">
        <v>855</v>
      </c>
      <c r="C22" s="461">
        <v>79639833.390000001</v>
      </c>
      <c r="E22" s="461"/>
    </row>
    <row r="23" spans="1:7">
      <c r="A23" s="460">
        <v>10800072</v>
      </c>
      <c r="B23" s="460" t="s">
        <v>855</v>
      </c>
      <c r="C23" s="461">
        <v>278945665.38</v>
      </c>
    </row>
    <row r="24" spans="1:7">
      <c r="A24" s="460">
        <v>10800501</v>
      </c>
      <c r="B24" s="460" t="s">
        <v>527</v>
      </c>
      <c r="C24" s="461">
        <v>-3522420379.1100001</v>
      </c>
    </row>
    <row r="25" spans="1:7">
      <c r="A25" s="460">
        <v>10800502</v>
      </c>
      <c r="B25" s="460" t="s">
        <v>528</v>
      </c>
      <c r="C25" s="461">
        <v>-1318552013.1199999</v>
      </c>
      <c r="E25" s="461"/>
    </row>
    <row r="26" spans="1:7">
      <c r="A26" s="460">
        <v>10800503</v>
      </c>
      <c r="B26" s="460" t="s">
        <v>1011</v>
      </c>
      <c r="C26" s="461">
        <v>-112218420.17</v>
      </c>
      <c r="E26" s="461"/>
    </row>
    <row r="27" spans="1:7">
      <c r="A27" s="460">
        <v>10800541</v>
      </c>
      <c r="B27" s="460" t="s">
        <v>95</v>
      </c>
      <c r="C27" s="461">
        <v>10276539.359999999</v>
      </c>
      <c r="E27" s="461"/>
    </row>
    <row r="28" spans="1:7">
      <c r="A28" s="460">
        <v>10800543</v>
      </c>
      <c r="B28" s="460" t="s">
        <v>96</v>
      </c>
      <c r="C28" s="461">
        <v>71457.19</v>
      </c>
      <c r="E28" s="461"/>
    </row>
    <row r="29" spans="1:7">
      <c r="A29" s="460">
        <v>10800552</v>
      </c>
      <c r="B29" s="460" t="s">
        <v>1012</v>
      </c>
      <c r="C29" s="461">
        <v>4990369.99</v>
      </c>
      <c r="E29" s="461"/>
    </row>
    <row r="30" spans="1:7">
      <c r="A30" s="460">
        <v>11100501</v>
      </c>
      <c r="B30" s="460" t="s">
        <v>701</v>
      </c>
      <c r="C30" s="461">
        <v>-32680115.59</v>
      </c>
      <c r="E30" s="461"/>
    </row>
    <row r="31" spans="1:7">
      <c r="A31" s="460">
        <v>11100502</v>
      </c>
      <c r="B31" s="460" t="s">
        <v>702</v>
      </c>
      <c r="C31" s="461">
        <v>-6034100.96</v>
      </c>
      <c r="E31" s="461"/>
    </row>
    <row r="32" spans="1:7">
      <c r="A32" s="460">
        <v>11100503</v>
      </c>
      <c r="B32" s="460" t="s">
        <v>703</v>
      </c>
      <c r="C32" s="461">
        <v>-95605660.989999995</v>
      </c>
      <c r="E32" s="461"/>
    </row>
    <row r="33" spans="1:5">
      <c r="A33" s="460">
        <v>11400001</v>
      </c>
      <c r="B33" s="460" t="s">
        <v>220</v>
      </c>
      <c r="C33" s="461">
        <v>946172.25</v>
      </c>
      <c r="E33" s="461"/>
    </row>
    <row r="34" spans="1:5">
      <c r="A34" s="460">
        <v>11400011</v>
      </c>
      <c r="B34" s="460" t="s">
        <v>1755</v>
      </c>
      <c r="C34" s="461">
        <v>302358.01</v>
      </c>
      <c r="E34" s="461"/>
    </row>
    <row r="35" spans="1:5">
      <c r="A35" s="460">
        <v>11400031</v>
      </c>
      <c r="B35" s="460" t="s">
        <v>1442</v>
      </c>
      <c r="C35" s="461">
        <v>76622596.840000004</v>
      </c>
      <c r="E35" s="461"/>
    </row>
    <row r="36" spans="1:5">
      <c r="A36" s="460">
        <v>11400061</v>
      </c>
      <c r="B36" s="460" t="s">
        <v>1355</v>
      </c>
      <c r="C36" s="461">
        <v>156960790.84</v>
      </c>
      <c r="E36" s="461"/>
    </row>
    <row r="37" spans="1:5">
      <c r="A37" s="460">
        <v>11400071</v>
      </c>
      <c r="B37" s="460" t="s">
        <v>1850</v>
      </c>
      <c r="C37" s="461">
        <v>16950332.899999999</v>
      </c>
      <c r="E37" s="461"/>
    </row>
    <row r="38" spans="1:5">
      <c r="A38" s="460">
        <v>11400091</v>
      </c>
      <c r="B38" s="460" t="s">
        <v>2394</v>
      </c>
      <c r="C38" s="461">
        <v>31009424.030000001</v>
      </c>
    </row>
    <row r="39" spans="1:5">
      <c r="A39" s="460">
        <v>11500001</v>
      </c>
      <c r="B39" s="460" t="s">
        <v>898</v>
      </c>
      <c r="C39" s="461">
        <v>-886689</v>
      </c>
    </row>
    <row r="40" spans="1:5">
      <c r="A40" s="460">
        <v>11500011</v>
      </c>
      <c r="B40" s="460" t="s">
        <v>609</v>
      </c>
      <c r="C40" s="461">
        <v>-302358.01</v>
      </c>
      <c r="E40" s="461"/>
    </row>
    <row r="41" spans="1:5">
      <c r="A41" s="460">
        <v>11500031</v>
      </c>
      <c r="B41" s="460" t="s">
        <v>1280</v>
      </c>
      <c r="C41" s="461">
        <v>-59820888.659999996</v>
      </c>
      <c r="E41" s="461"/>
    </row>
    <row r="42" spans="1:5">
      <c r="A42" s="460">
        <v>11500041</v>
      </c>
      <c r="B42" s="460" t="s">
        <v>1343</v>
      </c>
      <c r="C42" s="461">
        <v>-34875389.479999997</v>
      </c>
      <c r="E42" s="461"/>
    </row>
    <row r="43" spans="1:5">
      <c r="A43" s="460">
        <v>11500051</v>
      </c>
      <c r="B43" s="460" t="s">
        <v>1851</v>
      </c>
      <c r="C43" s="461">
        <v>-16929907.399999999</v>
      </c>
      <c r="E43" s="461"/>
    </row>
    <row r="44" spans="1:5">
      <c r="A44" s="460">
        <v>11500061</v>
      </c>
      <c r="B44" s="460" t="s">
        <v>2396</v>
      </c>
      <c r="C44" s="461">
        <v>-4149777.47</v>
      </c>
      <c r="E44" s="461"/>
    </row>
    <row r="45" spans="1:5">
      <c r="A45" s="460">
        <v>11730002</v>
      </c>
      <c r="B45" s="460" t="s">
        <v>610</v>
      </c>
      <c r="C45" s="461">
        <v>8654564.4700000007</v>
      </c>
      <c r="E45" s="461"/>
    </row>
    <row r="46" spans="1:5">
      <c r="A46" s="460">
        <v>12100503</v>
      </c>
      <c r="B46" s="460" t="s">
        <v>704</v>
      </c>
      <c r="C46" s="461">
        <v>91930.78</v>
      </c>
      <c r="E46" s="461"/>
    </row>
    <row r="47" spans="1:5">
      <c r="A47" s="460">
        <v>12100513</v>
      </c>
      <c r="B47" s="460" t="s">
        <v>705</v>
      </c>
      <c r="C47" s="461">
        <v>3194142.97</v>
      </c>
      <c r="E47" s="461"/>
    </row>
    <row r="48" spans="1:5">
      <c r="A48" s="460">
        <v>12200503</v>
      </c>
      <c r="B48" s="460" t="s">
        <v>706</v>
      </c>
      <c r="C48" s="461">
        <v>79713.38</v>
      </c>
      <c r="E48" s="461"/>
    </row>
    <row r="49" spans="1:5">
      <c r="A49" s="460">
        <v>12310000</v>
      </c>
      <c r="B49" s="460" t="s">
        <v>798</v>
      </c>
      <c r="C49" s="461">
        <v>29732908</v>
      </c>
      <c r="E49" s="461"/>
    </row>
    <row r="50" spans="1:5">
      <c r="A50" s="460">
        <v>12400043</v>
      </c>
      <c r="B50" s="460" t="s">
        <v>1088</v>
      </c>
      <c r="C50" s="461">
        <v>50160610.609999999</v>
      </c>
    </row>
    <row r="51" spans="1:5">
      <c r="A51" s="460">
        <v>12400503</v>
      </c>
      <c r="B51" s="460" t="s">
        <v>351</v>
      </c>
      <c r="C51" s="461">
        <v>425582.7</v>
      </c>
    </row>
    <row r="52" spans="1:5">
      <c r="A52" s="460">
        <v>12400542</v>
      </c>
      <c r="B52" s="460" t="s">
        <v>2994</v>
      </c>
      <c r="C52" s="461">
        <v>-7222800</v>
      </c>
      <c r="E52" s="461"/>
    </row>
    <row r="53" spans="1:5">
      <c r="A53" s="460">
        <v>12400552</v>
      </c>
      <c r="B53" s="460" t="s">
        <v>2995</v>
      </c>
      <c r="C53" s="461">
        <v>7222800</v>
      </c>
      <c r="E53" s="461"/>
    </row>
    <row r="54" spans="1:5">
      <c r="A54" s="460">
        <v>12400553</v>
      </c>
      <c r="B54" s="460" t="s">
        <v>1591</v>
      </c>
      <c r="C54" s="461">
        <v>1287515.76</v>
      </c>
      <c r="E54" s="461"/>
    </row>
    <row r="55" spans="1:5">
      <c r="A55" s="460">
        <v>12800001</v>
      </c>
      <c r="B55" s="460" t="s">
        <v>2192</v>
      </c>
      <c r="C55" s="461">
        <v>18500000</v>
      </c>
      <c r="E55" s="461"/>
    </row>
    <row r="56" spans="1:5">
      <c r="A56" s="460">
        <v>12800011</v>
      </c>
      <c r="B56" s="460" t="s">
        <v>2384</v>
      </c>
      <c r="C56" s="461">
        <v>1662496.9</v>
      </c>
      <c r="E56" s="461"/>
    </row>
    <row r="57" spans="1:5">
      <c r="A57" s="460">
        <v>13100543</v>
      </c>
      <c r="B57" s="460" t="s">
        <v>1438</v>
      </c>
      <c r="C57" s="461">
        <v>39421.93</v>
      </c>
      <c r="E57" s="461"/>
    </row>
    <row r="58" spans="1:5">
      <c r="A58" s="460">
        <v>13100563</v>
      </c>
      <c r="B58" s="460" t="s">
        <v>2483</v>
      </c>
      <c r="C58" s="461">
        <v>92487.48</v>
      </c>
      <c r="E58" s="461"/>
    </row>
    <row r="59" spans="1:5">
      <c r="A59" s="460">
        <v>13100573</v>
      </c>
      <c r="B59" s="460" t="s">
        <v>538</v>
      </c>
      <c r="C59" s="461">
        <v>13855.45</v>
      </c>
      <c r="E59" s="461"/>
    </row>
    <row r="60" spans="1:5">
      <c r="A60" s="460">
        <v>13101003</v>
      </c>
      <c r="B60" s="460" t="s">
        <v>2484</v>
      </c>
      <c r="C60" s="461">
        <v>4639056.5999999996</v>
      </c>
      <c r="E60" s="461"/>
    </row>
    <row r="61" spans="1:5">
      <c r="A61" s="460">
        <v>13101013</v>
      </c>
      <c r="B61" s="460" t="s">
        <v>2485</v>
      </c>
      <c r="C61" s="460">
        <v>-937.51</v>
      </c>
      <c r="E61" s="461"/>
    </row>
    <row r="62" spans="1:5">
      <c r="A62" s="460">
        <v>13101023</v>
      </c>
      <c r="B62" s="460" t="s">
        <v>1559</v>
      </c>
      <c r="C62" s="461">
        <v>12000034.859999999</v>
      </c>
      <c r="E62" s="461"/>
    </row>
    <row r="63" spans="1:5">
      <c r="A63" s="460">
        <v>13101033</v>
      </c>
      <c r="B63" s="460" t="s">
        <v>2486</v>
      </c>
      <c r="C63" s="461">
        <v>409978.15</v>
      </c>
      <c r="E63" s="461"/>
    </row>
    <row r="64" spans="1:5">
      <c r="A64" s="460">
        <v>13101113</v>
      </c>
      <c r="B64" s="460" t="s">
        <v>272</v>
      </c>
      <c r="C64" s="461">
        <v>-2731721.3</v>
      </c>
      <c r="E64" s="461"/>
    </row>
    <row r="65" spans="1:5">
      <c r="A65" s="460">
        <v>13101123</v>
      </c>
      <c r="B65" s="460" t="s">
        <v>188</v>
      </c>
      <c r="C65" s="461">
        <v>-2028486.11</v>
      </c>
      <c r="E65" s="461"/>
    </row>
    <row r="66" spans="1:5">
      <c r="A66" s="460">
        <v>13101163</v>
      </c>
      <c r="B66" s="460" t="s">
        <v>408</v>
      </c>
      <c r="C66" s="461">
        <v>101814.62</v>
      </c>
      <c r="E66" s="461"/>
    </row>
    <row r="67" spans="1:5">
      <c r="A67" s="460">
        <v>13101183</v>
      </c>
      <c r="B67" s="460" t="s">
        <v>1484</v>
      </c>
      <c r="C67" s="461">
        <v>1246675.17</v>
      </c>
      <c r="E67" s="461"/>
    </row>
    <row r="68" spans="1:5">
      <c r="A68" s="460">
        <v>13101193</v>
      </c>
      <c r="B68" s="460" t="s">
        <v>2091</v>
      </c>
      <c r="C68" s="461">
        <v>8551.4</v>
      </c>
      <c r="E68" s="461"/>
    </row>
    <row r="69" spans="1:5">
      <c r="A69" s="460">
        <v>13101253</v>
      </c>
      <c r="B69" s="460" t="s">
        <v>1878</v>
      </c>
      <c r="C69" s="461">
        <v>476051.81</v>
      </c>
      <c r="E69" s="461"/>
    </row>
    <row r="70" spans="1:5">
      <c r="A70" s="460">
        <v>13109003</v>
      </c>
      <c r="B70" s="460" t="s">
        <v>2532</v>
      </c>
      <c r="C70" s="461">
        <v>32116.51</v>
      </c>
      <c r="E70" s="461"/>
    </row>
    <row r="71" spans="1:5">
      <c r="A71" s="460">
        <v>13109013</v>
      </c>
      <c r="B71" s="460" t="s">
        <v>2533</v>
      </c>
      <c r="C71" s="461">
        <v>3866</v>
      </c>
      <c r="E71" s="461"/>
    </row>
    <row r="72" spans="1:5">
      <c r="A72" s="460">
        <v>13400021</v>
      </c>
      <c r="B72" s="460" t="s">
        <v>1209</v>
      </c>
      <c r="C72" s="461">
        <v>9861609.4000000004</v>
      </c>
      <c r="E72" s="461"/>
    </row>
    <row r="73" spans="1:5">
      <c r="A73" s="460">
        <v>13400031</v>
      </c>
      <c r="B73" s="460" t="s">
        <v>1210</v>
      </c>
      <c r="C73" s="461">
        <v>-9861609.4000000004</v>
      </c>
      <c r="E73" s="461"/>
    </row>
    <row r="74" spans="1:5">
      <c r="A74" s="460">
        <v>13400073</v>
      </c>
      <c r="B74" s="460" t="s">
        <v>988</v>
      </c>
      <c r="C74" s="461">
        <v>1231823.46</v>
      </c>
      <c r="E74" s="461"/>
    </row>
    <row r="75" spans="1:5">
      <c r="A75" s="460">
        <v>13400111</v>
      </c>
      <c r="B75" s="460" t="s">
        <v>1005</v>
      </c>
      <c r="C75" s="461">
        <v>25000</v>
      </c>
    </row>
    <row r="76" spans="1:5">
      <c r="A76" s="460">
        <v>13400123</v>
      </c>
      <c r="B76" s="460" t="s">
        <v>2015</v>
      </c>
      <c r="C76" s="461">
        <v>414315.66</v>
      </c>
      <c r="E76" s="461"/>
    </row>
    <row r="77" spans="1:5">
      <c r="A77" s="460">
        <v>13400211</v>
      </c>
      <c r="B77" s="460" t="s">
        <v>2092</v>
      </c>
      <c r="C77" s="461">
        <v>52300</v>
      </c>
    </row>
    <row r="78" spans="1:5">
      <c r="A78" s="460">
        <v>13400241</v>
      </c>
      <c r="B78" s="460" t="s">
        <v>2741</v>
      </c>
      <c r="C78" s="461">
        <v>449616</v>
      </c>
    </row>
    <row r="79" spans="1:5">
      <c r="A79" s="460">
        <v>13400261</v>
      </c>
      <c r="B79" s="460" t="s">
        <v>2828</v>
      </c>
      <c r="C79" s="461">
        <v>610290</v>
      </c>
    </row>
    <row r="80" spans="1:5">
      <c r="A80" s="460">
        <v>13400271</v>
      </c>
      <c r="B80" s="460" t="s">
        <v>2185</v>
      </c>
      <c r="C80" s="461">
        <v>121770</v>
      </c>
      <c r="E80" s="461"/>
    </row>
    <row r="81" spans="1:5">
      <c r="A81" s="460">
        <v>13400281</v>
      </c>
      <c r="B81" s="460" t="s">
        <v>2148</v>
      </c>
      <c r="C81" s="461">
        <v>50253</v>
      </c>
      <c r="E81" s="461"/>
    </row>
    <row r="82" spans="1:5">
      <c r="A82" s="460">
        <v>13400311</v>
      </c>
      <c r="B82" s="460" t="s">
        <v>2565</v>
      </c>
      <c r="C82" s="461">
        <v>194700</v>
      </c>
      <c r="E82" s="461"/>
    </row>
    <row r="83" spans="1:5">
      <c r="A83" s="460">
        <v>13400321</v>
      </c>
      <c r="B83" s="460" t="s">
        <v>2969</v>
      </c>
      <c r="C83" s="461">
        <v>64370</v>
      </c>
      <c r="E83" s="461"/>
    </row>
    <row r="84" spans="1:5">
      <c r="A84" s="460">
        <v>13400332</v>
      </c>
      <c r="B84" s="460" t="s">
        <v>2895</v>
      </c>
      <c r="C84" s="461">
        <v>1195232.73</v>
      </c>
    </row>
    <row r="85" spans="1:5">
      <c r="A85" s="460">
        <v>13500003</v>
      </c>
      <c r="B85" s="460" t="s">
        <v>1272</v>
      </c>
      <c r="C85" s="461">
        <v>7534.56</v>
      </c>
    </row>
    <row r="86" spans="1:5">
      <c r="A86" s="460">
        <v>13500041</v>
      </c>
      <c r="B86" s="460" t="s">
        <v>888</v>
      </c>
      <c r="C86" s="461">
        <v>103953.85</v>
      </c>
      <c r="E86" s="461"/>
    </row>
    <row r="87" spans="1:5">
      <c r="A87" s="460">
        <v>13500051</v>
      </c>
      <c r="B87" s="460" t="s">
        <v>309</v>
      </c>
      <c r="C87" s="461">
        <v>73353</v>
      </c>
      <c r="E87" s="461"/>
    </row>
    <row r="88" spans="1:5">
      <c r="A88" s="460">
        <v>13500061</v>
      </c>
      <c r="B88" s="460" t="s">
        <v>1200</v>
      </c>
      <c r="C88" s="461">
        <v>1786010</v>
      </c>
      <c r="E88" s="461"/>
    </row>
    <row r="89" spans="1:5">
      <c r="A89" s="460">
        <v>13500071</v>
      </c>
      <c r="B89" s="460" t="s">
        <v>1201</v>
      </c>
      <c r="C89" s="461">
        <v>1818485</v>
      </c>
      <c r="E89" s="461"/>
    </row>
    <row r="90" spans="1:5">
      <c r="A90" s="460">
        <v>13500183</v>
      </c>
      <c r="B90" s="460" t="s">
        <v>2043</v>
      </c>
      <c r="C90" s="461">
        <v>100000</v>
      </c>
      <c r="E90" s="461"/>
    </row>
    <row r="91" spans="1:5">
      <c r="A91" s="460">
        <v>13500201</v>
      </c>
      <c r="B91" s="460" t="s">
        <v>2386</v>
      </c>
      <c r="C91" s="461">
        <v>1748405.94</v>
      </c>
      <c r="E91" s="461"/>
    </row>
    <row r="92" spans="1:5">
      <c r="A92" s="460">
        <v>14100311</v>
      </c>
      <c r="B92" s="460" t="s">
        <v>136</v>
      </c>
      <c r="C92" s="461">
        <v>3259692.33</v>
      </c>
      <c r="E92" s="461"/>
    </row>
    <row r="93" spans="1:5">
      <c r="A93" s="460">
        <v>14200201</v>
      </c>
      <c r="B93" s="460" t="s">
        <v>2494</v>
      </c>
      <c r="C93" s="461">
        <v>127497746.73</v>
      </c>
      <c r="E93" s="461"/>
    </row>
    <row r="94" spans="1:5">
      <c r="A94" s="460">
        <v>14200202</v>
      </c>
      <c r="B94" s="460" t="s">
        <v>2495</v>
      </c>
      <c r="C94" s="461">
        <v>39321951.539999999</v>
      </c>
      <c r="E94" s="461"/>
    </row>
    <row r="95" spans="1:5">
      <c r="A95" s="460">
        <v>14200203</v>
      </c>
      <c r="B95" s="460" t="s">
        <v>2496</v>
      </c>
      <c r="C95" s="461">
        <v>-2268987.19</v>
      </c>
      <c r="E95" s="461"/>
    </row>
    <row r="96" spans="1:5">
      <c r="A96" s="460">
        <v>14200213</v>
      </c>
      <c r="B96" s="460" t="s">
        <v>2513</v>
      </c>
      <c r="C96" s="461">
        <v>-14930.4</v>
      </c>
      <c r="E96" s="461"/>
    </row>
    <row r="97" spans="1:5">
      <c r="A97" s="460">
        <v>14200223</v>
      </c>
      <c r="B97" s="460" t="s">
        <v>2514</v>
      </c>
      <c r="C97" s="461">
        <v>22222.79</v>
      </c>
      <c r="E97" s="461"/>
    </row>
    <row r="98" spans="1:5">
      <c r="A98" s="460">
        <v>14200253</v>
      </c>
      <c r="B98" s="460" t="s">
        <v>2497</v>
      </c>
      <c r="C98" s="461">
        <v>-51031.07</v>
      </c>
      <c r="E98" s="461"/>
    </row>
    <row r="99" spans="1:5">
      <c r="A99" s="460">
        <v>14300062</v>
      </c>
      <c r="B99" s="460" t="s">
        <v>2277</v>
      </c>
      <c r="C99" s="461">
        <v>9412008.4199999999</v>
      </c>
      <c r="E99" s="461"/>
    </row>
    <row r="100" spans="1:5">
      <c r="A100" s="460">
        <v>14300072</v>
      </c>
      <c r="B100" s="460" t="s">
        <v>1633</v>
      </c>
      <c r="C100" s="461">
        <v>156560.04999999999</v>
      </c>
    </row>
    <row r="101" spans="1:5">
      <c r="A101" s="460">
        <v>14300081</v>
      </c>
      <c r="B101" s="460" t="s">
        <v>443</v>
      </c>
      <c r="C101" s="461">
        <v>198537.38</v>
      </c>
      <c r="E101" s="461"/>
    </row>
    <row r="102" spans="1:5">
      <c r="A102" s="460">
        <v>14300082</v>
      </c>
      <c r="B102" s="460" t="s">
        <v>2843</v>
      </c>
      <c r="C102" s="461">
        <v>156559.64000000001</v>
      </c>
    </row>
    <row r="103" spans="1:5">
      <c r="A103" s="460">
        <v>14300141</v>
      </c>
      <c r="B103" s="460" t="s">
        <v>1530</v>
      </c>
      <c r="C103" s="461">
        <v>14642115.699999999</v>
      </c>
    </row>
    <row r="104" spans="1:5">
      <c r="A104" s="460">
        <v>14300151</v>
      </c>
      <c r="B104" s="460" t="s">
        <v>1531</v>
      </c>
      <c r="C104" s="461">
        <v>827752.33</v>
      </c>
    </row>
    <row r="105" spans="1:5">
      <c r="A105" s="460">
        <v>14300171</v>
      </c>
      <c r="B105" s="460" t="s">
        <v>678</v>
      </c>
      <c r="C105" s="461">
        <v>9378630.8599999994</v>
      </c>
      <c r="E105" s="461"/>
    </row>
    <row r="106" spans="1:5">
      <c r="A106" s="460">
        <v>14300241</v>
      </c>
      <c r="B106" s="460" t="s">
        <v>2613</v>
      </c>
      <c r="C106" s="461">
        <v>135769.45000000001</v>
      </c>
      <c r="E106" s="461"/>
    </row>
    <row r="107" spans="1:5">
      <c r="A107" s="460">
        <v>14300261</v>
      </c>
      <c r="B107" s="460" t="s">
        <v>416</v>
      </c>
      <c r="C107" s="461">
        <v>4262550.42</v>
      </c>
      <c r="E107" s="461"/>
    </row>
    <row r="108" spans="1:5">
      <c r="A108" s="460">
        <v>14300323</v>
      </c>
      <c r="B108" s="460" t="s">
        <v>2984</v>
      </c>
      <c r="C108" s="461">
        <v>1009.34</v>
      </c>
      <c r="E108" s="461"/>
    </row>
    <row r="109" spans="1:5">
      <c r="A109" s="460">
        <v>14300333</v>
      </c>
      <c r="B109" s="460" t="s">
        <v>865</v>
      </c>
      <c r="C109" s="461">
        <v>44002.76</v>
      </c>
    </row>
    <row r="110" spans="1:5">
      <c r="A110" s="460">
        <v>14300341</v>
      </c>
      <c r="B110" s="460" t="s">
        <v>2542</v>
      </c>
      <c r="C110" s="460">
        <v>141.01</v>
      </c>
      <c r="E110" s="461"/>
    </row>
    <row r="111" spans="1:5">
      <c r="A111" s="460">
        <v>14300703</v>
      </c>
      <c r="B111" s="460" t="s">
        <v>2498</v>
      </c>
      <c r="C111" s="461">
        <v>8813233.3699999992</v>
      </c>
      <c r="E111" s="461"/>
    </row>
    <row r="112" spans="1:5">
      <c r="A112" s="460">
        <v>14300713</v>
      </c>
      <c r="B112" s="460" t="s">
        <v>2499</v>
      </c>
      <c r="C112" s="461">
        <v>31515.47</v>
      </c>
      <c r="E112" s="461"/>
    </row>
    <row r="113" spans="1:5">
      <c r="A113" s="460">
        <v>14300723</v>
      </c>
      <c r="B113" s="460" t="s">
        <v>3245</v>
      </c>
      <c r="C113" s="461">
        <v>109106.42</v>
      </c>
      <c r="E113" s="461"/>
    </row>
    <row r="114" spans="1:5">
      <c r="A114" s="460">
        <v>14300733</v>
      </c>
      <c r="B114" s="460" t="s">
        <v>2500</v>
      </c>
      <c r="C114" s="461">
        <v>13120349.98</v>
      </c>
      <c r="E114" s="461"/>
    </row>
    <row r="115" spans="1:5">
      <c r="A115" s="460">
        <v>14300743</v>
      </c>
      <c r="B115" s="460" t="s">
        <v>2501</v>
      </c>
      <c r="C115" s="461">
        <v>600215.04000000004</v>
      </c>
      <c r="E115" s="461"/>
    </row>
    <row r="116" spans="1:5">
      <c r="A116" s="460">
        <v>14300763</v>
      </c>
      <c r="B116" s="460" t="s">
        <v>2466</v>
      </c>
      <c r="C116" s="461">
        <v>1797398.88</v>
      </c>
      <c r="E116" s="461"/>
    </row>
    <row r="117" spans="1:5">
      <c r="A117" s="460">
        <v>14300921</v>
      </c>
      <c r="B117" s="460" t="s">
        <v>839</v>
      </c>
      <c r="C117" s="461">
        <v>690893.36</v>
      </c>
      <c r="E117" s="461"/>
    </row>
    <row r="118" spans="1:5">
      <c r="A118" s="460">
        <v>14301022</v>
      </c>
      <c r="B118" s="460" t="s">
        <v>331</v>
      </c>
      <c r="C118" s="461">
        <v>2323151.7400000002</v>
      </c>
      <c r="E118" s="461"/>
    </row>
    <row r="119" spans="1:5">
      <c r="A119" s="460">
        <v>14301033</v>
      </c>
      <c r="B119" s="460" t="s">
        <v>2642</v>
      </c>
      <c r="C119" s="461">
        <v>205485.27</v>
      </c>
      <c r="E119" s="461"/>
    </row>
    <row r="120" spans="1:5">
      <c r="A120" s="460">
        <v>14301041</v>
      </c>
      <c r="B120" s="460" t="s">
        <v>2688</v>
      </c>
      <c r="C120" s="460">
        <v>385</v>
      </c>
      <c r="E120" s="461"/>
    </row>
    <row r="121" spans="1:5">
      <c r="A121" s="460">
        <v>14301043</v>
      </c>
      <c r="B121" s="460" t="s">
        <v>2985</v>
      </c>
      <c r="C121" s="461">
        <v>2564669.2400000002</v>
      </c>
      <c r="E121" s="461"/>
    </row>
    <row r="122" spans="1:5">
      <c r="A122" s="460">
        <v>14400311</v>
      </c>
      <c r="B122" s="460" t="s">
        <v>2502</v>
      </c>
      <c r="C122" s="461">
        <v>-5464339.6600000001</v>
      </c>
      <c r="E122" s="461"/>
    </row>
    <row r="123" spans="1:5">
      <c r="A123" s="460">
        <v>14400312</v>
      </c>
      <c r="B123" s="460" t="s">
        <v>2503</v>
      </c>
      <c r="C123" s="461">
        <v>-1506329.89</v>
      </c>
      <c r="E123" s="461"/>
    </row>
    <row r="124" spans="1:5">
      <c r="A124" s="460">
        <v>14400313</v>
      </c>
      <c r="B124" s="460" t="s">
        <v>2534</v>
      </c>
      <c r="C124" s="461">
        <v>-350626.33</v>
      </c>
      <c r="E124" s="461"/>
    </row>
    <row r="125" spans="1:5">
      <c r="A125" s="460">
        <v>14400343</v>
      </c>
      <c r="B125" s="460" t="s">
        <v>1364</v>
      </c>
      <c r="C125" s="461">
        <v>-1724214.74</v>
      </c>
      <c r="E125" s="461"/>
    </row>
    <row r="126" spans="1:5">
      <c r="A126" s="460">
        <v>14400353</v>
      </c>
      <c r="B126" s="460" t="s">
        <v>2504</v>
      </c>
      <c r="C126" s="461">
        <v>-598227.66</v>
      </c>
      <c r="E126" s="461"/>
    </row>
    <row r="127" spans="1:5">
      <c r="A127" s="460">
        <v>14600000</v>
      </c>
      <c r="B127" s="460" t="s">
        <v>205</v>
      </c>
      <c r="C127" s="461">
        <v>441003.02</v>
      </c>
      <c r="E127" s="461"/>
    </row>
    <row r="128" spans="1:5">
      <c r="A128" s="460">
        <v>15100021</v>
      </c>
      <c r="B128" s="460" t="s">
        <v>242</v>
      </c>
      <c r="C128" s="461">
        <v>4904812.13</v>
      </c>
      <c r="E128" s="461"/>
    </row>
    <row r="129" spans="1:5">
      <c r="A129" s="460">
        <v>15100031</v>
      </c>
      <c r="B129" s="460" t="s">
        <v>42</v>
      </c>
      <c r="C129" s="461">
        <v>3996811.2</v>
      </c>
      <c r="E129" s="461"/>
    </row>
    <row r="130" spans="1:5">
      <c r="A130" s="460">
        <v>15100041</v>
      </c>
      <c r="B130" s="460" t="s">
        <v>1120</v>
      </c>
      <c r="C130" s="461">
        <v>157106.93</v>
      </c>
      <c r="E130" s="461"/>
    </row>
    <row r="131" spans="1:5">
      <c r="A131" s="460">
        <v>15100061</v>
      </c>
      <c r="B131" s="460" t="s">
        <v>866</v>
      </c>
      <c r="C131" s="461">
        <v>22029.03</v>
      </c>
      <c r="E131" s="461"/>
    </row>
    <row r="132" spans="1:5">
      <c r="A132" s="460">
        <v>15100081</v>
      </c>
      <c r="B132" s="460" t="s">
        <v>1121</v>
      </c>
      <c r="C132" s="461">
        <v>1524021.41</v>
      </c>
      <c r="E132" s="461"/>
    </row>
    <row r="133" spans="1:5">
      <c r="A133" s="460">
        <v>15100091</v>
      </c>
      <c r="B133" s="460" t="s">
        <v>2011</v>
      </c>
      <c r="C133" s="461">
        <v>1779873.66</v>
      </c>
      <c r="E133" s="461"/>
    </row>
    <row r="134" spans="1:5">
      <c r="A134" s="460">
        <v>15100101</v>
      </c>
      <c r="B134" s="460" t="s">
        <v>192</v>
      </c>
      <c r="C134" s="461">
        <v>4320236.93</v>
      </c>
      <c r="E134" s="461"/>
    </row>
    <row r="135" spans="1:5">
      <c r="A135" s="460">
        <v>15100122</v>
      </c>
      <c r="B135" s="460" t="s">
        <v>430</v>
      </c>
      <c r="C135" s="461">
        <v>296599.96000000002</v>
      </c>
      <c r="E135" s="461"/>
    </row>
    <row r="136" spans="1:5">
      <c r="A136" s="460">
        <v>15100181</v>
      </c>
      <c r="B136" s="460" t="s">
        <v>1374</v>
      </c>
      <c r="C136" s="461">
        <v>54702.11</v>
      </c>
      <c r="E136" s="461"/>
    </row>
    <row r="137" spans="1:5">
      <c r="A137" s="460">
        <v>15100211</v>
      </c>
      <c r="B137" s="460" t="s">
        <v>150</v>
      </c>
      <c r="C137" s="461">
        <v>-10873.81</v>
      </c>
      <c r="E137" s="461"/>
    </row>
    <row r="138" spans="1:5">
      <c r="A138" s="460">
        <v>15100221</v>
      </c>
      <c r="B138" s="460" t="s">
        <v>1356</v>
      </c>
      <c r="C138" s="461">
        <v>275234.95</v>
      </c>
    </row>
    <row r="139" spans="1:5">
      <c r="A139" s="460">
        <v>15100271</v>
      </c>
      <c r="B139" s="460" t="s">
        <v>2435</v>
      </c>
      <c r="C139" s="461">
        <v>2795461.96</v>
      </c>
    </row>
    <row r="140" spans="1:5">
      <c r="A140" s="460">
        <v>15100291</v>
      </c>
      <c r="B140" s="460" t="s">
        <v>3021</v>
      </c>
      <c r="C140" s="461">
        <v>392523.81</v>
      </c>
      <c r="E140" s="461"/>
    </row>
    <row r="141" spans="1:5">
      <c r="A141" s="460">
        <v>15111001</v>
      </c>
      <c r="B141" s="460" t="s">
        <v>1281</v>
      </c>
      <c r="C141" s="461">
        <v>242642.92</v>
      </c>
      <c r="E141" s="461"/>
    </row>
    <row r="142" spans="1:5">
      <c r="A142" s="460">
        <v>15400023</v>
      </c>
      <c r="B142" s="460" t="s">
        <v>1541</v>
      </c>
      <c r="C142" s="461">
        <v>11285148.9</v>
      </c>
      <c r="E142" s="461"/>
    </row>
    <row r="143" spans="1:5">
      <c r="A143" s="460">
        <v>15400031</v>
      </c>
      <c r="B143" s="460" t="s">
        <v>1113</v>
      </c>
      <c r="C143" s="461">
        <v>5890975.54</v>
      </c>
      <c r="E143" s="461"/>
    </row>
    <row r="144" spans="1:5">
      <c r="A144" s="460">
        <v>15400033</v>
      </c>
      <c r="B144" s="460" t="s">
        <v>1163</v>
      </c>
      <c r="C144" s="461">
        <v>-11285345.67</v>
      </c>
      <c r="E144" s="461"/>
    </row>
    <row r="145" spans="1:5">
      <c r="A145" s="460">
        <v>15400041</v>
      </c>
      <c r="B145" s="460" t="s">
        <v>885</v>
      </c>
      <c r="C145" s="461">
        <v>4418254.03</v>
      </c>
      <c r="E145" s="461"/>
    </row>
    <row r="146" spans="1:5">
      <c r="A146" s="460">
        <v>15400061</v>
      </c>
      <c r="B146" s="460" t="s">
        <v>1173</v>
      </c>
      <c r="C146" s="461">
        <v>16868308.75</v>
      </c>
      <c r="E146" s="461"/>
    </row>
    <row r="147" spans="1:5">
      <c r="A147" s="460">
        <v>15400101</v>
      </c>
      <c r="B147" s="460" t="s">
        <v>553</v>
      </c>
      <c r="C147" s="461">
        <v>26935767.82</v>
      </c>
    </row>
    <row r="148" spans="1:5">
      <c r="A148" s="460">
        <v>15400102</v>
      </c>
      <c r="B148" s="460" t="s">
        <v>554</v>
      </c>
      <c r="C148" s="461">
        <v>5928864.4800000004</v>
      </c>
      <c r="E148" s="461"/>
    </row>
    <row r="149" spans="1:5">
      <c r="A149" s="460">
        <v>15400103</v>
      </c>
      <c r="B149" s="460" t="s">
        <v>1177</v>
      </c>
      <c r="C149" s="461">
        <v>29780862.489999998</v>
      </c>
      <c r="E149" s="461"/>
    </row>
    <row r="150" spans="1:5">
      <c r="A150" s="460">
        <v>15400181</v>
      </c>
      <c r="B150" s="460" t="s">
        <v>2391</v>
      </c>
      <c r="C150" s="461">
        <v>3814574.02</v>
      </c>
      <c r="E150" s="461"/>
    </row>
    <row r="151" spans="1:5">
      <c r="A151" s="460">
        <v>15600003</v>
      </c>
      <c r="B151" s="460" t="s">
        <v>2695</v>
      </c>
      <c r="C151" s="461">
        <v>396856.21</v>
      </c>
      <c r="E151" s="461"/>
    </row>
    <row r="152" spans="1:5">
      <c r="A152" s="460">
        <v>15810001</v>
      </c>
      <c r="B152" s="460" t="s">
        <v>2854</v>
      </c>
      <c r="C152" s="461">
        <v>4082.8</v>
      </c>
      <c r="E152" s="461"/>
    </row>
    <row r="153" spans="1:5">
      <c r="A153" s="460">
        <v>16300023</v>
      </c>
      <c r="B153" s="460" t="s">
        <v>1221</v>
      </c>
      <c r="C153" s="461">
        <v>2719552.74</v>
      </c>
      <c r="E153" s="461"/>
    </row>
    <row r="154" spans="1:5">
      <c r="A154" s="460">
        <v>16300063</v>
      </c>
      <c r="B154" s="460" t="s">
        <v>1222</v>
      </c>
      <c r="C154" s="461">
        <v>476726.42</v>
      </c>
      <c r="E154" s="461"/>
    </row>
    <row r="155" spans="1:5">
      <c r="A155" s="460">
        <v>16410002</v>
      </c>
      <c r="B155" s="460" t="s">
        <v>1258</v>
      </c>
      <c r="C155" s="461">
        <v>11557265.4</v>
      </c>
      <c r="E155" s="461"/>
    </row>
    <row r="156" spans="1:5">
      <c r="A156" s="460">
        <v>16410012</v>
      </c>
      <c r="B156" s="460" t="s">
        <v>752</v>
      </c>
      <c r="C156" s="461">
        <v>2669367.54</v>
      </c>
      <c r="E156" s="461"/>
    </row>
    <row r="157" spans="1:5">
      <c r="A157" s="460">
        <v>16410022</v>
      </c>
      <c r="B157" s="460" t="s">
        <v>293</v>
      </c>
      <c r="C157" s="461">
        <v>16936258.68</v>
      </c>
      <c r="E157" s="461"/>
    </row>
    <row r="158" spans="1:5">
      <c r="A158" s="460">
        <v>16420012</v>
      </c>
      <c r="B158" s="460" t="s">
        <v>110</v>
      </c>
      <c r="C158" s="461">
        <v>39435.56</v>
      </c>
      <c r="E158" s="461"/>
    </row>
    <row r="159" spans="1:5">
      <c r="A159" s="460">
        <v>16500013</v>
      </c>
      <c r="B159" s="460" t="s">
        <v>3023</v>
      </c>
      <c r="C159" s="461">
        <v>1850233.38</v>
      </c>
      <c r="E159" s="461"/>
    </row>
    <row r="160" spans="1:5">
      <c r="A160" s="460">
        <v>16500063</v>
      </c>
      <c r="B160" s="460" t="s">
        <v>3024</v>
      </c>
      <c r="C160" s="461">
        <v>187434.19</v>
      </c>
      <c r="E160" s="461"/>
    </row>
    <row r="161" spans="1:5">
      <c r="A161" s="460">
        <v>16500083</v>
      </c>
      <c r="B161" s="460" t="s">
        <v>3025</v>
      </c>
      <c r="C161" s="461">
        <v>2635386.75</v>
      </c>
      <c r="E161" s="461"/>
    </row>
    <row r="162" spans="1:5">
      <c r="A162" s="460">
        <v>16500143</v>
      </c>
      <c r="B162" s="460" t="s">
        <v>2286</v>
      </c>
      <c r="C162" s="461">
        <v>480918.24</v>
      </c>
      <c r="E162" s="461"/>
    </row>
    <row r="163" spans="1:5">
      <c r="A163" s="460">
        <v>16500153</v>
      </c>
      <c r="B163" s="460" t="s">
        <v>3237</v>
      </c>
      <c r="C163" s="461">
        <v>117439.14</v>
      </c>
      <c r="E163" s="461"/>
    </row>
    <row r="164" spans="1:5">
      <c r="A164" s="460">
        <v>16500183</v>
      </c>
      <c r="B164" s="460" t="s">
        <v>3084</v>
      </c>
      <c r="C164" s="461">
        <v>281315.65999999997</v>
      </c>
      <c r="E164" s="461"/>
    </row>
    <row r="165" spans="1:5">
      <c r="A165" s="460">
        <v>16500283</v>
      </c>
      <c r="B165" s="460" t="s">
        <v>3032</v>
      </c>
      <c r="C165" s="461">
        <v>1692706.08</v>
      </c>
      <c r="E165" s="461"/>
    </row>
    <row r="166" spans="1:5">
      <c r="A166" s="460">
        <v>16500321</v>
      </c>
      <c r="B166" s="460" t="s">
        <v>3027</v>
      </c>
      <c r="C166" s="461">
        <v>526226.48</v>
      </c>
      <c r="E166" s="461"/>
    </row>
    <row r="167" spans="1:5">
      <c r="A167" s="460">
        <v>16500331</v>
      </c>
      <c r="B167" s="460" t="s">
        <v>3106</v>
      </c>
      <c r="C167" s="461">
        <v>668798.48</v>
      </c>
      <c r="E167" s="461"/>
    </row>
    <row r="168" spans="1:5">
      <c r="A168" s="460">
        <v>16500351</v>
      </c>
      <c r="B168" s="460" t="s">
        <v>3119</v>
      </c>
      <c r="C168" s="461">
        <v>78335.67</v>
      </c>
    </row>
    <row r="169" spans="1:5">
      <c r="A169" s="460">
        <v>16500373</v>
      </c>
      <c r="B169" s="460" t="s">
        <v>3034</v>
      </c>
      <c r="C169" s="461">
        <v>4836.1000000000004</v>
      </c>
      <c r="E169" s="461"/>
    </row>
    <row r="170" spans="1:5">
      <c r="A170" s="460">
        <v>16500383</v>
      </c>
      <c r="B170" s="460" t="s">
        <v>3035</v>
      </c>
      <c r="C170" s="461">
        <v>205044.04</v>
      </c>
      <c r="E170" s="461"/>
    </row>
    <row r="171" spans="1:5">
      <c r="A171" s="460">
        <v>16500401</v>
      </c>
      <c r="B171" s="460" t="s">
        <v>2896</v>
      </c>
      <c r="C171" s="461">
        <v>109815.56</v>
      </c>
      <c r="E171" s="461"/>
    </row>
    <row r="172" spans="1:5">
      <c r="A172" s="460">
        <v>16500411</v>
      </c>
      <c r="B172" s="460" t="s">
        <v>2897</v>
      </c>
      <c r="C172" s="461">
        <v>109815.57</v>
      </c>
      <c r="E172" s="461"/>
    </row>
    <row r="173" spans="1:5">
      <c r="A173" s="460">
        <v>16500413</v>
      </c>
      <c r="B173" s="460" t="s">
        <v>3036</v>
      </c>
      <c r="C173" s="461">
        <v>243678.59</v>
      </c>
      <c r="E173" s="461"/>
    </row>
    <row r="174" spans="1:5">
      <c r="A174" s="460">
        <v>16500433</v>
      </c>
      <c r="B174" s="460" t="s">
        <v>3037</v>
      </c>
      <c r="C174" s="461">
        <v>184078.35</v>
      </c>
      <c r="E174" s="461"/>
    </row>
    <row r="175" spans="1:5">
      <c r="A175" s="460">
        <v>16500443</v>
      </c>
      <c r="B175" s="460" t="s">
        <v>3038</v>
      </c>
      <c r="C175" s="461">
        <v>166050.23999999999</v>
      </c>
      <c r="E175" s="461"/>
    </row>
    <row r="176" spans="1:5">
      <c r="A176" s="460">
        <v>16500563</v>
      </c>
      <c r="B176" s="460" t="s">
        <v>3041</v>
      </c>
      <c r="C176" s="461">
        <v>75095.73</v>
      </c>
      <c r="E176" s="461"/>
    </row>
    <row r="177" spans="1:5">
      <c r="A177" s="460">
        <v>16500583</v>
      </c>
      <c r="B177" s="460" t="s">
        <v>1006</v>
      </c>
      <c r="C177" s="461">
        <v>148124.87</v>
      </c>
      <c r="E177" s="461"/>
    </row>
    <row r="178" spans="1:5">
      <c r="A178" s="460">
        <v>16500611</v>
      </c>
      <c r="B178" s="460" t="s">
        <v>3044</v>
      </c>
      <c r="C178" s="461">
        <v>357462</v>
      </c>
    </row>
    <row r="179" spans="1:5">
      <c r="A179" s="460">
        <v>16500612</v>
      </c>
      <c r="B179" s="460" t="s">
        <v>3045</v>
      </c>
      <c r="C179" s="461">
        <v>224929.96</v>
      </c>
      <c r="E179" s="461"/>
    </row>
    <row r="180" spans="1:5">
      <c r="A180" s="460">
        <v>16500622</v>
      </c>
      <c r="B180" s="460" t="s">
        <v>3046</v>
      </c>
      <c r="C180" s="461">
        <v>43655.02</v>
      </c>
      <c r="E180" s="461"/>
    </row>
    <row r="181" spans="1:5">
      <c r="A181" s="460">
        <v>16500623</v>
      </c>
      <c r="B181" s="460" t="s">
        <v>497</v>
      </c>
      <c r="C181" s="461">
        <v>59455.57</v>
      </c>
      <c r="E181" s="461"/>
    </row>
    <row r="182" spans="1:5">
      <c r="A182" s="460">
        <v>16500673</v>
      </c>
      <c r="B182" s="460" t="s">
        <v>3047</v>
      </c>
      <c r="C182" s="461">
        <v>113348.34</v>
      </c>
      <c r="E182" s="461"/>
    </row>
    <row r="183" spans="1:5">
      <c r="A183" s="460">
        <v>16500693</v>
      </c>
      <c r="B183" s="460" t="s">
        <v>3050</v>
      </c>
      <c r="C183" s="461">
        <v>123174.27</v>
      </c>
      <c r="E183" s="461"/>
    </row>
    <row r="184" spans="1:5">
      <c r="A184" s="460">
        <v>16500743</v>
      </c>
      <c r="B184" s="460" t="s">
        <v>3054</v>
      </c>
      <c r="C184" s="461">
        <v>163483.96</v>
      </c>
      <c r="E184" s="461"/>
    </row>
    <row r="185" spans="1:5">
      <c r="A185" s="460">
        <v>16500751</v>
      </c>
      <c r="B185" s="460" t="s">
        <v>1321</v>
      </c>
      <c r="C185" s="461">
        <v>6480.9</v>
      </c>
      <c r="E185" s="461"/>
    </row>
    <row r="186" spans="1:5">
      <c r="A186" s="460">
        <v>16500753</v>
      </c>
      <c r="B186" s="460" t="s">
        <v>2077</v>
      </c>
      <c r="C186" s="461">
        <v>773317.2</v>
      </c>
    </row>
    <row r="187" spans="1:5">
      <c r="A187" s="460">
        <v>16500763</v>
      </c>
      <c r="B187" s="460" t="s">
        <v>2629</v>
      </c>
      <c r="C187" s="461">
        <v>9520.75</v>
      </c>
    </row>
    <row r="188" spans="1:5">
      <c r="A188" s="460">
        <v>16500783</v>
      </c>
      <c r="B188" s="460" t="s">
        <v>3055</v>
      </c>
      <c r="C188" s="461">
        <v>20314.439999999999</v>
      </c>
      <c r="E188" s="461"/>
    </row>
    <row r="189" spans="1:5">
      <c r="A189" s="460">
        <v>16501003</v>
      </c>
      <c r="B189" s="460" t="s">
        <v>3059</v>
      </c>
      <c r="C189" s="461">
        <v>37870</v>
      </c>
      <c r="E189" s="461"/>
    </row>
    <row r="190" spans="1:5">
      <c r="A190" s="460">
        <v>16501013</v>
      </c>
      <c r="B190" s="460" t="s">
        <v>1746</v>
      </c>
      <c r="C190" s="461">
        <v>106695.88</v>
      </c>
      <c r="E190" s="461"/>
    </row>
    <row r="191" spans="1:5">
      <c r="A191" s="460">
        <v>16501051</v>
      </c>
      <c r="B191" s="460" t="s">
        <v>3060</v>
      </c>
      <c r="C191" s="461">
        <v>348707.78</v>
      </c>
      <c r="E191" s="461"/>
    </row>
    <row r="192" spans="1:5">
      <c r="A192" s="460">
        <v>16501083</v>
      </c>
      <c r="B192" s="460" t="s">
        <v>3061</v>
      </c>
      <c r="C192" s="461">
        <v>13351.17</v>
      </c>
    </row>
    <row r="193" spans="1:5">
      <c r="A193" s="460">
        <v>16502001</v>
      </c>
      <c r="B193" s="460" t="s">
        <v>3063</v>
      </c>
      <c r="C193" s="461">
        <v>35144</v>
      </c>
    </row>
    <row r="194" spans="1:5">
      <c r="A194" s="460">
        <v>16502003</v>
      </c>
      <c r="B194" s="460" t="s">
        <v>3064</v>
      </c>
      <c r="C194" s="461">
        <v>41618.17</v>
      </c>
      <c r="E194" s="461"/>
    </row>
    <row r="195" spans="1:5">
      <c r="A195" s="460">
        <v>16502013</v>
      </c>
      <c r="B195" s="460" t="s">
        <v>3085</v>
      </c>
      <c r="C195" s="461">
        <v>40779.51</v>
      </c>
      <c r="E195" s="461"/>
    </row>
    <row r="196" spans="1:5">
      <c r="A196" s="460">
        <v>16502021</v>
      </c>
      <c r="B196" s="460" t="s">
        <v>3067</v>
      </c>
      <c r="C196" s="461">
        <v>54130</v>
      </c>
      <c r="E196" s="461"/>
    </row>
    <row r="197" spans="1:5">
      <c r="A197" s="460">
        <v>16502023</v>
      </c>
      <c r="B197" s="460" t="s">
        <v>3068</v>
      </c>
      <c r="C197" s="461">
        <v>25487.07</v>
      </c>
      <c r="E197" s="461"/>
    </row>
    <row r="198" spans="1:5">
      <c r="A198" s="460">
        <v>16502053</v>
      </c>
      <c r="B198" s="460" t="s">
        <v>3070</v>
      </c>
      <c r="C198" s="461">
        <v>50491.53</v>
      </c>
      <c r="E198" s="461"/>
    </row>
    <row r="199" spans="1:5">
      <c r="A199" s="460">
        <v>16502063</v>
      </c>
      <c r="B199" s="460" t="s">
        <v>3071</v>
      </c>
      <c r="C199" s="461">
        <v>86381.81</v>
      </c>
      <c r="E199" s="461"/>
    </row>
    <row r="200" spans="1:5">
      <c r="A200" s="460">
        <v>16502113</v>
      </c>
      <c r="B200" s="460" t="s">
        <v>2815</v>
      </c>
      <c r="C200" s="461">
        <v>8383.64</v>
      </c>
      <c r="E200" s="461"/>
    </row>
    <row r="201" spans="1:5">
      <c r="A201" s="460">
        <v>16502133</v>
      </c>
      <c r="B201" s="460" t="s">
        <v>3074</v>
      </c>
      <c r="C201" s="461">
        <v>412530.3</v>
      </c>
      <c r="E201" s="461"/>
    </row>
    <row r="202" spans="1:5">
      <c r="A202" s="460">
        <v>16502153</v>
      </c>
      <c r="B202" s="460" t="s">
        <v>3076</v>
      </c>
      <c r="C202" s="461">
        <v>37852.75</v>
      </c>
    </row>
    <row r="203" spans="1:5">
      <c r="A203" s="460">
        <v>16502163</v>
      </c>
      <c r="B203" s="460" t="s">
        <v>3077</v>
      </c>
      <c r="C203" s="461">
        <v>31141.8</v>
      </c>
    </row>
    <row r="204" spans="1:5">
      <c r="A204" s="460">
        <v>16502173</v>
      </c>
      <c r="B204" s="460" t="s">
        <v>3086</v>
      </c>
      <c r="C204" s="461">
        <v>452425.7</v>
      </c>
      <c r="E204" s="461"/>
    </row>
    <row r="205" spans="1:5">
      <c r="A205" s="460">
        <v>16502181</v>
      </c>
      <c r="B205" s="460" t="s">
        <v>2338</v>
      </c>
      <c r="C205" s="461">
        <v>9164.11</v>
      </c>
      <c r="E205" s="461"/>
    </row>
    <row r="206" spans="1:5">
      <c r="A206" s="460">
        <v>16502191</v>
      </c>
      <c r="B206" s="460" t="s">
        <v>2242</v>
      </c>
      <c r="C206" s="461">
        <v>291088.71999999997</v>
      </c>
      <c r="E206" s="461"/>
    </row>
    <row r="207" spans="1:5">
      <c r="A207" s="460">
        <v>16502201</v>
      </c>
      <c r="B207" s="460" t="s">
        <v>3087</v>
      </c>
      <c r="C207" s="461">
        <v>14084</v>
      </c>
      <c r="E207" s="461"/>
    </row>
    <row r="208" spans="1:5">
      <c r="A208" s="460">
        <v>16502213</v>
      </c>
      <c r="B208" s="460" t="s">
        <v>3088</v>
      </c>
      <c r="C208" s="461">
        <v>37143</v>
      </c>
      <c r="E208" s="461"/>
    </row>
    <row r="209" spans="1:5">
      <c r="A209" s="460">
        <v>16502382</v>
      </c>
      <c r="B209" s="460" t="s">
        <v>3039</v>
      </c>
      <c r="C209" s="461">
        <v>2222348.75</v>
      </c>
      <c r="E209" s="461"/>
    </row>
    <row r="210" spans="1:5">
      <c r="A210" s="460">
        <v>16502393</v>
      </c>
      <c r="B210" s="460" t="s">
        <v>3049</v>
      </c>
      <c r="C210" s="461">
        <v>15330</v>
      </c>
      <c r="E210" s="461"/>
    </row>
    <row r="211" spans="1:5">
      <c r="A211" s="460">
        <v>16502403</v>
      </c>
      <c r="B211" s="460" t="s">
        <v>2830</v>
      </c>
      <c r="C211" s="461">
        <v>87600</v>
      </c>
    </row>
    <row r="212" spans="1:5">
      <c r="A212" s="460">
        <v>16502413</v>
      </c>
      <c r="B212" s="460" t="s">
        <v>3069</v>
      </c>
      <c r="C212" s="461">
        <v>60000</v>
      </c>
    </row>
    <row r="213" spans="1:5">
      <c r="A213" s="460">
        <v>16502423</v>
      </c>
      <c r="B213" s="460" t="s">
        <v>3075</v>
      </c>
      <c r="C213" s="461">
        <v>99653.16</v>
      </c>
      <c r="E213" s="461"/>
    </row>
    <row r="214" spans="1:5">
      <c r="A214" s="460">
        <v>16502433</v>
      </c>
      <c r="B214" s="460" t="s">
        <v>3120</v>
      </c>
      <c r="C214" s="461">
        <v>40906.92</v>
      </c>
      <c r="E214" s="461"/>
    </row>
    <row r="215" spans="1:5">
      <c r="A215" s="460">
        <v>16502443</v>
      </c>
      <c r="B215" s="460" t="s">
        <v>3126</v>
      </c>
      <c r="C215" s="461">
        <v>970217.52</v>
      </c>
      <c r="E215" s="461"/>
    </row>
    <row r="216" spans="1:5">
      <c r="A216" s="460">
        <v>16502453</v>
      </c>
      <c r="B216" s="460" t="s">
        <v>3238</v>
      </c>
      <c r="C216" s="461">
        <v>148920</v>
      </c>
      <c r="E216" s="461"/>
    </row>
    <row r="217" spans="1:5">
      <c r="A217" s="460">
        <v>16502463</v>
      </c>
      <c r="B217" s="460" t="s">
        <v>3127</v>
      </c>
      <c r="C217" s="461">
        <v>169907.38</v>
      </c>
      <c r="E217" s="461"/>
    </row>
    <row r="218" spans="1:5">
      <c r="A218" s="460">
        <v>16502473</v>
      </c>
      <c r="B218" s="460" t="s">
        <v>3247</v>
      </c>
      <c r="C218" s="461">
        <v>94608</v>
      </c>
      <c r="E218" s="461"/>
    </row>
    <row r="219" spans="1:5">
      <c r="A219" s="460">
        <v>16504023</v>
      </c>
      <c r="B219" s="460" t="s">
        <v>3239</v>
      </c>
      <c r="C219" s="461">
        <v>397120</v>
      </c>
      <c r="E219" s="461"/>
    </row>
    <row r="220" spans="1:5">
      <c r="A220" s="460">
        <v>16504063</v>
      </c>
      <c r="B220" s="460" t="s">
        <v>3078</v>
      </c>
      <c r="C220" s="461">
        <v>19162.5</v>
      </c>
      <c r="E220" s="461"/>
    </row>
    <row r="221" spans="1:5">
      <c r="A221" s="460">
        <v>16504073</v>
      </c>
      <c r="B221" s="460" t="s">
        <v>3069</v>
      </c>
      <c r="C221" s="461">
        <v>65000</v>
      </c>
      <c r="E221" s="461"/>
    </row>
    <row r="222" spans="1:5">
      <c r="A222" s="460">
        <v>16504083</v>
      </c>
      <c r="B222" s="460" t="s">
        <v>2830</v>
      </c>
      <c r="C222" s="461">
        <v>21900</v>
      </c>
      <c r="E222" s="461"/>
    </row>
    <row r="223" spans="1:5">
      <c r="A223" s="460">
        <v>16504093</v>
      </c>
      <c r="B223" s="460" t="s">
        <v>3090</v>
      </c>
      <c r="C223" s="461">
        <v>282350.59999999998</v>
      </c>
      <c r="E223" s="461"/>
    </row>
    <row r="224" spans="1:5">
      <c r="A224" s="460">
        <v>16504101</v>
      </c>
      <c r="B224" s="460" t="s">
        <v>2338</v>
      </c>
      <c r="C224" s="461">
        <v>104954.4</v>
      </c>
      <c r="E224" s="461"/>
    </row>
    <row r="225" spans="1:5">
      <c r="A225" s="460">
        <v>16504112</v>
      </c>
      <c r="B225" s="460" t="s">
        <v>3091</v>
      </c>
      <c r="C225" s="461">
        <v>870037.5</v>
      </c>
      <c r="E225" s="461"/>
    </row>
    <row r="226" spans="1:5">
      <c r="A226" s="460">
        <v>16504221</v>
      </c>
      <c r="B226" s="460" t="s">
        <v>3087</v>
      </c>
      <c r="C226" s="461">
        <v>208745</v>
      </c>
      <c r="E226" s="461"/>
    </row>
    <row r="227" spans="1:5">
      <c r="A227" s="460">
        <v>16504223</v>
      </c>
      <c r="B227" s="460" t="s">
        <v>3121</v>
      </c>
      <c r="C227" s="461">
        <v>102267.6</v>
      </c>
      <c r="E227" s="461"/>
    </row>
    <row r="228" spans="1:5">
      <c r="A228" s="460">
        <v>16504231</v>
      </c>
      <c r="B228" s="460" t="s">
        <v>3092</v>
      </c>
      <c r="C228" s="461">
        <v>1165008.77</v>
      </c>
      <c r="E228" s="461"/>
    </row>
    <row r="229" spans="1:5">
      <c r="A229" s="460">
        <v>16504233</v>
      </c>
      <c r="B229" s="460" t="s">
        <v>3126</v>
      </c>
      <c r="C229" s="461">
        <v>1455326.27</v>
      </c>
    </row>
    <row r="230" spans="1:5">
      <c r="A230" s="460">
        <v>16504241</v>
      </c>
      <c r="B230" s="460" t="s">
        <v>3093</v>
      </c>
      <c r="C230" s="461">
        <v>2520421.36</v>
      </c>
    </row>
    <row r="231" spans="1:5">
      <c r="A231" s="460">
        <v>16504251</v>
      </c>
      <c r="B231" s="460" t="s">
        <v>3094</v>
      </c>
      <c r="C231" s="461">
        <v>2294076.02</v>
      </c>
      <c r="E231" s="461"/>
    </row>
    <row r="232" spans="1:5">
      <c r="A232" s="460">
        <v>16504261</v>
      </c>
      <c r="B232" s="460" t="s">
        <v>3095</v>
      </c>
      <c r="C232" s="461">
        <v>1113461.23</v>
      </c>
      <c r="E232" s="461"/>
    </row>
    <row r="233" spans="1:5">
      <c r="A233" s="460">
        <v>16504271</v>
      </c>
      <c r="B233" s="460" t="s">
        <v>3096</v>
      </c>
      <c r="C233" s="461">
        <v>1016145</v>
      </c>
      <c r="E233" s="461"/>
    </row>
    <row r="234" spans="1:5">
      <c r="A234" s="460">
        <v>16504273</v>
      </c>
      <c r="B234" s="460" t="s">
        <v>3128</v>
      </c>
      <c r="C234" s="461">
        <v>283178.96000000002</v>
      </c>
      <c r="E234" s="461"/>
    </row>
    <row r="235" spans="1:5">
      <c r="A235" s="460">
        <v>16580001</v>
      </c>
      <c r="B235" s="460" t="s">
        <v>3097</v>
      </c>
      <c r="C235" s="461">
        <v>-8422811.7799999993</v>
      </c>
      <c r="E235" s="461"/>
    </row>
    <row r="236" spans="1:5">
      <c r="A236" s="460">
        <v>16580002</v>
      </c>
      <c r="B236" s="460" t="s">
        <v>3098</v>
      </c>
      <c r="C236" s="461">
        <v>-870037.5</v>
      </c>
      <c r="E236" s="461"/>
    </row>
    <row r="237" spans="1:5">
      <c r="A237" s="460">
        <v>16580003</v>
      </c>
      <c r="B237" s="460" t="s">
        <v>3099</v>
      </c>
      <c r="C237" s="461">
        <v>-2626305.9300000002</v>
      </c>
      <c r="E237" s="461"/>
    </row>
    <row r="238" spans="1:5">
      <c r="A238" s="460">
        <v>16590001</v>
      </c>
      <c r="B238" s="460" t="s">
        <v>3097</v>
      </c>
      <c r="C238" s="461">
        <v>8422811.7799999993</v>
      </c>
      <c r="E238" s="461"/>
    </row>
    <row r="239" spans="1:5">
      <c r="A239" s="460">
        <v>16590002</v>
      </c>
      <c r="B239" s="460" t="s">
        <v>3100</v>
      </c>
      <c r="C239" s="461">
        <v>870037.5</v>
      </c>
      <c r="E239" s="461"/>
    </row>
    <row r="240" spans="1:5">
      <c r="A240" s="460">
        <v>16590003</v>
      </c>
      <c r="B240" s="460" t="s">
        <v>3099</v>
      </c>
      <c r="C240" s="461">
        <v>2626305.9300000002</v>
      </c>
      <c r="E240" s="461"/>
    </row>
    <row r="241" spans="1:5">
      <c r="A241" s="460">
        <v>17300001</v>
      </c>
      <c r="B241" s="460" t="s">
        <v>2278</v>
      </c>
      <c r="C241" s="461">
        <v>102011325.04000001</v>
      </c>
      <c r="E241" s="461"/>
    </row>
    <row r="242" spans="1:5">
      <c r="A242" s="460">
        <v>17300002</v>
      </c>
      <c r="B242" s="460" t="s">
        <v>1607</v>
      </c>
      <c r="C242" s="461">
        <v>24229263.170000002</v>
      </c>
      <c r="E242" s="461"/>
    </row>
    <row r="243" spans="1:5">
      <c r="A243" s="460">
        <v>17400001</v>
      </c>
      <c r="B243" s="460" t="s">
        <v>1608</v>
      </c>
      <c r="C243" s="461">
        <v>1801927.73</v>
      </c>
      <c r="E243" s="461"/>
    </row>
    <row r="244" spans="1:5">
      <c r="A244" s="460">
        <v>17500001</v>
      </c>
      <c r="B244" s="460" t="s">
        <v>2365</v>
      </c>
      <c r="C244" s="461">
        <v>25480073.510000002</v>
      </c>
      <c r="E244" s="461"/>
    </row>
    <row r="245" spans="1:5">
      <c r="A245" s="460">
        <v>17500002</v>
      </c>
      <c r="B245" s="460" t="s">
        <v>2366</v>
      </c>
      <c r="C245" s="461">
        <v>10775333.99</v>
      </c>
      <c r="E245" s="461"/>
    </row>
    <row r="246" spans="1:5">
      <c r="A246" s="460">
        <v>17500011</v>
      </c>
      <c r="B246" s="460" t="s">
        <v>2367</v>
      </c>
      <c r="C246" s="461">
        <v>6177008.5199999996</v>
      </c>
      <c r="E246" s="461"/>
    </row>
    <row r="247" spans="1:5">
      <c r="A247" s="460">
        <v>17500012</v>
      </c>
      <c r="B247" s="460" t="s">
        <v>2368</v>
      </c>
      <c r="C247" s="461">
        <v>2605314.38</v>
      </c>
      <c r="E247" s="461"/>
    </row>
    <row r="248" spans="1:5">
      <c r="A248" s="460">
        <v>18100003</v>
      </c>
      <c r="B248" s="460" t="s">
        <v>939</v>
      </c>
      <c r="C248" s="461">
        <v>197652.4</v>
      </c>
      <c r="E248" s="461"/>
    </row>
    <row r="249" spans="1:5">
      <c r="A249" s="460">
        <v>18100093</v>
      </c>
      <c r="B249" s="460" t="s">
        <v>226</v>
      </c>
      <c r="C249" s="461">
        <v>42055.82</v>
      </c>
      <c r="E249" s="461"/>
    </row>
    <row r="250" spans="1:5">
      <c r="A250" s="460">
        <v>18100203</v>
      </c>
      <c r="B250" s="460" t="s">
        <v>1794</v>
      </c>
      <c r="C250" s="461">
        <v>1551486.8</v>
      </c>
      <c r="E250" s="461"/>
    </row>
    <row r="251" spans="1:5">
      <c r="A251" s="460">
        <v>18100213</v>
      </c>
      <c r="B251" s="460" t="s">
        <v>2920</v>
      </c>
      <c r="C251" s="461">
        <v>4368687.87</v>
      </c>
      <c r="E251" s="461"/>
    </row>
    <row r="252" spans="1:5">
      <c r="A252" s="460">
        <v>18100223</v>
      </c>
      <c r="B252" s="460" t="s">
        <v>2557</v>
      </c>
      <c r="C252" s="461">
        <v>1213280.32</v>
      </c>
      <c r="E252" s="461"/>
    </row>
    <row r="253" spans="1:5">
      <c r="A253" s="460">
        <v>18100233</v>
      </c>
      <c r="B253" s="460" t="s">
        <v>2561</v>
      </c>
      <c r="C253" s="461">
        <v>205037.33</v>
      </c>
      <c r="E253" s="461"/>
    </row>
    <row r="254" spans="1:5">
      <c r="A254" s="460">
        <v>18100473</v>
      </c>
      <c r="B254" s="460" t="s">
        <v>1215</v>
      </c>
      <c r="C254" s="461">
        <v>1155089.8799999999</v>
      </c>
      <c r="E254" s="461"/>
    </row>
    <row r="255" spans="1:5">
      <c r="A255" s="460">
        <v>18100493</v>
      </c>
      <c r="B255" s="460" t="s">
        <v>669</v>
      </c>
      <c r="C255" s="461">
        <v>404032.55</v>
      </c>
    </row>
    <row r="256" spans="1:5">
      <c r="A256" s="460">
        <v>18100663</v>
      </c>
      <c r="B256" s="460" t="s">
        <v>2456</v>
      </c>
      <c r="C256" s="461">
        <v>699306.67</v>
      </c>
    </row>
    <row r="257" spans="1:5">
      <c r="A257" s="460">
        <v>18100673</v>
      </c>
      <c r="B257" s="460" t="s">
        <v>2459</v>
      </c>
      <c r="C257" s="461">
        <v>1261388.57</v>
      </c>
    </row>
    <row r="258" spans="1:5">
      <c r="A258" s="460">
        <v>18100923</v>
      </c>
      <c r="B258" s="460" t="s">
        <v>2199</v>
      </c>
      <c r="C258" s="461">
        <v>2197279.2200000002</v>
      </c>
      <c r="E258" s="461"/>
    </row>
    <row r="259" spans="1:5">
      <c r="A259" s="460">
        <v>18100933</v>
      </c>
      <c r="B259" s="460" t="s">
        <v>2200</v>
      </c>
      <c r="C259" s="461">
        <v>452389.7</v>
      </c>
      <c r="E259" s="461"/>
    </row>
    <row r="260" spans="1:5">
      <c r="A260" s="460">
        <v>18101023</v>
      </c>
      <c r="B260" s="460" t="s">
        <v>1046</v>
      </c>
      <c r="C260" s="461">
        <v>1689995.32</v>
      </c>
      <c r="E260" s="461"/>
    </row>
    <row r="261" spans="1:5">
      <c r="A261" s="460">
        <v>18101033</v>
      </c>
      <c r="B261" s="460" t="s">
        <v>1211</v>
      </c>
      <c r="C261" s="461">
        <v>1982780.23</v>
      </c>
      <c r="E261" s="461"/>
    </row>
    <row r="262" spans="1:5">
      <c r="A262" s="460">
        <v>18101053</v>
      </c>
      <c r="B262" s="460" t="s">
        <v>1818</v>
      </c>
      <c r="C262" s="461">
        <v>377889.94</v>
      </c>
      <c r="E262" s="461"/>
    </row>
    <row r="263" spans="1:5">
      <c r="A263" s="460">
        <v>18101083</v>
      </c>
      <c r="B263" s="460" t="s">
        <v>949</v>
      </c>
      <c r="C263" s="461">
        <v>424526.27</v>
      </c>
    </row>
    <row r="264" spans="1:5">
      <c r="A264" s="460">
        <v>18101093</v>
      </c>
      <c r="B264" s="460" t="s">
        <v>950</v>
      </c>
      <c r="C264" s="461">
        <v>327069.88</v>
      </c>
    </row>
    <row r="265" spans="1:5">
      <c r="A265" s="460">
        <v>18101113</v>
      </c>
      <c r="B265" s="460" t="s">
        <v>1523</v>
      </c>
      <c r="C265" s="461">
        <v>2750394.51</v>
      </c>
      <c r="E265" s="461"/>
    </row>
    <row r="266" spans="1:5">
      <c r="A266" s="460">
        <v>18101123</v>
      </c>
      <c r="B266" s="460" t="s">
        <v>1954</v>
      </c>
      <c r="C266" s="461">
        <v>2670538.0099999998</v>
      </c>
      <c r="E266" s="461"/>
    </row>
    <row r="267" spans="1:5">
      <c r="A267" s="460">
        <v>18101133</v>
      </c>
      <c r="B267" s="460" t="s">
        <v>1955</v>
      </c>
      <c r="C267" s="461">
        <v>2070257.32</v>
      </c>
      <c r="E267" s="461"/>
    </row>
    <row r="268" spans="1:5">
      <c r="A268" s="460">
        <v>18101143</v>
      </c>
      <c r="B268" s="460" t="s">
        <v>2057</v>
      </c>
      <c r="C268" s="461">
        <v>2540560.23</v>
      </c>
      <c r="E268" s="461"/>
    </row>
    <row r="269" spans="1:5">
      <c r="A269" s="460">
        <v>18210231</v>
      </c>
      <c r="B269" s="460" t="s">
        <v>1670</v>
      </c>
      <c r="C269" s="461">
        <v>18571825</v>
      </c>
      <c r="E269" s="461"/>
    </row>
    <row r="270" spans="1:5">
      <c r="A270" s="460">
        <v>18210261</v>
      </c>
      <c r="B270" s="460" t="s">
        <v>2024</v>
      </c>
      <c r="C270" s="461">
        <v>50185.88</v>
      </c>
      <c r="E270" s="461"/>
    </row>
    <row r="271" spans="1:5">
      <c r="A271" s="460">
        <v>18210281</v>
      </c>
      <c r="B271" s="460" t="s">
        <v>2239</v>
      </c>
      <c r="C271" s="461">
        <v>60295490.299999997</v>
      </c>
      <c r="E271" s="461"/>
    </row>
    <row r="272" spans="1:5">
      <c r="A272" s="460">
        <v>18210291</v>
      </c>
      <c r="B272" s="460" t="s">
        <v>2305</v>
      </c>
      <c r="C272" s="461">
        <v>-1282948.23</v>
      </c>
      <c r="E272" s="461"/>
    </row>
    <row r="273" spans="1:5">
      <c r="A273" s="460">
        <v>18210301</v>
      </c>
      <c r="B273" s="460" t="s">
        <v>2832</v>
      </c>
      <c r="C273" s="461">
        <v>18185672.66</v>
      </c>
      <c r="E273" s="461"/>
    </row>
    <row r="274" spans="1:5">
      <c r="A274" s="460">
        <v>18210311</v>
      </c>
      <c r="B274" s="460" t="s">
        <v>2989</v>
      </c>
      <c r="C274" s="461">
        <v>24156737.989999998</v>
      </c>
      <c r="E274" s="461"/>
    </row>
    <row r="275" spans="1:5">
      <c r="A275" s="460">
        <v>18210321</v>
      </c>
      <c r="B275" s="460" t="s">
        <v>3129</v>
      </c>
      <c r="C275" s="461">
        <v>4550834.93</v>
      </c>
      <c r="E275" s="461"/>
    </row>
    <row r="276" spans="1:5">
      <c r="A276" s="460">
        <v>18220011</v>
      </c>
      <c r="B276" s="460" t="s">
        <v>457</v>
      </c>
      <c r="C276" s="461">
        <v>65708856.939999998</v>
      </c>
      <c r="E276" s="461"/>
    </row>
    <row r="277" spans="1:5">
      <c r="A277" s="460">
        <v>18220021</v>
      </c>
      <c r="B277" s="460" t="s">
        <v>1085</v>
      </c>
      <c r="C277" s="461">
        <v>743111.53</v>
      </c>
      <c r="E277" s="461"/>
    </row>
    <row r="278" spans="1:5">
      <c r="A278" s="460">
        <v>18220031</v>
      </c>
      <c r="B278" s="460" t="s">
        <v>243</v>
      </c>
      <c r="C278" s="461">
        <v>-18818583.699999999</v>
      </c>
      <c r="E278" s="461"/>
    </row>
    <row r="279" spans="1:5">
      <c r="A279" s="460">
        <v>18220041</v>
      </c>
      <c r="B279" s="460" t="s">
        <v>1257</v>
      </c>
      <c r="C279" s="461">
        <v>-18621495.739999998</v>
      </c>
      <c r="E279" s="461"/>
    </row>
    <row r="280" spans="1:5">
      <c r="A280" s="460">
        <v>18220061</v>
      </c>
      <c r="B280" s="460" t="s">
        <v>1415</v>
      </c>
      <c r="C280" s="461">
        <v>-30211680.609999999</v>
      </c>
      <c r="E280" s="461"/>
    </row>
    <row r="281" spans="1:5">
      <c r="A281" s="460">
        <v>18220091</v>
      </c>
      <c r="B281" s="460" t="s">
        <v>2231</v>
      </c>
      <c r="C281" s="461">
        <v>120633.79</v>
      </c>
      <c r="E281" s="461"/>
    </row>
    <row r="282" spans="1:5">
      <c r="A282" s="460">
        <v>18220101</v>
      </c>
      <c r="B282" s="460" t="s">
        <v>2845</v>
      </c>
      <c r="C282" s="461">
        <v>8873557.8399999999</v>
      </c>
      <c r="E282" s="461"/>
    </row>
    <row r="283" spans="1:5">
      <c r="A283" s="460">
        <v>18230002</v>
      </c>
      <c r="B283" s="460" t="s">
        <v>2</v>
      </c>
      <c r="C283" s="461">
        <v>1775698.55</v>
      </c>
      <c r="E283" s="461"/>
    </row>
    <row r="284" spans="1:5">
      <c r="A284" s="460">
        <v>18230021</v>
      </c>
      <c r="B284" s="460" t="s">
        <v>575</v>
      </c>
      <c r="C284" s="461">
        <v>47785361.57</v>
      </c>
      <c r="E284" s="461"/>
    </row>
    <row r="285" spans="1:5">
      <c r="A285" s="460">
        <v>18230031</v>
      </c>
      <c r="B285" s="460" t="s">
        <v>1260</v>
      </c>
      <c r="C285" s="461">
        <v>50964245.829999998</v>
      </c>
      <c r="E285" s="461"/>
    </row>
    <row r="286" spans="1:5">
      <c r="A286" s="460">
        <v>18230032</v>
      </c>
      <c r="B286" s="460" t="s">
        <v>829</v>
      </c>
      <c r="C286" s="461">
        <v>6253370.5899999999</v>
      </c>
      <c r="E286" s="461"/>
    </row>
    <row r="287" spans="1:5">
      <c r="A287" s="460">
        <v>18230041</v>
      </c>
      <c r="B287" s="460" t="s">
        <v>720</v>
      </c>
      <c r="C287" s="461">
        <v>21589277</v>
      </c>
      <c r="E287" s="461"/>
    </row>
    <row r="288" spans="1:5">
      <c r="A288" s="460">
        <v>18230042</v>
      </c>
      <c r="B288" s="460" t="s">
        <v>1566</v>
      </c>
      <c r="C288" s="461">
        <v>1394924.45</v>
      </c>
      <c r="E288" s="461"/>
    </row>
    <row r="289" spans="1:5">
      <c r="A289" s="460">
        <v>18230051</v>
      </c>
      <c r="B289" s="460" t="s">
        <v>721</v>
      </c>
      <c r="C289" s="461">
        <v>-17006270.370000001</v>
      </c>
      <c r="E289" s="461"/>
    </row>
    <row r="290" spans="1:5">
      <c r="A290" s="460">
        <v>18230061</v>
      </c>
      <c r="B290" s="460" t="s">
        <v>631</v>
      </c>
      <c r="C290" s="461">
        <v>1108243</v>
      </c>
      <c r="E290" s="461"/>
    </row>
    <row r="291" spans="1:5">
      <c r="A291" s="460">
        <v>18230071</v>
      </c>
      <c r="B291" s="460" t="s">
        <v>970</v>
      </c>
      <c r="C291" s="461">
        <v>113632921</v>
      </c>
      <c r="E291" s="461"/>
    </row>
    <row r="292" spans="1:5">
      <c r="A292" s="460">
        <v>18230081</v>
      </c>
      <c r="B292" s="460" t="s">
        <v>932</v>
      </c>
      <c r="C292" s="461">
        <v>-110106392.98999999</v>
      </c>
      <c r="E292" s="461"/>
    </row>
    <row r="293" spans="1:5">
      <c r="A293" s="460">
        <v>18230311</v>
      </c>
      <c r="B293" s="460" t="s">
        <v>1489</v>
      </c>
      <c r="C293" s="461">
        <v>30000</v>
      </c>
      <c r="E293" s="461"/>
    </row>
    <row r="294" spans="1:5">
      <c r="A294" s="460">
        <v>18230351</v>
      </c>
      <c r="B294" s="460" t="s">
        <v>221</v>
      </c>
      <c r="C294" s="461">
        <v>108683673.06999999</v>
      </c>
      <c r="E294" s="461"/>
    </row>
    <row r="295" spans="1:5">
      <c r="A295" s="460">
        <v>18230401</v>
      </c>
      <c r="B295" s="460" t="s">
        <v>2250</v>
      </c>
      <c r="C295" s="461">
        <v>13262.01</v>
      </c>
      <c r="E295" s="461"/>
    </row>
    <row r="296" spans="1:5">
      <c r="A296" s="460">
        <v>18230621</v>
      </c>
      <c r="B296" s="460" t="s">
        <v>1277</v>
      </c>
      <c r="C296" s="461">
        <v>-22913655.52</v>
      </c>
      <c r="E296" s="461"/>
    </row>
    <row r="297" spans="1:5">
      <c r="A297" s="460">
        <v>18230631</v>
      </c>
      <c r="B297" s="460" t="s">
        <v>1795</v>
      </c>
      <c r="C297" s="461">
        <v>69437160.579999998</v>
      </c>
      <c r="E297" s="461"/>
    </row>
    <row r="298" spans="1:5">
      <c r="A298" s="460">
        <v>18230691</v>
      </c>
      <c r="B298" s="460" t="s">
        <v>1290</v>
      </c>
      <c r="C298" s="461">
        <v>-474402.14</v>
      </c>
      <c r="E298" s="461"/>
    </row>
    <row r="299" spans="1:5">
      <c r="A299" s="460">
        <v>18230771</v>
      </c>
      <c r="B299" s="460" t="s">
        <v>873</v>
      </c>
      <c r="C299" s="461">
        <v>12521276</v>
      </c>
      <c r="E299" s="461"/>
    </row>
    <row r="300" spans="1:5">
      <c r="A300" s="460">
        <v>18230781</v>
      </c>
      <c r="B300" s="460" t="s">
        <v>788</v>
      </c>
      <c r="C300" s="461">
        <v>-12521276</v>
      </c>
      <c r="E300" s="461"/>
    </row>
    <row r="301" spans="1:5">
      <c r="A301" s="460">
        <v>18230791</v>
      </c>
      <c r="B301" s="460" t="s">
        <v>379</v>
      </c>
      <c r="C301" s="461">
        <v>3858376</v>
      </c>
      <c r="E301" s="461"/>
    </row>
    <row r="302" spans="1:5">
      <c r="A302" s="460">
        <v>18230971</v>
      </c>
      <c r="B302" s="460" t="s">
        <v>1383</v>
      </c>
      <c r="C302" s="461">
        <v>2749643.08</v>
      </c>
      <c r="E302" s="461"/>
    </row>
    <row r="303" spans="1:5">
      <c r="A303" s="460">
        <v>18231051</v>
      </c>
      <c r="B303" s="460" t="s">
        <v>2039</v>
      </c>
      <c r="C303" s="461">
        <v>-34827817</v>
      </c>
      <c r="E303" s="461"/>
    </row>
    <row r="304" spans="1:5">
      <c r="A304" s="460">
        <v>18231061</v>
      </c>
      <c r="B304" s="460" t="s">
        <v>2040</v>
      </c>
      <c r="C304" s="461">
        <v>34827817</v>
      </c>
      <c r="E304" s="461"/>
    </row>
    <row r="305" spans="1:5">
      <c r="A305" s="460">
        <v>18231081</v>
      </c>
      <c r="B305" s="460" t="s">
        <v>2237</v>
      </c>
      <c r="C305" s="461">
        <v>-25644564</v>
      </c>
      <c r="E305" s="461"/>
    </row>
    <row r="306" spans="1:5">
      <c r="A306" s="460">
        <v>18231091</v>
      </c>
      <c r="B306" s="460" t="s">
        <v>2238</v>
      </c>
      <c r="C306" s="461">
        <v>25644564</v>
      </c>
      <c r="E306" s="461"/>
    </row>
    <row r="307" spans="1:5">
      <c r="A307" s="460">
        <v>18231141</v>
      </c>
      <c r="B307" s="460" t="s">
        <v>2461</v>
      </c>
      <c r="C307" s="461">
        <v>-37811937</v>
      </c>
      <c r="E307" s="461"/>
    </row>
    <row r="308" spans="1:5">
      <c r="A308" s="460">
        <v>18231151</v>
      </c>
      <c r="B308" s="460" t="s">
        <v>2462</v>
      </c>
      <c r="C308" s="461">
        <v>37811937</v>
      </c>
      <c r="E308" s="461"/>
    </row>
    <row r="309" spans="1:5">
      <c r="A309" s="460">
        <v>18231161</v>
      </c>
      <c r="B309" s="460" t="s">
        <v>2724</v>
      </c>
      <c r="C309" s="461">
        <v>40127111</v>
      </c>
      <c r="E309" s="461"/>
    </row>
    <row r="310" spans="1:5">
      <c r="A310" s="460">
        <v>18231171</v>
      </c>
      <c r="B310" s="460" t="s">
        <v>2725</v>
      </c>
      <c r="C310" s="461">
        <v>-40127111</v>
      </c>
      <c r="E310" s="461"/>
    </row>
    <row r="311" spans="1:5">
      <c r="A311" s="460">
        <v>18231181</v>
      </c>
      <c r="B311" s="460" t="s">
        <v>2878</v>
      </c>
      <c r="C311" s="461">
        <v>8733855</v>
      </c>
      <c r="E311" s="461"/>
    </row>
    <row r="312" spans="1:5">
      <c r="A312" s="460">
        <v>18231191</v>
      </c>
      <c r="B312" s="460" t="s">
        <v>2879</v>
      </c>
      <c r="C312" s="461">
        <v>-8733855</v>
      </c>
      <c r="E312" s="461"/>
    </row>
    <row r="313" spans="1:5">
      <c r="A313" s="460">
        <v>18231241</v>
      </c>
      <c r="B313" s="460" t="s">
        <v>3130</v>
      </c>
      <c r="C313" s="461">
        <v>463071.25</v>
      </c>
      <c r="E313" s="461"/>
    </row>
    <row r="314" spans="1:5">
      <c r="A314" s="460">
        <v>18231251</v>
      </c>
      <c r="B314" s="460" t="s">
        <v>3240</v>
      </c>
      <c r="C314" s="461">
        <v>1928.75</v>
      </c>
      <c r="E314" s="461"/>
    </row>
    <row r="315" spans="1:5">
      <c r="A315" s="460">
        <v>18232221</v>
      </c>
      <c r="B315" s="460" t="s">
        <v>1490</v>
      </c>
      <c r="C315" s="461">
        <v>197293.25</v>
      </c>
      <c r="E315" s="461"/>
    </row>
    <row r="316" spans="1:5">
      <c r="A316" s="460">
        <v>18232251</v>
      </c>
      <c r="B316" s="460" t="s">
        <v>1491</v>
      </c>
      <c r="C316" s="461">
        <v>2147072.61</v>
      </c>
      <c r="E316" s="461"/>
    </row>
    <row r="317" spans="1:5">
      <c r="A317" s="460">
        <v>18232261</v>
      </c>
      <c r="B317" s="460" t="s">
        <v>1524</v>
      </c>
      <c r="C317" s="461">
        <v>483640.36</v>
      </c>
      <c r="E317" s="461"/>
    </row>
    <row r="318" spans="1:5">
      <c r="A318" s="460">
        <v>18232271</v>
      </c>
      <c r="B318" s="460" t="s">
        <v>1492</v>
      </c>
      <c r="C318" s="461">
        <v>403196.61</v>
      </c>
      <c r="E318" s="461"/>
    </row>
    <row r="319" spans="1:5">
      <c r="A319" s="460">
        <v>18232301</v>
      </c>
      <c r="B319" s="460" t="s">
        <v>2306</v>
      </c>
      <c r="C319" s="461">
        <v>68119555.370000005</v>
      </c>
      <c r="E319" s="461"/>
    </row>
    <row r="320" spans="1:5">
      <c r="A320" s="460">
        <v>18232311</v>
      </c>
      <c r="B320" s="460" t="s">
        <v>2307</v>
      </c>
      <c r="C320" s="461">
        <v>14400534</v>
      </c>
      <c r="E320" s="461"/>
    </row>
    <row r="321" spans="1:5">
      <c r="A321" s="460">
        <v>18232321</v>
      </c>
      <c r="B321" s="460" t="s">
        <v>2308</v>
      </c>
      <c r="C321" s="461">
        <v>1749999.77</v>
      </c>
      <c r="E321" s="461"/>
    </row>
    <row r="322" spans="1:5">
      <c r="A322" s="460">
        <v>18233061</v>
      </c>
      <c r="B322" s="460" t="s">
        <v>1493</v>
      </c>
      <c r="C322" s="461">
        <v>20000</v>
      </c>
      <c r="E322" s="461"/>
    </row>
    <row r="323" spans="1:5">
      <c r="A323" s="460">
        <v>18233091</v>
      </c>
      <c r="B323" s="460" t="s">
        <v>1494</v>
      </c>
      <c r="C323" s="461">
        <v>198092.16</v>
      </c>
      <c r="E323" s="461"/>
    </row>
    <row r="324" spans="1:5">
      <c r="A324" s="460">
        <v>18235521</v>
      </c>
      <c r="B324" s="460" t="s">
        <v>1926</v>
      </c>
      <c r="C324" s="461">
        <v>25077964.879999999</v>
      </c>
      <c r="E324" s="461"/>
    </row>
    <row r="325" spans="1:5">
      <c r="A325" s="460">
        <v>18236021</v>
      </c>
      <c r="B325" s="460" t="s">
        <v>44</v>
      </c>
      <c r="C325" s="461">
        <v>15256064.07</v>
      </c>
      <c r="E325" s="461"/>
    </row>
    <row r="326" spans="1:5">
      <c r="A326" s="460">
        <v>18236031</v>
      </c>
      <c r="B326" s="460" t="s">
        <v>45</v>
      </c>
      <c r="C326" s="461">
        <v>2873005.76</v>
      </c>
      <c r="E326" s="461"/>
    </row>
    <row r="327" spans="1:5">
      <c r="A327" s="460">
        <v>18236041</v>
      </c>
      <c r="B327" s="460" t="s">
        <v>46</v>
      </c>
      <c r="C327" s="461">
        <v>-228709.77</v>
      </c>
      <c r="E327" s="461"/>
    </row>
    <row r="328" spans="1:5">
      <c r="A328" s="460">
        <v>18236051</v>
      </c>
      <c r="B328" s="460" t="s">
        <v>1212</v>
      </c>
      <c r="C328" s="461">
        <v>107024.51</v>
      </c>
      <c r="E328" s="461"/>
    </row>
    <row r="329" spans="1:5">
      <c r="A329" s="460">
        <v>18236061</v>
      </c>
      <c r="B329" s="460" t="s">
        <v>322</v>
      </c>
      <c r="C329" s="461">
        <v>1031542.85</v>
      </c>
      <c r="E329" s="461"/>
    </row>
    <row r="330" spans="1:5">
      <c r="A330" s="460">
        <v>18236071</v>
      </c>
      <c r="B330" s="460" t="s">
        <v>323</v>
      </c>
      <c r="C330" s="461">
        <v>671052.84</v>
      </c>
      <c r="E330" s="461"/>
    </row>
    <row r="331" spans="1:5">
      <c r="A331" s="460">
        <v>18236091</v>
      </c>
      <c r="B331" s="460" t="s">
        <v>1384</v>
      </c>
      <c r="C331" s="461">
        <v>-100555.3</v>
      </c>
      <c r="E331" s="461"/>
    </row>
    <row r="332" spans="1:5">
      <c r="A332" s="460">
        <v>18236101</v>
      </c>
      <c r="B332" s="460" t="s">
        <v>1417</v>
      </c>
      <c r="C332" s="461">
        <v>3769772.47</v>
      </c>
      <c r="E332" s="461"/>
    </row>
    <row r="333" spans="1:5">
      <c r="A333" s="460">
        <v>18236111</v>
      </c>
      <c r="B333" s="460" t="s">
        <v>2747</v>
      </c>
      <c r="C333" s="461">
        <v>-2124984.35</v>
      </c>
      <c r="E333" s="461"/>
    </row>
    <row r="334" spans="1:5">
      <c r="A334" s="460">
        <v>18237112</v>
      </c>
      <c r="B334" s="460" t="s">
        <v>633</v>
      </c>
      <c r="C334" s="461">
        <v>279321.2</v>
      </c>
      <c r="E334" s="461"/>
    </row>
    <row r="335" spans="1:5">
      <c r="A335" s="460">
        <v>18237122</v>
      </c>
      <c r="B335" s="460" t="s">
        <v>961</v>
      </c>
      <c r="C335" s="461">
        <v>169602.13</v>
      </c>
      <c r="E335" s="461"/>
    </row>
    <row r="336" spans="1:5">
      <c r="A336" s="460">
        <v>18237132</v>
      </c>
      <c r="B336" s="460" t="s">
        <v>58</v>
      </c>
      <c r="C336" s="461">
        <v>133750.43</v>
      </c>
      <c r="E336" s="461"/>
    </row>
    <row r="337" spans="1:5">
      <c r="A337" s="460">
        <v>18237142</v>
      </c>
      <c r="B337" s="460" t="s">
        <v>59</v>
      </c>
      <c r="C337" s="461">
        <v>53995.63</v>
      </c>
      <c r="E337" s="461"/>
    </row>
    <row r="338" spans="1:5">
      <c r="A338" s="460">
        <v>18237152</v>
      </c>
      <c r="B338" s="460" t="s">
        <v>318</v>
      </c>
      <c r="C338" s="461">
        <v>67987.45</v>
      </c>
      <c r="E338" s="461"/>
    </row>
    <row r="339" spans="1:5">
      <c r="A339" s="460">
        <v>18238031</v>
      </c>
      <c r="B339" s="460" t="s">
        <v>2603</v>
      </c>
      <c r="C339" s="461">
        <v>20642650.190000001</v>
      </c>
      <c r="E339" s="461"/>
    </row>
    <row r="340" spans="1:5">
      <c r="A340" s="460">
        <v>18238032</v>
      </c>
      <c r="B340" s="460" t="s">
        <v>2603</v>
      </c>
      <c r="C340" s="461">
        <v>7411118.29</v>
      </c>
      <c r="E340" s="461"/>
    </row>
    <row r="341" spans="1:5">
      <c r="A341" s="460">
        <v>18238041</v>
      </c>
      <c r="B341" s="460" t="s">
        <v>2604</v>
      </c>
      <c r="C341" s="461">
        <v>12424804</v>
      </c>
      <c r="E341" s="461"/>
    </row>
    <row r="342" spans="1:5">
      <c r="A342" s="460">
        <v>18238042</v>
      </c>
      <c r="B342" s="460" t="s">
        <v>2605</v>
      </c>
      <c r="C342" s="461">
        <v>3977901</v>
      </c>
      <c r="E342" s="461"/>
    </row>
    <row r="343" spans="1:5">
      <c r="A343" s="460">
        <v>18238141</v>
      </c>
      <c r="B343" s="460" t="s">
        <v>2783</v>
      </c>
      <c r="C343" s="461">
        <v>25671533.84</v>
      </c>
      <c r="E343" s="461"/>
    </row>
    <row r="344" spans="1:5">
      <c r="A344" s="460">
        <v>18238142</v>
      </c>
      <c r="B344" s="460" t="s">
        <v>2782</v>
      </c>
      <c r="C344" s="461">
        <v>55203724.259999998</v>
      </c>
      <c r="E344" s="461"/>
    </row>
    <row r="345" spans="1:5">
      <c r="A345" s="460">
        <v>18238151</v>
      </c>
      <c r="B345" s="460" t="s">
        <v>2674</v>
      </c>
      <c r="C345" s="461">
        <v>7776620.2999999998</v>
      </c>
      <c r="E345" s="461"/>
    </row>
    <row r="346" spans="1:5">
      <c r="A346" s="460">
        <v>18238152</v>
      </c>
      <c r="B346" s="460" t="s">
        <v>2618</v>
      </c>
      <c r="C346" s="461">
        <v>8296047.5300000003</v>
      </c>
      <c r="E346" s="461"/>
    </row>
    <row r="347" spans="1:5">
      <c r="A347" s="460">
        <v>18238161</v>
      </c>
      <c r="B347" s="460" t="s">
        <v>2602</v>
      </c>
      <c r="C347" s="461">
        <v>504701.02</v>
      </c>
      <c r="E347" s="461"/>
    </row>
    <row r="348" spans="1:5">
      <c r="A348" s="460">
        <v>18238162</v>
      </c>
      <c r="B348" s="460" t="s">
        <v>2849</v>
      </c>
      <c r="C348" s="461">
        <v>1170183.3700000001</v>
      </c>
      <c r="E348" s="461"/>
    </row>
    <row r="349" spans="1:5">
      <c r="A349" s="460">
        <v>18238171</v>
      </c>
      <c r="B349" s="460" t="s">
        <v>2766</v>
      </c>
      <c r="C349" s="461">
        <v>186172.45</v>
      </c>
      <c r="E349" s="461"/>
    </row>
    <row r="350" spans="1:5">
      <c r="A350" s="460">
        <v>18238172</v>
      </c>
      <c r="B350" s="460" t="s">
        <v>2619</v>
      </c>
      <c r="C350" s="461">
        <v>284809.77</v>
      </c>
    </row>
    <row r="351" spans="1:5">
      <c r="A351" s="460">
        <v>18238181</v>
      </c>
      <c r="B351" s="460" t="s">
        <v>2720</v>
      </c>
      <c r="C351" s="461">
        <v>851953.77</v>
      </c>
      <c r="E351" s="461"/>
    </row>
    <row r="352" spans="1:5">
      <c r="A352" s="460">
        <v>18238191</v>
      </c>
      <c r="B352" s="460" t="s">
        <v>2721</v>
      </c>
      <c r="C352" s="461">
        <v>619404.54</v>
      </c>
    </row>
    <row r="353" spans="1:5">
      <c r="A353" s="460">
        <v>18238211</v>
      </c>
      <c r="B353" s="460" t="s">
        <v>2712</v>
      </c>
      <c r="C353" s="461">
        <v>22463.55</v>
      </c>
    </row>
    <row r="354" spans="1:5">
      <c r="A354" s="460">
        <v>18238221</v>
      </c>
      <c r="B354" s="460" t="s">
        <v>2713</v>
      </c>
      <c r="C354" s="461">
        <v>36625.339999999997</v>
      </c>
    </row>
    <row r="355" spans="1:5">
      <c r="A355" s="460">
        <v>18238311</v>
      </c>
      <c r="B355" s="460" t="s">
        <v>2675</v>
      </c>
      <c r="C355" s="461">
        <v>15068073.76</v>
      </c>
      <c r="E355" s="461"/>
    </row>
    <row r="356" spans="1:5">
      <c r="A356" s="460">
        <v>18238321</v>
      </c>
      <c r="B356" s="460" t="s">
        <v>2676</v>
      </c>
      <c r="C356" s="461">
        <v>1571146.9</v>
      </c>
      <c r="E356" s="461"/>
    </row>
    <row r="357" spans="1:5">
      <c r="A357" s="460">
        <v>18238331</v>
      </c>
      <c r="B357" s="460" t="s">
        <v>2680</v>
      </c>
      <c r="C357" s="461">
        <v>6169613.7199999997</v>
      </c>
      <c r="E357" s="461"/>
    </row>
    <row r="358" spans="1:5">
      <c r="A358" s="460">
        <v>18239001</v>
      </c>
      <c r="B358" s="460" t="s">
        <v>1785</v>
      </c>
      <c r="C358" s="461">
        <v>111366204.69</v>
      </c>
      <c r="E358" s="461"/>
    </row>
    <row r="359" spans="1:5">
      <c r="A359" s="460">
        <v>18239002</v>
      </c>
      <c r="B359" s="460" t="s">
        <v>1786</v>
      </c>
      <c r="C359" s="461">
        <v>34206246.369999997</v>
      </c>
    </row>
    <row r="360" spans="1:5">
      <c r="A360" s="460">
        <v>18239011</v>
      </c>
      <c r="B360" s="460" t="s">
        <v>556</v>
      </c>
      <c r="C360" s="461">
        <v>3419446.22</v>
      </c>
    </row>
    <row r="361" spans="1:5">
      <c r="A361" s="460">
        <v>18239012</v>
      </c>
      <c r="B361" s="460" t="s">
        <v>557</v>
      </c>
      <c r="C361" s="461">
        <v>1332906.29</v>
      </c>
    </row>
    <row r="362" spans="1:5">
      <c r="A362" s="460">
        <v>18239021</v>
      </c>
      <c r="B362" s="460" t="s">
        <v>1787</v>
      </c>
      <c r="C362" s="461">
        <v>25298935.16</v>
      </c>
      <c r="E362" s="461"/>
    </row>
    <row r="363" spans="1:5">
      <c r="A363" s="460">
        <v>18239022</v>
      </c>
      <c r="B363" s="460" t="s">
        <v>1788</v>
      </c>
      <c r="C363" s="461">
        <v>9549054</v>
      </c>
      <c r="E363" s="461"/>
    </row>
    <row r="364" spans="1:5">
      <c r="A364" s="460">
        <v>18239031</v>
      </c>
      <c r="B364" s="460" t="s">
        <v>893</v>
      </c>
      <c r="C364" s="461">
        <v>-140084586.06999999</v>
      </c>
      <c r="E364" s="461"/>
    </row>
    <row r="365" spans="1:5">
      <c r="A365" s="460">
        <v>18239032</v>
      </c>
      <c r="B365" s="460" t="s">
        <v>894</v>
      </c>
      <c r="C365" s="461">
        <v>-45088206.659999996</v>
      </c>
    </row>
    <row r="366" spans="1:5">
      <c r="A366" s="460">
        <v>18239061</v>
      </c>
      <c r="B366" s="460" t="s">
        <v>1600</v>
      </c>
      <c r="C366" s="461">
        <v>954898</v>
      </c>
      <c r="E366" s="461"/>
    </row>
    <row r="367" spans="1:5">
      <c r="A367" s="460">
        <v>18239081</v>
      </c>
      <c r="B367" s="460" t="s">
        <v>2921</v>
      </c>
      <c r="C367" s="461">
        <v>8381613.6799999997</v>
      </c>
      <c r="E367" s="461"/>
    </row>
    <row r="368" spans="1:5">
      <c r="A368" s="460">
        <v>18239082</v>
      </c>
      <c r="B368" s="460" t="s">
        <v>2922</v>
      </c>
      <c r="C368" s="461">
        <v>21965195.030000001</v>
      </c>
      <c r="E368" s="461"/>
    </row>
    <row r="369" spans="1:5">
      <c r="A369" s="460">
        <v>18239091</v>
      </c>
      <c r="B369" s="460" t="s">
        <v>2923</v>
      </c>
      <c r="C369" s="461">
        <v>2959562.65</v>
      </c>
      <c r="E369" s="461"/>
    </row>
    <row r="370" spans="1:5">
      <c r="A370" s="460">
        <v>18239092</v>
      </c>
      <c r="B370" s="460" t="s">
        <v>2772</v>
      </c>
      <c r="C370" s="461">
        <v>9848486.9299999997</v>
      </c>
    </row>
    <row r="371" spans="1:5">
      <c r="A371" s="460">
        <v>18239111</v>
      </c>
      <c r="B371" s="460" t="s">
        <v>3248</v>
      </c>
      <c r="C371" s="461">
        <v>1256679.8500000001</v>
      </c>
    </row>
    <row r="372" spans="1:5">
      <c r="A372" s="460">
        <v>18239121</v>
      </c>
      <c r="B372" s="460" t="s">
        <v>3108</v>
      </c>
      <c r="C372" s="461">
        <v>3056315</v>
      </c>
      <c r="E372" s="461"/>
    </row>
    <row r="373" spans="1:5">
      <c r="A373" s="460">
        <v>18239131</v>
      </c>
      <c r="B373" s="460" t="s">
        <v>3109</v>
      </c>
      <c r="C373" s="461">
        <v>-3056315</v>
      </c>
      <c r="E373" s="461"/>
    </row>
    <row r="374" spans="1:5">
      <c r="A374" s="460">
        <v>18400013</v>
      </c>
      <c r="B374" s="460" t="s">
        <v>1622</v>
      </c>
      <c r="C374" s="461">
        <v>88663.96</v>
      </c>
      <c r="E374" s="461"/>
    </row>
    <row r="375" spans="1:5">
      <c r="A375" s="460">
        <v>18500003</v>
      </c>
      <c r="B375" s="460" t="s">
        <v>660</v>
      </c>
      <c r="C375" s="461">
        <v>94693.23</v>
      </c>
      <c r="E375" s="461"/>
    </row>
    <row r="376" spans="1:5">
      <c r="A376" s="460">
        <v>18600013</v>
      </c>
      <c r="B376" s="460" t="s">
        <v>1275</v>
      </c>
      <c r="C376" s="461">
        <v>2247870.5699999998</v>
      </c>
    </row>
    <row r="377" spans="1:5">
      <c r="A377" s="460">
        <v>18600053</v>
      </c>
      <c r="B377" s="460" t="s">
        <v>1276</v>
      </c>
      <c r="C377" s="461">
        <v>5519809.4199999999</v>
      </c>
      <c r="E377" s="461"/>
    </row>
    <row r="378" spans="1:5">
      <c r="A378" s="460">
        <v>18600091</v>
      </c>
      <c r="B378" s="460" t="s">
        <v>2111</v>
      </c>
      <c r="C378" s="461">
        <v>7687.53</v>
      </c>
      <c r="E378" s="461"/>
    </row>
    <row r="379" spans="1:5">
      <c r="A379" s="460">
        <v>18600122</v>
      </c>
      <c r="B379" s="460" t="s">
        <v>1568</v>
      </c>
      <c r="C379" s="461">
        <v>2137.6</v>
      </c>
      <c r="E379" s="461"/>
    </row>
    <row r="380" spans="1:5">
      <c r="A380" s="460">
        <v>18600123</v>
      </c>
      <c r="B380" s="460" t="s">
        <v>238</v>
      </c>
      <c r="C380" s="460">
        <v>615.03</v>
      </c>
      <c r="E380" s="461"/>
    </row>
    <row r="381" spans="1:5">
      <c r="A381" s="460">
        <v>18600143</v>
      </c>
      <c r="B381" s="460" t="s">
        <v>2853</v>
      </c>
      <c r="C381" s="461">
        <v>15814.75</v>
      </c>
    </row>
    <row r="382" spans="1:5">
      <c r="A382" s="460">
        <v>18600291</v>
      </c>
      <c r="B382" s="460" t="s">
        <v>2778</v>
      </c>
      <c r="C382" s="461">
        <v>12399.37</v>
      </c>
    </row>
    <row r="383" spans="1:5">
      <c r="A383" s="460">
        <v>18600403</v>
      </c>
      <c r="B383" s="460" t="s">
        <v>2523</v>
      </c>
      <c r="C383" s="461">
        <v>1198680.31</v>
      </c>
    </row>
    <row r="384" spans="1:5">
      <c r="A384" s="460">
        <v>18600512</v>
      </c>
      <c r="B384" s="460" t="s">
        <v>2369</v>
      </c>
      <c r="C384" s="461">
        <v>13939669.17</v>
      </c>
    </row>
    <row r="385" spans="1:5">
      <c r="A385" s="460">
        <v>18600561</v>
      </c>
      <c r="B385" s="460" t="s">
        <v>1086</v>
      </c>
      <c r="C385" s="461">
        <v>7998721</v>
      </c>
    </row>
    <row r="386" spans="1:5">
      <c r="A386" s="460">
        <v>18600571</v>
      </c>
      <c r="B386" s="460" t="s">
        <v>1359</v>
      </c>
      <c r="C386" s="461">
        <v>62246365.829999998</v>
      </c>
      <c r="E386" s="461"/>
    </row>
    <row r="387" spans="1:5">
      <c r="A387" s="460">
        <v>18600573</v>
      </c>
      <c r="B387" s="460" t="s">
        <v>2859</v>
      </c>
      <c r="C387" s="461">
        <v>7726826</v>
      </c>
      <c r="E387" s="461"/>
    </row>
    <row r="388" spans="1:5">
      <c r="A388" s="460">
        <v>18600751</v>
      </c>
      <c r="B388" s="460" t="s">
        <v>2193</v>
      </c>
      <c r="C388" s="461">
        <v>2405163.42</v>
      </c>
      <c r="E388" s="461"/>
    </row>
    <row r="389" spans="1:5">
      <c r="A389" s="460">
        <v>18600761</v>
      </c>
      <c r="B389" s="460" t="s">
        <v>2194</v>
      </c>
      <c r="C389" s="461">
        <v>1024380.2</v>
      </c>
      <c r="E389" s="461"/>
    </row>
    <row r="390" spans="1:5">
      <c r="A390" s="460">
        <v>18600771</v>
      </c>
      <c r="B390" s="460" t="s">
        <v>2346</v>
      </c>
      <c r="C390" s="461">
        <v>2482864.3199999998</v>
      </c>
      <c r="E390" s="461"/>
    </row>
    <row r="391" spans="1:5">
      <c r="A391" s="460">
        <v>18600781</v>
      </c>
      <c r="B391" s="460" t="s">
        <v>2347</v>
      </c>
      <c r="C391" s="461">
        <v>1308487.3799999999</v>
      </c>
    </row>
    <row r="392" spans="1:5">
      <c r="A392" s="460">
        <v>18600941</v>
      </c>
      <c r="B392" s="460" t="s">
        <v>2805</v>
      </c>
      <c r="C392" s="461">
        <v>24998.720000000001</v>
      </c>
    </row>
    <row r="393" spans="1:5">
      <c r="A393" s="460">
        <v>18600943</v>
      </c>
      <c r="B393" s="460" t="s">
        <v>2806</v>
      </c>
      <c r="C393" s="461">
        <v>271374.44</v>
      </c>
      <c r="E393" s="461"/>
    </row>
    <row r="394" spans="1:5">
      <c r="A394" s="460">
        <v>18601013</v>
      </c>
      <c r="B394" s="460" t="s">
        <v>2884</v>
      </c>
      <c r="C394" s="461">
        <v>112637.5</v>
      </c>
      <c r="E394" s="461"/>
    </row>
    <row r="395" spans="1:5">
      <c r="A395" s="460">
        <v>18601173</v>
      </c>
      <c r="B395" s="460" t="s">
        <v>2718</v>
      </c>
      <c r="C395" s="461">
        <v>80437.97</v>
      </c>
      <c r="E395" s="461"/>
    </row>
    <row r="396" spans="1:5">
      <c r="A396" s="460">
        <v>18601502</v>
      </c>
      <c r="B396" s="460" t="s">
        <v>2525</v>
      </c>
      <c r="C396" s="461">
        <v>153285.18</v>
      </c>
      <c r="E396" s="461"/>
    </row>
    <row r="397" spans="1:5">
      <c r="A397" s="460">
        <v>18603003</v>
      </c>
      <c r="B397" s="460" t="s">
        <v>2804</v>
      </c>
      <c r="C397" s="461">
        <v>1507397.69</v>
      </c>
      <c r="E397" s="461"/>
    </row>
    <row r="398" spans="1:5">
      <c r="A398" s="460">
        <v>18603011</v>
      </c>
      <c r="B398" s="460" t="s">
        <v>2761</v>
      </c>
      <c r="C398" s="461">
        <v>1694154.1</v>
      </c>
      <c r="E398" s="461"/>
    </row>
    <row r="399" spans="1:5">
      <c r="A399" s="460">
        <v>18603021</v>
      </c>
      <c r="B399" s="460" t="s">
        <v>2779</v>
      </c>
      <c r="C399" s="461">
        <v>5535190.1799999997</v>
      </c>
      <c r="E399" s="461"/>
    </row>
    <row r="400" spans="1:5">
      <c r="A400" s="460">
        <v>18603031</v>
      </c>
      <c r="B400" s="460" t="s">
        <v>2754</v>
      </c>
      <c r="C400" s="461">
        <v>1393971.39</v>
      </c>
      <c r="E400" s="461"/>
    </row>
    <row r="401" spans="1:5">
      <c r="A401" s="460">
        <v>18603041</v>
      </c>
      <c r="B401" s="460" t="s">
        <v>2780</v>
      </c>
      <c r="C401" s="461">
        <v>792414.16</v>
      </c>
      <c r="E401" s="461"/>
    </row>
    <row r="402" spans="1:5">
      <c r="A402" s="460">
        <v>18603061</v>
      </c>
      <c r="B402" s="460" t="s">
        <v>2898</v>
      </c>
      <c r="C402" s="461">
        <v>2645437.75</v>
      </c>
      <c r="E402" s="461"/>
    </row>
    <row r="403" spans="1:5">
      <c r="A403" s="460">
        <v>18603081</v>
      </c>
      <c r="B403" s="460" t="s">
        <v>2908</v>
      </c>
      <c r="C403" s="461">
        <v>10000</v>
      </c>
      <c r="E403" s="461"/>
    </row>
    <row r="404" spans="1:5">
      <c r="A404" s="460">
        <v>18603091</v>
      </c>
      <c r="B404" s="460" t="s">
        <v>2909</v>
      </c>
      <c r="C404" s="461">
        <v>12500</v>
      </c>
      <c r="E404" s="461"/>
    </row>
    <row r="405" spans="1:5">
      <c r="A405" s="460">
        <v>18605011</v>
      </c>
      <c r="B405" s="460" t="s">
        <v>2862</v>
      </c>
      <c r="C405" s="461">
        <v>3729714.12</v>
      </c>
      <c r="E405" s="461"/>
    </row>
    <row r="406" spans="1:5">
      <c r="A406" s="460">
        <v>18605021</v>
      </c>
      <c r="B406" s="460" t="s">
        <v>2910</v>
      </c>
      <c r="C406" s="461">
        <v>4458195.1100000003</v>
      </c>
      <c r="E406" s="461"/>
    </row>
    <row r="407" spans="1:5">
      <c r="A407" s="460">
        <v>18605031</v>
      </c>
      <c r="B407" s="460" t="s">
        <v>3104</v>
      </c>
      <c r="C407" s="461">
        <v>780628.52</v>
      </c>
      <c r="E407" s="461"/>
    </row>
    <row r="408" spans="1:5">
      <c r="A408" s="460">
        <v>18605041</v>
      </c>
      <c r="B408" s="460" t="s">
        <v>3105</v>
      </c>
      <c r="C408" s="461">
        <v>3006583.75</v>
      </c>
      <c r="E408" s="461"/>
    </row>
    <row r="409" spans="1:5">
      <c r="A409" s="460">
        <v>18605051</v>
      </c>
      <c r="B409" s="460" t="s">
        <v>3110</v>
      </c>
      <c r="C409" s="461">
        <v>3015715.48</v>
      </c>
      <c r="E409" s="461"/>
    </row>
    <row r="410" spans="1:5">
      <c r="A410" s="460">
        <v>18605061</v>
      </c>
      <c r="B410" s="460" t="s">
        <v>3249</v>
      </c>
      <c r="C410" s="461">
        <v>1748299.98</v>
      </c>
      <c r="E410" s="461"/>
    </row>
    <row r="411" spans="1:5">
      <c r="A411" s="460">
        <v>18605071</v>
      </c>
      <c r="B411" s="460" t="s">
        <v>3131</v>
      </c>
      <c r="C411" s="461">
        <v>601152</v>
      </c>
    </row>
    <row r="412" spans="1:5">
      <c r="A412" s="460">
        <v>18608001</v>
      </c>
      <c r="B412" s="460" t="s">
        <v>1495</v>
      </c>
      <c r="C412" s="461">
        <v>425344.58</v>
      </c>
    </row>
    <row r="413" spans="1:5">
      <c r="A413" s="460">
        <v>18608002</v>
      </c>
      <c r="B413" s="460" t="s">
        <v>2789</v>
      </c>
      <c r="C413" s="461">
        <v>517794.22</v>
      </c>
      <c r="E413" s="461"/>
    </row>
    <row r="414" spans="1:5">
      <c r="A414" s="460">
        <v>18608011</v>
      </c>
      <c r="B414" s="460" t="s">
        <v>1496</v>
      </c>
      <c r="C414" s="461">
        <v>341105.8</v>
      </c>
      <c r="E414" s="461"/>
    </row>
    <row r="415" spans="1:5">
      <c r="A415" s="460">
        <v>18608012</v>
      </c>
      <c r="B415" s="460" t="s">
        <v>2786</v>
      </c>
      <c r="C415" s="461">
        <v>87501.68</v>
      </c>
      <c r="E415" s="461"/>
    </row>
    <row r="416" spans="1:5">
      <c r="A416" s="460">
        <v>18608021</v>
      </c>
      <c r="B416" s="460" t="s">
        <v>1497</v>
      </c>
      <c r="C416" s="461">
        <v>2254508.17</v>
      </c>
      <c r="E416" s="461"/>
    </row>
    <row r="417" spans="1:5">
      <c r="A417" s="460">
        <v>18608031</v>
      </c>
      <c r="B417" s="460" t="s">
        <v>1498</v>
      </c>
      <c r="C417" s="461">
        <v>50000</v>
      </c>
      <c r="E417" s="461"/>
    </row>
    <row r="418" spans="1:5">
      <c r="A418" s="460">
        <v>18608041</v>
      </c>
      <c r="B418" s="460" t="s">
        <v>1509</v>
      </c>
      <c r="C418" s="461">
        <v>1556298.08</v>
      </c>
      <c r="E418" s="461"/>
    </row>
    <row r="419" spans="1:5">
      <c r="A419" s="460">
        <v>18608051</v>
      </c>
      <c r="B419" s="460" t="s">
        <v>1499</v>
      </c>
      <c r="C419" s="461">
        <v>2804475.3</v>
      </c>
      <c r="E419" s="461"/>
    </row>
    <row r="420" spans="1:5">
      <c r="A420" s="460">
        <v>18608062</v>
      </c>
      <c r="B420" s="460" t="s">
        <v>476</v>
      </c>
      <c r="C420" s="461">
        <v>-50267724.640000001</v>
      </c>
      <c r="E420" s="461"/>
    </row>
    <row r="421" spans="1:5">
      <c r="A421" s="460">
        <v>18608081</v>
      </c>
      <c r="B421" s="460" t="s">
        <v>1500</v>
      </c>
      <c r="C421" s="461">
        <v>659654.59</v>
      </c>
      <c r="E421" s="461"/>
    </row>
    <row r="422" spans="1:5">
      <c r="A422" s="460">
        <v>18608111</v>
      </c>
      <c r="B422" s="460" t="s">
        <v>1501</v>
      </c>
      <c r="C422" s="461">
        <v>250000</v>
      </c>
      <c r="E422" s="461"/>
    </row>
    <row r="423" spans="1:5">
      <c r="A423" s="460">
        <v>18608112</v>
      </c>
      <c r="B423" s="460" t="s">
        <v>1510</v>
      </c>
      <c r="C423" s="461">
        <v>38996906.280000001</v>
      </c>
      <c r="E423" s="461"/>
    </row>
    <row r="424" spans="1:5">
      <c r="A424" s="460">
        <v>18608141</v>
      </c>
      <c r="B424" s="460" t="s">
        <v>1477</v>
      </c>
      <c r="C424" s="461">
        <v>224879.76</v>
      </c>
      <c r="E424" s="461"/>
    </row>
    <row r="425" spans="1:5">
      <c r="A425" s="460">
        <v>18608151</v>
      </c>
      <c r="B425" s="460" t="s">
        <v>1525</v>
      </c>
      <c r="C425" s="461">
        <v>75000</v>
      </c>
      <c r="E425" s="461"/>
    </row>
    <row r="426" spans="1:5">
      <c r="A426" s="460">
        <v>18608171</v>
      </c>
      <c r="B426" s="460" t="s">
        <v>2505</v>
      </c>
      <c r="C426" s="461">
        <v>212588.68</v>
      </c>
      <c r="E426" s="461"/>
    </row>
    <row r="427" spans="1:5">
      <c r="A427" s="460">
        <v>18608181</v>
      </c>
      <c r="B427" s="460" t="s">
        <v>2104</v>
      </c>
      <c r="C427" s="461">
        <v>50000</v>
      </c>
      <c r="E427" s="461"/>
    </row>
    <row r="428" spans="1:5">
      <c r="A428" s="460">
        <v>18608191</v>
      </c>
      <c r="B428" s="460" t="s">
        <v>2112</v>
      </c>
      <c r="C428" s="461">
        <v>400495.47</v>
      </c>
      <c r="E428" s="461"/>
    </row>
    <row r="429" spans="1:5">
      <c r="A429" s="460">
        <v>18608211</v>
      </c>
      <c r="B429" s="460" t="s">
        <v>2506</v>
      </c>
      <c r="C429" s="461">
        <v>111880.23</v>
      </c>
      <c r="E429" s="461"/>
    </row>
    <row r="430" spans="1:5">
      <c r="A430" s="460">
        <v>18608212</v>
      </c>
      <c r="B430" s="460" t="s">
        <v>1511</v>
      </c>
      <c r="C430" s="461">
        <v>1466508.01</v>
      </c>
      <c r="E430" s="461"/>
    </row>
    <row r="431" spans="1:5">
      <c r="A431" s="460">
        <v>18608221</v>
      </c>
      <c r="B431" s="460" t="s">
        <v>2251</v>
      </c>
      <c r="C431" s="461">
        <v>89566.8</v>
      </c>
      <c r="E431" s="461"/>
    </row>
    <row r="432" spans="1:5">
      <c r="A432" s="460">
        <v>18608231</v>
      </c>
      <c r="B432" s="460" t="s">
        <v>2351</v>
      </c>
      <c r="C432" s="461">
        <v>324638.12</v>
      </c>
      <c r="E432" s="461"/>
    </row>
    <row r="433" spans="1:5">
      <c r="A433" s="460">
        <v>18608241</v>
      </c>
      <c r="B433" s="460" t="s">
        <v>2252</v>
      </c>
      <c r="C433" s="461">
        <v>96000</v>
      </c>
      <c r="E433" s="461"/>
    </row>
    <row r="434" spans="1:5">
      <c r="A434" s="460">
        <v>18608251</v>
      </c>
      <c r="B434" s="460" t="s">
        <v>2971</v>
      </c>
      <c r="C434" s="460">
        <v>695.75</v>
      </c>
      <c r="E434" s="461"/>
    </row>
    <row r="435" spans="1:5">
      <c r="A435" s="460">
        <v>18608312</v>
      </c>
      <c r="B435" s="460" t="s">
        <v>1512</v>
      </c>
      <c r="C435" s="461">
        <v>3961262</v>
      </c>
      <c r="E435" s="461"/>
    </row>
    <row r="436" spans="1:5">
      <c r="A436" s="460">
        <v>18608412</v>
      </c>
      <c r="B436" s="460" t="s">
        <v>2479</v>
      </c>
      <c r="C436" s="461">
        <v>2651381.7400000002</v>
      </c>
      <c r="E436" s="461"/>
    </row>
    <row r="437" spans="1:5">
      <c r="A437" s="460">
        <v>18608612</v>
      </c>
      <c r="B437" s="460" t="s">
        <v>1513</v>
      </c>
      <c r="C437" s="461">
        <v>782101.95</v>
      </c>
      <c r="E437" s="461"/>
    </row>
    <row r="438" spans="1:5">
      <c r="A438" s="460">
        <v>18608712</v>
      </c>
      <c r="B438" s="460" t="s">
        <v>1514</v>
      </c>
      <c r="C438" s="461">
        <v>5357529.62</v>
      </c>
      <c r="E438" s="461"/>
    </row>
    <row r="439" spans="1:5">
      <c r="A439" s="460">
        <v>18608722</v>
      </c>
      <c r="B439" s="460" t="s">
        <v>3101</v>
      </c>
      <c r="C439" s="461">
        <v>8781.25</v>
      </c>
      <c r="E439" s="461"/>
    </row>
    <row r="440" spans="1:5">
      <c r="A440" s="460">
        <v>18608752</v>
      </c>
      <c r="B440" s="460" t="s">
        <v>1515</v>
      </c>
      <c r="C440" s="461">
        <v>935530</v>
      </c>
      <c r="E440" s="461"/>
    </row>
    <row r="441" spans="1:5">
      <c r="A441" s="460">
        <v>18608772</v>
      </c>
      <c r="B441" s="460" t="s">
        <v>2658</v>
      </c>
      <c r="C441" s="461">
        <v>-3488999.1</v>
      </c>
      <c r="E441" s="461"/>
    </row>
    <row r="442" spans="1:5">
      <c r="A442" s="460">
        <v>18608782</v>
      </c>
      <c r="B442" s="460" t="s">
        <v>2659</v>
      </c>
      <c r="C442" s="461">
        <v>-801550.75</v>
      </c>
    </row>
    <row r="443" spans="1:5">
      <c r="A443" s="460">
        <v>18608792</v>
      </c>
      <c r="B443" s="460" t="s">
        <v>2660</v>
      </c>
      <c r="C443" s="461">
        <v>-160310.15</v>
      </c>
      <c r="E443" s="461"/>
    </row>
    <row r="444" spans="1:5">
      <c r="A444" s="460">
        <v>18609312</v>
      </c>
      <c r="B444" s="460" t="s">
        <v>2470</v>
      </c>
      <c r="C444" s="461">
        <v>12405154.710000001</v>
      </c>
      <c r="E444" s="461"/>
    </row>
    <row r="445" spans="1:5">
      <c r="A445" s="460">
        <v>18609422</v>
      </c>
      <c r="B445" s="460" t="s">
        <v>2268</v>
      </c>
      <c r="C445" s="461">
        <v>21861913.539999999</v>
      </c>
      <c r="E445" s="461"/>
    </row>
    <row r="446" spans="1:5">
      <c r="A446" s="460">
        <v>18609432</v>
      </c>
      <c r="B446" s="460" t="s">
        <v>2478</v>
      </c>
      <c r="C446" s="461">
        <v>6513036.9100000001</v>
      </c>
      <c r="E446" s="461"/>
    </row>
    <row r="447" spans="1:5">
      <c r="A447" s="460">
        <v>18609512</v>
      </c>
      <c r="B447" s="460" t="s">
        <v>2927</v>
      </c>
      <c r="C447" s="461">
        <v>54328.86</v>
      </c>
      <c r="E447" s="461"/>
    </row>
    <row r="448" spans="1:5">
      <c r="A448" s="460">
        <v>18609532</v>
      </c>
      <c r="B448" s="460" t="s">
        <v>1516</v>
      </c>
      <c r="C448" s="461">
        <v>232919.84</v>
      </c>
      <c r="E448" s="461"/>
    </row>
    <row r="449" spans="1:5">
      <c r="A449" s="460">
        <v>18609542</v>
      </c>
      <c r="B449" s="460" t="s">
        <v>962</v>
      </c>
      <c r="C449" s="461">
        <v>1255840.19</v>
      </c>
      <c r="E449" s="461"/>
    </row>
    <row r="450" spans="1:5">
      <c r="A450" s="460">
        <v>18609572</v>
      </c>
      <c r="B450" s="460" t="s">
        <v>2264</v>
      </c>
      <c r="C450" s="461">
        <v>629429.85</v>
      </c>
      <c r="E450" s="461"/>
    </row>
    <row r="451" spans="1:5">
      <c r="A451" s="460">
        <v>18609582</v>
      </c>
      <c r="B451" s="460" t="s">
        <v>2265</v>
      </c>
      <c r="C451" s="461">
        <v>529545.53</v>
      </c>
      <c r="E451" s="461"/>
    </row>
    <row r="452" spans="1:5">
      <c r="A452" s="460">
        <v>18609592</v>
      </c>
      <c r="B452" s="460" t="s">
        <v>2266</v>
      </c>
      <c r="C452" s="461">
        <v>3302394.74</v>
      </c>
      <c r="E452" s="461"/>
    </row>
    <row r="453" spans="1:5">
      <c r="A453" s="460">
        <v>18609602</v>
      </c>
      <c r="B453" s="460" t="s">
        <v>2267</v>
      </c>
      <c r="C453" s="461">
        <v>235736.74</v>
      </c>
    </row>
    <row r="454" spans="1:5">
      <c r="A454" s="460">
        <v>18609622</v>
      </c>
      <c r="B454" s="460" t="s">
        <v>2269</v>
      </c>
      <c r="C454" s="461">
        <v>1283084.1399999999</v>
      </c>
      <c r="E454" s="461"/>
    </row>
    <row r="455" spans="1:5">
      <c r="A455" s="460">
        <v>18609642</v>
      </c>
      <c r="B455" s="460" t="s">
        <v>2271</v>
      </c>
      <c r="C455" s="461">
        <v>7450000</v>
      </c>
      <c r="E455" s="461"/>
    </row>
    <row r="456" spans="1:5">
      <c r="A456" s="460">
        <v>18609652</v>
      </c>
      <c r="B456" s="460" t="s">
        <v>2272</v>
      </c>
      <c r="C456" s="461">
        <v>2048450</v>
      </c>
      <c r="E456" s="461"/>
    </row>
    <row r="457" spans="1:5">
      <c r="A457" s="460">
        <v>18609662</v>
      </c>
      <c r="B457" s="460" t="s">
        <v>2273</v>
      </c>
      <c r="C457" s="461">
        <v>499874.44</v>
      </c>
      <c r="E457" s="461"/>
    </row>
    <row r="458" spans="1:5">
      <c r="A458" s="460">
        <v>18609672</v>
      </c>
      <c r="B458" s="460" t="s">
        <v>2274</v>
      </c>
      <c r="C458" s="461">
        <v>200000</v>
      </c>
      <c r="E458" s="461"/>
    </row>
    <row r="459" spans="1:5">
      <c r="A459" s="460">
        <v>18609682</v>
      </c>
      <c r="B459" s="460" t="s">
        <v>2289</v>
      </c>
      <c r="C459" s="461">
        <v>140000</v>
      </c>
      <c r="E459" s="461"/>
    </row>
    <row r="460" spans="1:5">
      <c r="A460" s="460">
        <v>18609692</v>
      </c>
      <c r="B460" s="460" t="s">
        <v>2290</v>
      </c>
      <c r="C460" s="461">
        <v>100000</v>
      </c>
      <c r="E460" s="461"/>
    </row>
    <row r="461" spans="1:5">
      <c r="A461" s="460">
        <v>18609801</v>
      </c>
      <c r="B461" s="460" t="s">
        <v>2186</v>
      </c>
      <c r="C461" s="461">
        <v>163595.71</v>
      </c>
      <c r="E461" s="461"/>
    </row>
    <row r="462" spans="1:5">
      <c r="A462" s="460">
        <v>18609821</v>
      </c>
      <c r="B462" s="460" t="s">
        <v>1031</v>
      </c>
      <c r="C462" s="461">
        <v>817108.2</v>
      </c>
      <c r="E462" s="461"/>
    </row>
    <row r="463" spans="1:5">
      <c r="A463" s="460">
        <v>18609841</v>
      </c>
      <c r="B463" s="460" t="s">
        <v>2385</v>
      </c>
      <c r="C463" s="461">
        <v>1449799.6</v>
      </c>
      <c r="E463" s="461"/>
    </row>
    <row r="464" spans="1:5">
      <c r="A464" s="460">
        <v>18609861</v>
      </c>
      <c r="B464" s="460" t="s">
        <v>2187</v>
      </c>
      <c r="C464" s="461">
        <v>1283684.77</v>
      </c>
      <c r="E464" s="461"/>
    </row>
    <row r="465" spans="1:5">
      <c r="A465" s="460">
        <v>18630031</v>
      </c>
      <c r="B465" s="460" t="s">
        <v>1819</v>
      </c>
      <c r="C465" s="461">
        <v>139842.70000000001</v>
      </c>
      <c r="E465" s="461"/>
    </row>
    <row r="466" spans="1:5">
      <c r="A466" s="460">
        <v>18700032</v>
      </c>
      <c r="B466" s="460" t="s">
        <v>2309</v>
      </c>
      <c r="C466" s="461">
        <v>316253.37</v>
      </c>
      <c r="E466" s="461"/>
    </row>
    <row r="467" spans="1:5">
      <c r="A467" s="460">
        <v>18700041</v>
      </c>
      <c r="B467" s="460" t="s">
        <v>1981</v>
      </c>
      <c r="C467" s="461">
        <v>328215.28000000003</v>
      </c>
      <c r="E467" s="461"/>
    </row>
    <row r="468" spans="1:5">
      <c r="A468" s="460">
        <v>18700062</v>
      </c>
      <c r="B468" s="460" t="s">
        <v>2310</v>
      </c>
      <c r="C468" s="461">
        <v>-20570.849999999999</v>
      </c>
      <c r="E468" s="461"/>
    </row>
    <row r="469" spans="1:5">
      <c r="A469" s="460">
        <v>18700071</v>
      </c>
      <c r="B469" s="460" t="s">
        <v>2311</v>
      </c>
      <c r="C469" s="461">
        <v>-154305.60000000001</v>
      </c>
      <c r="E469" s="461"/>
    </row>
    <row r="470" spans="1:5">
      <c r="A470" s="460">
        <v>18900013</v>
      </c>
      <c r="B470" s="460" t="s">
        <v>627</v>
      </c>
      <c r="C470" s="461">
        <v>6902</v>
      </c>
      <c r="E470" s="461"/>
    </row>
    <row r="471" spans="1:5">
      <c r="A471" s="460">
        <v>18900173</v>
      </c>
      <c r="B471" s="460" t="s">
        <v>495</v>
      </c>
      <c r="C471" s="461">
        <v>1280674.6000000001</v>
      </c>
      <c r="E471" s="461"/>
    </row>
    <row r="472" spans="1:5">
      <c r="A472" s="460">
        <v>18900183</v>
      </c>
      <c r="B472" s="460" t="s">
        <v>340</v>
      </c>
      <c r="C472" s="461">
        <v>323220.21000000002</v>
      </c>
      <c r="E472" s="461"/>
    </row>
    <row r="473" spans="1:5">
      <c r="A473" s="460">
        <v>18900193</v>
      </c>
      <c r="B473" s="460" t="s">
        <v>498</v>
      </c>
      <c r="C473" s="461">
        <v>2508695.11</v>
      </c>
      <c r="E473" s="461"/>
    </row>
    <row r="474" spans="1:5">
      <c r="A474" s="460">
        <v>18900203</v>
      </c>
      <c r="B474" s="460" t="s">
        <v>2972</v>
      </c>
      <c r="C474" s="461">
        <v>2374459.44</v>
      </c>
      <c r="E474" s="461"/>
    </row>
    <row r="475" spans="1:5">
      <c r="A475" s="460">
        <v>18900213</v>
      </c>
      <c r="B475" s="460" t="s">
        <v>2973</v>
      </c>
      <c r="C475" s="461">
        <v>9134078.2200000007</v>
      </c>
      <c r="E475" s="461"/>
    </row>
    <row r="476" spans="1:5">
      <c r="A476" s="460">
        <v>18900243</v>
      </c>
      <c r="B476" s="460" t="s">
        <v>1762</v>
      </c>
      <c r="C476" s="461">
        <v>6997.25</v>
      </c>
      <c r="E476" s="461"/>
    </row>
    <row r="477" spans="1:5">
      <c r="A477" s="460">
        <v>18900253</v>
      </c>
      <c r="B477" s="460" t="s">
        <v>1757</v>
      </c>
      <c r="C477" s="461">
        <v>667046.47</v>
      </c>
      <c r="E477" s="461"/>
    </row>
    <row r="478" spans="1:5">
      <c r="A478" s="460">
        <v>18900263</v>
      </c>
      <c r="B478" s="460" t="s">
        <v>1758</v>
      </c>
      <c r="C478" s="461">
        <v>506900.22</v>
      </c>
      <c r="E478" s="461"/>
    </row>
    <row r="479" spans="1:5">
      <c r="A479" s="460">
        <v>18900273</v>
      </c>
      <c r="B479" s="460" t="s">
        <v>756</v>
      </c>
      <c r="C479" s="461">
        <v>1552105.99</v>
      </c>
      <c r="E479" s="461"/>
    </row>
    <row r="480" spans="1:5">
      <c r="A480" s="460">
        <v>18900283</v>
      </c>
      <c r="B480" s="460" t="s">
        <v>519</v>
      </c>
      <c r="C480" s="461">
        <v>473701.71</v>
      </c>
      <c r="E480" s="461"/>
    </row>
    <row r="481" spans="1:5">
      <c r="A481" s="460">
        <v>18900293</v>
      </c>
      <c r="B481" s="460" t="s">
        <v>376</v>
      </c>
      <c r="C481" s="461">
        <v>6276.12</v>
      </c>
      <c r="E481" s="461"/>
    </row>
    <row r="482" spans="1:5">
      <c r="A482" s="460">
        <v>18900303</v>
      </c>
      <c r="B482" s="460" t="s">
        <v>766</v>
      </c>
      <c r="C482" s="461">
        <v>14643.21</v>
      </c>
      <c r="E482" s="461"/>
    </row>
    <row r="483" spans="1:5">
      <c r="A483" s="460">
        <v>18900323</v>
      </c>
      <c r="B483" s="460" t="s">
        <v>624</v>
      </c>
      <c r="C483" s="461">
        <v>385328.72</v>
      </c>
      <c r="E483" s="461"/>
    </row>
    <row r="484" spans="1:5">
      <c r="A484" s="460">
        <v>18900353</v>
      </c>
      <c r="B484" s="460" t="s">
        <v>982</v>
      </c>
      <c r="C484" s="461">
        <v>75481.2</v>
      </c>
      <c r="E484" s="461"/>
    </row>
    <row r="485" spans="1:5">
      <c r="A485" s="460">
        <v>18900373</v>
      </c>
      <c r="B485" s="460" t="s">
        <v>973</v>
      </c>
      <c r="C485" s="461">
        <v>3940427.26</v>
      </c>
      <c r="E485" s="461"/>
    </row>
    <row r="486" spans="1:5">
      <c r="A486" s="460">
        <v>18900383</v>
      </c>
      <c r="B486" s="460" t="s">
        <v>963</v>
      </c>
      <c r="C486" s="461">
        <v>175041.99</v>
      </c>
      <c r="E486" s="461"/>
    </row>
    <row r="487" spans="1:5">
      <c r="A487" s="460">
        <v>18900393</v>
      </c>
      <c r="B487" s="460" t="s">
        <v>2211</v>
      </c>
      <c r="C487" s="461">
        <v>14151666.4</v>
      </c>
      <c r="E487" s="461"/>
    </row>
    <row r="488" spans="1:5">
      <c r="A488" s="460">
        <v>18900403</v>
      </c>
      <c r="B488" s="460" t="s">
        <v>2471</v>
      </c>
      <c r="C488" s="461">
        <v>100228.27</v>
      </c>
      <c r="E488" s="461"/>
    </row>
    <row r="489" spans="1:5">
      <c r="A489" s="460">
        <v>18900413</v>
      </c>
      <c r="B489" s="460" t="s">
        <v>2475</v>
      </c>
      <c r="C489" s="461">
        <v>131653.57999999999</v>
      </c>
      <c r="E489" s="461"/>
    </row>
    <row r="490" spans="1:5">
      <c r="A490" s="460">
        <v>18900423</v>
      </c>
      <c r="B490" s="460" t="s">
        <v>2472</v>
      </c>
      <c r="C490" s="461">
        <v>524765.06999999995</v>
      </c>
      <c r="E490" s="461"/>
    </row>
    <row r="491" spans="1:5">
      <c r="A491" s="460">
        <v>18900433</v>
      </c>
      <c r="B491" s="460" t="s">
        <v>2573</v>
      </c>
      <c r="C491" s="461">
        <v>4387222.18</v>
      </c>
      <c r="E491" s="461"/>
    </row>
    <row r="492" spans="1:5">
      <c r="A492" s="460">
        <v>18900443</v>
      </c>
      <c r="B492" s="460" t="s">
        <v>2762</v>
      </c>
      <c r="C492" s="461">
        <v>77693.27</v>
      </c>
      <c r="E492" s="461"/>
    </row>
    <row r="493" spans="1:5">
      <c r="A493" s="460">
        <v>18900451</v>
      </c>
      <c r="B493" s="460" t="s">
        <v>2814</v>
      </c>
      <c r="C493" s="461">
        <v>26349.31</v>
      </c>
      <c r="E493" s="461"/>
    </row>
    <row r="494" spans="1:5">
      <c r="A494" s="460">
        <v>18900452</v>
      </c>
      <c r="B494" s="460" t="s">
        <v>2814</v>
      </c>
      <c r="C494" s="461">
        <v>16149.53</v>
      </c>
      <c r="E494" s="461"/>
    </row>
    <row r="495" spans="1:5">
      <c r="A495" s="460">
        <v>18900533</v>
      </c>
      <c r="B495" s="460" t="s">
        <v>2574</v>
      </c>
      <c r="C495" s="461">
        <v>741449.06</v>
      </c>
      <c r="E495" s="461"/>
    </row>
    <row r="496" spans="1:5">
      <c r="A496" s="460">
        <v>19000003</v>
      </c>
      <c r="B496" s="460" t="s">
        <v>126</v>
      </c>
      <c r="C496" s="461">
        <v>2954949.76</v>
      </c>
      <c r="E496" s="461"/>
    </row>
    <row r="497" spans="1:5">
      <c r="A497" s="460">
        <v>19000013</v>
      </c>
      <c r="B497" s="460" t="s">
        <v>716</v>
      </c>
      <c r="C497" s="461">
        <v>2722738.83</v>
      </c>
      <c r="E497" s="461"/>
    </row>
    <row r="498" spans="1:5">
      <c r="A498" s="460">
        <v>19000032</v>
      </c>
      <c r="B498" s="460" t="s">
        <v>1704</v>
      </c>
      <c r="C498" s="461">
        <v>7078029.9100000001</v>
      </c>
      <c r="E498" s="461"/>
    </row>
    <row r="499" spans="1:5">
      <c r="A499" s="460">
        <v>19000042</v>
      </c>
      <c r="B499" s="460" t="s">
        <v>1740</v>
      </c>
      <c r="C499" s="461">
        <v>2484081.23</v>
      </c>
    </row>
    <row r="500" spans="1:5">
      <c r="A500" s="460">
        <v>19000043</v>
      </c>
      <c r="B500" s="460" t="s">
        <v>8</v>
      </c>
      <c r="C500" s="461">
        <v>7792785.04</v>
      </c>
      <c r="E500" s="461"/>
    </row>
    <row r="501" spans="1:5">
      <c r="A501" s="460">
        <v>19000081</v>
      </c>
      <c r="B501" s="460" t="s">
        <v>1625</v>
      </c>
      <c r="C501" s="461">
        <v>15404467.880000001</v>
      </c>
      <c r="E501" s="461"/>
    </row>
    <row r="502" spans="1:5">
      <c r="A502" s="460">
        <v>19000091</v>
      </c>
      <c r="B502" s="460" t="s">
        <v>658</v>
      </c>
      <c r="C502" s="461">
        <v>4466568.24</v>
      </c>
      <c r="E502" s="461"/>
    </row>
    <row r="503" spans="1:5">
      <c r="A503" s="460">
        <v>19000093</v>
      </c>
      <c r="B503" s="460" t="s">
        <v>725</v>
      </c>
      <c r="C503" s="461">
        <v>5181895.82</v>
      </c>
      <c r="E503" s="461"/>
    </row>
    <row r="504" spans="1:5">
      <c r="A504" s="460">
        <v>19000103</v>
      </c>
      <c r="B504" s="460" t="s">
        <v>2719</v>
      </c>
      <c r="C504" s="461">
        <v>888275.15</v>
      </c>
      <c r="E504" s="461"/>
    </row>
    <row r="505" spans="1:5">
      <c r="A505" s="460">
        <v>19000111</v>
      </c>
      <c r="B505" s="460" t="s">
        <v>863</v>
      </c>
      <c r="C505" s="461">
        <v>1062824.33</v>
      </c>
      <c r="E505" s="461"/>
    </row>
    <row r="506" spans="1:5">
      <c r="A506" s="460">
        <v>19000112</v>
      </c>
      <c r="B506" s="460" t="s">
        <v>1914</v>
      </c>
      <c r="C506" s="461">
        <v>28337.8</v>
      </c>
      <c r="E506" s="461"/>
    </row>
    <row r="507" spans="1:5">
      <c r="A507" s="460">
        <v>19000122</v>
      </c>
      <c r="B507" s="460" t="s">
        <v>2032</v>
      </c>
      <c r="C507" s="461">
        <v>-101591.87</v>
      </c>
      <c r="E507" s="461"/>
    </row>
    <row r="508" spans="1:5">
      <c r="A508" s="460">
        <v>19000133</v>
      </c>
      <c r="B508" s="460" t="s">
        <v>1001</v>
      </c>
      <c r="C508" s="461">
        <v>14144048.23</v>
      </c>
      <c r="E508" s="461"/>
    </row>
    <row r="509" spans="1:5">
      <c r="A509" s="460">
        <v>19000151</v>
      </c>
      <c r="B509" s="460" t="s">
        <v>162</v>
      </c>
      <c r="C509" s="461">
        <v>320271.92</v>
      </c>
      <c r="E509" s="461"/>
    </row>
    <row r="510" spans="1:5">
      <c r="A510" s="460">
        <v>19000181</v>
      </c>
      <c r="B510" s="460" t="s">
        <v>938</v>
      </c>
      <c r="C510" s="461">
        <v>-1050732.8</v>
      </c>
      <c r="E510" s="461"/>
    </row>
    <row r="511" spans="1:5">
      <c r="A511" s="460">
        <v>19000193</v>
      </c>
      <c r="B511" s="460" t="s">
        <v>2444</v>
      </c>
      <c r="C511" s="461">
        <v>176679.87</v>
      </c>
      <c r="E511" s="461"/>
    </row>
    <row r="512" spans="1:5">
      <c r="A512" s="460">
        <v>19000251</v>
      </c>
      <c r="B512" s="460" t="s">
        <v>687</v>
      </c>
      <c r="C512" s="461">
        <v>9281.94</v>
      </c>
      <c r="E512" s="461"/>
    </row>
    <row r="513" spans="1:5">
      <c r="A513" s="460">
        <v>19000283</v>
      </c>
      <c r="B513" s="460" t="s">
        <v>1471</v>
      </c>
      <c r="C513" s="461">
        <v>2361442.84</v>
      </c>
      <c r="E513" s="461"/>
    </row>
    <row r="514" spans="1:5">
      <c r="A514" s="460">
        <v>19000361</v>
      </c>
      <c r="B514" s="460" t="s">
        <v>1057</v>
      </c>
      <c r="C514" s="461">
        <v>159437</v>
      </c>
      <c r="E514" s="461"/>
    </row>
    <row r="515" spans="1:5">
      <c r="A515" s="460">
        <v>19000403</v>
      </c>
      <c r="B515" s="460" t="s">
        <v>264</v>
      </c>
      <c r="C515" s="461">
        <v>151181</v>
      </c>
      <c r="E515" s="461"/>
    </row>
    <row r="516" spans="1:5">
      <c r="A516" s="460">
        <v>19000441</v>
      </c>
      <c r="B516" s="460" t="s">
        <v>313</v>
      </c>
      <c r="C516" s="461">
        <v>6587506.4000000004</v>
      </c>
      <c r="E516" s="461"/>
    </row>
    <row r="517" spans="1:5">
      <c r="A517" s="460">
        <v>19000443</v>
      </c>
      <c r="B517" s="460" t="s">
        <v>489</v>
      </c>
      <c r="C517" s="461">
        <v>71747071.560000002</v>
      </c>
      <c r="E517" s="461"/>
    </row>
    <row r="518" spans="1:5">
      <c r="A518" s="460">
        <v>19000453</v>
      </c>
      <c r="B518" s="460" t="s">
        <v>490</v>
      </c>
      <c r="C518" s="461">
        <v>4193578.27</v>
      </c>
      <c r="E518" s="461"/>
    </row>
    <row r="519" spans="1:5">
      <c r="A519" s="460">
        <v>19000463</v>
      </c>
      <c r="B519" s="460" t="s">
        <v>491</v>
      </c>
      <c r="C519" s="461">
        <v>-988925.47</v>
      </c>
      <c r="E519" s="461"/>
    </row>
    <row r="520" spans="1:5">
      <c r="A520" s="460">
        <v>19000471</v>
      </c>
      <c r="B520" s="460" t="s">
        <v>762</v>
      </c>
      <c r="C520" s="461">
        <v>3889286.88</v>
      </c>
      <c r="E520" s="461"/>
    </row>
    <row r="521" spans="1:5">
      <c r="A521" s="460">
        <v>19000473</v>
      </c>
      <c r="B521" s="460" t="s">
        <v>1977</v>
      </c>
      <c r="C521" s="461">
        <v>2562568</v>
      </c>
      <c r="E521" s="461"/>
    </row>
    <row r="522" spans="1:5">
      <c r="A522" s="460">
        <v>19000491</v>
      </c>
      <c r="B522" s="460" t="s">
        <v>2323</v>
      </c>
      <c r="C522" s="461">
        <v>2017400.35</v>
      </c>
      <c r="E522" s="461"/>
    </row>
    <row r="523" spans="1:5">
      <c r="A523" s="460">
        <v>19000551</v>
      </c>
      <c r="B523" s="460" t="s">
        <v>2821</v>
      </c>
      <c r="C523" s="461">
        <v>1965399</v>
      </c>
      <c r="E523" s="461"/>
    </row>
    <row r="524" spans="1:5">
      <c r="A524" s="460">
        <v>19000552</v>
      </c>
      <c r="B524" s="460" t="s">
        <v>2304</v>
      </c>
      <c r="C524" s="461">
        <v>527215.46</v>
      </c>
      <c r="E524" s="461"/>
    </row>
    <row r="525" spans="1:5">
      <c r="A525" s="460">
        <v>19000553</v>
      </c>
      <c r="B525" s="460" t="s">
        <v>100</v>
      </c>
      <c r="C525" s="461">
        <v>177310.91</v>
      </c>
      <c r="E525" s="461"/>
    </row>
    <row r="526" spans="1:5">
      <c r="A526" s="460">
        <v>19000562</v>
      </c>
      <c r="B526" s="460" t="s">
        <v>717</v>
      </c>
      <c r="C526" s="461">
        <v>1488757.89</v>
      </c>
      <c r="E526" s="461"/>
    </row>
    <row r="527" spans="1:5">
      <c r="A527" s="460">
        <v>19000572</v>
      </c>
      <c r="B527" s="460" t="s">
        <v>718</v>
      </c>
      <c r="C527" s="461">
        <v>250580.41</v>
      </c>
      <c r="E527" s="461"/>
    </row>
    <row r="528" spans="1:5">
      <c r="A528" s="460">
        <v>19000573</v>
      </c>
      <c r="B528" s="460" t="s">
        <v>2059</v>
      </c>
      <c r="C528" s="461">
        <v>241037.67</v>
      </c>
      <c r="E528" s="461"/>
    </row>
    <row r="529" spans="1:5">
      <c r="A529" s="460">
        <v>19000581</v>
      </c>
      <c r="B529" s="460" t="s">
        <v>182</v>
      </c>
      <c r="C529" s="461">
        <v>2715487.76</v>
      </c>
      <c r="E529" s="461"/>
    </row>
    <row r="530" spans="1:5">
      <c r="A530" s="460">
        <v>19000592</v>
      </c>
      <c r="B530" s="460" t="s">
        <v>548</v>
      </c>
      <c r="C530" s="461">
        <v>3850782.49</v>
      </c>
      <c r="E530" s="461"/>
    </row>
    <row r="531" spans="1:5">
      <c r="A531" s="460">
        <v>19000601</v>
      </c>
      <c r="B531" s="460" t="s">
        <v>1957</v>
      </c>
      <c r="C531" s="461">
        <v>183142222</v>
      </c>
      <c r="E531" s="461"/>
    </row>
    <row r="532" spans="1:5">
      <c r="A532" s="460">
        <v>19000621</v>
      </c>
      <c r="B532" s="460" t="s">
        <v>2008</v>
      </c>
      <c r="C532" s="461">
        <v>65849499.450000003</v>
      </c>
      <c r="E532" s="461"/>
    </row>
    <row r="533" spans="1:5">
      <c r="A533" s="460">
        <v>19000641</v>
      </c>
      <c r="B533" s="460" t="s">
        <v>2005</v>
      </c>
      <c r="C533" s="461">
        <v>19524.03</v>
      </c>
      <c r="E533" s="461"/>
    </row>
    <row r="534" spans="1:5">
      <c r="A534" s="460">
        <v>19000671</v>
      </c>
      <c r="B534" s="460" t="s">
        <v>2025</v>
      </c>
      <c r="C534" s="461">
        <v>32765538.120000001</v>
      </c>
      <c r="E534" s="461"/>
    </row>
    <row r="535" spans="1:5">
      <c r="A535" s="460">
        <v>19000691</v>
      </c>
      <c r="B535" s="460" t="s">
        <v>2324</v>
      </c>
      <c r="C535" s="461">
        <v>107625</v>
      </c>
      <c r="E535" s="461"/>
    </row>
    <row r="536" spans="1:5">
      <c r="A536" s="460">
        <v>19000692</v>
      </c>
      <c r="B536" s="460" t="s">
        <v>1146</v>
      </c>
      <c r="C536" s="461">
        <v>13125</v>
      </c>
      <c r="E536" s="461"/>
    </row>
    <row r="537" spans="1:5">
      <c r="A537" s="460">
        <v>19000711</v>
      </c>
      <c r="B537" s="460" t="s">
        <v>1915</v>
      </c>
      <c r="C537" s="461">
        <v>439061.43</v>
      </c>
      <c r="E537" s="461"/>
    </row>
    <row r="538" spans="1:5">
      <c r="A538" s="460">
        <v>19000721</v>
      </c>
      <c r="B538" s="460" t="s">
        <v>2033</v>
      </c>
      <c r="C538" s="461">
        <v>10869.86</v>
      </c>
      <c r="E538" s="461"/>
    </row>
    <row r="539" spans="1:5">
      <c r="A539" s="460">
        <v>19000741</v>
      </c>
      <c r="B539" s="460" t="s">
        <v>2183</v>
      </c>
      <c r="C539" s="461">
        <v>87773.47</v>
      </c>
      <c r="E539" s="461"/>
    </row>
    <row r="540" spans="1:5">
      <c r="A540" s="460">
        <v>19000751</v>
      </c>
      <c r="B540" s="460" t="s">
        <v>2204</v>
      </c>
      <c r="C540" s="461">
        <v>1556282.7</v>
      </c>
      <c r="E540" s="461"/>
    </row>
    <row r="541" spans="1:5">
      <c r="A541" s="460">
        <v>19000752</v>
      </c>
      <c r="B541" s="460" t="s">
        <v>2205</v>
      </c>
      <c r="C541" s="461">
        <v>832467.3</v>
      </c>
      <c r="E541" s="461"/>
    </row>
    <row r="542" spans="1:5">
      <c r="A542" s="460">
        <v>19000781</v>
      </c>
      <c r="B542" s="460" t="s">
        <v>2325</v>
      </c>
      <c r="C542" s="461">
        <v>2848092.94</v>
      </c>
      <c r="E542" s="461"/>
    </row>
    <row r="543" spans="1:5">
      <c r="A543" s="460">
        <v>19000791</v>
      </c>
      <c r="B543" s="460" t="s">
        <v>2326</v>
      </c>
      <c r="C543" s="461">
        <v>165720.19</v>
      </c>
      <c r="E543" s="461"/>
    </row>
    <row r="544" spans="1:5">
      <c r="A544" s="460">
        <v>19000801</v>
      </c>
      <c r="B544" s="460" t="s">
        <v>2327</v>
      </c>
      <c r="C544" s="461">
        <v>6851.29</v>
      </c>
      <c r="E544" s="461"/>
    </row>
    <row r="545" spans="1:5">
      <c r="A545" s="460">
        <v>19000811</v>
      </c>
      <c r="B545" s="460" t="s">
        <v>2328</v>
      </c>
      <c r="C545" s="461">
        <v>1481.19</v>
      </c>
      <c r="E545" s="461"/>
    </row>
    <row r="546" spans="1:5">
      <c r="A546" s="460">
        <v>19000831</v>
      </c>
      <c r="B546" s="460" t="s">
        <v>2401</v>
      </c>
      <c r="C546" s="461">
        <v>631520.69999999995</v>
      </c>
      <c r="E546" s="461"/>
    </row>
    <row r="547" spans="1:5">
      <c r="A547" s="460">
        <v>19000841</v>
      </c>
      <c r="B547" s="460" t="s">
        <v>2445</v>
      </c>
      <c r="C547" s="461">
        <v>-493431.68</v>
      </c>
      <c r="E547" s="461"/>
    </row>
    <row r="548" spans="1:5">
      <c r="A548" s="460">
        <v>19000851</v>
      </c>
      <c r="B548" s="460" t="s">
        <v>2551</v>
      </c>
      <c r="C548" s="461">
        <v>711182.6</v>
      </c>
      <c r="E548" s="461"/>
    </row>
    <row r="549" spans="1:5">
      <c r="A549" s="460">
        <v>19000861</v>
      </c>
      <c r="B549" s="460" t="s">
        <v>2610</v>
      </c>
      <c r="C549" s="461">
        <v>178821.69</v>
      </c>
      <c r="E549" s="461"/>
    </row>
    <row r="550" spans="1:5">
      <c r="A550" s="460">
        <v>19000871</v>
      </c>
      <c r="B550" s="460" t="s">
        <v>2911</v>
      </c>
      <c r="C550" s="461">
        <v>2704389.1</v>
      </c>
      <c r="E550" s="461"/>
    </row>
    <row r="551" spans="1:5">
      <c r="A551" s="460">
        <v>19002003</v>
      </c>
      <c r="B551" s="460" t="s">
        <v>2705</v>
      </c>
      <c r="C551" s="461">
        <v>80898007.719999999</v>
      </c>
      <c r="E551" s="461"/>
    </row>
    <row r="552" spans="1:5">
      <c r="A552" s="460">
        <v>19003011</v>
      </c>
      <c r="B552" s="460" t="s">
        <v>2767</v>
      </c>
      <c r="C552" s="461">
        <v>1354215.1</v>
      </c>
      <c r="E552" s="461"/>
    </row>
    <row r="553" spans="1:5">
      <c r="A553" s="460">
        <v>19003021</v>
      </c>
      <c r="B553" s="460" t="s">
        <v>2781</v>
      </c>
      <c r="C553" s="461">
        <v>392022.75</v>
      </c>
      <c r="E553" s="461"/>
    </row>
    <row r="554" spans="1:5">
      <c r="A554" s="460">
        <v>19003031</v>
      </c>
      <c r="B554" s="460" t="s">
        <v>2912</v>
      </c>
      <c r="C554" s="461">
        <v>263054.75</v>
      </c>
      <c r="E554" s="461"/>
    </row>
    <row r="555" spans="1:5">
      <c r="A555" s="460">
        <v>19003032</v>
      </c>
      <c r="B555" s="460" t="s">
        <v>2913</v>
      </c>
      <c r="C555" s="461">
        <v>3697015.49</v>
      </c>
      <c r="E555" s="461"/>
    </row>
    <row r="556" spans="1:5">
      <c r="A556" s="460">
        <v>19003042</v>
      </c>
      <c r="B556" s="460" t="s">
        <v>2974</v>
      </c>
      <c r="C556" s="461">
        <v>1820000</v>
      </c>
      <c r="E556" s="461"/>
    </row>
    <row r="557" spans="1:5">
      <c r="A557" s="460">
        <v>19100012</v>
      </c>
      <c r="B557" s="460" t="s">
        <v>944</v>
      </c>
      <c r="C557" s="461">
        <v>13218821.789999999</v>
      </c>
      <c r="E557" s="461"/>
    </row>
    <row r="558" spans="1:5">
      <c r="A558" s="460">
        <v>19100022</v>
      </c>
      <c r="B558" s="460" t="s">
        <v>653</v>
      </c>
      <c r="C558" s="461">
        <v>-14152610.039999999</v>
      </c>
      <c r="E558" s="461"/>
    </row>
    <row r="559" spans="1:5">
      <c r="A559" s="460">
        <v>19100132</v>
      </c>
      <c r="B559" s="460" t="s">
        <v>639</v>
      </c>
      <c r="C559" s="461">
        <v>23873.51</v>
      </c>
      <c r="E559" s="461"/>
    </row>
    <row r="560" spans="1:5">
      <c r="A560" s="460">
        <v>19100142</v>
      </c>
      <c r="B560" s="460" t="s">
        <v>640</v>
      </c>
      <c r="C560" s="461">
        <v>-211346.38</v>
      </c>
      <c r="E560" s="461"/>
    </row>
    <row r="561" spans="1:5">
      <c r="A561" s="460">
        <v>19100152</v>
      </c>
      <c r="B561" s="460" t="s">
        <v>1073</v>
      </c>
      <c r="C561" s="461">
        <v>2532361.7000000002</v>
      </c>
    </row>
    <row r="562" spans="1:5">
      <c r="A562" s="460">
        <v>19100162</v>
      </c>
      <c r="B562" s="460" t="s">
        <v>290</v>
      </c>
      <c r="C562" s="461">
        <v>-12972705.98</v>
      </c>
      <c r="E562" s="461"/>
    </row>
    <row r="563" spans="1:5">
      <c r="A563" s="460">
        <v>20100023</v>
      </c>
      <c r="B563" s="460" t="s">
        <v>1853</v>
      </c>
      <c r="C563" s="461">
        <v>-859037.91</v>
      </c>
      <c r="E563" s="461"/>
    </row>
    <row r="564" spans="1:5">
      <c r="A564" s="460">
        <v>20700003</v>
      </c>
      <c r="B564" s="460" t="s">
        <v>1224</v>
      </c>
      <c r="C564" s="461">
        <v>-122847945.22</v>
      </c>
      <c r="E564" s="461"/>
    </row>
    <row r="565" spans="1:5">
      <c r="A565" s="460">
        <v>20700013</v>
      </c>
      <c r="B565" s="460" t="s">
        <v>1765</v>
      </c>
      <c r="C565" s="461">
        <v>-338395484.31</v>
      </c>
      <c r="E565" s="461"/>
    </row>
    <row r="566" spans="1:5">
      <c r="A566" s="460">
        <v>20700023</v>
      </c>
      <c r="B566" s="460" t="s">
        <v>1269</v>
      </c>
      <c r="C566" s="461">
        <v>-16901820.34</v>
      </c>
      <c r="E566" s="461"/>
    </row>
    <row r="567" spans="1:5">
      <c r="A567" s="460">
        <v>21100003</v>
      </c>
      <c r="B567" s="460" t="s">
        <v>1114</v>
      </c>
      <c r="C567" s="461">
        <v>-2803605116.4699998</v>
      </c>
      <c r="E567" s="461"/>
    </row>
    <row r="568" spans="1:5">
      <c r="A568" s="460">
        <v>21100383</v>
      </c>
      <c r="B568" s="460" t="s">
        <v>25</v>
      </c>
      <c r="C568" s="461">
        <v>-491575</v>
      </c>
      <c r="E568" s="461"/>
    </row>
    <row r="569" spans="1:5">
      <c r="A569" s="460">
        <v>21400013</v>
      </c>
      <c r="B569" s="460" t="s">
        <v>995</v>
      </c>
      <c r="C569" s="461">
        <v>2148854.7200000002</v>
      </c>
      <c r="E569" s="461"/>
    </row>
    <row r="570" spans="1:5">
      <c r="A570" s="460">
        <v>21400033</v>
      </c>
      <c r="B570" s="460" t="s">
        <v>997</v>
      </c>
      <c r="C570" s="461">
        <v>4985024.68</v>
      </c>
      <c r="E570" s="461"/>
    </row>
    <row r="571" spans="1:5">
      <c r="A571" s="460">
        <v>21500023</v>
      </c>
      <c r="B571" s="460" t="s">
        <v>1270</v>
      </c>
      <c r="C571" s="461">
        <v>-11821264</v>
      </c>
      <c r="E571" s="461"/>
    </row>
    <row r="572" spans="1:5">
      <c r="A572" s="460">
        <v>21500033</v>
      </c>
      <c r="B572" s="460" t="s">
        <v>1766</v>
      </c>
      <c r="C572" s="461">
        <v>-5270932</v>
      </c>
      <c r="E572" s="461"/>
    </row>
    <row r="573" spans="1:5">
      <c r="A573" s="460">
        <v>21600003</v>
      </c>
      <c r="B573" s="460" t="s">
        <v>392</v>
      </c>
      <c r="C573" s="461">
        <v>-347720603.32999998</v>
      </c>
      <c r="E573" s="461"/>
    </row>
    <row r="574" spans="1:5">
      <c r="A574" s="460">
        <v>21600011</v>
      </c>
      <c r="B574" s="460" t="s">
        <v>1942</v>
      </c>
      <c r="C574" s="461">
        <v>10477639.48</v>
      </c>
      <c r="E574" s="461"/>
    </row>
    <row r="575" spans="1:5">
      <c r="A575" s="460">
        <v>21600013</v>
      </c>
      <c r="B575" s="460" t="s">
        <v>628</v>
      </c>
      <c r="C575" s="461">
        <v>77562549.519999996</v>
      </c>
      <c r="E575" s="461"/>
    </row>
    <row r="576" spans="1:5">
      <c r="A576" s="460">
        <v>21600023</v>
      </c>
      <c r="B576" s="460" t="s">
        <v>1767</v>
      </c>
      <c r="C576" s="461">
        <v>1755001.25</v>
      </c>
      <c r="E576" s="461"/>
    </row>
    <row r="577" spans="1:5">
      <c r="A577" s="460">
        <v>21600033</v>
      </c>
      <c r="B577" s="460" t="s">
        <v>1124</v>
      </c>
      <c r="C577" s="461">
        <v>1471103.62</v>
      </c>
      <c r="E577" s="461"/>
    </row>
    <row r="578" spans="1:5">
      <c r="A578" s="460">
        <v>21600053</v>
      </c>
      <c r="B578" s="460" t="s">
        <v>1013</v>
      </c>
      <c r="C578" s="461">
        <v>16359946.109999999</v>
      </c>
      <c r="E578" s="461"/>
    </row>
    <row r="579" spans="1:5">
      <c r="A579" s="460">
        <v>21610013</v>
      </c>
      <c r="B579" s="460" t="s">
        <v>316</v>
      </c>
      <c r="C579" s="461">
        <v>14764536</v>
      </c>
      <c r="E579" s="461"/>
    </row>
    <row r="580" spans="1:5">
      <c r="A580" s="460">
        <v>21900103</v>
      </c>
      <c r="B580" s="460" t="s">
        <v>2833</v>
      </c>
      <c r="C580" s="461">
        <v>-14213743.1</v>
      </c>
      <c r="E580" s="461"/>
    </row>
    <row r="581" spans="1:5">
      <c r="A581" s="460">
        <v>21900113</v>
      </c>
      <c r="B581" s="460" t="s">
        <v>2834</v>
      </c>
      <c r="C581" s="461">
        <v>22265100.399999999</v>
      </c>
      <c r="E581" s="461"/>
    </row>
    <row r="582" spans="1:5">
      <c r="A582" s="460">
        <v>21900133</v>
      </c>
      <c r="B582" s="460" t="s">
        <v>2835</v>
      </c>
      <c r="C582" s="461">
        <v>431945.7</v>
      </c>
      <c r="E582" s="461"/>
    </row>
    <row r="583" spans="1:5">
      <c r="A583" s="460">
        <v>21900143</v>
      </c>
      <c r="B583" s="460" t="s">
        <v>2851</v>
      </c>
      <c r="C583" s="461">
        <v>204991633.02000001</v>
      </c>
      <c r="E583" s="461"/>
    </row>
    <row r="584" spans="1:5">
      <c r="A584" s="460">
        <v>21900153</v>
      </c>
      <c r="B584" s="460" t="s">
        <v>2837</v>
      </c>
      <c r="C584" s="461">
        <v>-71747071.560000002</v>
      </c>
      <c r="E584" s="461"/>
    </row>
    <row r="585" spans="1:5">
      <c r="A585" s="460">
        <v>21900163</v>
      </c>
      <c r="B585" s="460" t="s">
        <v>2852</v>
      </c>
      <c r="C585" s="461">
        <v>11981652.5</v>
      </c>
      <c r="E585" s="461"/>
    </row>
    <row r="586" spans="1:5">
      <c r="A586" s="460">
        <v>21900173</v>
      </c>
      <c r="B586" s="460" t="s">
        <v>2839</v>
      </c>
      <c r="C586" s="461">
        <v>-4193578.33</v>
      </c>
      <c r="E586" s="461"/>
    </row>
    <row r="587" spans="1:5">
      <c r="A587" s="460">
        <v>21900183</v>
      </c>
      <c r="B587" s="460" t="s">
        <v>2840</v>
      </c>
      <c r="C587" s="461">
        <v>-2825500.02</v>
      </c>
      <c r="E587" s="461"/>
    </row>
    <row r="588" spans="1:5">
      <c r="A588" s="460">
        <v>21900193</v>
      </c>
      <c r="B588" s="460" t="s">
        <v>2841</v>
      </c>
      <c r="C588" s="461">
        <v>988924.92</v>
      </c>
      <c r="E588" s="461"/>
    </row>
    <row r="589" spans="1:5">
      <c r="A589" s="460">
        <v>21900223</v>
      </c>
      <c r="B589" s="460" t="s">
        <v>2827</v>
      </c>
      <c r="C589" s="461">
        <v>-151181</v>
      </c>
    </row>
    <row r="590" spans="1:5">
      <c r="A590" s="460">
        <v>21900233</v>
      </c>
      <c r="B590" s="460" t="s">
        <v>2809</v>
      </c>
      <c r="C590" s="461">
        <v>4974810.09</v>
      </c>
      <c r="E590" s="461"/>
    </row>
    <row r="591" spans="1:5">
      <c r="A591" s="460">
        <v>21900243</v>
      </c>
      <c r="B591" s="460" t="s">
        <v>2842</v>
      </c>
      <c r="C591" s="461">
        <v>-7792785.1399999997</v>
      </c>
      <c r="E591" s="461"/>
    </row>
    <row r="592" spans="1:5">
      <c r="A592" s="460">
        <v>22100393</v>
      </c>
      <c r="B592" s="460" t="s">
        <v>440</v>
      </c>
      <c r="C592" s="461">
        <v>-15000000</v>
      </c>
    </row>
    <row r="593" spans="1:5">
      <c r="A593" s="460">
        <v>22100413</v>
      </c>
      <c r="B593" s="460" t="s">
        <v>138</v>
      </c>
      <c r="C593" s="461">
        <v>-2000000</v>
      </c>
      <c r="E593" s="461"/>
    </row>
    <row r="594" spans="1:5">
      <c r="A594" s="460">
        <v>22100713</v>
      </c>
      <c r="B594" s="460" t="s">
        <v>478</v>
      </c>
      <c r="C594" s="461">
        <v>-300000000</v>
      </c>
      <c r="E594" s="461"/>
    </row>
    <row r="595" spans="1:5">
      <c r="A595" s="460">
        <v>22100723</v>
      </c>
      <c r="B595" s="460" t="s">
        <v>479</v>
      </c>
      <c r="C595" s="461">
        <v>-200000000</v>
      </c>
      <c r="E595" s="461"/>
    </row>
    <row r="596" spans="1:5">
      <c r="A596" s="460">
        <v>22100743</v>
      </c>
      <c r="B596" s="460" t="s">
        <v>1250</v>
      </c>
      <c r="C596" s="461">
        <v>-100000000</v>
      </c>
      <c r="E596" s="461"/>
    </row>
    <row r="597" spans="1:5">
      <c r="A597" s="460">
        <v>22100823</v>
      </c>
      <c r="B597" s="460" t="s">
        <v>1796</v>
      </c>
      <c r="C597" s="461">
        <v>-250000000</v>
      </c>
      <c r="E597" s="461"/>
    </row>
    <row r="598" spans="1:5">
      <c r="A598" s="460">
        <v>22100833</v>
      </c>
      <c r="B598" s="460" t="s">
        <v>2557</v>
      </c>
      <c r="C598" s="461">
        <v>-138460000</v>
      </c>
      <c r="E598" s="461"/>
    </row>
    <row r="599" spans="1:5">
      <c r="A599" s="460">
        <v>22100843</v>
      </c>
      <c r="B599" s="460" t="s">
        <v>2561</v>
      </c>
      <c r="C599" s="461">
        <v>-23400000</v>
      </c>
      <c r="E599" s="461"/>
    </row>
    <row r="600" spans="1:5">
      <c r="A600" s="460">
        <v>22100853</v>
      </c>
      <c r="B600" s="460" t="s">
        <v>2928</v>
      </c>
      <c r="C600" s="461">
        <v>-425000000</v>
      </c>
      <c r="E600" s="461"/>
    </row>
    <row r="601" spans="1:5">
      <c r="A601" s="460">
        <v>22100923</v>
      </c>
      <c r="B601" s="460" t="s">
        <v>2199</v>
      </c>
      <c r="C601" s="461">
        <v>-250000000</v>
      </c>
      <c r="E601" s="461"/>
    </row>
    <row r="602" spans="1:5">
      <c r="A602" s="460">
        <v>22100933</v>
      </c>
      <c r="B602" s="460" t="s">
        <v>2200</v>
      </c>
      <c r="C602" s="461">
        <v>-45000000</v>
      </c>
      <c r="E602" s="461"/>
    </row>
    <row r="603" spans="1:5">
      <c r="A603" s="460">
        <v>22101023</v>
      </c>
      <c r="B603" s="460" t="s">
        <v>974</v>
      </c>
      <c r="C603" s="461">
        <v>-250000000</v>
      </c>
      <c r="E603" s="461"/>
    </row>
    <row r="604" spans="1:5">
      <c r="A604" s="460">
        <v>22101033</v>
      </c>
      <c r="B604" s="460" t="s">
        <v>1768</v>
      </c>
      <c r="C604" s="461">
        <v>-300000000</v>
      </c>
      <c r="E604" s="461"/>
    </row>
    <row r="605" spans="1:5">
      <c r="A605" s="460">
        <v>22101053</v>
      </c>
      <c r="B605" s="460" t="s">
        <v>1818</v>
      </c>
      <c r="C605" s="461">
        <v>-250000000</v>
      </c>
      <c r="E605" s="461"/>
    </row>
    <row r="606" spans="1:5">
      <c r="A606" s="460">
        <v>22101113</v>
      </c>
      <c r="B606" s="460" t="s">
        <v>1487</v>
      </c>
      <c r="C606" s="461">
        <v>-350000000</v>
      </c>
      <c r="E606" s="461"/>
    </row>
    <row r="607" spans="1:5">
      <c r="A607" s="460">
        <v>22101123</v>
      </c>
      <c r="B607" s="460" t="s">
        <v>1956</v>
      </c>
      <c r="C607" s="461">
        <v>-325000000</v>
      </c>
      <c r="E607" s="461"/>
    </row>
    <row r="608" spans="1:5">
      <c r="A608" s="460">
        <v>22101133</v>
      </c>
      <c r="B608" s="460" t="s">
        <v>1951</v>
      </c>
      <c r="C608" s="461">
        <v>-250000000</v>
      </c>
      <c r="E608" s="461"/>
    </row>
    <row r="609" spans="1:5">
      <c r="A609" s="460">
        <v>22101143</v>
      </c>
      <c r="B609" s="460" t="s">
        <v>2058</v>
      </c>
      <c r="C609" s="461">
        <v>-300000000</v>
      </c>
      <c r="E609" s="461"/>
    </row>
    <row r="610" spans="1:5">
      <c r="A610" s="460">
        <v>22600083</v>
      </c>
      <c r="B610" s="460" t="s">
        <v>2054</v>
      </c>
      <c r="C610" s="461">
        <v>12386.22</v>
      </c>
      <c r="E610" s="461"/>
    </row>
    <row r="611" spans="1:5">
      <c r="A611" s="460">
        <v>22600093</v>
      </c>
      <c r="B611" s="460" t="s">
        <v>2929</v>
      </c>
      <c r="C611" s="461">
        <v>1842552.08</v>
      </c>
      <c r="E611" s="461"/>
    </row>
    <row r="612" spans="1:5">
      <c r="A612" s="460">
        <v>22820011</v>
      </c>
      <c r="B612" s="460" t="s">
        <v>1741</v>
      </c>
      <c r="C612" s="461">
        <v>-307500</v>
      </c>
      <c r="E612" s="461"/>
    </row>
    <row r="613" spans="1:5">
      <c r="A613" s="460">
        <v>22820012</v>
      </c>
      <c r="B613" s="460" t="s">
        <v>1742</v>
      </c>
      <c r="C613" s="461">
        <v>-37500</v>
      </c>
      <c r="E613" s="461"/>
    </row>
    <row r="614" spans="1:5">
      <c r="A614" s="460">
        <v>22830003</v>
      </c>
      <c r="B614" s="460" t="s">
        <v>999</v>
      </c>
      <c r="C614" s="461">
        <v>-52393217.880000003</v>
      </c>
      <c r="E614" s="461"/>
    </row>
    <row r="615" spans="1:5">
      <c r="A615" s="460">
        <v>22830013</v>
      </c>
      <c r="B615" s="460" t="s">
        <v>998</v>
      </c>
      <c r="C615" s="461">
        <v>-4953753.78</v>
      </c>
      <c r="E615" s="461"/>
    </row>
    <row r="616" spans="1:5">
      <c r="A616" s="460">
        <v>22830023</v>
      </c>
      <c r="B616" s="460" t="s">
        <v>1352</v>
      </c>
      <c r="C616" s="461">
        <v>-35410857.039999999</v>
      </c>
      <c r="E616" s="461"/>
    </row>
    <row r="617" spans="1:5">
      <c r="A617" s="460">
        <v>22830033</v>
      </c>
      <c r="B617" s="460" t="s">
        <v>2215</v>
      </c>
      <c r="C617" s="461">
        <v>-822000</v>
      </c>
      <c r="E617" s="461"/>
    </row>
    <row r="618" spans="1:5">
      <c r="A618" s="460">
        <v>22830043</v>
      </c>
      <c r="B618" s="460" t="s">
        <v>2583</v>
      </c>
      <c r="C618" s="461">
        <v>-164525.71</v>
      </c>
      <c r="E618" s="461"/>
    </row>
    <row r="619" spans="1:5">
      <c r="A619" s="460">
        <v>22830053</v>
      </c>
      <c r="B619" s="460" t="s">
        <v>2706</v>
      </c>
      <c r="C619" s="461">
        <v>-1535500</v>
      </c>
      <c r="E619" s="461"/>
    </row>
    <row r="620" spans="1:5">
      <c r="A620" s="460">
        <v>22830063</v>
      </c>
      <c r="B620" s="460" t="s">
        <v>2750</v>
      </c>
      <c r="C620" s="461">
        <v>-61608</v>
      </c>
      <c r="E620" s="461"/>
    </row>
    <row r="621" spans="1:5">
      <c r="A621" s="460">
        <v>22830073</v>
      </c>
      <c r="B621" s="460" t="s">
        <v>2751</v>
      </c>
      <c r="C621" s="461">
        <v>-118821</v>
      </c>
      <c r="E621" s="461"/>
    </row>
    <row r="622" spans="1:5">
      <c r="A622" s="460">
        <v>22840012</v>
      </c>
      <c r="B622" s="460" t="s">
        <v>2291</v>
      </c>
      <c r="C622" s="461">
        <v>-629429.85</v>
      </c>
      <c r="E622" s="461"/>
    </row>
    <row r="623" spans="1:5">
      <c r="A623" s="460">
        <v>22840021</v>
      </c>
      <c r="B623" s="460" t="s">
        <v>1502</v>
      </c>
      <c r="C623" s="461">
        <v>-197293.25</v>
      </c>
      <c r="E623" s="461"/>
    </row>
    <row r="624" spans="1:5">
      <c r="A624" s="460">
        <v>22840022</v>
      </c>
      <c r="B624" s="460" t="s">
        <v>2292</v>
      </c>
      <c r="C624" s="461">
        <v>-529545.53</v>
      </c>
      <c r="E624" s="461"/>
    </row>
    <row r="625" spans="1:5">
      <c r="A625" s="460">
        <v>22840031</v>
      </c>
      <c r="B625" s="460" t="s">
        <v>1517</v>
      </c>
      <c r="C625" s="461">
        <v>-258000</v>
      </c>
      <c r="E625" s="461"/>
    </row>
    <row r="626" spans="1:5">
      <c r="A626" s="460">
        <v>22840032</v>
      </c>
      <c r="B626" s="460" t="s">
        <v>2293</v>
      </c>
      <c r="C626" s="461">
        <v>-3302394.74</v>
      </c>
      <c r="E626" s="461"/>
    </row>
    <row r="627" spans="1:5">
      <c r="A627" s="460">
        <v>22840042</v>
      </c>
      <c r="B627" s="460" t="s">
        <v>2294</v>
      </c>
      <c r="C627" s="461">
        <v>-235736.74</v>
      </c>
      <c r="E627" s="461"/>
    </row>
    <row r="628" spans="1:5">
      <c r="A628" s="460">
        <v>22840051</v>
      </c>
      <c r="B628" s="460" t="s">
        <v>1518</v>
      </c>
      <c r="C628" s="461">
        <v>-30000</v>
      </c>
      <c r="E628" s="461"/>
    </row>
    <row r="629" spans="1:5">
      <c r="A629" s="460">
        <v>22840062</v>
      </c>
      <c r="B629" s="460" t="s">
        <v>2296</v>
      </c>
      <c r="C629" s="461">
        <v>-1283084.1399999999</v>
      </c>
      <c r="E629" s="461"/>
    </row>
    <row r="630" spans="1:5">
      <c r="A630" s="460">
        <v>22840081</v>
      </c>
      <c r="B630" s="460" t="s">
        <v>1503</v>
      </c>
      <c r="C630" s="461">
        <v>-550000</v>
      </c>
      <c r="E630" s="461"/>
    </row>
    <row r="631" spans="1:5">
      <c r="A631" s="460">
        <v>22840082</v>
      </c>
      <c r="B631" s="460" t="s">
        <v>2297</v>
      </c>
      <c r="C631" s="461">
        <v>-7450000</v>
      </c>
      <c r="E631" s="461"/>
    </row>
    <row r="632" spans="1:5">
      <c r="A632" s="460">
        <v>22840092</v>
      </c>
      <c r="B632" s="460" t="s">
        <v>2298</v>
      </c>
      <c r="C632" s="461">
        <v>-2048450</v>
      </c>
    </row>
    <row r="633" spans="1:5">
      <c r="A633" s="460">
        <v>22840102</v>
      </c>
      <c r="B633" s="460" t="s">
        <v>2299</v>
      </c>
      <c r="C633" s="461">
        <v>-499874.44</v>
      </c>
      <c r="E633" s="461"/>
    </row>
    <row r="634" spans="1:5">
      <c r="A634" s="460">
        <v>22840111</v>
      </c>
      <c r="B634" s="460" t="s">
        <v>1519</v>
      </c>
      <c r="C634" s="461">
        <v>-20000</v>
      </c>
      <c r="E634" s="461"/>
    </row>
    <row r="635" spans="1:5">
      <c r="A635" s="460">
        <v>22840112</v>
      </c>
      <c r="B635" s="460" t="s">
        <v>2300</v>
      </c>
      <c r="C635" s="461">
        <v>-200000</v>
      </c>
      <c r="E635" s="461"/>
    </row>
    <row r="636" spans="1:5">
      <c r="A636" s="460">
        <v>22840122</v>
      </c>
      <c r="B636" s="460" t="s">
        <v>2301</v>
      </c>
      <c r="C636" s="461">
        <v>-140000</v>
      </c>
      <c r="E636" s="461"/>
    </row>
    <row r="637" spans="1:5">
      <c r="A637" s="460">
        <v>22840131</v>
      </c>
      <c r="B637" s="460" t="s">
        <v>1504</v>
      </c>
      <c r="C637" s="461">
        <v>-500000</v>
      </c>
      <c r="E637" s="461"/>
    </row>
    <row r="638" spans="1:5">
      <c r="A638" s="460">
        <v>22840132</v>
      </c>
      <c r="B638" s="460" t="s">
        <v>2302</v>
      </c>
      <c r="C638" s="461">
        <v>-100000</v>
      </c>
      <c r="E638" s="461"/>
    </row>
    <row r="639" spans="1:5">
      <c r="A639" s="460">
        <v>22840161</v>
      </c>
      <c r="B639" s="460" t="s">
        <v>1505</v>
      </c>
      <c r="C639" s="461">
        <v>-341105.8</v>
      </c>
      <c r="E639" s="461"/>
    </row>
    <row r="640" spans="1:5">
      <c r="A640" s="460">
        <v>22840162</v>
      </c>
      <c r="B640" s="460" t="s">
        <v>2787</v>
      </c>
      <c r="C640" s="461">
        <v>-87501.68</v>
      </c>
      <c r="E640" s="461"/>
    </row>
    <row r="641" spans="1:5">
      <c r="A641" s="460">
        <v>22840171</v>
      </c>
      <c r="B641" s="460" t="s">
        <v>1506</v>
      </c>
      <c r="C641" s="461">
        <v>-50000</v>
      </c>
      <c r="E641" s="461"/>
    </row>
    <row r="642" spans="1:5">
      <c r="A642" s="460">
        <v>22840181</v>
      </c>
      <c r="B642" s="460" t="s">
        <v>1520</v>
      </c>
      <c r="C642" s="461">
        <v>-2804475.3</v>
      </c>
      <c r="E642" s="461"/>
    </row>
    <row r="643" spans="1:5">
      <c r="A643" s="460">
        <v>22840191</v>
      </c>
      <c r="B643" s="460" t="s">
        <v>1507</v>
      </c>
      <c r="C643" s="461">
        <v>-250000</v>
      </c>
      <c r="E643" s="461"/>
    </row>
    <row r="644" spans="1:5">
      <c r="A644" s="460">
        <v>22840221</v>
      </c>
      <c r="B644" s="460" t="s">
        <v>1526</v>
      </c>
      <c r="C644" s="461">
        <v>-483640.36</v>
      </c>
      <c r="E644" s="461"/>
    </row>
    <row r="645" spans="1:5">
      <c r="A645" s="460">
        <v>22840231</v>
      </c>
      <c r="B645" s="460" t="s">
        <v>414</v>
      </c>
      <c r="C645" s="461">
        <v>-75000</v>
      </c>
      <c r="E645" s="461"/>
    </row>
    <row r="646" spans="1:5">
      <c r="A646" s="460">
        <v>22840251</v>
      </c>
      <c r="B646" s="460" t="s">
        <v>928</v>
      </c>
      <c r="C646" s="461">
        <v>-8841357</v>
      </c>
      <c r="E646" s="461"/>
    </row>
    <row r="647" spans="1:5">
      <c r="A647" s="460">
        <v>22840281</v>
      </c>
      <c r="B647" s="460" t="s">
        <v>2105</v>
      </c>
      <c r="C647" s="461">
        <v>-50000</v>
      </c>
      <c r="E647" s="461"/>
    </row>
    <row r="648" spans="1:5">
      <c r="A648" s="460">
        <v>22840301</v>
      </c>
      <c r="B648" s="460" t="s">
        <v>2253</v>
      </c>
      <c r="C648" s="461">
        <v>-89566.8</v>
      </c>
      <c r="E648" s="461"/>
    </row>
    <row r="649" spans="1:5">
      <c r="A649" s="460">
        <v>22840311</v>
      </c>
      <c r="B649" s="460" t="s">
        <v>2254</v>
      </c>
      <c r="C649" s="461">
        <v>-96000</v>
      </c>
      <c r="E649" s="461"/>
    </row>
    <row r="650" spans="1:5">
      <c r="A650" s="460">
        <v>22840321</v>
      </c>
      <c r="B650" s="460" t="s">
        <v>2422</v>
      </c>
      <c r="C650" s="461">
        <v>-124867306</v>
      </c>
      <c r="E650" s="461"/>
    </row>
    <row r="651" spans="1:5">
      <c r="A651" s="460">
        <v>22840331</v>
      </c>
      <c r="B651" s="460" t="s">
        <v>2788</v>
      </c>
      <c r="C651" s="461">
        <v>-74426634</v>
      </c>
      <c r="E651" s="461"/>
    </row>
    <row r="652" spans="1:5">
      <c r="A652" s="460">
        <v>22840332</v>
      </c>
      <c r="B652" s="460" t="s">
        <v>2295</v>
      </c>
      <c r="C652" s="461">
        <v>-21861913.539999999</v>
      </c>
      <c r="E652" s="461"/>
    </row>
    <row r="653" spans="1:5">
      <c r="A653" s="460">
        <v>22840341</v>
      </c>
      <c r="B653" s="460" t="s">
        <v>2770</v>
      </c>
      <c r="C653" s="461">
        <v>-26312920</v>
      </c>
      <c r="E653" s="461"/>
    </row>
    <row r="654" spans="1:5">
      <c r="A654" s="460">
        <v>22840351</v>
      </c>
      <c r="B654" s="460" t="s">
        <v>3132</v>
      </c>
      <c r="C654" s="461">
        <v>-463071.25</v>
      </c>
      <c r="E654" s="461"/>
    </row>
    <row r="655" spans="1:5">
      <c r="A655" s="460">
        <v>22841001</v>
      </c>
      <c r="B655" s="460" t="s">
        <v>1508</v>
      </c>
      <c r="C655" s="461">
        <v>-4610484.08</v>
      </c>
      <c r="E655" s="461"/>
    </row>
    <row r="656" spans="1:5">
      <c r="A656" s="460">
        <v>23001021</v>
      </c>
      <c r="B656" s="460" t="s">
        <v>29</v>
      </c>
      <c r="C656" s="461">
        <v>-19185043.02</v>
      </c>
      <c r="E656" s="461"/>
    </row>
    <row r="657" spans="1:5">
      <c r="A657" s="460">
        <v>23001031</v>
      </c>
      <c r="B657" s="460" t="s">
        <v>1095</v>
      </c>
      <c r="C657" s="461">
        <v>-19569241.91</v>
      </c>
      <c r="E657" s="461"/>
    </row>
    <row r="658" spans="1:5">
      <c r="A658" s="460">
        <v>23001041</v>
      </c>
      <c r="B658" s="460" t="s">
        <v>358</v>
      </c>
      <c r="C658" s="461">
        <v>-12296819.42</v>
      </c>
      <c r="E658" s="461"/>
    </row>
    <row r="659" spans="1:5">
      <c r="A659" s="460">
        <v>23001043</v>
      </c>
      <c r="B659" s="460" t="s">
        <v>2438</v>
      </c>
      <c r="C659" s="461">
        <v>-925030.93</v>
      </c>
      <c r="E659" s="461"/>
    </row>
    <row r="660" spans="1:5">
      <c r="A660" s="460">
        <v>23001061</v>
      </c>
      <c r="B660" s="460" t="s">
        <v>1000</v>
      </c>
      <c r="C660" s="461">
        <v>-5397321.5899999999</v>
      </c>
    </row>
    <row r="661" spans="1:5">
      <c r="A661" s="460">
        <v>23001071</v>
      </c>
      <c r="B661" s="460" t="s">
        <v>827</v>
      </c>
      <c r="C661" s="461">
        <v>-9127097.5399999991</v>
      </c>
      <c r="E661" s="461"/>
    </row>
    <row r="662" spans="1:5">
      <c r="A662" s="460">
        <v>23001092</v>
      </c>
      <c r="B662" s="460" t="s">
        <v>509</v>
      </c>
      <c r="C662" s="461">
        <v>-9155466.8200000003</v>
      </c>
      <c r="E662" s="461"/>
    </row>
    <row r="663" spans="1:5">
      <c r="A663" s="460">
        <v>23001131</v>
      </c>
      <c r="B663" s="460" t="s">
        <v>2244</v>
      </c>
      <c r="C663" s="461">
        <v>-17069170.41</v>
      </c>
      <c r="E663" s="461"/>
    </row>
    <row r="664" spans="1:5">
      <c r="A664" s="460">
        <v>23001141</v>
      </c>
      <c r="B664" s="460" t="s">
        <v>2433</v>
      </c>
      <c r="C664" s="461">
        <v>-560640.42000000004</v>
      </c>
      <c r="E664" s="461"/>
    </row>
    <row r="665" spans="1:5">
      <c r="A665" s="460">
        <v>23001151</v>
      </c>
      <c r="B665" s="460" t="s">
        <v>2522</v>
      </c>
      <c r="C665" s="461">
        <v>-118310.24</v>
      </c>
      <c r="E665" s="461"/>
    </row>
    <row r="666" spans="1:5">
      <c r="A666" s="460">
        <v>23001231</v>
      </c>
      <c r="B666" s="460" t="s">
        <v>2403</v>
      </c>
      <c r="C666" s="461">
        <v>-1177925.1399999999</v>
      </c>
      <c r="E666" s="461"/>
    </row>
    <row r="667" spans="1:5">
      <c r="A667" s="460">
        <v>23002011</v>
      </c>
      <c r="B667" s="460" t="s">
        <v>1747</v>
      </c>
      <c r="C667" s="461">
        <v>-923143.18</v>
      </c>
      <c r="E667" s="461"/>
    </row>
    <row r="668" spans="1:5">
      <c r="A668" s="460">
        <v>23002041</v>
      </c>
      <c r="B668" s="460" t="s">
        <v>1148</v>
      </c>
      <c r="C668" s="461">
        <v>-7206057.9100000001</v>
      </c>
      <c r="E668" s="461"/>
    </row>
    <row r="669" spans="1:5">
      <c r="A669" s="460">
        <v>23002061</v>
      </c>
      <c r="B669" s="460" t="s">
        <v>65</v>
      </c>
      <c r="C669" s="461">
        <v>82298</v>
      </c>
      <c r="E669" s="461"/>
    </row>
    <row r="670" spans="1:5">
      <c r="A670" s="460">
        <v>23002071</v>
      </c>
      <c r="B670" s="460" t="s">
        <v>50</v>
      </c>
      <c r="C670" s="461">
        <v>251781.44</v>
      </c>
    </row>
    <row r="671" spans="1:5">
      <c r="A671" s="460">
        <v>23002072</v>
      </c>
      <c r="B671" s="460" t="s">
        <v>2439</v>
      </c>
      <c r="C671" s="461">
        <v>18711.25</v>
      </c>
      <c r="E671" s="461"/>
    </row>
    <row r="672" spans="1:5">
      <c r="A672" s="460">
        <v>23002091</v>
      </c>
      <c r="B672" s="460" t="s">
        <v>512</v>
      </c>
      <c r="C672" s="461">
        <v>-334079.44</v>
      </c>
    </row>
    <row r="673" spans="1:5">
      <c r="A673" s="460">
        <v>23002092</v>
      </c>
      <c r="B673" s="460" t="s">
        <v>513</v>
      </c>
      <c r="C673" s="461">
        <v>-18711.25</v>
      </c>
      <c r="E673" s="461"/>
    </row>
    <row r="674" spans="1:5">
      <c r="A674" s="460">
        <v>23108323</v>
      </c>
      <c r="B674" s="460" t="s">
        <v>142</v>
      </c>
      <c r="C674" s="461">
        <v>-17000000</v>
      </c>
    </row>
    <row r="675" spans="1:5">
      <c r="A675" s="460">
        <v>23108383</v>
      </c>
      <c r="B675" s="460" t="s">
        <v>952</v>
      </c>
      <c r="C675" s="461">
        <v>-19000000</v>
      </c>
    </row>
    <row r="676" spans="1:5">
      <c r="A676" s="460">
        <v>23200011</v>
      </c>
      <c r="B676" s="460" t="s">
        <v>1657</v>
      </c>
      <c r="C676" s="461">
        <v>-8772736.7300000004</v>
      </c>
    </row>
    <row r="677" spans="1:5">
      <c r="A677" s="460">
        <v>23200031</v>
      </c>
      <c r="B677" s="460" t="s">
        <v>403</v>
      </c>
      <c r="C677" s="461">
        <v>-22775477.739999998</v>
      </c>
    </row>
    <row r="678" spans="1:5">
      <c r="A678" s="460">
        <v>23200033</v>
      </c>
      <c r="B678" s="460" t="s">
        <v>407</v>
      </c>
      <c r="C678" s="461">
        <v>-175062.5</v>
      </c>
    </row>
    <row r="679" spans="1:5">
      <c r="A679" s="460">
        <v>23200041</v>
      </c>
      <c r="B679" s="460" t="s">
        <v>772</v>
      </c>
      <c r="C679" s="461">
        <v>-8903164</v>
      </c>
    </row>
    <row r="680" spans="1:5">
      <c r="A680" s="460">
        <v>23200051</v>
      </c>
      <c r="B680" s="460" t="s">
        <v>773</v>
      </c>
      <c r="C680" s="461">
        <v>-10904831.32</v>
      </c>
    </row>
    <row r="681" spans="1:5">
      <c r="A681" s="460">
        <v>23200061</v>
      </c>
      <c r="B681" s="460" t="s">
        <v>348</v>
      </c>
      <c r="C681" s="461">
        <v>-8422777.9199999999</v>
      </c>
    </row>
    <row r="682" spans="1:5">
      <c r="A682" s="460">
        <v>23200071</v>
      </c>
      <c r="B682" s="460" t="s">
        <v>1774</v>
      </c>
      <c r="C682" s="461">
        <v>-2257142.4900000002</v>
      </c>
    </row>
    <row r="683" spans="1:5">
      <c r="A683" s="460">
        <v>23200081</v>
      </c>
      <c r="B683" s="460" t="s">
        <v>1775</v>
      </c>
      <c r="C683" s="461">
        <v>-3818760.19</v>
      </c>
    </row>
    <row r="684" spans="1:5">
      <c r="A684" s="460">
        <v>23200101</v>
      </c>
      <c r="B684" s="460" t="s">
        <v>763</v>
      </c>
      <c r="C684" s="460">
        <v>0.88</v>
      </c>
    </row>
    <row r="685" spans="1:5">
      <c r="A685" s="460">
        <v>23200103</v>
      </c>
      <c r="B685" s="460" t="s">
        <v>133</v>
      </c>
      <c r="C685" s="461">
        <v>-54463.74</v>
      </c>
    </row>
    <row r="686" spans="1:5">
      <c r="A686" s="460">
        <v>23200111</v>
      </c>
      <c r="B686" s="460" t="s">
        <v>1776</v>
      </c>
      <c r="C686" s="461">
        <v>-134828.13</v>
      </c>
    </row>
    <row r="687" spans="1:5">
      <c r="A687" s="460">
        <v>23200121</v>
      </c>
      <c r="B687" s="460" t="s">
        <v>1527</v>
      </c>
      <c r="C687" s="461">
        <v>-115350.52</v>
      </c>
    </row>
    <row r="688" spans="1:5">
      <c r="A688" s="460">
        <v>23200221</v>
      </c>
      <c r="B688" s="460" t="s">
        <v>2978</v>
      </c>
      <c r="C688" s="461">
        <v>-47345.36</v>
      </c>
      <c r="E688" s="461"/>
    </row>
    <row r="689" spans="1:5">
      <c r="A689" s="460">
        <v>23200222</v>
      </c>
      <c r="B689" s="460" t="s">
        <v>257</v>
      </c>
      <c r="C689" s="461">
        <v>-9744214.9399999995</v>
      </c>
      <c r="E689" s="461"/>
    </row>
    <row r="690" spans="1:5">
      <c r="A690" s="460">
        <v>23200242</v>
      </c>
      <c r="B690" s="460" t="s">
        <v>1580</v>
      </c>
      <c r="C690" s="461">
        <v>-12489777.65</v>
      </c>
      <c r="E690" s="461"/>
    </row>
    <row r="691" spans="1:5">
      <c r="A691" s="460">
        <v>23200333</v>
      </c>
      <c r="B691" s="460" t="s">
        <v>987</v>
      </c>
      <c r="C691" s="461">
        <v>-14805414.75</v>
      </c>
      <c r="E691" s="461"/>
    </row>
    <row r="692" spans="1:5">
      <c r="A692" s="460">
        <v>23200483</v>
      </c>
      <c r="B692" s="460" t="s">
        <v>622</v>
      </c>
      <c r="C692" s="461">
        <v>-10674421.67</v>
      </c>
      <c r="E692" s="461"/>
    </row>
    <row r="693" spans="1:5">
      <c r="A693" s="460">
        <v>23200493</v>
      </c>
      <c r="B693" s="460" t="s">
        <v>2795</v>
      </c>
      <c r="C693" s="461">
        <v>-82094.19</v>
      </c>
      <c r="E693" s="461"/>
    </row>
    <row r="694" spans="1:5">
      <c r="A694" s="460">
        <v>23200543</v>
      </c>
      <c r="B694" s="460" t="s">
        <v>689</v>
      </c>
      <c r="C694" s="461">
        <v>-57898667.939999998</v>
      </c>
      <c r="E694" s="461"/>
    </row>
    <row r="695" spans="1:5">
      <c r="A695" s="460">
        <v>23200643</v>
      </c>
      <c r="B695" s="460" t="s">
        <v>597</v>
      </c>
      <c r="C695" s="461">
        <v>-7667275.3499999996</v>
      </c>
      <c r="E695" s="461"/>
    </row>
    <row r="696" spans="1:5">
      <c r="A696" s="460">
        <v>23200653</v>
      </c>
      <c r="B696" s="460" t="s">
        <v>1573</v>
      </c>
      <c r="C696" s="461">
        <v>-2574607.81</v>
      </c>
      <c r="E696" s="461"/>
    </row>
    <row r="697" spans="1:5">
      <c r="A697" s="460">
        <v>23200693</v>
      </c>
      <c r="B697" s="460" t="s">
        <v>1291</v>
      </c>
      <c r="C697" s="460">
        <v>-337.9</v>
      </c>
      <c r="E697" s="461"/>
    </row>
    <row r="698" spans="1:5">
      <c r="A698" s="460">
        <v>23200733</v>
      </c>
      <c r="B698" s="460" t="s">
        <v>230</v>
      </c>
      <c r="C698" s="461">
        <v>-3270.6</v>
      </c>
      <c r="E698" s="461"/>
    </row>
    <row r="699" spans="1:5">
      <c r="A699" s="460">
        <v>23200743</v>
      </c>
      <c r="B699" s="460" t="s">
        <v>1821</v>
      </c>
      <c r="C699" s="461">
        <v>13324.86</v>
      </c>
      <c r="E699" s="461"/>
    </row>
    <row r="700" spans="1:5">
      <c r="A700" s="460">
        <v>23200753</v>
      </c>
      <c r="B700" s="460" t="s">
        <v>1554</v>
      </c>
      <c r="C700" s="461">
        <v>-1930.99</v>
      </c>
      <c r="E700" s="461"/>
    </row>
    <row r="701" spans="1:5">
      <c r="A701" s="460">
        <v>23200763</v>
      </c>
      <c r="B701" s="460" t="s">
        <v>1820</v>
      </c>
      <c r="C701" s="461">
        <v>7852.33</v>
      </c>
      <c r="E701" s="461"/>
    </row>
    <row r="702" spans="1:5">
      <c r="A702" s="460">
        <v>23200773</v>
      </c>
      <c r="B702" s="460" t="s">
        <v>1064</v>
      </c>
      <c r="C702" s="461">
        <v>-19376.599999999999</v>
      </c>
    </row>
    <row r="703" spans="1:5">
      <c r="A703" s="460">
        <v>23200823</v>
      </c>
      <c r="B703" s="460" t="s">
        <v>2886</v>
      </c>
      <c r="C703" s="461">
        <v>-132237.85</v>
      </c>
      <c r="E703" s="461"/>
    </row>
    <row r="704" spans="1:5">
      <c r="A704" s="460">
        <v>23200833</v>
      </c>
      <c r="B704" s="460" t="s">
        <v>3111</v>
      </c>
      <c r="C704" s="460">
        <v>487</v>
      </c>
      <c r="E704" s="461"/>
    </row>
    <row r="705" spans="1:5">
      <c r="A705" s="460">
        <v>23200873</v>
      </c>
      <c r="B705" s="460" t="s">
        <v>2979</v>
      </c>
      <c r="C705" s="461">
        <v>-2642448.8199999998</v>
      </c>
      <c r="E705" s="461"/>
    </row>
    <row r="706" spans="1:5">
      <c r="A706" s="460">
        <v>23201003</v>
      </c>
      <c r="B706" s="460" t="s">
        <v>737</v>
      </c>
      <c r="C706" s="461">
        <v>-16273945.17</v>
      </c>
      <c r="E706" s="461"/>
    </row>
    <row r="707" spans="1:5">
      <c r="A707" s="460">
        <v>23201013</v>
      </c>
      <c r="B707" s="460" t="s">
        <v>1373</v>
      </c>
      <c r="C707" s="461">
        <v>-3892603.97</v>
      </c>
      <c r="E707" s="461"/>
    </row>
    <row r="708" spans="1:5">
      <c r="A708" s="460">
        <v>23201033</v>
      </c>
      <c r="B708" s="460" t="s">
        <v>1097</v>
      </c>
      <c r="C708" s="461">
        <v>-140300.60999999999</v>
      </c>
      <c r="E708" s="461"/>
    </row>
    <row r="709" spans="1:5">
      <c r="A709" s="460">
        <v>23201043</v>
      </c>
      <c r="B709" s="460" t="s">
        <v>464</v>
      </c>
      <c r="C709" s="461">
        <v>-142929.24</v>
      </c>
      <c r="E709" s="461"/>
    </row>
    <row r="710" spans="1:5">
      <c r="A710" s="460">
        <v>23201053</v>
      </c>
      <c r="B710" s="460" t="s">
        <v>2434</v>
      </c>
      <c r="C710" s="461">
        <v>-25568.28</v>
      </c>
      <c r="E710" s="461"/>
    </row>
    <row r="711" spans="1:5">
      <c r="A711" s="460">
        <v>23201073</v>
      </c>
      <c r="B711" s="460" t="s">
        <v>1220</v>
      </c>
      <c r="C711" s="460">
        <v>-708.28</v>
      </c>
      <c r="E711" s="461"/>
    </row>
    <row r="712" spans="1:5">
      <c r="A712" s="460">
        <v>23201113</v>
      </c>
      <c r="B712" s="460" t="s">
        <v>539</v>
      </c>
      <c r="C712" s="461">
        <v>20068.09</v>
      </c>
    </row>
    <row r="713" spans="1:5">
      <c r="A713" s="460">
        <v>23201153</v>
      </c>
      <c r="B713" s="460" t="s">
        <v>2487</v>
      </c>
      <c r="C713" s="461">
        <v>-9861.9500000000007</v>
      </c>
      <c r="E713" s="461"/>
    </row>
    <row r="714" spans="1:5">
      <c r="A714" s="460">
        <v>23201163</v>
      </c>
      <c r="B714" s="460" t="s">
        <v>2488</v>
      </c>
      <c r="C714" s="461">
        <v>-9635.2999999999993</v>
      </c>
      <c r="E714" s="461"/>
    </row>
    <row r="715" spans="1:5">
      <c r="A715" s="460">
        <v>23201173</v>
      </c>
      <c r="B715" s="460" t="s">
        <v>462</v>
      </c>
      <c r="C715" s="461">
        <v>-4930.09</v>
      </c>
      <c r="E715" s="461"/>
    </row>
    <row r="716" spans="1:5">
      <c r="A716" s="460">
        <v>23201193</v>
      </c>
      <c r="B716" s="460" t="s">
        <v>2489</v>
      </c>
      <c r="C716" s="461">
        <v>-21625.01</v>
      </c>
      <c r="E716" s="461"/>
    </row>
    <row r="717" spans="1:5">
      <c r="A717" s="460">
        <v>23201203</v>
      </c>
      <c r="B717" s="460" t="s">
        <v>2490</v>
      </c>
      <c r="C717" s="461">
        <v>-1633.01</v>
      </c>
      <c r="E717" s="461"/>
    </row>
    <row r="718" spans="1:5">
      <c r="A718" s="460">
        <v>23201251</v>
      </c>
      <c r="B718" s="460" t="s">
        <v>2440</v>
      </c>
      <c r="C718" s="461">
        <v>-1214275</v>
      </c>
      <c r="E718" s="461"/>
    </row>
    <row r="719" spans="1:5">
      <c r="A719" s="460">
        <v>23202183</v>
      </c>
      <c r="B719" s="460" t="s">
        <v>1183</v>
      </c>
      <c r="C719" s="461">
        <v>-149605.88</v>
      </c>
      <c r="E719" s="461"/>
    </row>
    <row r="720" spans="1:5">
      <c r="A720" s="460">
        <v>23202233</v>
      </c>
      <c r="B720" s="460" t="s">
        <v>2975</v>
      </c>
      <c r="C720" s="461">
        <v>134886.82</v>
      </c>
      <c r="E720" s="461"/>
    </row>
    <row r="721" spans="1:5">
      <c r="A721" s="460">
        <v>23202353</v>
      </c>
      <c r="B721" s="460" t="s">
        <v>2976</v>
      </c>
      <c r="C721" s="461">
        <v>-16463571.99</v>
      </c>
      <c r="E721" s="461"/>
    </row>
    <row r="722" spans="1:5">
      <c r="A722" s="460">
        <v>23500003</v>
      </c>
      <c r="B722" s="460" t="s">
        <v>2507</v>
      </c>
      <c r="C722" s="461">
        <v>-31581982.34</v>
      </c>
    </row>
    <row r="723" spans="1:5">
      <c r="A723" s="460">
        <v>23500011</v>
      </c>
      <c r="B723" s="460" t="s">
        <v>935</v>
      </c>
      <c r="C723" s="461">
        <v>-6771993.8099999996</v>
      </c>
      <c r="E723" s="461"/>
    </row>
    <row r="724" spans="1:5">
      <c r="A724" s="460">
        <v>23600021</v>
      </c>
      <c r="B724" s="460" t="s">
        <v>2281</v>
      </c>
      <c r="C724" s="461">
        <v>-3951306.66</v>
      </c>
      <c r="E724" s="461"/>
    </row>
    <row r="725" spans="1:5">
      <c r="A725" s="460">
        <v>23600022</v>
      </c>
      <c r="B725" s="460" t="s">
        <v>2282</v>
      </c>
      <c r="C725" s="461">
        <v>-933311.22</v>
      </c>
      <c r="E725" s="461"/>
    </row>
    <row r="726" spans="1:5">
      <c r="A726" s="460">
        <v>23600063</v>
      </c>
      <c r="B726" s="460" t="s">
        <v>897</v>
      </c>
      <c r="C726" s="460">
        <v>-108.27</v>
      </c>
      <c r="E726" s="461"/>
    </row>
    <row r="727" spans="1:5">
      <c r="A727" s="460">
        <v>23600201</v>
      </c>
      <c r="B727" s="460" t="s">
        <v>453</v>
      </c>
      <c r="C727" s="461">
        <v>-48343602.93</v>
      </c>
      <c r="E727" s="461"/>
    </row>
    <row r="728" spans="1:5">
      <c r="A728" s="460">
        <v>23600211</v>
      </c>
      <c r="B728" s="460" t="s">
        <v>454</v>
      </c>
      <c r="C728" s="461">
        <v>-6038394.3399999999</v>
      </c>
      <c r="E728" s="461"/>
    </row>
    <row r="729" spans="1:5">
      <c r="A729" s="460">
        <v>23600213</v>
      </c>
      <c r="B729" s="460" t="s">
        <v>1732</v>
      </c>
      <c r="C729" s="461">
        <v>-229501.91</v>
      </c>
    </row>
    <row r="730" spans="1:5">
      <c r="A730" s="460">
        <v>23600232</v>
      </c>
      <c r="B730" s="460" t="s">
        <v>455</v>
      </c>
      <c r="C730" s="461">
        <v>-21703412.239999998</v>
      </c>
      <c r="E730" s="461"/>
    </row>
    <row r="731" spans="1:5">
      <c r="A731" s="460">
        <v>23600351</v>
      </c>
      <c r="B731" s="460" t="s">
        <v>1544</v>
      </c>
      <c r="C731" s="461">
        <v>-9124802.3499999996</v>
      </c>
      <c r="E731" s="461"/>
    </row>
    <row r="732" spans="1:5">
      <c r="A732" s="460">
        <v>23600391</v>
      </c>
      <c r="B732" s="460" t="s">
        <v>699</v>
      </c>
      <c r="C732" s="461">
        <v>-369589.39</v>
      </c>
      <c r="E732" s="461"/>
    </row>
    <row r="733" spans="1:5">
      <c r="A733" s="460">
        <v>23600431</v>
      </c>
      <c r="B733" s="460" t="s">
        <v>2822</v>
      </c>
      <c r="C733" s="461">
        <v>1600</v>
      </c>
    </row>
    <row r="734" spans="1:5">
      <c r="A734" s="460">
        <v>23600471</v>
      </c>
      <c r="B734" s="460" t="s">
        <v>1724</v>
      </c>
      <c r="C734" s="461">
        <v>-6065798.7300000004</v>
      </c>
      <c r="E734" s="461"/>
    </row>
    <row r="735" spans="1:5">
      <c r="A735" s="460">
        <v>23600552</v>
      </c>
      <c r="B735" s="460" t="s">
        <v>1724</v>
      </c>
      <c r="C735" s="461">
        <v>-1729630.02</v>
      </c>
      <c r="E735" s="461"/>
    </row>
    <row r="736" spans="1:5">
      <c r="A736" s="460">
        <v>23600602</v>
      </c>
      <c r="B736" s="460" t="s">
        <v>1725</v>
      </c>
      <c r="C736" s="461">
        <v>-2948849.52</v>
      </c>
      <c r="E736" s="461"/>
    </row>
    <row r="737" spans="1:5">
      <c r="A737" s="460">
        <v>23601003</v>
      </c>
      <c r="B737" s="460" t="s">
        <v>1610</v>
      </c>
      <c r="C737" s="461">
        <v>-76014.42</v>
      </c>
    </row>
    <row r="738" spans="1:5">
      <c r="A738" s="460">
        <v>23601013</v>
      </c>
      <c r="B738" s="460" t="s">
        <v>2283</v>
      </c>
      <c r="C738" s="461">
        <v>-88348.06</v>
      </c>
    </row>
    <row r="739" spans="1:5">
      <c r="A739" s="460">
        <v>23601023</v>
      </c>
      <c r="B739" s="460" t="s">
        <v>645</v>
      </c>
      <c r="C739" s="461">
        <v>-17003.12</v>
      </c>
      <c r="E739" s="461"/>
    </row>
    <row r="740" spans="1:5">
      <c r="A740" s="460">
        <v>23601043</v>
      </c>
      <c r="B740" s="460" t="s">
        <v>1733</v>
      </c>
      <c r="C740" s="461">
        <v>-4409.57</v>
      </c>
      <c r="E740" s="461"/>
    </row>
    <row r="741" spans="1:5">
      <c r="A741" s="460">
        <v>23700363</v>
      </c>
      <c r="B741" s="460" t="s">
        <v>1583</v>
      </c>
      <c r="C741" s="461">
        <v>-44687.5</v>
      </c>
      <c r="E741" s="461"/>
    </row>
    <row r="742" spans="1:5">
      <c r="A742" s="460">
        <v>23700383</v>
      </c>
      <c r="B742" s="460" t="s">
        <v>186</v>
      </c>
      <c r="C742" s="461">
        <v>-6000</v>
      </c>
      <c r="E742" s="461"/>
    </row>
    <row r="743" spans="1:5">
      <c r="A743" s="460">
        <v>23700713</v>
      </c>
      <c r="B743" s="460" t="s">
        <v>1093</v>
      </c>
      <c r="C743" s="461">
        <v>-14013.92</v>
      </c>
    </row>
    <row r="744" spans="1:5">
      <c r="A744" s="460">
        <v>23700813</v>
      </c>
      <c r="B744" s="460" t="s">
        <v>375</v>
      </c>
      <c r="C744" s="461">
        <v>-1458333.1</v>
      </c>
    </row>
    <row r="745" spans="1:5">
      <c r="A745" s="460">
        <v>23700823</v>
      </c>
      <c r="B745" s="460" t="s">
        <v>129</v>
      </c>
      <c r="C745" s="461">
        <v>-3931666.43</v>
      </c>
      <c r="E745" s="461"/>
    </row>
    <row r="746" spans="1:5">
      <c r="A746" s="460">
        <v>23700841</v>
      </c>
      <c r="B746" s="460" t="s">
        <v>1197</v>
      </c>
      <c r="C746" s="461">
        <v>-522264.9</v>
      </c>
      <c r="E746" s="461"/>
    </row>
    <row r="747" spans="1:5">
      <c r="A747" s="460">
        <v>23700873</v>
      </c>
      <c r="B747" s="460" t="s">
        <v>1792</v>
      </c>
      <c r="C747" s="461">
        <v>-6142500</v>
      </c>
      <c r="E747" s="461"/>
    </row>
    <row r="748" spans="1:5">
      <c r="A748" s="460">
        <v>23700963</v>
      </c>
      <c r="B748" s="460" t="s">
        <v>1848</v>
      </c>
      <c r="C748" s="461">
        <v>-1180368.3999999999</v>
      </c>
    </row>
    <row r="749" spans="1:5">
      <c r="A749" s="460">
        <v>23701023</v>
      </c>
      <c r="B749" s="460" t="s">
        <v>978</v>
      </c>
      <c r="C749" s="461">
        <v>-746471.09</v>
      </c>
    </row>
    <row r="750" spans="1:5">
      <c r="A750" s="460">
        <v>23701033</v>
      </c>
      <c r="B750" s="460" t="s">
        <v>1769</v>
      </c>
      <c r="C750" s="461">
        <v>-5542033.3300000001</v>
      </c>
      <c r="E750" s="461"/>
    </row>
    <row r="751" spans="1:5">
      <c r="A751" s="460">
        <v>23701053</v>
      </c>
      <c r="B751" s="460" t="s">
        <v>1818</v>
      </c>
      <c r="C751" s="461">
        <v>-1452916.85</v>
      </c>
      <c r="E751" s="461"/>
    </row>
    <row r="752" spans="1:5">
      <c r="A752" s="460">
        <v>23701063</v>
      </c>
      <c r="B752" s="460" t="s">
        <v>1856</v>
      </c>
      <c r="C752" s="461">
        <v>-9805.67</v>
      </c>
    </row>
    <row r="753" spans="1:5">
      <c r="A753" s="460">
        <v>23701113</v>
      </c>
      <c r="B753" s="460" t="s">
        <v>415</v>
      </c>
      <c r="C753" s="461">
        <v>-5037375</v>
      </c>
      <c r="E753" s="461"/>
    </row>
    <row r="754" spans="1:5">
      <c r="A754" s="460">
        <v>23701123</v>
      </c>
      <c r="B754" s="460" t="s">
        <v>1956</v>
      </c>
      <c r="C754" s="461">
        <v>-5597809.1799999997</v>
      </c>
      <c r="E754" s="461"/>
    </row>
    <row r="755" spans="1:5">
      <c r="A755" s="460">
        <v>23701133</v>
      </c>
      <c r="B755" s="460" t="s">
        <v>1951</v>
      </c>
      <c r="C755" s="461">
        <v>-6644610.8600000003</v>
      </c>
      <c r="E755" s="461"/>
    </row>
    <row r="756" spans="1:5">
      <c r="A756" s="460">
        <v>23701143</v>
      </c>
      <c r="B756" s="460" t="s">
        <v>2058</v>
      </c>
      <c r="C756" s="461">
        <v>-3617716.66</v>
      </c>
      <c r="E756" s="461"/>
    </row>
    <row r="757" spans="1:5">
      <c r="A757" s="460">
        <v>23701153</v>
      </c>
      <c r="B757" s="460" t="s">
        <v>2199</v>
      </c>
      <c r="C757" s="461">
        <v>-1416416.67</v>
      </c>
      <c r="E757" s="461"/>
    </row>
    <row r="758" spans="1:5">
      <c r="A758" s="460">
        <v>23701163</v>
      </c>
      <c r="B758" s="460" t="s">
        <v>2200</v>
      </c>
      <c r="C758" s="461">
        <v>-270250</v>
      </c>
      <c r="E758" s="461"/>
    </row>
    <row r="759" spans="1:5">
      <c r="A759" s="460">
        <v>23701173</v>
      </c>
      <c r="B759" s="460" t="s">
        <v>2515</v>
      </c>
      <c r="C759" s="461">
        <v>-52579.63</v>
      </c>
      <c r="E759" s="461"/>
    </row>
    <row r="760" spans="1:5">
      <c r="A760" s="460">
        <v>23701183</v>
      </c>
      <c r="B760" s="460" t="s">
        <v>2557</v>
      </c>
      <c r="C760" s="461">
        <v>-1814979.83</v>
      </c>
      <c r="E760" s="461"/>
    </row>
    <row r="761" spans="1:5">
      <c r="A761" s="460">
        <v>23701193</v>
      </c>
      <c r="B761" s="460" t="s">
        <v>2561</v>
      </c>
      <c r="C761" s="461">
        <v>-314600</v>
      </c>
      <c r="E761" s="461"/>
    </row>
    <row r="762" spans="1:5">
      <c r="A762" s="460">
        <v>23701203</v>
      </c>
      <c r="B762" s="460" t="s">
        <v>2930</v>
      </c>
      <c r="C762" s="461">
        <v>-2081319.48</v>
      </c>
      <c r="E762" s="461"/>
    </row>
    <row r="763" spans="1:5">
      <c r="A763" s="460">
        <v>24100063</v>
      </c>
      <c r="B763" s="460" t="s">
        <v>1793</v>
      </c>
      <c r="C763" s="460">
        <v>-769.32</v>
      </c>
      <c r="E763" s="461"/>
    </row>
    <row r="764" spans="1:5">
      <c r="A764" s="460">
        <v>24100173</v>
      </c>
      <c r="B764" s="460" t="s">
        <v>1793</v>
      </c>
      <c r="C764" s="461">
        <v>-1129.9100000000001</v>
      </c>
      <c r="E764" s="461"/>
    </row>
    <row r="765" spans="1:5">
      <c r="A765" s="460">
        <v>24100212</v>
      </c>
      <c r="B765" s="460" t="s">
        <v>1135</v>
      </c>
      <c r="C765" s="461">
        <v>-510345.97</v>
      </c>
      <c r="E765" s="461"/>
    </row>
    <row r="766" spans="1:5">
      <c r="A766" s="460">
        <v>24200011</v>
      </c>
      <c r="B766" s="460" t="s">
        <v>2243</v>
      </c>
      <c r="C766" s="461">
        <v>-63316.81</v>
      </c>
      <c r="E766" s="461"/>
    </row>
    <row r="767" spans="1:5">
      <c r="A767" s="460">
        <v>24200041</v>
      </c>
      <c r="B767" s="460" t="s">
        <v>1150</v>
      </c>
      <c r="C767" s="461">
        <v>-140850</v>
      </c>
      <c r="E767" s="461"/>
    </row>
    <row r="768" spans="1:5">
      <c r="A768" s="460">
        <v>24200061</v>
      </c>
      <c r="B768" s="460" t="s">
        <v>2492</v>
      </c>
      <c r="C768" s="461">
        <v>-1565710.63</v>
      </c>
      <c r="E768" s="461"/>
    </row>
    <row r="769" spans="1:5">
      <c r="A769" s="460">
        <v>24200103</v>
      </c>
      <c r="B769" s="460" t="s">
        <v>2398</v>
      </c>
      <c r="C769" s="461">
        <v>-25000</v>
      </c>
    </row>
    <row r="770" spans="1:5">
      <c r="A770" s="460">
        <v>24200451</v>
      </c>
      <c r="B770" s="460" t="s">
        <v>2038</v>
      </c>
      <c r="C770" s="461">
        <v>-1596722.81</v>
      </c>
    </row>
    <row r="771" spans="1:5">
      <c r="A771" s="460">
        <v>24200461</v>
      </c>
      <c r="B771" s="460" t="s">
        <v>2422</v>
      </c>
      <c r="C771" s="461">
        <v>-11383192.550000001</v>
      </c>
      <c r="E771" s="461"/>
    </row>
    <row r="772" spans="1:5">
      <c r="A772" s="460">
        <v>24200511</v>
      </c>
      <c r="B772" s="460" t="s">
        <v>1020</v>
      </c>
      <c r="C772" s="461">
        <v>-2241071.2000000002</v>
      </c>
      <c r="E772" s="461"/>
    </row>
    <row r="773" spans="1:5">
      <c r="A773" s="460">
        <v>24200541</v>
      </c>
      <c r="B773" s="460" t="s">
        <v>1217</v>
      </c>
      <c r="C773" s="461">
        <v>-217320.62</v>
      </c>
      <c r="E773" s="461"/>
    </row>
    <row r="774" spans="1:5">
      <c r="A774" s="460">
        <v>24200551</v>
      </c>
      <c r="B774" s="460" t="s">
        <v>48</v>
      </c>
      <c r="C774" s="461">
        <v>-217320.62</v>
      </c>
      <c r="E774" s="461"/>
    </row>
    <row r="775" spans="1:5">
      <c r="A775" s="460">
        <v>24200561</v>
      </c>
      <c r="B775" s="460" t="s">
        <v>814</v>
      </c>
      <c r="C775" s="461">
        <v>-57480.94</v>
      </c>
      <c r="E775" s="461"/>
    </row>
    <row r="776" spans="1:5">
      <c r="A776" s="460">
        <v>24200571</v>
      </c>
      <c r="B776" s="460" t="s">
        <v>390</v>
      </c>
      <c r="C776" s="461">
        <v>-57480.94</v>
      </c>
      <c r="E776" s="461"/>
    </row>
    <row r="777" spans="1:5">
      <c r="A777" s="460">
        <v>24200611</v>
      </c>
      <c r="B777" s="460" t="s">
        <v>2010</v>
      </c>
      <c r="C777" s="461">
        <v>-527094.5</v>
      </c>
    </row>
    <row r="778" spans="1:5">
      <c r="A778" s="460">
        <v>24200622</v>
      </c>
      <c r="B778" s="460" t="s">
        <v>736</v>
      </c>
      <c r="C778" s="461">
        <v>-975102.22</v>
      </c>
    </row>
    <row r="779" spans="1:5">
      <c r="A779" s="460">
        <v>24200633</v>
      </c>
      <c r="B779" s="460" t="s">
        <v>2743</v>
      </c>
      <c r="C779" s="461">
        <v>-1559682.5</v>
      </c>
      <c r="E779" s="461"/>
    </row>
    <row r="780" spans="1:5">
      <c r="A780" s="460">
        <v>24200651</v>
      </c>
      <c r="B780" s="460" t="s">
        <v>1337</v>
      </c>
      <c r="C780" s="461">
        <v>-21000</v>
      </c>
      <c r="E780" s="461"/>
    </row>
    <row r="781" spans="1:5">
      <c r="A781" s="460">
        <v>24200653</v>
      </c>
      <c r="B781" s="460" t="s">
        <v>1593</v>
      </c>
      <c r="C781" s="461">
        <v>-640465.30000000005</v>
      </c>
      <c r="E781" s="461"/>
    </row>
    <row r="782" spans="1:5">
      <c r="A782" s="460">
        <v>24200661</v>
      </c>
      <c r="B782" s="460" t="s">
        <v>1338</v>
      </c>
      <c r="C782" s="461">
        <v>-110140.02</v>
      </c>
      <c r="E782" s="461"/>
    </row>
    <row r="783" spans="1:5">
      <c r="A783" s="460">
        <v>24200671</v>
      </c>
      <c r="B783" s="460" t="s">
        <v>1339</v>
      </c>
      <c r="C783" s="461">
        <v>-32619.33</v>
      </c>
      <c r="E783" s="461"/>
    </row>
    <row r="784" spans="1:5">
      <c r="A784" s="460">
        <v>24200681</v>
      </c>
      <c r="B784" s="460" t="s">
        <v>1340</v>
      </c>
      <c r="C784" s="461">
        <v>-32619.33</v>
      </c>
      <c r="E784" s="461"/>
    </row>
    <row r="785" spans="1:5">
      <c r="A785" s="460">
        <v>24200811</v>
      </c>
      <c r="B785" s="460" t="s">
        <v>1032</v>
      </c>
      <c r="C785" s="461">
        <v>-176240.08</v>
      </c>
      <c r="E785" s="461"/>
    </row>
    <row r="786" spans="1:5">
      <c r="A786" s="460">
        <v>24200821</v>
      </c>
      <c r="B786" s="460" t="s">
        <v>1033</v>
      </c>
      <c r="C786" s="461">
        <v>-147054.12</v>
      </c>
      <c r="E786" s="461"/>
    </row>
    <row r="787" spans="1:5">
      <c r="A787" s="460">
        <v>24200831</v>
      </c>
      <c r="B787" s="460" t="s">
        <v>1034</v>
      </c>
      <c r="C787" s="461">
        <v>-88258.37</v>
      </c>
      <c r="E787" s="461"/>
    </row>
    <row r="788" spans="1:5">
      <c r="A788" s="460">
        <v>24200841</v>
      </c>
      <c r="B788" s="460" t="s">
        <v>1941</v>
      </c>
      <c r="C788" s="461">
        <v>-322434.17</v>
      </c>
      <c r="E788" s="461"/>
    </row>
    <row r="789" spans="1:5">
      <c r="A789" s="460">
        <v>24200851</v>
      </c>
      <c r="B789" s="460" t="s">
        <v>1394</v>
      </c>
      <c r="C789" s="461">
        <v>-83655.850000000006</v>
      </c>
      <c r="E789" s="461"/>
    </row>
    <row r="790" spans="1:5">
      <c r="A790" s="460">
        <v>24200871</v>
      </c>
      <c r="B790" s="460" t="s">
        <v>2056</v>
      </c>
      <c r="C790" s="461">
        <v>-94691.64</v>
      </c>
      <c r="E790" s="461"/>
    </row>
    <row r="791" spans="1:5">
      <c r="A791" s="460">
        <v>24200881</v>
      </c>
      <c r="B791" s="460" t="s">
        <v>2359</v>
      </c>
      <c r="C791" s="461">
        <v>-271964.90999999997</v>
      </c>
      <c r="E791" s="461"/>
    </row>
    <row r="792" spans="1:5">
      <c r="A792" s="460">
        <v>24200891</v>
      </c>
      <c r="B792" s="460" t="s">
        <v>2018</v>
      </c>
      <c r="C792" s="461">
        <v>-67388.98</v>
      </c>
      <c r="E792" s="461"/>
    </row>
    <row r="793" spans="1:5">
      <c r="A793" s="460">
        <v>24200901</v>
      </c>
      <c r="B793" s="460" t="s">
        <v>2186</v>
      </c>
      <c r="C793" s="461">
        <v>-163595.71</v>
      </c>
      <c r="E793" s="461"/>
    </row>
    <row r="794" spans="1:5">
      <c r="A794" s="460">
        <v>24200911</v>
      </c>
      <c r="B794" s="460" t="s">
        <v>2019</v>
      </c>
      <c r="C794" s="461">
        <v>-16928.46</v>
      </c>
      <c r="E794" s="461"/>
    </row>
    <row r="795" spans="1:5">
      <c r="A795" s="460">
        <v>24200921</v>
      </c>
      <c r="B795" s="460" t="s">
        <v>1031</v>
      </c>
      <c r="C795" s="461">
        <v>-2232333.2200000002</v>
      </c>
      <c r="E795" s="461"/>
    </row>
    <row r="796" spans="1:5">
      <c r="A796" s="460">
        <v>24200931</v>
      </c>
      <c r="B796" s="460" t="s">
        <v>1035</v>
      </c>
      <c r="C796" s="461">
        <v>-285317.05</v>
      </c>
      <c r="E796" s="461"/>
    </row>
    <row r="797" spans="1:5">
      <c r="A797" s="460">
        <v>24200941</v>
      </c>
      <c r="B797" s="460" t="s">
        <v>2385</v>
      </c>
      <c r="C797" s="461">
        <v>-67999.600000000006</v>
      </c>
      <c r="E797" s="461"/>
    </row>
    <row r="798" spans="1:5">
      <c r="A798" s="460">
        <v>24200951</v>
      </c>
      <c r="B798" s="460" t="s">
        <v>2190</v>
      </c>
      <c r="C798" s="461">
        <v>-202736.8</v>
      </c>
      <c r="E798" s="461"/>
    </row>
    <row r="799" spans="1:5">
      <c r="A799" s="460">
        <v>24200961</v>
      </c>
      <c r="B799" s="460" t="s">
        <v>2187</v>
      </c>
      <c r="C799" s="461">
        <v>-1250259.75</v>
      </c>
      <c r="E799" s="461"/>
    </row>
    <row r="800" spans="1:5">
      <c r="A800" s="460">
        <v>24200971</v>
      </c>
      <c r="B800" s="460" t="s">
        <v>1036</v>
      </c>
      <c r="C800" s="461">
        <v>-97060.160000000003</v>
      </c>
      <c r="E800" s="461"/>
    </row>
    <row r="801" spans="1:5">
      <c r="A801" s="460">
        <v>24200991</v>
      </c>
      <c r="B801" s="460" t="s">
        <v>2247</v>
      </c>
      <c r="C801" s="461">
        <v>-1267.27</v>
      </c>
      <c r="E801" s="461"/>
    </row>
    <row r="802" spans="1:5">
      <c r="A802" s="460">
        <v>24201031</v>
      </c>
      <c r="B802" s="460" t="s">
        <v>2360</v>
      </c>
      <c r="C802" s="461">
        <v>-96986.5</v>
      </c>
      <c r="E802" s="461"/>
    </row>
    <row r="803" spans="1:5">
      <c r="A803" s="460">
        <v>24201041</v>
      </c>
      <c r="B803" s="460" t="s">
        <v>2361</v>
      </c>
      <c r="C803" s="461">
        <v>-22848.97</v>
      </c>
    </row>
    <row r="804" spans="1:5">
      <c r="A804" s="460">
        <v>24400001</v>
      </c>
      <c r="B804" s="460" t="s">
        <v>2372</v>
      </c>
      <c r="C804" s="461">
        <v>-44012765.350000001</v>
      </c>
    </row>
    <row r="805" spans="1:5">
      <c r="A805" s="460">
        <v>24400002</v>
      </c>
      <c r="B805" s="460" t="s">
        <v>2373</v>
      </c>
      <c r="C805" s="461">
        <v>-20222942.600000001</v>
      </c>
    </row>
    <row r="806" spans="1:5">
      <c r="A806" s="460">
        <v>24400011</v>
      </c>
      <c r="B806" s="460" t="s">
        <v>2374</v>
      </c>
      <c r="C806" s="461">
        <v>-12761623.57</v>
      </c>
      <c r="E806" s="461"/>
    </row>
    <row r="807" spans="1:5">
      <c r="A807" s="460">
        <v>24400012</v>
      </c>
      <c r="B807" s="460" t="s">
        <v>2375</v>
      </c>
      <c r="C807" s="461">
        <v>-7097374.9400000004</v>
      </c>
      <c r="E807" s="461"/>
    </row>
    <row r="808" spans="1:5">
      <c r="A808" s="460">
        <v>25200152</v>
      </c>
      <c r="B808" s="460" t="s">
        <v>1198</v>
      </c>
      <c r="C808" s="461">
        <v>-15660.38</v>
      </c>
      <c r="E808" s="461"/>
    </row>
    <row r="809" spans="1:5">
      <c r="A809" s="460">
        <v>25200161</v>
      </c>
      <c r="B809" s="460" t="s">
        <v>55</v>
      </c>
      <c r="C809" s="461">
        <v>-6748935.21</v>
      </c>
      <c r="E809" s="461"/>
    </row>
    <row r="810" spans="1:5">
      <c r="A810" s="460">
        <v>25200171</v>
      </c>
      <c r="B810" s="460" t="s">
        <v>56</v>
      </c>
      <c r="C810" s="461">
        <v>-15405629.75</v>
      </c>
      <c r="E810" s="461"/>
    </row>
    <row r="811" spans="1:5">
      <c r="A811" s="460">
        <v>25200181</v>
      </c>
      <c r="B811" s="460" t="s">
        <v>1204</v>
      </c>
      <c r="C811" s="461">
        <v>-35015323.869999997</v>
      </c>
    </row>
    <row r="812" spans="1:5">
      <c r="A812" s="460">
        <v>25200202</v>
      </c>
      <c r="B812" s="460" t="s">
        <v>1298</v>
      </c>
      <c r="C812" s="461">
        <v>-19643383.859999999</v>
      </c>
    </row>
    <row r="813" spans="1:5">
      <c r="A813" s="460">
        <v>25200222</v>
      </c>
      <c r="B813" s="460" t="s">
        <v>1299</v>
      </c>
      <c r="C813" s="461">
        <v>-1213996.99</v>
      </c>
      <c r="E813" s="461"/>
    </row>
    <row r="814" spans="1:5">
      <c r="A814" s="460">
        <v>25300011</v>
      </c>
      <c r="B814" s="460" t="s">
        <v>1002</v>
      </c>
      <c r="C814" s="461">
        <v>-5000</v>
      </c>
      <c r="E814" s="461"/>
    </row>
    <row r="815" spans="1:5">
      <c r="A815" s="460">
        <v>25300033</v>
      </c>
      <c r="B815" s="460" t="s">
        <v>314</v>
      </c>
      <c r="C815" s="461">
        <v>-8442712.8300000001</v>
      </c>
      <c r="E815" s="461"/>
    </row>
    <row r="816" spans="1:5">
      <c r="A816" s="460">
        <v>25300071</v>
      </c>
      <c r="B816" s="460" t="s">
        <v>1995</v>
      </c>
      <c r="C816" s="461">
        <v>-188141427</v>
      </c>
      <c r="E816" s="461"/>
    </row>
    <row r="817" spans="1:5">
      <c r="A817" s="460">
        <v>25300081</v>
      </c>
      <c r="B817" s="460" t="s">
        <v>2585</v>
      </c>
      <c r="C817" s="461">
        <v>-1000</v>
      </c>
      <c r="E817" s="461"/>
    </row>
    <row r="818" spans="1:5">
      <c r="A818" s="460">
        <v>25300091</v>
      </c>
      <c r="B818" s="460" t="s">
        <v>2547</v>
      </c>
      <c r="C818" s="461">
        <v>-2031950.29</v>
      </c>
      <c r="E818" s="461"/>
    </row>
    <row r="819" spans="1:5">
      <c r="A819" s="460">
        <v>25300121</v>
      </c>
      <c r="B819" s="460" t="s">
        <v>2606</v>
      </c>
      <c r="C819" s="461">
        <v>-510919.11</v>
      </c>
      <c r="E819" s="461"/>
    </row>
    <row r="820" spans="1:5">
      <c r="A820" s="460">
        <v>25300141</v>
      </c>
      <c r="B820" s="460" t="s">
        <v>728</v>
      </c>
      <c r="C820" s="461">
        <v>-3401232.97</v>
      </c>
      <c r="E820" s="461"/>
    </row>
    <row r="821" spans="1:5">
      <c r="A821" s="460">
        <v>25300151</v>
      </c>
      <c r="B821" s="460" t="s">
        <v>1185</v>
      </c>
      <c r="C821" s="461">
        <v>-10109503.369999999</v>
      </c>
      <c r="E821" s="461"/>
    </row>
    <row r="822" spans="1:5">
      <c r="A822" s="460">
        <v>25300153</v>
      </c>
      <c r="B822" s="460" t="s">
        <v>2399</v>
      </c>
      <c r="C822" s="461">
        <v>-75000</v>
      </c>
      <c r="E822" s="461"/>
    </row>
    <row r="823" spans="1:5">
      <c r="A823" s="460">
        <v>25300161</v>
      </c>
      <c r="B823" s="460" t="s">
        <v>359</v>
      </c>
      <c r="C823" s="461">
        <v>-505560.83</v>
      </c>
      <c r="E823" s="461"/>
    </row>
    <row r="824" spans="1:5">
      <c r="A824" s="460">
        <v>25300181</v>
      </c>
      <c r="B824" s="460" t="s">
        <v>1988</v>
      </c>
      <c r="C824" s="461">
        <v>-4262550.25</v>
      </c>
      <c r="E824" s="461"/>
    </row>
    <row r="825" spans="1:5">
      <c r="A825" s="460">
        <v>25300201</v>
      </c>
      <c r="B825" s="460" t="s">
        <v>1989</v>
      </c>
      <c r="C825" s="461">
        <v>-5764001</v>
      </c>
      <c r="E825" s="461"/>
    </row>
    <row r="826" spans="1:5">
      <c r="A826" s="460">
        <v>25300212</v>
      </c>
      <c r="B826" s="460" t="s">
        <v>924</v>
      </c>
      <c r="C826" s="461">
        <v>-80964.75</v>
      </c>
      <c r="E826" s="461"/>
    </row>
    <row r="827" spans="1:5">
      <c r="A827" s="460">
        <v>25300281</v>
      </c>
      <c r="B827" s="460" t="s">
        <v>2343</v>
      </c>
      <c r="C827" s="461">
        <v>-506260</v>
      </c>
      <c r="E827" s="461"/>
    </row>
    <row r="828" spans="1:5">
      <c r="A828" s="460">
        <v>25300293</v>
      </c>
      <c r="B828" s="460" t="s">
        <v>1469</v>
      </c>
      <c r="C828" s="461">
        <v>-6746981.3200000003</v>
      </c>
      <c r="E828" s="461"/>
    </row>
    <row r="829" spans="1:5">
      <c r="A829" s="460">
        <v>25300303</v>
      </c>
      <c r="B829" s="460" t="s">
        <v>1731</v>
      </c>
      <c r="C829" s="460">
        <v>-0.01</v>
      </c>
      <c r="E829" s="461"/>
    </row>
    <row r="830" spans="1:5">
      <c r="A830" s="460">
        <v>25300323</v>
      </c>
      <c r="B830" s="460" t="s">
        <v>1261</v>
      </c>
      <c r="C830" s="461">
        <v>-47497.34</v>
      </c>
      <c r="E830" s="461"/>
    </row>
    <row r="831" spans="1:5">
      <c r="A831" s="460">
        <v>25300343</v>
      </c>
      <c r="B831" s="460" t="s">
        <v>2641</v>
      </c>
      <c r="C831" s="461">
        <v>-2706078</v>
      </c>
      <c r="E831" s="461"/>
    </row>
    <row r="832" spans="1:5">
      <c r="A832" s="460">
        <v>25300353</v>
      </c>
      <c r="B832" s="460" t="s">
        <v>1734</v>
      </c>
      <c r="C832" s="461">
        <v>-5450776.4000000004</v>
      </c>
      <c r="E832" s="461"/>
    </row>
    <row r="833" spans="1:5">
      <c r="A833" s="460">
        <v>25300363</v>
      </c>
      <c r="B833" s="460" t="s">
        <v>1632</v>
      </c>
      <c r="C833" s="461">
        <v>-1354314.45</v>
      </c>
      <c r="E833" s="461"/>
    </row>
    <row r="834" spans="1:5">
      <c r="A834" s="460">
        <v>25300413</v>
      </c>
      <c r="B834" s="460" t="s">
        <v>880</v>
      </c>
      <c r="C834" s="461">
        <v>-506602.4</v>
      </c>
      <c r="E834" s="461"/>
    </row>
    <row r="835" spans="1:5">
      <c r="A835" s="460">
        <v>25300443</v>
      </c>
      <c r="B835" s="460" t="s">
        <v>2051</v>
      </c>
      <c r="C835" s="461">
        <v>-688679.34</v>
      </c>
      <c r="E835" s="461"/>
    </row>
    <row r="836" spans="1:5">
      <c r="A836" s="460">
        <v>25300503</v>
      </c>
      <c r="B836" s="460" t="s">
        <v>401</v>
      </c>
      <c r="C836" s="461">
        <v>-1915.18</v>
      </c>
      <c r="E836" s="461"/>
    </row>
    <row r="837" spans="1:5">
      <c r="A837" s="460">
        <v>25300541</v>
      </c>
      <c r="B837" s="460" t="s">
        <v>859</v>
      </c>
      <c r="C837" s="461">
        <v>-9904485.5999999996</v>
      </c>
      <c r="E837" s="461"/>
    </row>
    <row r="838" spans="1:5">
      <c r="A838" s="460">
        <v>25300553</v>
      </c>
      <c r="B838" s="460" t="s">
        <v>2640</v>
      </c>
      <c r="C838" s="461">
        <v>-3513.77</v>
      </c>
      <c r="E838" s="461"/>
    </row>
    <row r="839" spans="1:5">
      <c r="A839" s="460">
        <v>25300561</v>
      </c>
      <c r="B839" s="460" t="s">
        <v>1824</v>
      </c>
      <c r="C839" s="461">
        <v>-7998721</v>
      </c>
      <c r="E839" s="461"/>
    </row>
    <row r="840" spans="1:5">
      <c r="A840" s="460">
        <v>25300581</v>
      </c>
      <c r="B840" s="460" t="s">
        <v>683</v>
      </c>
      <c r="C840" s="461">
        <v>-5174706.6399999997</v>
      </c>
      <c r="E840" s="461"/>
    </row>
    <row r="841" spans="1:5">
      <c r="A841" s="460">
        <v>25300582</v>
      </c>
      <c r="B841" s="460" t="s">
        <v>683</v>
      </c>
      <c r="C841" s="461">
        <v>-2209620.63</v>
      </c>
      <c r="E841" s="461"/>
    </row>
    <row r="842" spans="1:5">
      <c r="A842" s="460">
        <v>25300591</v>
      </c>
      <c r="B842" s="460" t="s">
        <v>684</v>
      </c>
      <c r="C842" s="461">
        <v>5174706.6399999997</v>
      </c>
      <c r="E842" s="461"/>
    </row>
    <row r="843" spans="1:5">
      <c r="A843" s="460">
        <v>25300592</v>
      </c>
      <c r="B843" s="460" t="s">
        <v>684</v>
      </c>
      <c r="C843" s="461">
        <v>2209620.63</v>
      </c>
      <c r="E843" s="461"/>
    </row>
    <row r="844" spans="1:5">
      <c r="A844" s="460">
        <v>25300611</v>
      </c>
      <c r="B844" s="460" t="s">
        <v>1341</v>
      </c>
      <c r="C844" s="461">
        <v>-62246365.829999998</v>
      </c>
      <c r="E844" s="461"/>
    </row>
    <row r="845" spans="1:5">
      <c r="A845" s="460">
        <v>25300621</v>
      </c>
      <c r="B845" s="460" t="s">
        <v>1360</v>
      </c>
      <c r="C845" s="461">
        <v>-7758521.7599999998</v>
      </c>
      <c r="E845" s="461"/>
    </row>
    <row r="846" spans="1:5">
      <c r="A846" s="460">
        <v>25300663</v>
      </c>
      <c r="B846" s="460" t="s">
        <v>2356</v>
      </c>
      <c r="C846" s="461">
        <v>-62642.36</v>
      </c>
      <c r="E846" s="461"/>
    </row>
    <row r="847" spans="1:5">
      <c r="A847" s="460">
        <v>25300731</v>
      </c>
      <c r="B847" s="460" t="s">
        <v>2868</v>
      </c>
      <c r="C847" s="461">
        <v>-15154.75</v>
      </c>
      <c r="E847" s="461"/>
    </row>
    <row r="848" spans="1:5">
      <c r="A848" s="460">
        <v>25300733</v>
      </c>
      <c r="B848" s="460" t="s">
        <v>2869</v>
      </c>
      <c r="C848" s="461">
        <v>-50468.17</v>
      </c>
      <c r="E848" s="461"/>
    </row>
    <row r="849" spans="1:5">
      <c r="A849" s="460">
        <v>25300741</v>
      </c>
      <c r="B849" s="460" t="s">
        <v>2915</v>
      </c>
      <c r="C849" s="461">
        <v>-751584.99</v>
      </c>
      <c r="E849" s="461"/>
    </row>
    <row r="850" spans="1:5">
      <c r="A850" s="460">
        <v>25300742</v>
      </c>
      <c r="B850" s="460" t="s">
        <v>2916</v>
      </c>
      <c r="C850" s="461">
        <v>-10562901.4</v>
      </c>
      <c r="E850" s="461"/>
    </row>
    <row r="851" spans="1:5">
      <c r="A851" s="460">
        <v>25300761</v>
      </c>
      <c r="B851" s="460" t="s">
        <v>355</v>
      </c>
      <c r="C851" s="461">
        <v>-169571.09</v>
      </c>
      <c r="E851" s="461"/>
    </row>
    <row r="852" spans="1:5">
      <c r="A852" s="460">
        <v>25300771</v>
      </c>
      <c r="B852" s="460" t="s">
        <v>223</v>
      </c>
      <c r="C852" s="461">
        <v>-5782581.9000000004</v>
      </c>
      <c r="E852" s="461"/>
    </row>
    <row r="853" spans="1:5">
      <c r="A853" s="460">
        <v>25301073</v>
      </c>
      <c r="B853" s="460" t="s">
        <v>547</v>
      </c>
      <c r="C853" s="460">
        <v>-977.54</v>
      </c>
      <c r="E853" s="461"/>
    </row>
    <row r="854" spans="1:5">
      <c r="A854" s="460">
        <v>25301151</v>
      </c>
      <c r="B854" s="460" t="s">
        <v>2404</v>
      </c>
      <c r="C854" s="461">
        <v>-1804344.85</v>
      </c>
      <c r="E854" s="461"/>
    </row>
    <row r="855" spans="1:5">
      <c r="A855" s="460">
        <v>25301203</v>
      </c>
      <c r="B855" s="460" t="s">
        <v>1009</v>
      </c>
      <c r="C855" s="461">
        <v>-130659.51</v>
      </c>
      <c r="E855" s="461"/>
    </row>
    <row r="856" spans="1:5">
      <c r="A856" s="460">
        <v>25301213</v>
      </c>
      <c r="B856" s="460" t="s">
        <v>2874</v>
      </c>
      <c r="C856" s="461">
        <v>-675825</v>
      </c>
      <c r="E856" s="461"/>
    </row>
    <row r="857" spans="1:5">
      <c r="A857" s="460">
        <v>25302221</v>
      </c>
      <c r="B857" s="460" t="s">
        <v>1697</v>
      </c>
      <c r="C857" s="461">
        <v>-3161967.49</v>
      </c>
      <c r="E857" s="461"/>
    </row>
    <row r="858" spans="1:5">
      <c r="A858" s="460">
        <v>25302222</v>
      </c>
      <c r="B858" s="460" t="s">
        <v>1214</v>
      </c>
      <c r="C858" s="461">
        <v>-6253910.5199999996</v>
      </c>
      <c r="E858" s="461"/>
    </row>
    <row r="859" spans="1:5">
      <c r="A859" s="460">
        <v>25302223</v>
      </c>
      <c r="B859" s="460" t="s">
        <v>2859</v>
      </c>
      <c r="C859" s="461">
        <v>-7726826</v>
      </c>
    </row>
    <row r="860" spans="1:5">
      <c r="A860" s="460">
        <v>25400101</v>
      </c>
      <c r="B860" s="460" t="s">
        <v>1248</v>
      </c>
      <c r="C860" s="461">
        <v>-21666.6</v>
      </c>
      <c r="E860" s="461"/>
    </row>
    <row r="861" spans="1:5">
      <c r="A861" s="460">
        <v>25400111</v>
      </c>
      <c r="B861" s="460" t="s">
        <v>1249</v>
      </c>
      <c r="C861" s="461">
        <v>-4853.47</v>
      </c>
    </row>
    <row r="862" spans="1:5">
      <c r="A862" s="460">
        <v>25400181</v>
      </c>
      <c r="B862" s="460" t="s">
        <v>1668</v>
      </c>
      <c r="C862" s="461">
        <v>-4446522</v>
      </c>
    </row>
    <row r="863" spans="1:5">
      <c r="A863" s="460">
        <v>25400182</v>
      </c>
      <c r="B863" s="460" t="s">
        <v>1669</v>
      </c>
      <c r="C863" s="461">
        <v>-2378478</v>
      </c>
    </row>
    <row r="864" spans="1:5">
      <c r="A864" s="460">
        <v>25400191</v>
      </c>
      <c r="B864" s="460" t="s">
        <v>1927</v>
      </c>
      <c r="C864" s="461">
        <v>-1254461.5</v>
      </c>
      <c r="E864" s="461"/>
    </row>
    <row r="865" spans="1:5">
      <c r="A865" s="460">
        <v>25400201</v>
      </c>
      <c r="B865" s="460" t="s">
        <v>1928</v>
      </c>
      <c r="C865" s="461">
        <v>-915062.88</v>
      </c>
      <c r="E865" s="461"/>
    </row>
    <row r="866" spans="1:5">
      <c r="A866" s="460">
        <v>25400221</v>
      </c>
      <c r="B866" s="460" t="s">
        <v>2009</v>
      </c>
      <c r="C866" s="461">
        <v>-55782.96</v>
      </c>
      <c r="E866" s="461"/>
    </row>
    <row r="867" spans="1:5">
      <c r="A867" s="460">
        <v>25400261</v>
      </c>
      <c r="B867" s="460" t="s">
        <v>2022</v>
      </c>
      <c r="C867" s="461">
        <v>-93615823</v>
      </c>
      <c r="E867" s="461"/>
    </row>
    <row r="868" spans="1:5">
      <c r="A868" s="460">
        <v>25400291</v>
      </c>
      <c r="B868" s="460" t="s">
        <v>2317</v>
      </c>
      <c r="C868" s="461">
        <v>-473486.25</v>
      </c>
    </row>
    <row r="869" spans="1:5">
      <c r="A869" s="460">
        <v>25400301</v>
      </c>
      <c r="B869" s="460" t="s">
        <v>2318</v>
      </c>
      <c r="C869" s="461">
        <v>-19575.14</v>
      </c>
    </row>
    <row r="870" spans="1:5">
      <c r="A870" s="460">
        <v>25400311</v>
      </c>
      <c r="B870" s="460" t="s">
        <v>2320</v>
      </c>
      <c r="C870" s="461">
        <v>-4231.96</v>
      </c>
      <c r="E870" s="461"/>
    </row>
    <row r="871" spans="1:5">
      <c r="A871" s="460">
        <v>25400321</v>
      </c>
      <c r="B871" s="460" t="s">
        <v>2419</v>
      </c>
      <c r="C871" s="461">
        <v>-139864.56</v>
      </c>
      <c r="E871" s="461"/>
    </row>
    <row r="872" spans="1:5">
      <c r="A872" s="460">
        <v>25400331</v>
      </c>
      <c r="B872" s="460" t="s">
        <v>2420</v>
      </c>
      <c r="C872" s="461">
        <v>-1409804.79</v>
      </c>
      <c r="E872" s="461"/>
    </row>
    <row r="873" spans="1:5">
      <c r="A873" s="460">
        <v>25400381</v>
      </c>
      <c r="B873" s="460" t="s">
        <v>2980</v>
      </c>
      <c r="C873" s="461">
        <v>-263465.25</v>
      </c>
      <c r="E873" s="461"/>
    </row>
    <row r="874" spans="1:5">
      <c r="A874" s="460">
        <v>25400391</v>
      </c>
      <c r="B874" s="460" t="s">
        <v>3250</v>
      </c>
      <c r="C874" s="461">
        <v>-179653.08</v>
      </c>
      <c r="E874" s="461"/>
    </row>
    <row r="875" spans="1:5">
      <c r="A875" s="460">
        <v>25400392</v>
      </c>
      <c r="B875" s="460" t="s">
        <v>2904</v>
      </c>
      <c r="C875" s="461">
        <v>-5200000</v>
      </c>
      <c r="E875" s="461"/>
    </row>
    <row r="876" spans="1:5">
      <c r="A876" s="460">
        <v>25400431</v>
      </c>
      <c r="B876" s="460" t="s">
        <v>2672</v>
      </c>
      <c r="C876" s="461">
        <v>-248003.31</v>
      </c>
      <c r="E876" s="461"/>
    </row>
    <row r="877" spans="1:5">
      <c r="A877" s="460">
        <v>25400441</v>
      </c>
      <c r="B877" s="460" t="s">
        <v>2677</v>
      </c>
      <c r="C877" s="461">
        <v>-2778.04</v>
      </c>
      <c r="E877" s="461"/>
    </row>
    <row r="878" spans="1:5">
      <c r="A878" s="460">
        <v>25400471</v>
      </c>
      <c r="B878" s="460" t="s">
        <v>2776</v>
      </c>
      <c r="C878" s="461">
        <v>-3151.43</v>
      </c>
      <c r="E878" s="461"/>
    </row>
    <row r="879" spans="1:5">
      <c r="A879" s="460">
        <v>25400491</v>
      </c>
      <c r="B879" s="460" t="s">
        <v>2793</v>
      </c>
      <c r="C879" s="461">
        <v>-3869186</v>
      </c>
      <c r="E879" s="461"/>
    </row>
    <row r="880" spans="1:5">
      <c r="A880" s="460">
        <v>25400501</v>
      </c>
      <c r="B880" s="460" t="s">
        <v>2794</v>
      </c>
      <c r="C880" s="461">
        <v>-1120065</v>
      </c>
      <c r="E880" s="461"/>
    </row>
    <row r="881" spans="1:5">
      <c r="A881" s="460">
        <v>25500002</v>
      </c>
      <c r="B881" s="460" t="s">
        <v>1604</v>
      </c>
      <c r="C881" s="461">
        <v>-8165809</v>
      </c>
      <c r="E881" s="461"/>
    </row>
    <row r="882" spans="1:5">
      <c r="A882" s="460">
        <v>25500022</v>
      </c>
      <c r="B882" s="460" t="s">
        <v>1604</v>
      </c>
      <c r="C882" s="461">
        <v>8165809</v>
      </c>
      <c r="E882" s="461"/>
    </row>
    <row r="883" spans="1:5">
      <c r="A883" s="460">
        <v>25600072</v>
      </c>
      <c r="B883" s="460" t="s">
        <v>2069</v>
      </c>
      <c r="C883" s="461">
        <v>-82626.36</v>
      </c>
      <c r="E883" s="461"/>
    </row>
    <row r="884" spans="1:5">
      <c r="A884" s="460">
        <v>25600081</v>
      </c>
      <c r="B884" s="460" t="s">
        <v>1929</v>
      </c>
      <c r="C884" s="461">
        <v>-3997046.22</v>
      </c>
      <c r="E884" s="461"/>
    </row>
    <row r="885" spans="1:5">
      <c r="A885" s="460">
        <v>25600102</v>
      </c>
      <c r="B885" s="460" t="s">
        <v>2312</v>
      </c>
      <c r="C885" s="461">
        <v>77206.320000000007</v>
      </c>
      <c r="E885" s="461"/>
    </row>
    <row r="886" spans="1:5">
      <c r="A886" s="460">
        <v>25600111</v>
      </c>
      <c r="B886" s="460" t="s">
        <v>2313</v>
      </c>
      <c r="C886" s="461">
        <v>786495.59</v>
      </c>
      <c r="E886" s="461"/>
    </row>
    <row r="887" spans="1:5">
      <c r="A887" s="460">
        <v>25700043</v>
      </c>
      <c r="B887" s="460" t="s">
        <v>3251</v>
      </c>
      <c r="C887" s="461">
        <v>5021.6000000000004</v>
      </c>
      <c r="E887" s="461"/>
    </row>
    <row r="888" spans="1:5">
      <c r="A888" s="460">
        <v>28200002</v>
      </c>
      <c r="B888" s="460" t="s">
        <v>3001</v>
      </c>
      <c r="C888" s="461">
        <v>-518157290.66000003</v>
      </c>
      <c r="E888" s="461"/>
    </row>
    <row r="889" spans="1:5">
      <c r="A889" s="460">
        <v>28200013</v>
      </c>
      <c r="B889" s="460" t="s">
        <v>3002</v>
      </c>
      <c r="C889" s="461">
        <v>-45836163.340000004</v>
      </c>
      <c r="E889" s="461"/>
    </row>
    <row r="890" spans="1:5">
      <c r="A890" s="460">
        <v>28200121</v>
      </c>
      <c r="B890" s="460" t="s">
        <v>3003</v>
      </c>
      <c r="C890" s="461">
        <v>-1281382527.71</v>
      </c>
      <c r="E890" s="461"/>
    </row>
    <row r="891" spans="1:5">
      <c r="A891" s="460">
        <v>28300031</v>
      </c>
      <c r="B891" s="460" t="s">
        <v>1376</v>
      </c>
      <c r="C891" s="461">
        <v>-8918025.7400000002</v>
      </c>
      <c r="E891" s="461"/>
    </row>
    <row r="892" spans="1:5">
      <c r="A892" s="460">
        <v>28300033</v>
      </c>
      <c r="B892" s="460" t="s">
        <v>261</v>
      </c>
      <c r="C892" s="461">
        <v>-69474488.239999995</v>
      </c>
      <c r="E892" s="461"/>
    </row>
    <row r="893" spans="1:5">
      <c r="A893" s="460">
        <v>28300041</v>
      </c>
      <c r="B893" s="460" t="s">
        <v>882</v>
      </c>
      <c r="C893" s="461">
        <v>-2161953.23</v>
      </c>
      <c r="E893" s="461"/>
    </row>
    <row r="894" spans="1:5">
      <c r="A894" s="460">
        <v>28300043</v>
      </c>
      <c r="B894" s="460" t="s">
        <v>262</v>
      </c>
      <c r="C894" s="461">
        <v>-15231325.949999999</v>
      </c>
      <c r="E894" s="461"/>
    </row>
    <row r="895" spans="1:5">
      <c r="A895" s="460">
        <v>28300081</v>
      </c>
      <c r="B895" s="460" t="s">
        <v>2329</v>
      </c>
      <c r="C895" s="461">
        <v>-5040186.9000000004</v>
      </c>
      <c r="E895" s="461"/>
    </row>
    <row r="896" spans="1:5">
      <c r="A896" s="460">
        <v>28300091</v>
      </c>
      <c r="B896" s="460" t="s">
        <v>2552</v>
      </c>
      <c r="C896" s="461">
        <v>-2159364.7999999998</v>
      </c>
      <c r="E896" s="461"/>
    </row>
    <row r="897" spans="1:5">
      <c r="A897" s="460">
        <v>28300152</v>
      </c>
      <c r="B897" s="460" t="s">
        <v>946</v>
      </c>
      <c r="C897" s="461">
        <v>-3771366.89</v>
      </c>
      <c r="E897" s="461"/>
    </row>
    <row r="898" spans="1:5">
      <c r="A898" s="460">
        <v>28300162</v>
      </c>
      <c r="B898" s="460" t="s">
        <v>749</v>
      </c>
      <c r="C898" s="461">
        <v>-911860.03</v>
      </c>
      <c r="E898" s="461"/>
    </row>
    <row r="899" spans="1:5">
      <c r="A899" s="460">
        <v>28300211</v>
      </c>
      <c r="B899" s="460" t="s">
        <v>2887</v>
      </c>
      <c r="C899" s="461">
        <v>-27172093.530000001</v>
      </c>
      <c r="E899" s="461"/>
    </row>
    <row r="900" spans="1:5">
      <c r="A900" s="460">
        <v>28300221</v>
      </c>
      <c r="B900" s="460" t="s">
        <v>2888</v>
      </c>
      <c r="C900" s="461">
        <v>-6364985.4299999997</v>
      </c>
      <c r="E900" s="461"/>
    </row>
    <row r="901" spans="1:5">
      <c r="A901" s="460">
        <v>28300232</v>
      </c>
      <c r="B901" s="460" t="s">
        <v>921</v>
      </c>
      <c r="C901" s="461">
        <v>-4878884.22</v>
      </c>
      <c r="E901" s="461"/>
    </row>
    <row r="902" spans="1:5">
      <c r="A902" s="460">
        <v>28300252</v>
      </c>
      <c r="B902" s="460" t="s">
        <v>2206</v>
      </c>
      <c r="C902" s="461">
        <v>-7393801.7199999997</v>
      </c>
      <c r="E902" s="461"/>
    </row>
    <row r="903" spans="1:5">
      <c r="A903" s="460">
        <v>28300262</v>
      </c>
      <c r="B903" s="460" t="s">
        <v>2207</v>
      </c>
      <c r="C903" s="461">
        <v>-2676902.91</v>
      </c>
      <c r="E903" s="461"/>
    </row>
    <row r="904" spans="1:5">
      <c r="A904" s="460">
        <v>28300311</v>
      </c>
      <c r="B904" s="460" t="s">
        <v>2990</v>
      </c>
      <c r="C904" s="461">
        <v>-8454858.3000000007</v>
      </c>
      <c r="E904" s="461"/>
    </row>
    <row r="905" spans="1:5">
      <c r="A905" s="460">
        <v>28300361</v>
      </c>
      <c r="B905" s="460" t="s">
        <v>160</v>
      </c>
      <c r="C905" s="461">
        <v>-69437160.579999998</v>
      </c>
      <c r="E905" s="461"/>
    </row>
    <row r="906" spans="1:5">
      <c r="A906" s="460">
        <v>28300362</v>
      </c>
      <c r="B906" s="460" t="s">
        <v>161</v>
      </c>
      <c r="C906" s="461">
        <v>-1775698.55</v>
      </c>
      <c r="E906" s="461"/>
    </row>
    <row r="907" spans="1:5">
      <c r="A907" s="460">
        <v>28300431</v>
      </c>
      <c r="B907" s="460" t="s">
        <v>516</v>
      </c>
      <c r="C907" s="461">
        <v>-1072362.3500000001</v>
      </c>
      <c r="E907" s="461"/>
    </row>
    <row r="908" spans="1:5">
      <c r="A908" s="460">
        <v>28300441</v>
      </c>
      <c r="B908" s="460" t="s">
        <v>3133</v>
      </c>
      <c r="C908" s="461">
        <v>-1592792.23</v>
      </c>
      <c r="E908" s="461"/>
    </row>
    <row r="909" spans="1:5">
      <c r="A909" s="460">
        <v>28300501</v>
      </c>
      <c r="B909" s="460" t="s">
        <v>1973</v>
      </c>
      <c r="C909" s="461">
        <v>1327330.8</v>
      </c>
      <c r="E909" s="461"/>
    </row>
    <row r="910" spans="1:5">
      <c r="A910" s="460">
        <v>28300503</v>
      </c>
      <c r="B910" s="460" t="s">
        <v>1545</v>
      </c>
      <c r="C910" s="461">
        <v>-4974810.09</v>
      </c>
      <c r="E910" s="461"/>
    </row>
    <row r="911" spans="1:5">
      <c r="A911" s="460">
        <v>28300511</v>
      </c>
      <c r="B911" s="460" t="s">
        <v>1572</v>
      </c>
      <c r="C911" s="461">
        <v>-1350431.6</v>
      </c>
      <c r="E911" s="461"/>
    </row>
    <row r="912" spans="1:5">
      <c r="A912" s="460">
        <v>28300561</v>
      </c>
      <c r="B912" s="460" t="s">
        <v>879</v>
      </c>
      <c r="C912" s="461">
        <v>-14157425.140000001</v>
      </c>
      <c r="E912" s="461"/>
    </row>
    <row r="913" spans="1:5">
      <c r="A913" s="460">
        <v>28300581</v>
      </c>
      <c r="B913" s="460" t="s">
        <v>1350</v>
      </c>
      <c r="C913" s="461">
        <v>-8705097.1199999992</v>
      </c>
      <c r="E913" s="461"/>
    </row>
    <row r="914" spans="1:5">
      <c r="A914" s="460">
        <v>28300651</v>
      </c>
      <c r="B914" s="460" t="s">
        <v>1038</v>
      </c>
      <c r="C914" s="461">
        <v>-7820023.5499999998</v>
      </c>
      <c r="E914" s="461"/>
    </row>
    <row r="915" spans="1:5">
      <c r="A915" s="460">
        <v>28300661</v>
      </c>
      <c r="B915" s="460" t="s">
        <v>1934</v>
      </c>
      <c r="C915" s="461">
        <v>-8777287.75</v>
      </c>
      <c r="E915" s="461"/>
    </row>
    <row r="916" spans="1:5">
      <c r="A916" s="460">
        <v>28300731</v>
      </c>
      <c r="B916" s="460" t="s">
        <v>2405</v>
      </c>
      <c r="C916" s="461">
        <v>-5273825.82</v>
      </c>
      <c r="E916" s="461"/>
    </row>
    <row r="917" spans="1:5">
      <c r="A917" s="460">
        <v>28300741</v>
      </c>
      <c r="B917" s="460" t="s">
        <v>2611</v>
      </c>
      <c r="C917" s="461">
        <v>-549901.42000000004</v>
      </c>
      <c r="E917" s="461"/>
    </row>
    <row r="918" spans="1:5">
      <c r="A918" s="460">
        <v>28300761</v>
      </c>
      <c r="B918" s="460" t="s">
        <v>2911</v>
      </c>
      <c r="C918" s="461">
        <v>-2704389.1</v>
      </c>
      <c r="E918" s="461"/>
    </row>
    <row r="919" spans="1:5">
      <c r="A919" s="460">
        <v>28302001</v>
      </c>
      <c r="B919" s="460" t="s">
        <v>2620</v>
      </c>
      <c r="C919" s="461">
        <v>-12095246.99</v>
      </c>
      <c r="E919" s="461"/>
    </row>
    <row r="920" spans="1:5">
      <c r="A920" s="460">
        <v>28302002</v>
      </c>
      <c r="B920" s="460" t="s">
        <v>2621</v>
      </c>
      <c r="C920" s="461">
        <v>-27418685.93</v>
      </c>
      <c r="E920" s="461"/>
    </row>
    <row r="921" spans="1:5">
      <c r="A921" s="460">
        <v>28302011</v>
      </c>
      <c r="B921" s="460" t="s">
        <v>2622</v>
      </c>
      <c r="C921" s="461">
        <v>-3822824.39</v>
      </c>
      <c r="E921" s="461"/>
    </row>
    <row r="922" spans="1:5">
      <c r="A922" s="460">
        <v>28302012</v>
      </c>
      <c r="B922" s="460" t="s">
        <v>2623</v>
      </c>
      <c r="C922" s="461">
        <v>-6450270.4800000004</v>
      </c>
      <c r="E922" s="461"/>
    </row>
    <row r="923" spans="1:5">
      <c r="A923" s="460">
        <v>28302021</v>
      </c>
      <c r="B923" s="460" t="s">
        <v>2624</v>
      </c>
      <c r="C923" s="461">
        <v>-11573608.98</v>
      </c>
      <c r="E923" s="461"/>
    </row>
    <row r="924" spans="1:5">
      <c r="A924" s="460">
        <v>28302022</v>
      </c>
      <c r="B924" s="460" t="s">
        <v>2625</v>
      </c>
      <c r="C924" s="461">
        <v>-3986156.75</v>
      </c>
      <c r="E924" s="461"/>
    </row>
    <row r="925" spans="1:5">
      <c r="A925" s="460">
        <v>28302031</v>
      </c>
      <c r="B925" s="460" t="s">
        <v>2727</v>
      </c>
      <c r="C925" s="461">
        <v>-380565.1</v>
      </c>
      <c r="E925" s="461"/>
    </row>
    <row r="926" spans="1:5">
      <c r="A926" s="460">
        <v>28302041</v>
      </c>
      <c r="B926" s="460" t="s">
        <v>2755</v>
      </c>
      <c r="C926" s="461">
        <v>-7424741.5599999996</v>
      </c>
      <c r="E926" s="461"/>
    </row>
    <row r="927" spans="1:5">
      <c r="A927" s="460">
        <v>28302051</v>
      </c>
      <c r="B927" s="460" t="s">
        <v>2850</v>
      </c>
      <c r="C927" s="461">
        <v>-2865768.23</v>
      </c>
      <c r="E927" s="461"/>
    </row>
    <row r="928" spans="1:5">
      <c r="A928" s="460">
        <v>28302061</v>
      </c>
      <c r="B928" s="460" t="s">
        <v>2863</v>
      </c>
      <c r="C928" s="461">
        <v>-3105745.24</v>
      </c>
      <c r="E928" s="461"/>
    </row>
    <row r="929" spans="1:5">
      <c r="A929" s="460">
        <v>43800003</v>
      </c>
      <c r="B929" s="460" t="s">
        <v>1651</v>
      </c>
      <c r="C929" s="461">
        <v>128673648</v>
      </c>
      <c r="E929" s="461"/>
    </row>
    <row r="930" spans="1:5">
      <c r="A930" s="460">
        <v>43900003</v>
      </c>
      <c r="B930" s="460" t="s">
        <v>1247</v>
      </c>
      <c r="C930" s="461">
        <v>5848610</v>
      </c>
      <c r="E930" s="461"/>
    </row>
    <row r="931" spans="1:5">
      <c r="A931" s="460" t="s">
        <v>391</v>
      </c>
      <c r="C931" s="461">
        <v>-237405623.47</v>
      </c>
      <c r="E931" s="461"/>
    </row>
    <row r="933" spans="1:5">
      <c r="E933" s="461"/>
    </row>
    <row r="937" spans="1:5">
      <c r="E937" s="461"/>
    </row>
    <row r="938" spans="1:5">
      <c r="E938" s="461"/>
    </row>
    <row r="939" spans="1:5">
      <c r="E939" s="461"/>
    </row>
    <row r="941" spans="1:5">
      <c r="E941" s="461"/>
    </row>
    <row r="944" spans="1:5">
      <c r="E944" s="461"/>
    </row>
    <row r="947" spans="5:5">
      <c r="E947" s="461"/>
    </row>
    <row r="948" spans="5:5">
      <c r="E948" s="461"/>
    </row>
    <row r="949" spans="5:5">
      <c r="E949" s="461"/>
    </row>
    <row r="952" spans="5:5">
      <c r="E952" s="461"/>
    </row>
    <row r="953" spans="5:5">
      <c r="E953" s="461"/>
    </row>
    <row r="954" spans="5:5">
      <c r="E954" s="461"/>
    </row>
    <row r="955" spans="5:5">
      <c r="E955" s="461"/>
    </row>
    <row r="956" spans="5:5">
      <c r="E956" s="461"/>
    </row>
    <row r="957" spans="5:5">
      <c r="E957" s="461"/>
    </row>
    <row r="959" spans="5:5">
      <c r="E959" s="461"/>
    </row>
    <row r="960" spans="5:5">
      <c r="E960" s="461"/>
    </row>
    <row r="961" spans="1:5">
      <c r="E961" s="461"/>
    </row>
    <row r="962" spans="1:5">
      <c r="E962" s="461"/>
    </row>
    <row r="971" spans="1:5">
      <c r="A971" s="460" t="s">
        <v>2889</v>
      </c>
    </row>
    <row r="974" spans="1:5">
      <c r="A974" s="460" t="s">
        <v>2890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969"/>
  <sheetViews>
    <sheetView workbookViewId="0">
      <pane ySplit="11" topLeftCell="A12" activePane="bottomLeft" state="frozen"/>
      <selection pane="bottomLeft" activeCell="D1" sqref="D1"/>
    </sheetView>
  </sheetViews>
  <sheetFormatPr defaultColWidth="9.109375" defaultRowHeight="14.4"/>
  <cols>
    <col min="1" max="1" width="17.109375" style="452" customWidth="1"/>
    <col min="2" max="2" width="41.6640625" style="452" bestFit="1" customWidth="1"/>
    <col min="3" max="3" width="17.33203125" style="452" bestFit="1" customWidth="1"/>
    <col min="4" max="5" width="9.109375" style="452"/>
    <col min="6" max="6" width="44" style="452" bestFit="1" customWidth="1"/>
    <col min="7" max="11" width="9.109375" style="452"/>
    <col min="12" max="12" width="14.88671875" style="452" customWidth="1"/>
    <col min="13" max="16384" width="9.109375" style="452"/>
  </cols>
  <sheetData>
    <row r="1" spans="1:12">
      <c r="A1" s="452">
        <v>10100501</v>
      </c>
      <c r="B1" s="452" t="s">
        <v>831</v>
      </c>
      <c r="C1" s="453">
        <v>9196191368.5799999</v>
      </c>
      <c r="H1" s="452">
        <v>14300723</v>
      </c>
      <c r="I1" s="452" t="s">
        <v>3245</v>
      </c>
      <c r="L1" s="453">
        <v>45716.15</v>
      </c>
    </row>
    <row r="2" spans="1:12">
      <c r="A2" s="452">
        <v>10100502</v>
      </c>
      <c r="B2" s="452" t="s">
        <v>832</v>
      </c>
      <c r="C2" s="453">
        <v>3372335221.6100001</v>
      </c>
      <c r="H2" s="454">
        <v>16502163</v>
      </c>
      <c r="I2" s="454" t="s">
        <v>3077</v>
      </c>
      <c r="J2" s="454"/>
      <c r="K2" s="454"/>
      <c r="L2" s="455">
        <v>36332.1</v>
      </c>
    </row>
    <row r="3" spans="1:12">
      <c r="A3" s="452">
        <v>10100503</v>
      </c>
      <c r="B3" s="452" t="s">
        <v>833</v>
      </c>
      <c r="C3" s="453">
        <v>490277559.41000003</v>
      </c>
      <c r="H3" s="452">
        <v>18239111</v>
      </c>
      <c r="I3" s="452" t="s">
        <v>3246</v>
      </c>
      <c r="L3" s="453">
        <v>1359180.81</v>
      </c>
    </row>
    <row r="4" spans="1:12">
      <c r="A4" s="452">
        <v>10100601</v>
      </c>
      <c r="B4" s="452" t="s">
        <v>2679</v>
      </c>
      <c r="C4" s="453">
        <v>91489.57</v>
      </c>
      <c r="H4" s="454">
        <v>18605051</v>
      </c>
      <c r="I4" s="454" t="s">
        <v>3110</v>
      </c>
      <c r="J4" s="454"/>
      <c r="K4" s="454"/>
      <c r="L4" s="455">
        <v>1625524.14</v>
      </c>
    </row>
    <row r="5" spans="1:12">
      <c r="A5" s="452">
        <v>10100602</v>
      </c>
      <c r="B5" s="452" t="s">
        <v>2666</v>
      </c>
      <c r="C5" s="453">
        <v>35437.18</v>
      </c>
      <c r="H5" s="454">
        <v>18608722</v>
      </c>
      <c r="I5" s="454" t="s">
        <v>3101</v>
      </c>
      <c r="J5" s="454"/>
      <c r="K5" s="454"/>
      <c r="L5" s="455">
        <v>8781.25</v>
      </c>
    </row>
    <row r="6" spans="1:12">
      <c r="A6" s="452">
        <v>10500501</v>
      </c>
      <c r="B6" s="452" t="s">
        <v>834</v>
      </c>
      <c r="C6" s="453">
        <v>49003253.520000003</v>
      </c>
      <c r="H6" s="454">
        <v>23200833</v>
      </c>
      <c r="I6" s="454" t="s">
        <v>3111</v>
      </c>
      <c r="J6" s="454"/>
      <c r="K6" s="454"/>
      <c r="L6" s="454">
        <v>164</v>
      </c>
    </row>
    <row r="7" spans="1:12">
      <c r="A7" s="452">
        <v>10500502</v>
      </c>
      <c r="B7" s="452" t="s">
        <v>835</v>
      </c>
      <c r="C7" s="453">
        <v>1436092.92</v>
      </c>
      <c r="H7" s="454">
        <v>23701203</v>
      </c>
      <c r="I7" s="454" t="s">
        <v>2930</v>
      </c>
      <c r="J7" s="454"/>
      <c r="K7" s="454"/>
      <c r="L7" s="455">
        <v>-558402.81000000006</v>
      </c>
    </row>
    <row r="8" spans="1:12">
      <c r="A8" s="452">
        <v>10600501</v>
      </c>
      <c r="B8" s="452" t="s">
        <v>836</v>
      </c>
      <c r="C8" s="453">
        <v>41865761.539999999</v>
      </c>
      <c r="H8" s="454">
        <v>25400521</v>
      </c>
      <c r="I8" s="454" t="s">
        <v>2855</v>
      </c>
      <c r="J8" s="454"/>
      <c r="K8" s="454"/>
      <c r="L8" s="455">
        <v>-8175064.9699999997</v>
      </c>
    </row>
    <row r="9" spans="1:12">
      <c r="A9" s="452">
        <v>10600502</v>
      </c>
      <c r="B9" s="452" t="s">
        <v>837</v>
      </c>
      <c r="C9" s="453">
        <v>30280197.719999999</v>
      </c>
    </row>
    <row r="10" spans="1:12">
      <c r="A10" s="452">
        <v>10600503</v>
      </c>
      <c r="B10" s="452" t="s">
        <v>2029</v>
      </c>
      <c r="C10" s="453">
        <v>139673.15</v>
      </c>
    </row>
    <row r="11" spans="1:12">
      <c r="A11" s="452">
        <v>10600603</v>
      </c>
      <c r="B11" s="452" t="s">
        <v>2883</v>
      </c>
      <c r="C11" s="453">
        <v>12433.14</v>
      </c>
    </row>
    <row r="12" spans="1:12">
      <c r="A12" s="452">
        <v>10700013</v>
      </c>
      <c r="B12" s="452" t="s">
        <v>1577</v>
      </c>
      <c r="C12" s="453">
        <v>4198480.0999999996</v>
      </c>
    </row>
    <row r="13" spans="1:12">
      <c r="A13" s="452">
        <v>10700023</v>
      </c>
      <c r="B13" s="452" t="s">
        <v>2028</v>
      </c>
      <c r="C13" s="453">
        <v>-393750</v>
      </c>
    </row>
    <row r="14" spans="1:12">
      <c r="A14" s="452">
        <v>10700501</v>
      </c>
      <c r="B14" s="452" t="s">
        <v>397</v>
      </c>
      <c r="C14" s="453">
        <v>248239471.28</v>
      </c>
    </row>
    <row r="15" spans="1:12">
      <c r="A15" s="452">
        <v>10700502</v>
      </c>
      <c r="B15" s="452" t="s">
        <v>838</v>
      </c>
      <c r="C15" s="453">
        <v>99959720.629999995</v>
      </c>
    </row>
    <row r="16" spans="1:12">
      <c r="A16" s="452">
        <v>10700503</v>
      </c>
      <c r="B16" s="452" t="s">
        <v>1727</v>
      </c>
      <c r="C16" s="453">
        <v>78591342.930000007</v>
      </c>
    </row>
    <row r="17" spans="1:3">
      <c r="A17" s="452">
        <v>10700601</v>
      </c>
      <c r="B17" s="452" t="s">
        <v>2644</v>
      </c>
      <c r="C17" s="453">
        <v>224000</v>
      </c>
    </row>
    <row r="18" spans="1:3">
      <c r="A18" s="452">
        <v>10700602</v>
      </c>
      <c r="B18" s="452" t="s">
        <v>2645</v>
      </c>
      <c r="C18" s="453">
        <v>351120</v>
      </c>
    </row>
    <row r="19" spans="1:3">
      <c r="A19" s="452">
        <v>10800061</v>
      </c>
      <c r="B19" s="452" t="s">
        <v>854</v>
      </c>
      <c r="C19" s="453">
        <v>-83254884.390000001</v>
      </c>
    </row>
    <row r="20" spans="1:3">
      <c r="A20" s="452">
        <v>10800062</v>
      </c>
      <c r="B20" s="452" t="s">
        <v>854</v>
      </c>
      <c r="C20" s="453">
        <v>-271840800.38</v>
      </c>
    </row>
    <row r="21" spans="1:3">
      <c r="A21" s="452">
        <v>10800071</v>
      </c>
      <c r="B21" s="452" t="s">
        <v>855</v>
      </c>
      <c r="C21" s="453">
        <v>83254884.390000001</v>
      </c>
    </row>
    <row r="22" spans="1:3">
      <c r="A22" s="452">
        <v>10800072</v>
      </c>
      <c r="B22" s="452" t="s">
        <v>855</v>
      </c>
      <c r="C22" s="453">
        <v>271840800.38</v>
      </c>
    </row>
    <row r="23" spans="1:3">
      <c r="A23" s="452">
        <v>10800501</v>
      </c>
      <c r="B23" s="452" t="s">
        <v>527</v>
      </c>
      <c r="C23" s="453">
        <v>-3517649549.5900002</v>
      </c>
    </row>
    <row r="24" spans="1:3">
      <c r="A24" s="452">
        <v>10800502</v>
      </c>
      <c r="B24" s="452" t="s">
        <v>528</v>
      </c>
      <c r="C24" s="453">
        <v>-1307810422.8199999</v>
      </c>
    </row>
    <row r="25" spans="1:3">
      <c r="A25" s="452">
        <v>10800503</v>
      </c>
      <c r="B25" s="452" t="s">
        <v>1011</v>
      </c>
      <c r="C25" s="453">
        <v>-110159767.90000001</v>
      </c>
    </row>
    <row r="26" spans="1:3">
      <c r="A26" s="452">
        <v>10800541</v>
      </c>
      <c r="B26" s="452" t="s">
        <v>95</v>
      </c>
      <c r="C26" s="453">
        <v>10103962.789999999</v>
      </c>
    </row>
    <row r="27" spans="1:3">
      <c r="A27" s="452">
        <v>10800543</v>
      </c>
      <c r="B27" s="452" t="s">
        <v>96</v>
      </c>
      <c r="C27" s="453">
        <v>44974.16</v>
      </c>
    </row>
    <row r="28" spans="1:3">
      <c r="A28" s="452">
        <v>10800552</v>
      </c>
      <c r="B28" s="452" t="s">
        <v>1012</v>
      </c>
      <c r="C28" s="453">
        <v>4335653.3899999997</v>
      </c>
    </row>
    <row r="29" spans="1:3">
      <c r="A29" s="452">
        <v>11100501</v>
      </c>
      <c r="B29" s="452" t="s">
        <v>701</v>
      </c>
      <c r="C29" s="453">
        <v>-31918787.460000001</v>
      </c>
    </row>
    <row r="30" spans="1:3">
      <c r="A30" s="452">
        <v>11100502</v>
      </c>
      <c r="B30" s="452" t="s">
        <v>702</v>
      </c>
      <c r="C30" s="453">
        <v>-5906147.9299999997</v>
      </c>
    </row>
    <row r="31" spans="1:3">
      <c r="A31" s="452">
        <v>11100503</v>
      </c>
      <c r="B31" s="452" t="s">
        <v>703</v>
      </c>
      <c r="C31" s="453">
        <v>-93499863.950000003</v>
      </c>
    </row>
    <row r="32" spans="1:3">
      <c r="A32" s="452">
        <v>11400001</v>
      </c>
      <c r="B32" s="452" t="s">
        <v>220</v>
      </c>
      <c r="C32" s="453">
        <v>946172.25</v>
      </c>
    </row>
    <row r="33" spans="1:3">
      <c r="A33" s="452">
        <v>11400011</v>
      </c>
      <c r="B33" s="452" t="s">
        <v>1755</v>
      </c>
      <c r="C33" s="453">
        <v>302358.01</v>
      </c>
    </row>
    <row r="34" spans="1:3">
      <c r="A34" s="452">
        <v>11400031</v>
      </c>
      <c r="B34" s="452" t="s">
        <v>1442</v>
      </c>
      <c r="C34" s="453">
        <v>76622596.840000004</v>
      </c>
    </row>
    <row r="35" spans="1:3">
      <c r="A35" s="452">
        <v>11400061</v>
      </c>
      <c r="B35" s="452" t="s">
        <v>1355</v>
      </c>
      <c r="C35" s="453">
        <v>156960790.84</v>
      </c>
    </row>
    <row r="36" spans="1:3">
      <c r="A36" s="452">
        <v>11400071</v>
      </c>
      <c r="B36" s="452" t="s">
        <v>1850</v>
      </c>
      <c r="C36" s="453">
        <v>16950332.899999999</v>
      </c>
    </row>
    <row r="37" spans="1:3">
      <c r="A37" s="452">
        <v>11400091</v>
      </c>
      <c r="B37" s="452" t="s">
        <v>2394</v>
      </c>
      <c r="C37" s="453">
        <v>31009424.030000001</v>
      </c>
    </row>
    <row r="38" spans="1:3">
      <c r="A38" s="452">
        <v>11500001</v>
      </c>
      <c r="B38" s="452" t="s">
        <v>898</v>
      </c>
      <c r="C38" s="453">
        <v>-884539</v>
      </c>
    </row>
    <row r="39" spans="1:3">
      <c r="A39" s="452">
        <v>11500011</v>
      </c>
      <c r="B39" s="452" t="s">
        <v>609</v>
      </c>
      <c r="C39" s="453">
        <v>-302358.01</v>
      </c>
    </row>
    <row r="40" spans="1:3">
      <c r="A40" s="452">
        <v>11500031</v>
      </c>
      <c r="B40" s="452" t="s">
        <v>1280</v>
      </c>
      <c r="C40" s="453">
        <v>-59599813.659999996</v>
      </c>
    </row>
    <row r="41" spans="1:3">
      <c r="A41" s="452">
        <v>11500041</v>
      </c>
      <c r="B41" s="452" t="s">
        <v>1343</v>
      </c>
      <c r="C41" s="453">
        <v>-34490681.200000003</v>
      </c>
    </row>
    <row r="42" spans="1:3">
      <c r="A42" s="452">
        <v>11500051</v>
      </c>
      <c r="B42" s="452" t="s">
        <v>1851</v>
      </c>
      <c r="C42" s="453">
        <v>-16742620.119999999</v>
      </c>
    </row>
    <row r="43" spans="1:3">
      <c r="A43" s="452">
        <v>11500061</v>
      </c>
      <c r="B43" s="452" t="s">
        <v>2396</v>
      </c>
      <c r="C43" s="453">
        <v>-4054361.32</v>
      </c>
    </row>
    <row r="44" spans="1:3">
      <c r="A44" s="452">
        <v>11730002</v>
      </c>
      <c r="B44" s="452" t="s">
        <v>610</v>
      </c>
      <c r="C44" s="453">
        <v>8654564.4700000007</v>
      </c>
    </row>
    <row r="45" spans="1:3">
      <c r="A45" s="452">
        <v>12100503</v>
      </c>
      <c r="B45" s="452" t="s">
        <v>704</v>
      </c>
      <c r="C45" s="453">
        <v>76803.08</v>
      </c>
    </row>
    <row r="46" spans="1:3">
      <c r="A46" s="452">
        <v>12100513</v>
      </c>
      <c r="B46" s="452" t="s">
        <v>705</v>
      </c>
      <c r="C46" s="453">
        <v>3194142.97</v>
      </c>
    </row>
    <row r="47" spans="1:3">
      <c r="A47" s="452">
        <v>12200503</v>
      </c>
      <c r="B47" s="452" t="s">
        <v>706</v>
      </c>
      <c r="C47" s="453">
        <v>79713.38</v>
      </c>
    </row>
    <row r="48" spans="1:3">
      <c r="A48" s="452">
        <v>12310000</v>
      </c>
      <c r="B48" s="452" t="s">
        <v>798</v>
      </c>
      <c r="C48" s="453">
        <v>29740793</v>
      </c>
    </row>
    <row r="49" spans="1:3">
      <c r="A49" s="452">
        <v>12400043</v>
      </c>
      <c r="B49" s="452" t="s">
        <v>1088</v>
      </c>
      <c r="C49" s="453">
        <v>49011607.310000002</v>
      </c>
    </row>
    <row r="50" spans="1:3">
      <c r="A50" s="452">
        <v>12400503</v>
      </c>
      <c r="B50" s="452" t="s">
        <v>351</v>
      </c>
      <c r="C50" s="453">
        <v>433379.07</v>
      </c>
    </row>
    <row r="51" spans="1:3">
      <c r="A51" s="452">
        <v>12400542</v>
      </c>
      <c r="B51" s="452" t="s">
        <v>2994</v>
      </c>
      <c r="C51" s="453">
        <v>-7222800</v>
      </c>
    </row>
    <row r="52" spans="1:3">
      <c r="A52" s="452">
        <v>12400552</v>
      </c>
      <c r="B52" s="452" t="s">
        <v>2995</v>
      </c>
      <c r="C52" s="453">
        <v>7222800</v>
      </c>
    </row>
    <row r="53" spans="1:3">
      <c r="A53" s="452">
        <v>12400553</v>
      </c>
      <c r="B53" s="452" t="s">
        <v>1591</v>
      </c>
      <c r="C53" s="453">
        <v>1295113.1599999999</v>
      </c>
    </row>
    <row r="54" spans="1:3">
      <c r="A54" s="452">
        <v>12800001</v>
      </c>
      <c r="B54" s="452" t="s">
        <v>2192</v>
      </c>
      <c r="C54" s="453">
        <v>18500000</v>
      </c>
    </row>
    <row r="55" spans="1:3">
      <c r="A55" s="452">
        <v>12800011</v>
      </c>
      <c r="B55" s="452" t="s">
        <v>2384</v>
      </c>
      <c r="C55" s="453">
        <v>1662360.65</v>
      </c>
    </row>
    <row r="56" spans="1:3">
      <c r="A56" s="452">
        <v>13100543</v>
      </c>
      <c r="B56" s="452" t="s">
        <v>1438</v>
      </c>
      <c r="C56" s="453">
        <v>31728.23</v>
      </c>
    </row>
    <row r="57" spans="1:3">
      <c r="A57" s="452">
        <v>13100563</v>
      </c>
      <c r="B57" s="452" t="s">
        <v>2483</v>
      </c>
      <c r="C57" s="453">
        <v>1403962.02</v>
      </c>
    </row>
    <row r="58" spans="1:3">
      <c r="A58" s="452">
        <v>13100573</v>
      </c>
      <c r="B58" s="452" t="s">
        <v>538</v>
      </c>
      <c r="C58" s="453">
        <v>15317.15</v>
      </c>
    </row>
    <row r="59" spans="1:3">
      <c r="A59" s="452">
        <v>13101003</v>
      </c>
      <c r="B59" s="452" t="s">
        <v>2484</v>
      </c>
      <c r="C59" s="453">
        <v>5607220.5300000003</v>
      </c>
    </row>
    <row r="60" spans="1:3">
      <c r="A60" s="452">
        <v>13101023</v>
      </c>
      <c r="B60" s="452" t="s">
        <v>1559</v>
      </c>
      <c r="C60" s="453">
        <v>22469621.489999998</v>
      </c>
    </row>
    <row r="61" spans="1:3">
      <c r="A61" s="452">
        <v>13101033</v>
      </c>
      <c r="B61" s="452" t="s">
        <v>2486</v>
      </c>
      <c r="C61" s="453">
        <v>1028740.01</v>
      </c>
    </row>
    <row r="62" spans="1:3">
      <c r="A62" s="452">
        <v>13101093</v>
      </c>
      <c r="B62" s="452" t="s">
        <v>646</v>
      </c>
      <c r="C62" s="453">
        <v>-22498.2</v>
      </c>
    </row>
    <row r="63" spans="1:3">
      <c r="A63" s="452">
        <v>13101113</v>
      </c>
      <c r="B63" s="452" t="s">
        <v>272</v>
      </c>
      <c r="C63" s="453">
        <v>-13169727.470000001</v>
      </c>
    </row>
    <row r="64" spans="1:3">
      <c r="A64" s="452">
        <v>13101123</v>
      </c>
      <c r="B64" s="452" t="s">
        <v>188</v>
      </c>
      <c r="C64" s="453">
        <v>-1884272.95</v>
      </c>
    </row>
    <row r="65" spans="1:3">
      <c r="A65" s="452">
        <v>13101163</v>
      </c>
      <c r="B65" s="452" t="s">
        <v>408</v>
      </c>
      <c r="C65" s="453">
        <v>105025.22</v>
      </c>
    </row>
    <row r="66" spans="1:3">
      <c r="A66" s="452">
        <v>13101183</v>
      </c>
      <c r="B66" s="452" t="s">
        <v>1484</v>
      </c>
      <c r="C66" s="453">
        <v>2079462.68</v>
      </c>
    </row>
    <row r="67" spans="1:3">
      <c r="A67" s="452">
        <v>13101193</v>
      </c>
      <c r="B67" s="452" t="s">
        <v>2091</v>
      </c>
      <c r="C67" s="453">
        <v>27467.65</v>
      </c>
    </row>
    <row r="68" spans="1:3">
      <c r="A68" s="452">
        <v>13101253</v>
      </c>
      <c r="B68" s="452" t="s">
        <v>1878</v>
      </c>
      <c r="C68" s="453">
        <v>411582.32</v>
      </c>
    </row>
    <row r="69" spans="1:3">
      <c r="A69" s="452">
        <v>13109003</v>
      </c>
      <c r="B69" s="452" t="s">
        <v>2532</v>
      </c>
      <c r="C69" s="453">
        <v>10910.15</v>
      </c>
    </row>
    <row r="70" spans="1:3">
      <c r="A70" s="452">
        <v>13109013</v>
      </c>
      <c r="B70" s="452" t="s">
        <v>2533</v>
      </c>
      <c r="C70" s="453">
        <v>3866</v>
      </c>
    </row>
    <row r="71" spans="1:3">
      <c r="A71" s="452">
        <v>13400021</v>
      </c>
      <c r="B71" s="452" t="s">
        <v>1209</v>
      </c>
      <c r="C71" s="453">
        <v>9861609.4000000004</v>
      </c>
    </row>
    <row r="72" spans="1:3">
      <c r="A72" s="452">
        <v>13400031</v>
      </c>
      <c r="B72" s="452" t="s">
        <v>1210</v>
      </c>
      <c r="C72" s="453">
        <v>-9861609.4000000004</v>
      </c>
    </row>
    <row r="73" spans="1:3">
      <c r="A73" s="452">
        <v>13400073</v>
      </c>
      <c r="B73" s="452" t="s">
        <v>988</v>
      </c>
      <c r="C73" s="453">
        <v>1237090.52</v>
      </c>
    </row>
    <row r="74" spans="1:3">
      <c r="A74" s="452">
        <v>13400111</v>
      </c>
      <c r="B74" s="452" t="s">
        <v>1005</v>
      </c>
      <c r="C74" s="453">
        <v>25000</v>
      </c>
    </row>
    <row r="75" spans="1:3">
      <c r="A75" s="452">
        <v>13400123</v>
      </c>
      <c r="B75" s="452" t="s">
        <v>2015</v>
      </c>
      <c r="C75" s="453">
        <v>414211.93</v>
      </c>
    </row>
    <row r="76" spans="1:3">
      <c r="A76" s="452">
        <v>13400211</v>
      </c>
      <c r="B76" s="452" t="s">
        <v>2092</v>
      </c>
      <c r="C76" s="453">
        <v>52300</v>
      </c>
    </row>
    <row r="77" spans="1:3">
      <c r="A77" s="452">
        <v>13400241</v>
      </c>
      <c r="B77" s="452" t="s">
        <v>2741</v>
      </c>
      <c r="C77" s="453">
        <v>449616</v>
      </c>
    </row>
    <row r="78" spans="1:3">
      <c r="A78" s="452">
        <v>13400261</v>
      </c>
      <c r="B78" s="452" t="s">
        <v>2828</v>
      </c>
      <c r="C78" s="453">
        <v>78717</v>
      </c>
    </row>
    <row r="79" spans="1:3">
      <c r="A79" s="452">
        <v>13400271</v>
      </c>
      <c r="B79" s="452" t="s">
        <v>2185</v>
      </c>
      <c r="C79" s="453">
        <v>121770</v>
      </c>
    </row>
    <row r="80" spans="1:3">
      <c r="A80" s="452">
        <v>13400281</v>
      </c>
      <c r="B80" s="452" t="s">
        <v>2148</v>
      </c>
      <c r="C80" s="453">
        <v>50253</v>
      </c>
    </row>
    <row r="81" spans="1:3">
      <c r="A81" s="452">
        <v>13400311</v>
      </c>
      <c r="B81" s="452" t="s">
        <v>2565</v>
      </c>
      <c r="C81" s="453">
        <v>194700</v>
      </c>
    </row>
    <row r="82" spans="1:3">
      <c r="A82" s="452">
        <v>13400321</v>
      </c>
      <c r="B82" s="452" t="s">
        <v>2969</v>
      </c>
      <c r="C82" s="453">
        <v>44370</v>
      </c>
    </row>
    <row r="83" spans="1:3">
      <c r="A83" s="452">
        <v>13400332</v>
      </c>
      <c r="B83" s="452" t="s">
        <v>2895</v>
      </c>
      <c r="C83" s="453">
        <v>1195131.51</v>
      </c>
    </row>
    <row r="84" spans="1:3">
      <c r="A84" s="452">
        <v>13500003</v>
      </c>
      <c r="B84" s="452" t="s">
        <v>1272</v>
      </c>
      <c r="C84" s="453">
        <v>7534.56</v>
      </c>
    </row>
    <row r="85" spans="1:3">
      <c r="A85" s="452">
        <v>13500051</v>
      </c>
      <c r="B85" s="452" t="s">
        <v>309</v>
      </c>
      <c r="C85" s="453">
        <v>73353</v>
      </c>
    </row>
    <row r="86" spans="1:3">
      <c r="A86" s="452">
        <v>13500061</v>
      </c>
      <c r="B86" s="452" t="s">
        <v>1200</v>
      </c>
      <c r="C86" s="453">
        <v>1786010</v>
      </c>
    </row>
    <row r="87" spans="1:3">
      <c r="A87" s="452">
        <v>13500071</v>
      </c>
      <c r="B87" s="452" t="s">
        <v>1201</v>
      </c>
      <c r="C87" s="453">
        <v>1818485</v>
      </c>
    </row>
    <row r="88" spans="1:3">
      <c r="A88" s="452">
        <v>13500183</v>
      </c>
      <c r="B88" s="452" t="s">
        <v>2043</v>
      </c>
      <c r="C88" s="453">
        <v>100000</v>
      </c>
    </row>
    <row r="89" spans="1:3">
      <c r="A89" s="452">
        <v>13500201</v>
      </c>
      <c r="B89" s="452" t="s">
        <v>2386</v>
      </c>
      <c r="C89" s="453">
        <v>577634.57999999996</v>
      </c>
    </row>
    <row r="90" spans="1:3">
      <c r="A90" s="452">
        <v>14100311</v>
      </c>
      <c r="B90" s="452" t="s">
        <v>136</v>
      </c>
      <c r="C90" s="453">
        <v>3259692.33</v>
      </c>
    </row>
    <row r="91" spans="1:3">
      <c r="A91" s="452">
        <v>14200003</v>
      </c>
      <c r="B91" s="452" t="s">
        <v>300</v>
      </c>
      <c r="C91" s="452">
        <v>-498.1</v>
      </c>
    </row>
    <row r="92" spans="1:3">
      <c r="A92" s="452">
        <v>14200201</v>
      </c>
      <c r="B92" s="452" t="s">
        <v>2494</v>
      </c>
      <c r="C92" s="453">
        <v>139578542.46000001</v>
      </c>
    </row>
    <row r="93" spans="1:3">
      <c r="A93" s="452">
        <v>14200202</v>
      </c>
      <c r="B93" s="452" t="s">
        <v>2495</v>
      </c>
      <c r="C93" s="453">
        <v>46485918.270000003</v>
      </c>
    </row>
    <row r="94" spans="1:3">
      <c r="A94" s="452">
        <v>14200203</v>
      </c>
      <c r="B94" s="452" t="s">
        <v>2496</v>
      </c>
      <c r="C94" s="453">
        <v>-2502077.64</v>
      </c>
    </row>
    <row r="95" spans="1:3">
      <c r="A95" s="452">
        <v>14200213</v>
      </c>
      <c r="B95" s="452" t="s">
        <v>2513</v>
      </c>
      <c r="C95" s="453">
        <v>-24678.54</v>
      </c>
    </row>
    <row r="96" spans="1:3">
      <c r="A96" s="452">
        <v>14200223</v>
      </c>
      <c r="B96" s="452" t="s">
        <v>2514</v>
      </c>
      <c r="C96" s="453">
        <v>21822.79</v>
      </c>
    </row>
    <row r="97" spans="1:6">
      <c r="A97" s="452">
        <v>14200253</v>
      </c>
      <c r="B97" s="452" t="s">
        <v>2497</v>
      </c>
      <c r="C97" s="453">
        <v>-8044.29</v>
      </c>
    </row>
    <row r="98" spans="1:6">
      <c r="A98" s="452">
        <v>14300062</v>
      </c>
      <c r="B98" s="452" t="s">
        <v>2277</v>
      </c>
      <c r="C98" s="453">
        <v>6876923.5199999996</v>
      </c>
    </row>
    <row r="99" spans="1:6">
      <c r="A99" s="452">
        <v>14300072</v>
      </c>
      <c r="B99" s="452" t="s">
        <v>1633</v>
      </c>
      <c r="C99" s="453">
        <v>194026.61</v>
      </c>
    </row>
    <row r="100" spans="1:6">
      <c r="A100" s="452">
        <v>14300081</v>
      </c>
      <c r="B100" s="452" t="s">
        <v>443</v>
      </c>
      <c r="C100" s="453">
        <v>200745.52</v>
      </c>
    </row>
    <row r="101" spans="1:6">
      <c r="A101" s="452">
        <v>14300082</v>
      </c>
      <c r="B101" s="452" t="s">
        <v>2843</v>
      </c>
      <c r="C101" s="453">
        <v>194026.5</v>
      </c>
    </row>
    <row r="102" spans="1:6">
      <c r="A102" s="452">
        <v>14300141</v>
      </c>
      <c r="B102" s="452" t="s">
        <v>1530</v>
      </c>
      <c r="C102" s="453">
        <v>11239858.25</v>
      </c>
    </row>
    <row r="103" spans="1:6">
      <c r="A103" s="452">
        <v>14300151</v>
      </c>
      <c r="B103" s="452" t="s">
        <v>1531</v>
      </c>
      <c r="C103" s="453">
        <v>1170480.3600000001</v>
      </c>
    </row>
    <row r="104" spans="1:6">
      <c r="A104" s="452">
        <v>14300171</v>
      </c>
      <c r="B104" s="452" t="s">
        <v>678</v>
      </c>
      <c r="C104" s="453">
        <v>11024968.380000001</v>
      </c>
    </row>
    <row r="105" spans="1:6">
      <c r="A105" s="452">
        <v>14300241</v>
      </c>
      <c r="B105" s="452" t="s">
        <v>2613</v>
      </c>
      <c r="C105" s="453">
        <v>126769.45</v>
      </c>
    </row>
    <row r="106" spans="1:6">
      <c r="A106" s="452">
        <v>14300261</v>
      </c>
      <c r="B106" s="452" t="s">
        <v>416</v>
      </c>
      <c r="C106" s="453">
        <v>4274951.8</v>
      </c>
    </row>
    <row r="107" spans="1:6">
      <c r="A107" s="452">
        <v>14300333</v>
      </c>
      <c r="B107" s="452" t="s">
        <v>865</v>
      </c>
      <c r="C107" s="453">
        <v>44211.33</v>
      </c>
    </row>
    <row r="108" spans="1:6">
      <c r="A108" s="452">
        <v>14300703</v>
      </c>
      <c r="B108" s="452" t="s">
        <v>2498</v>
      </c>
      <c r="C108" s="453">
        <v>10088896.119999999</v>
      </c>
    </row>
    <row r="109" spans="1:6">
      <c r="A109" s="452">
        <v>14300713</v>
      </c>
      <c r="B109" s="452" t="s">
        <v>2499</v>
      </c>
      <c r="C109" s="453">
        <v>32842.47</v>
      </c>
    </row>
    <row r="110" spans="1:6">
      <c r="A110" s="456">
        <v>14300723</v>
      </c>
      <c r="B110" s="456" t="s">
        <v>3245</v>
      </c>
      <c r="C110" s="457">
        <v>45716.15</v>
      </c>
      <c r="D110" s="456"/>
      <c r="F110" s="456"/>
    </row>
    <row r="111" spans="1:6">
      <c r="A111" s="452">
        <v>14300733</v>
      </c>
      <c r="B111" s="452" t="s">
        <v>2500</v>
      </c>
      <c r="C111" s="453">
        <v>13114718.550000001</v>
      </c>
    </row>
    <row r="112" spans="1:6">
      <c r="A112" s="452">
        <v>14300743</v>
      </c>
      <c r="B112" s="452" t="s">
        <v>2501</v>
      </c>
      <c r="C112" s="453">
        <v>528473.42000000004</v>
      </c>
    </row>
    <row r="113" spans="1:3">
      <c r="A113" s="452">
        <v>14300763</v>
      </c>
      <c r="B113" s="452" t="s">
        <v>2466</v>
      </c>
      <c r="C113" s="453">
        <v>1512997.8</v>
      </c>
    </row>
    <row r="114" spans="1:3">
      <c r="A114" s="452">
        <v>14300921</v>
      </c>
      <c r="B114" s="452" t="s">
        <v>839</v>
      </c>
      <c r="C114" s="453">
        <v>690893.36</v>
      </c>
    </row>
    <row r="115" spans="1:3">
      <c r="A115" s="452">
        <v>14301022</v>
      </c>
      <c r="B115" s="452" t="s">
        <v>331</v>
      </c>
      <c r="C115" s="453">
        <v>2271444.19</v>
      </c>
    </row>
    <row r="116" spans="1:3">
      <c r="A116" s="452">
        <v>14301033</v>
      </c>
      <c r="B116" s="452" t="s">
        <v>2642</v>
      </c>
      <c r="C116" s="453">
        <v>88464.76</v>
      </c>
    </row>
    <row r="117" spans="1:3">
      <c r="A117" s="452">
        <v>14301041</v>
      </c>
      <c r="B117" s="452" t="s">
        <v>2688</v>
      </c>
      <c r="C117" s="452">
        <v>532</v>
      </c>
    </row>
    <row r="118" spans="1:3">
      <c r="A118" s="452">
        <v>14301043</v>
      </c>
      <c r="B118" s="452" t="s">
        <v>2985</v>
      </c>
      <c r="C118" s="453">
        <v>2035010.14</v>
      </c>
    </row>
    <row r="119" spans="1:3">
      <c r="A119" s="452">
        <v>14400311</v>
      </c>
      <c r="B119" s="452" t="s">
        <v>2502</v>
      </c>
      <c r="C119" s="453">
        <v>-5687139.2400000002</v>
      </c>
    </row>
    <row r="120" spans="1:3">
      <c r="A120" s="452">
        <v>14400312</v>
      </c>
      <c r="B120" s="452" t="s">
        <v>2503</v>
      </c>
      <c r="C120" s="453">
        <v>-1584671.08</v>
      </c>
    </row>
    <row r="121" spans="1:3">
      <c r="A121" s="452">
        <v>14400313</v>
      </c>
      <c r="B121" s="452" t="s">
        <v>2534</v>
      </c>
      <c r="C121" s="453">
        <v>-139486.87</v>
      </c>
    </row>
    <row r="122" spans="1:3">
      <c r="A122" s="452">
        <v>14400343</v>
      </c>
      <c r="B122" s="452" t="s">
        <v>1364</v>
      </c>
      <c r="C122" s="453">
        <v>-1679948.17</v>
      </c>
    </row>
    <row r="123" spans="1:3">
      <c r="A123" s="452">
        <v>14400353</v>
      </c>
      <c r="B123" s="452" t="s">
        <v>2504</v>
      </c>
      <c r="C123" s="453">
        <v>-526486.04</v>
      </c>
    </row>
    <row r="124" spans="1:3">
      <c r="A124" s="452">
        <v>14600000</v>
      </c>
      <c r="B124" s="452" t="s">
        <v>205</v>
      </c>
      <c r="C124" s="453">
        <v>877289.17</v>
      </c>
    </row>
    <row r="125" spans="1:3">
      <c r="A125" s="452">
        <v>15100021</v>
      </c>
      <c r="B125" s="452" t="s">
        <v>242</v>
      </c>
      <c r="C125" s="453">
        <v>5286845.1900000004</v>
      </c>
    </row>
    <row r="126" spans="1:3">
      <c r="A126" s="452">
        <v>15100031</v>
      </c>
      <c r="B126" s="452" t="s">
        <v>42</v>
      </c>
      <c r="C126" s="453">
        <v>5805124.7300000004</v>
      </c>
    </row>
    <row r="127" spans="1:3">
      <c r="A127" s="452">
        <v>15100041</v>
      </c>
      <c r="B127" s="452" t="s">
        <v>1120</v>
      </c>
      <c r="C127" s="453">
        <v>213977.93</v>
      </c>
    </row>
    <row r="128" spans="1:3">
      <c r="A128" s="452">
        <v>15100061</v>
      </c>
      <c r="B128" s="452" t="s">
        <v>866</v>
      </c>
      <c r="C128" s="453">
        <v>22029.03</v>
      </c>
    </row>
    <row r="129" spans="1:3">
      <c r="A129" s="452">
        <v>15100081</v>
      </c>
      <c r="B129" s="452" t="s">
        <v>1121</v>
      </c>
      <c r="C129" s="453">
        <v>1524021.41</v>
      </c>
    </row>
    <row r="130" spans="1:3">
      <c r="A130" s="452">
        <v>15100091</v>
      </c>
      <c r="B130" s="452" t="s">
        <v>2011</v>
      </c>
      <c r="C130" s="453">
        <v>1779873.66</v>
      </c>
    </row>
    <row r="131" spans="1:3">
      <c r="A131" s="452">
        <v>15100101</v>
      </c>
      <c r="B131" s="452" t="s">
        <v>192</v>
      </c>
      <c r="C131" s="453">
        <v>4320236.93</v>
      </c>
    </row>
    <row r="132" spans="1:3">
      <c r="A132" s="452">
        <v>15100122</v>
      </c>
      <c r="B132" s="452" t="s">
        <v>430</v>
      </c>
      <c r="C132" s="453">
        <v>296599.96000000002</v>
      </c>
    </row>
    <row r="133" spans="1:3">
      <c r="A133" s="452">
        <v>15100181</v>
      </c>
      <c r="B133" s="452" t="s">
        <v>1374</v>
      </c>
      <c r="C133" s="453">
        <v>131670.10999999999</v>
      </c>
    </row>
    <row r="134" spans="1:3">
      <c r="A134" s="452">
        <v>15100211</v>
      </c>
      <c r="B134" s="452" t="s">
        <v>150</v>
      </c>
      <c r="C134" s="453">
        <v>-92958.8</v>
      </c>
    </row>
    <row r="135" spans="1:3">
      <c r="A135" s="452">
        <v>15100221</v>
      </c>
      <c r="B135" s="452" t="s">
        <v>1356</v>
      </c>
      <c r="C135" s="453">
        <v>350388.41</v>
      </c>
    </row>
    <row r="136" spans="1:3">
      <c r="A136" s="452">
        <v>15100271</v>
      </c>
      <c r="B136" s="452" t="s">
        <v>2435</v>
      </c>
      <c r="C136" s="453">
        <v>2796687.21</v>
      </c>
    </row>
    <row r="137" spans="1:3">
      <c r="A137" s="452">
        <v>15100291</v>
      </c>
      <c r="B137" s="452" t="s">
        <v>3021</v>
      </c>
      <c r="C137" s="453">
        <v>392523.81</v>
      </c>
    </row>
    <row r="138" spans="1:3">
      <c r="A138" s="452">
        <v>15111001</v>
      </c>
      <c r="B138" s="452" t="s">
        <v>1281</v>
      </c>
      <c r="C138" s="453">
        <v>242754.92</v>
      </c>
    </row>
    <row r="139" spans="1:3">
      <c r="A139" s="452">
        <v>15400023</v>
      </c>
      <c r="B139" s="452" t="s">
        <v>1541</v>
      </c>
      <c r="C139" s="453">
        <v>10648854.279999999</v>
      </c>
    </row>
    <row r="140" spans="1:3">
      <c r="A140" s="452">
        <v>15400031</v>
      </c>
      <c r="B140" s="452" t="s">
        <v>1113</v>
      </c>
      <c r="C140" s="453">
        <v>5758062.54</v>
      </c>
    </row>
    <row r="141" spans="1:3">
      <c r="A141" s="452">
        <v>15400033</v>
      </c>
      <c r="B141" s="452" t="s">
        <v>1163</v>
      </c>
      <c r="C141" s="453">
        <v>-10642949.439999999</v>
      </c>
    </row>
    <row r="142" spans="1:3">
      <c r="A142" s="452">
        <v>15400041</v>
      </c>
      <c r="B142" s="452" t="s">
        <v>885</v>
      </c>
      <c r="C142" s="453">
        <v>4318569.03</v>
      </c>
    </row>
    <row r="143" spans="1:3">
      <c r="A143" s="452">
        <v>15400061</v>
      </c>
      <c r="B143" s="452" t="s">
        <v>1173</v>
      </c>
      <c r="C143" s="453">
        <v>18964261.010000002</v>
      </c>
    </row>
    <row r="144" spans="1:3">
      <c r="A144" s="452">
        <v>15400101</v>
      </c>
      <c r="B144" s="452" t="s">
        <v>553</v>
      </c>
      <c r="C144" s="453">
        <v>27508884.859999999</v>
      </c>
    </row>
    <row r="145" spans="1:3">
      <c r="A145" s="452">
        <v>15400102</v>
      </c>
      <c r="B145" s="452" t="s">
        <v>554</v>
      </c>
      <c r="C145" s="453">
        <v>5466156.9299999997</v>
      </c>
    </row>
    <row r="146" spans="1:3">
      <c r="A146" s="452">
        <v>15400103</v>
      </c>
      <c r="B146" s="452" t="s">
        <v>1177</v>
      </c>
      <c r="C146" s="453">
        <v>29907904.82</v>
      </c>
    </row>
    <row r="147" spans="1:3">
      <c r="A147" s="452">
        <v>15400181</v>
      </c>
      <c r="B147" s="452" t="s">
        <v>2391</v>
      </c>
      <c r="C147" s="453">
        <v>3818021.44</v>
      </c>
    </row>
    <row r="148" spans="1:3">
      <c r="A148" s="452">
        <v>15600003</v>
      </c>
      <c r="B148" s="452" t="s">
        <v>2695</v>
      </c>
      <c r="C148" s="453">
        <v>424429.3</v>
      </c>
    </row>
    <row r="149" spans="1:3">
      <c r="A149" s="452">
        <v>15810001</v>
      </c>
      <c r="B149" s="452" t="s">
        <v>2854</v>
      </c>
      <c r="C149" s="453">
        <v>4082.8</v>
      </c>
    </row>
    <row r="150" spans="1:3">
      <c r="A150" s="452">
        <v>16300023</v>
      </c>
      <c r="B150" s="452" t="s">
        <v>1221</v>
      </c>
      <c r="C150" s="453">
        <v>3182036.59</v>
      </c>
    </row>
    <row r="151" spans="1:3">
      <c r="A151" s="452">
        <v>16300063</v>
      </c>
      <c r="B151" s="452" t="s">
        <v>1222</v>
      </c>
      <c r="C151" s="453">
        <v>485395.85</v>
      </c>
    </row>
    <row r="152" spans="1:3">
      <c r="A152" s="452">
        <v>16410002</v>
      </c>
      <c r="B152" s="452" t="s">
        <v>1258</v>
      </c>
      <c r="C152" s="453">
        <v>11013138.880000001</v>
      </c>
    </row>
    <row r="153" spans="1:3">
      <c r="A153" s="452">
        <v>16410012</v>
      </c>
      <c r="B153" s="452" t="s">
        <v>752</v>
      </c>
      <c r="C153" s="453">
        <v>2742409.9</v>
      </c>
    </row>
    <row r="154" spans="1:3">
      <c r="A154" s="452">
        <v>16410022</v>
      </c>
      <c r="B154" s="452" t="s">
        <v>293</v>
      </c>
      <c r="C154" s="453">
        <v>16345638.359999999</v>
      </c>
    </row>
    <row r="155" spans="1:3">
      <c r="A155" s="452">
        <v>16420012</v>
      </c>
      <c r="B155" s="452" t="s">
        <v>110</v>
      </c>
      <c r="C155" s="453">
        <v>45176.84</v>
      </c>
    </row>
    <row r="156" spans="1:3">
      <c r="A156" s="452">
        <v>16500013</v>
      </c>
      <c r="B156" s="452" t="s">
        <v>3023</v>
      </c>
      <c r="C156" s="453">
        <v>2220280.0499999998</v>
      </c>
    </row>
    <row r="157" spans="1:3">
      <c r="A157" s="452">
        <v>16500063</v>
      </c>
      <c r="B157" s="452" t="s">
        <v>3024</v>
      </c>
      <c r="C157" s="453">
        <v>224921.02</v>
      </c>
    </row>
    <row r="158" spans="1:3">
      <c r="A158" s="452">
        <v>16500083</v>
      </c>
      <c r="B158" s="452" t="s">
        <v>3025</v>
      </c>
      <c r="C158" s="453">
        <v>2928207.5</v>
      </c>
    </row>
    <row r="159" spans="1:3">
      <c r="A159" s="452">
        <v>16500103</v>
      </c>
      <c r="B159" s="452" t="s">
        <v>3026</v>
      </c>
      <c r="C159" s="453">
        <v>20000</v>
      </c>
    </row>
    <row r="160" spans="1:3">
      <c r="A160" s="452">
        <v>16500143</v>
      </c>
      <c r="B160" s="452" t="s">
        <v>2286</v>
      </c>
      <c r="C160" s="453">
        <v>529010.06999999995</v>
      </c>
    </row>
    <row r="161" spans="1:3">
      <c r="A161" s="452">
        <v>16500153</v>
      </c>
      <c r="B161" s="452" t="s">
        <v>3237</v>
      </c>
      <c r="C161" s="453">
        <v>127321.93</v>
      </c>
    </row>
    <row r="162" spans="1:3">
      <c r="A162" s="452">
        <v>16500183</v>
      </c>
      <c r="B162" s="452" t="s">
        <v>3084</v>
      </c>
      <c r="C162" s="453">
        <v>312572.95</v>
      </c>
    </row>
    <row r="163" spans="1:3">
      <c r="A163" s="452">
        <v>16500283</v>
      </c>
      <c r="B163" s="452" t="s">
        <v>3032</v>
      </c>
      <c r="C163" s="453">
        <v>1974823.76</v>
      </c>
    </row>
    <row r="164" spans="1:3">
      <c r="A164" s="452">
        <v>16500321</v>
      </c>
      <c r="B164" s="452" t="s">
        <v>3027</v>
      </c>
      <c r="C164" s="453">
        <v>613930.9</v>
      </c>
    </row>
    <row r="165" spans="1:3">
      <c r="A165" s="452">
        <v>16500331</v>
      </c>
      <c r="B165" s="452" t="s">
        <v>3106</v>
      </c>
      <c r="C165" s="453">
        <v>780264.9</v>
      </c>
    </row>
    <row r="166" spans="1:3">
      <c r="A166" s="452">
        <v>16500333</v>
      </c>
      <c r="B166" s="452" t="s">
        <v>3033</v>
      </c>
      <c r="C166" s="452">
        <v>465</v>
      </c>
    </row>
    <row r="167" spans="1:3">
      <c r="A167" s="452">
        <v>16500351</v>
      </c>
      <c r="B167" s="452" t="s">
        <v>3119</v>
      </c>
      <c r="C167" s="453">
        <v>91391.62</v>
      </c>
    </row>
    <row r="168" spans="1:3">
      <c r="A168" s="452">
        <v>16500383</v>
      </c>
      <c r="B168" s="452" t="s">
        <v>3035</v>
      </c>
      <c r="C168" s="453">
        <v>256058.46</v>
      </c>
    </row>
    <row r="169" spans="1:3">
      <c r="A169" s="452">
        <v>16500413</v>
      </c>
      <c r="B169" s="452" t="s">
        <v>3036</v>
      </c>
      <c r="C169" s="453">
        <v>284291.68</v>
      </c>
    </row>
    <row r="170" spans="1:3">
      <c r="A170" s="452">
        <v>16500433</v>
      </c>
      <c r="B170" s="452" t="s">
        <v>3037</v>
      </c>
      <c r="C170" s="453">
        <v>212919.33</v>
      </c>
    </row>
    <row r="171" spans="1:3">
      <c r="A171" s="452">
        <v>16500443</v>
      </c>
      <c r="B171" s="452" t="s">
        <v>3038</v>
      </c>
      <c r="C171" s="453">
        <v>193725.26</v>
      </c>
    </row>
    <row r="172" spans="1:3">
      <c r="A172" s="452">
        <v>16500563</v>
      </c>
      <c r="B172" s="452" t="s">
        <v>3041</v>
      </c>
      <c r="C172" s="453">
        <v>87611.67</v>
      </c>
    </row>
    <row r="173" spans="1:3">
      <c r="A173" s="452">
        <v>16500583</v>
      </c>
      <c r="B173" s="452" t="s">
        <v>1006</v>
      </c>
      <c r="C173" s="453">
        <v>172812.35</v>
      </c>
    </row>
    <row r="174" spans="1:3">
      <c r="A174" s="452">
        <v>16500611</v>
      </c>
      <c r="B174" s="452" t="s">
        <v>3044</v>
      </c>
      <c r="C174" s="453">
        <v>417039</v>
      </c>
    </row>
    <row r="175" spans="1:3">
      <c r="A175" s="452">
        <v>16500612</v>
      </c>
      <c r="B175" s="452" t="s">
        <v>3045</v>
      </c>
      <c r="C175" s="453">
        <v>262418.3</v>
      </c>
    </row>
    <row r="176" spans="1:3">
      <c r="A176" s="452">
        <v>16500622</v>
      </c>
      <c r="B176" s="452" t="s">
        <v>3046</v>
      </c>
      <c r="C176" s="453">
        <v>50930.85</v>
      </c>
    </row>
    <row r="177" spans="1:3">
      <c r="A177" s="452">
        <v>16500623</v>
      </c>
      <c r="B177" s="452" t="s">
        <v>497</v>
      </c>
      <c r="C177" s="453">
        <v>66887.520000000004</v>
      </c>
    </row>
    <row r="178" spans="1:3">
      <c r="A178" s="452">
        <v>16500673</v>
      </c>
      <c r="B178" s="452" t="s">
        <v>3047</v>
      </c>
      <c r="C178" s="453">
        <v>132239.74</v>
      </c>
    </row>
    <row r="179" spans="1:3">
      <c r="A179" s="452">
        <v>16500693</v>
      </c>
      <c r="B179" s="452" t="s">
        <v>3050</v>
      </c>
      <c r="C179" s="453">
        <v>143703.31</v>
      </c>
    </row>
    <row r="180" spans="1:3">
      <c r="A180" s="452">
        <v>16500751</v>
      </c>
      <c r="B180" s="452" t="s">
        <v>1321</v>
      </c>
      <c r="C180" s="453">
        <v>6480.9</v>
      </c>
    </row>
    <row r="181" spans="1:3">
      <c r="A181" s="452">
        <v>16500753</v>
      </c>
      <c r="B181" s="452" t="s">
        <v>2077</v>
      </c>
      <c r="C181" s="453">
        <v>843618.76</v>
      </c>
    </row>
    <row r="182" spans="1:3">
      <c r="A182" s="452">
        <v>16500763</v>
      </c>
      <c r="B182" s="452" t="s">
        <v>2629</v>
      </c>
      <c r="C182" s="453">
        <v>19041.47</v>
      </c>
    </row>
    <row r="183" spans="1:3">
      <c r="A183" s="452">
        <v>16500783</v>
      </c>
      <c r="B183" s="452" t="s">
        <v>3055</v>
      </c>
      <c r="C183" s="453">
        <v>27085.919999999998</v>
      </c>
    </row>
    <row r="184" spans="1:3">
      <c r="A184" s="452">
        <v>16501003</v>
      </c>
      <c r="B184" s="452" t="s">
        <v>3059</v>
      </c>
      <c r="C184" s="453">
        <v>37070</v>
      </c>
    </row>
    <row r="185" spans="1:3">
      <c r="A185" s="452">
        <v>16501013</v>
      </c>
      <c r="B185" s="452" t="s">
        <v>1746</v>
      </c>
      <c r="C185" s="453">
        <v>90981.47</v>
      </c>
    </row>
    <row r="186" spans="1:3">
      <c r="A186" s="452">
        <v>16501051</v>
      </c>
      <c r="B186" s="452" t="s">
        <v>3060</v>
      </c>
      <c r="C186" s="453">
        <v>406825.65</v>
      </c>
    </row>
    <row r="187" spans="1:3">
      <c r="A187" s="452">
        <v>16501083</v>
      </c>
      <c r="B187" s="452" t="s">
        <v>3061</v>
      </c>
      <c r="C187" s="453">
        <v>15101.17</v>
      </c>
    </row>
    <row r="188" spans="1:3">
      <c r="A188" s="452">
        <v>16501103</v>
      </c>
      <c r="B188" s="452" t="s">
        <v>3062</v>
      </c>
      <c r="C188" s="453">
        <v>14127.29</v>
      </c>
    </row>
    <row r="189" spans="1:3">
      <c r="A189" s="452">
        <v>16502001</v>
      </c>
      <c r="B189" s="452" t="s">
        <v>3063</v>
      </c>
      <c r="C189" s="453">
        <v>35144</v>
      </c>
    </row>
    <row r="190" spans="1:3">
      <c r="A190" s="452">
        <v>16502013</v>
      </c>
      <c r="B190" s="452" t="s">
        <v>3085</v>
      </c>
      <c r="C190" s="453">
        <v>48935.4</v>
      </c>
    </row>
    <row r="191" spans="1:3">
      <c r="A191" s="452">
        <v>16502021</v>
      </c>
      <c r="B191" s="452" t="s">
        <v>3067</v>
      </c>
      <c r="C191" s="453">
        <v>54130</v>
      </c>
    </row>
    <row r="192" spans="1:3">
      <c r="A192" s="452">
        <v>16502023</v>
      </c>
      <c r="B192" s="452" t="s">
        <v>3068</v>
      </c>
      <c r="C192" s="453">
        <v>38230.639999999999</v>
      </c>
    </row>
    <row r="193" spans="1:6">
      <c r="A193" s="452">
        <v>16502053</v>
      </c>
      <c r="B193" s="452" t="s">
        <v>3070</v>
      </c>
      <c r="C193" s="453">
        <v>58906.79</v>
      </c>
    </row>
    <row r="194" spans="1:6">
      <c r="A194" s="452">
        <v>16502063</v>
      </c>
      <c r="B194" s="452" t="s">
        <v>3071</v>
      </c>
      <c r="C194" s="453">
        <v>100778.78</v>
      </c>
    </row>
    <row r="195" spans="1:6">
      <c r="A195" s="452">
        <v>16502113</v>
      </c>
      <c r="B195" s="452" t="s">
        <v>2815</v>
      </c>
      <c r="C195" s="453">
        <v>16767.23</v>
      </c>
    </row>
    <row r="196" spans="1:6">
      <c r="A196" s="452">
        <v>16502133</v>
      </c>
      <c r="B196" s="452" t="s">
        <v>3074</v>
      </c>
      <c r="C196" s="453">
        <v>32324.400000000001</v>
      </c>
    </row>
    <row r="197" spans="1:6">
      <c r="A197" s="452">
        <v>16502153</v>
      </c>
      <c r="B197" s="452" t="s">
        <v>3076</v>
      </c>
      <c r="C197" s="453">
        <v>56779.14</v>
      </c>
    </row>
    <row r="198" spans="1:6">
      <c r="A198" s="456">
        <v>16502163</v>
      </c>
      <c r="B198" s="456" t="s">
        <v>3077</v>
      </c>
      <c r="C198" s="457">
        <v>36332.1</v>
      </c>
      <c r="F198" s="456"/>
    </row>
    <row r="199" spans="1:6">
      <c r="A199" s="452">
        <v>16502181</v>
      </c>
      <c r="B199" s="452" t="s">
        <v>2338</v>
      </c>
      <c r="C199" s="453">
        <v>9164.11</v>
      </c>
    </row>
    <row r="200" spans="1:6">
      <c r="A200" s="452">
        <v>16502191</v>
      </c>
      <c r="B200" s="452" t="s">
        <v>2242</v>
      </c>
      <c r="C200" s="453">
        <v>345954.58</v>
      </c>
    </row>
    <row r="201" spans="1:6">
      <c r="A201" s="452">
        <v>16502201</v>
      </c>
      <c r="B201" s="452" t="s">
        <v>3087</v>
      </c>
      <c r="C201" s="453">
        <v>14084</v>
      </c>
    </row>
    <row r="202" spans="1:6">
      <c r="A202" s="452">
        <v>16502213</v>
      </c>
      <c r="B202" s="452" t="s">
        <v>3088</v>
      </c>
      <c r="C202" s="453">
        <v>41270</v>
      </c>
    </row>
    <row r="203" spans="1:6">
      <c r="A203" s="452">
        <v>16502221</v>
      </c>
      <c r="B203" s="452" t="s">
        <v>3042</v>
      </c>
      <c r="C203" s="453">
        <v>18023674.600000001</v>
      </c>
    </row>
    <row r="204" spans="1:6">
      <c r="A204" s="452">
        <v>16502231</v>
      </c>
      <c r="B204" s="452" t="s">
        <v>3043</v>
      </c>
      <c r="C204" s="453">
        <v>1748299.98</v>
      </c>
    </row>
    <row r="205" spans="1:6">
      <c r="A205" s="452">
        <v>16502241</v>
      </c>
      <c r="B205" s="452" t="s">
        <v>3089</v>
      </c>
      <c r="C205" s="453">
        <v>85982.52</v>
      </c>
    </row>
    <row r="206" spans="1:6">
      <c r="A206" s="452">
        <v>16502382</v>
      </c>
      <c r="B206" s="452" t="s">
        <v>3039</v>
      </c>
      <c r="C206" s="453">
        <v>2005486.25</v>
      </c>
    </row>
    <row r="207" spans="1:6">
      <c r="A207" s="452">
        <v>16502393</v>
      </c>
      <c r="B207" s="452" t="s">
        <v>3049</v>
      </c>
      <c r="C207" s="453">
        <v>15330</v>
      </c>
    </row>
    <row r="208" spans="1:6">
      <c r="A208" s="452">
        <v>16502403</v>
      </c>
      <c r="B208" s="452" t="s">
        <v>2830</v>
      </c>
      <c r="C208" s="453">
        <v>87600</v>
      </c>
    </row>
    <row r="209" spans="1:3">
      <c r="A209" s="452">
        <v>16502413</v>
      </c>
      <c r="B209" s="452" t="s">
        <v>3069</v>
      </c>
      <c r="C209" s="453">
        <v>60000</v>
      </c>
    </row>
    <row r="210" spans="1:3">
      <c r="A210" s="452">
        <v>16502423</v>
      </c>
      <c r="B210" s="452" t="s">
        <v>3075</v>
      </c>
      <c r="C210" s="453">
        <v>99653.16</v>
      </c>
    </row>
    <row r="211" spans="1:3">
      <c r="A211" s="452">
        <v>16502433</v>
      </c>
      <c r="B211" s="452" t="s">
        <v>3120</v>
      </c>
      <c r="C211" s="453">
        <v>40906.92</v>
      </c>
    </row>
    <row r="212" spans="1:3">
      <c r="A212" s="452">
        <v>16502443</v>
      </c>
      <c r="B212" s="452" t="s">
        <v>3126</v>
      </c>
      <c r="C212" s="453">
        <v>970217.52</v>
      </c>
    </row>
    <row r="213" spans="1:3">
      <c r="A213" s="452">
        <v>16502453</v>
      </c>
      <c r="B213" s="452" t="s">
        <v>3238</v>
      </c>
      <c r="C213" s="453">
        <v>148920</v>
      </c>
    </row>
    <row r="214" spans="1:3">
      <c r="A214" s="452">
        <v>16502463</v>
      </c>
      <c r="B214" s="452" t="s">
        <v>3127</v>
      </c>
      <c r="C214" s="453">
        <v>169907.38</v>
      </c>
    </row>
    <row r="215" spans="1:3">
      <c r="A215" s="452">
        <v>16504023</v>
      </c>
      <c r="B215" s="452" t="s">
        <v>3239</v>
      </c>
      <c r="C215" s="453">
        <v>409530</v>
      </c>
    </row>
    <row r="216" spans="1:3">
      <c r="A216" s="452">
        <v>16504063</v>
      </c>
      <c r="B216" s="452" t="s">
        <v>3078</v>
      </c>
      <c r="C216" s="453">
        <v>20440</v>
      </c>
    </row>
    <row r="217" spans="1:3">
      <c r="A217" s="452">
        <v>16504073</v>
      </c>
      <c r="B217" s="452" t="s">
        <v>3069</v>
      </c>
      <c r="C217" s="453">
        <v>70000</v>
      </c>
    </row>
    <row r="218" spans="1:3">
      <c r="A218" s="452">
        <v>16504083</v>
      </c>
      <c r="B218" s="452" t="s">
        <v>2830</v>
      </c>
      <c r="C218" s="453">
        <v>29200</v>
      </c>
    </row>
    <row r="219" spans="1:3">
      <c r="A219" s="452">
        <v>16504093</v>
      </c>
      <c r="B219" s="452" t="s">
        <v>3090</v>
      </c>
      <c r="C219" s="453">
        <v>290655.03000000003</v>
      </c>
    </row>
    <row r="220" spans="1:3">
      <c r="A220" s="452">
        <v>16504101</v>
      </c>
      <c r="B220" s="452" t="s">
        <v>2338</v>
      </c>
      <c r="C220" s="453">
        <v>105768</v>
      </c>
    </row>
    <row r="221" spans="1:3">
      <c r="A221" s="452">
        <v>16504112</v>
      </c>
      <c r="B221" s="452" t="s">
        <v>3091</v>
      </c>
      <c r="C221" s="453">
        <v>1218112.5</v>
      </c>
    </row>
    <row r="222" spans="1:3">
      <c r="A222" s="452">
        <v>16504221</v>
      </c>
      <c r="B222" s="452" t="s">
        <v>3087</v>
      </c>
      <c r="C222" s="453">
        <v>210002.5</v>
      </c>
    </row>
    <row r="223" spans="1:3">
      <c r="A223" s="452">
        <v>16504223</v>
      </c>
      <c r="B223" s="452" t="s">
        <v>3121</v>
      </c>
      <c r="C223" s="453">
        <v>105676.52</v>
      </c>
    </row>
    <row r="224" spans="1:3">
      <c r="A224" s="452">
        <v>16504231</v>
      </c>
      <c r="B224" s="452" t="s">
        <v>3092</v>
      </c>
      <c r="C224" s="453">
        <v>1164997.93</v>
      </c>
    </row>
    <row r="225" spans="1:3">
      <c r="A225" s="452">
        <v>16504233</v>
      </c>
      <c r="B225" s="452" t="s">
        <v>3126</v>
      </c>
      <c r="C225" s="453">
        <v>1536177.73</v>
      </c>
    </row>
    <row r="226" spans="1:3">
      <c r="A226" s="452">
        <v>16504241</v>
      </c>
      <c r="B226" s="452" t="s">
        <v>3093</v>
      </c>
      <c r="C226" s="453">
        <v>2520397.92</v>
      </c>
    </row>
    <row r="227" spans="1:3">
      <c r="A227" s="452">
        <v>16504251</v>
      </c>
      <c r="B227" s="452" t="s">
        <v>3094</v>
      </c>
      <c r="C227" s="453">
        <v>2294065.4900000002</v>
      </c>
    </row>
    <row r="228" spans="1:3">
      <c r="A228" s="452">
        <v>16504261</v>
      </c>
      <c r="B228" s="452" t="s">
        <v>3095</v>
      </c>
      <c r="C228" s="453">
        <v>1113461.23</v>
      </c>
    </row>
    <row r="229" spans="1:3">
      <c r="A229" s="452">
        <v>16504271</v>
      </c>
      <c r="B229" s="452" t="s">
        <v>3096</v>
      </c>
      <c r="C229" s="453">
        <v>1016145</v>
      </c>
    </row>
    <row r="230" spans="1:3">
      <c r="A230" s="452">
        <v>16504273</v>
      </c>
      <c r="B230" s="452" t="s">
        <v>3128</v>
      </c>
      <c r="C230" s="453">
        <v>297337.90999999997</v>
      </c>
    </row>
    <row r="231" spans="1:3">
      <c r="A231" s="452">
        <v>16580001</v>
      </c>
      <c r="B231" s="452" t="s">
        <v>3097</v>
      </c>
      <c r="C231" s="453">
        <v>-7955331.4299999997</v>
      </c>
    </row>
    <row r="232" spans="1:3">
      <c r="A232" s="452">
        <v>16580002</v>
      </c>
      <c r="B232" s="452" t="s">
        <v>3098</v>
      </c>
      <c r="C232" s="453">
        <v>-1218112.5</v>
      </c>
    </row>
    <row r="233" spans="1:3">
      <c r="A233" s="452">
        <v>16580003</v>
      </c>
      <c r="B233" s="452" t="s">
        <v>3099</v>
      </c>
      <c r="C233" s="453">
        <v>-2590089.71</v>
      </c>
    </row>
    <row r="234" spans="1:3">
      <c r="A234" s="452">
        <v>16590001</v>
      </c>
      <c r="B234" s="452" t="s">
        <v>3097</v>
      </c>
      <c r="C234" s="453">
        <v>7955331.4299999997</v>
      </c>
    </row>
    <row r="235" spans="1:3">
      <c r="A235" s="452">
        <v>16590002</v>
      </c>
      <c r="B235" s="452" t="s">
        <v>3100</v>
      </c>
      <c r="C235" s="453">
        <v>1218112.5</v>
      </c>
    </row>
    <row r="236" spans="1:3">
      <c r="A236" s="452">
        <v>16590003</v>
      </c>
      <c r="B236" s="452" t="s">
        <v>3099</v>
      </c>
      <c r="C236" s="453">
        <v>2590089.71</v>
      </c>
    </row>
    <row r="237" spans="1:3">
      <c r="A237" s="452">
        <v>17300001</v>
      </c>
      <c r="B237" s="452" t="s">
        <v>2278</v>
      </c>
      <c r="C237" s="453">
        <v>106834652.39</v>
      </c>
    </row>
    <row r="238" spans="1:3">
      <c r="A238" s="452">
        <v>17300002</v>
      </c>
      <c r="B238" s="452" t="s">
        <v>1607</v>
      </c>
      <c r="C238" s="453">
        <v>28672290.129999999</v>
      </c>
    </row>
    <row r="239" spans="1:3">
      <c r="A239" s="452">
        <v>17500001</v>
      </c>
      <c r="B239" s="452" t="s">
        <v>2365</v>
      </c>
      <c r="C239" s="453">
        <v>22332930.52</v>
      </c>
    </row>
    <row r="240" spans="1:3">
      <c r="A240" s="452">
        <v>17500002</v>
      </c>
      <c r="B240" s="452" t="s">
        <v>2366</v>
      </c>
      <c r="C240" s="453">
        <v>6268899.25</v>
      </c>
    </row>
    <row r="241" spans="1:3">
      <c r="A241" s="452">
        <v>17500011</v>
      </c>
      <c r="B241" s="452" t="s">
        <v>2367</v>
      </c>
      <c r="C241" s="453">
        <v>5356506.13</v>
      </c>
    </row>
    <row r="242" spans="1:3">
      <c r="A242" s="452">
        <v>17500012</v>
      </c>
      <c r="B242" s="452" t="s">
        <v>2368</v>
      </c>
      <c r="C242" s="453">
        <v>1807145.13</v>
      </c>
    </row>
    <row r="243" spans="1:3">
      <c r="A243" s="452">
        <v>18100003</v>
      </c>
      <c r="B243" s="452" t="s">
        <v>939</v>
      </c>
      <c r="C243" s="453">
        <v>206063.16</v>
      </c>
    </row>
    <row r="244" spans="1:3">
      <c r="A244" s="452">
        <v>18100093</v>
      </c>
      <c r="B244" s="452" t="s">
        <v>226</v>
      </c>
      <c r="C244" s="453">
        <v>42427.99</v>
      </c>
    </row>
    <row r="245" spans="1:3">
      <c r="A245" s="452">
        <v>18100203</v>
      </c>
      <c r="B245" s="452" t="s">
        <v>1794</v>
      </c>
      <c r="C245" s="453">
        <v>1558321.55</v>
      </c>
    </row>
    <row r="246" spans="1:3">
      <c r="A246" s="452">
        <v>18100213</v>
      </c>
      <c r="B246" s="452" t="s">
        <v>2920</v>
      </c>
      <c r="C246" s="453">
        <v>4379946.12</v>
      </c>
    </row>
    <row r="247" spans="1:3">
      <c r="A247" s="452">
        <v>18100223</v>
      </c>
      <c r="B247" s="452" t="s">
        <v>2557</v>
      </c>
      <c r="C247" s="453">
        <v>1220173.96</v>
      </c>
    </row>
    <row r="248" spans="1:3">
      <c r="A248" s="452">
        <v>18100233</v>
      </c>
      <c r="B248" s="452" t="s">
        <v>2561</v>
      </c>
      <c r="C248" s="453">
        <v>206202.32</v>
      </c>
    </row>
    <row r="249" spans="1:3">
      <c r="A249" s="452">
        <v>18100473</v>
      </c>
      <c r="B249" s="452" t="s">
        <v>1215</v>
      </c>
      <c r="C249" s="453">
        <v>1163521.2</v>
      </c>
    </row>
    <row r="250" spans="1:3">
      <c r="A250" s="452">
        <v>18100493</v>
      </c>
      <c r="B250" s="452" t="s">
        <v>669</v>
      </c>
      <c r="C250" s="453">
        <v>406685.42</v>
      </c>
    </row>
    <row r="251" spans="1:3">
      <c r="A251" s="452">
        <v>18100663</v>
      </c>
      <c r="B251" s="452" t="s">
        <v>2456</v>
      </c>
      <c r="C251" s="453">
        <v>720567.41</v>
      </c>
    </row>
    <row r="252" spans="1:3">
      <c r="A252" s="452">
        <v>18100673</v>
      </c>
      <c r="B252" s="452" t="s">
        <v>2459</v>
      </c>
      <c r="C252" s="453">
        <v>1298377.71</v>
      </c>
    </row>
    <row r="253" spans="1:3">
      <c r="A253" s="452">
        <v>18100923</v>
      </c>
      <c r="B253" s="452" t="s">
        <v>2199</v>
      </c>
      <c r="C253" s="453">
        <v>2204507.11</v>
      </c>
    </row>
    <row r="254" spans="1:3">
      <c r="A254" s="452">
        <v>18100933</v>
      </c>
      <c r="B254" s="452" t="s">
        <v>2200</v>
      </c>
      <c r="C254" s="453">
        <v>453456.66</v>
      </c>
    </row>
    <row r="255" spans="1:3">
      <c r="A255" s="452">
        <v>18101023</v>
      </c>
      <c r="B255" s="452" t="s">
        <v>1046</v>
      </c>
      <c r="C255" s="453">
        <v>1697046.2</v>
      </c>
    </row>
    <row r="256" spans="1:3">
      <c r="A256" s="452">
        <v>18101033</v>
      </c>
      <c r="B256" s="452" t="s">
        <v>1211</v>
      </c>
      <c r="C256" s="453">
        <v>1990775.31</v>
      </c>
    </row>
    <row r="257" spans="1:3">
      <c r="A257" s="452">
        <v>18101053</v>
      </c>
      <c r="B257" s="452" t="s">
        <v>1818</v>
      </c>
      <c r="C257" s="453">
        <v>415306.43</v>
      </c>
    </row>
    <row r="258" spans="1:3">
      <c r="A258" s="452">
        <v>18101083</v>
      </c>
      <c r="B258" s="452" t="s">
        <v>949</v>
      </c>
      <c r="C258" s="453">
        <v>446869.77</v>
      </c>
    </row>
    <row r="259" spans="1:3">
      <c r="A259" s="452">
        <v>18101093</v>
      </c>
      <c r="B259" s="452" t="s">
        <v>950</v>
      </c>
      <c r="C259" s="453">
        <v>344284.08</v>
      </c>
    </row>
    <row r="260" spans="1:3">
      <c r="A260" s="452">
        <v>18101113</v>
      </c>
      <c r="B260" s="452" t="s">
        <v>1523</v>
      </c>
      <c r="C260" s="453">
        <v>2760288.01</v>
      </c>
    </row>
    <row r="261" spans="1:3">
      <c r="A261" s="452">
        <v>18101123</v>
      </c>
      <c r="B261" s="452" t="s">
        <v>1954</v>
      </c>
      <c r="C261" s="453">
        <v>2679941.31</v>
      </c>
    </row>
    <row r="262" spans="1:3">
      <c r="A262" s="452">
        <v>18101133</v>
      </c>
      <c r="B262" s="452" t="s">
        <v>1955</v>
      </c>
      <c r="C262" s="453">
        <v>2077420.84</v>
      </c>
    </row>
    <row r="263" spans="1:3">
      <c r="A263" s="452">
        <v>18101143</v>
      </c>
      <c r="B263" s="452" t="s">
        <v>2057</v>
      </c>
      <c r="C263" s="453">
        <v>2549065.36</v>
      </c>
    </row>
    <row r="264" spans="1:3">
      <c r="A264" s="452">
        <v>18210231</v>
      </c>
      <c r="B264" s="452" t="s">
        <v>1670</v>
      </c>
      <c r="C264" s="453">
        <v>19235103</v>
      </c>
    </row>
    <row r="265" spans="1:3">
      <c r="A265" s="452">
        <v>18210261</v>
      </c>
      <c r="B265" s="452" t="s">
        <v>2024</v>
      </c>
      <c r="C265" s="453">
        <v>50185.88</v>
      </c>
    </row>
    <row r="266" spans="1:3">
      <c r="A266" s="452">
        <v>18210281</v>
      </c>
      <c r="B266" s="452" t="s">
        <v>2239</v>
      </c>
      <c r="C266" s="453">
        <v>60295490.299999997</v>
      </c>
    </row>
    <row r="267" spans="1:3">
      <c r="A267" s="452">
        <v>18210291</v>
      </c>
      <c r="B267" s="452" t="s">
        <v>2305</v>
      </c>
      <c r="C267" s="453">
        <v>-656443.23</v>
      </c>
    </row>
    <row r="268" spans="1:3">
      <c r="A268" s="452">
        <v>18210301</v>
      </c>
      <c r="B268" s="452" t="s">
        <v>2832</v>
      </c>
      <c r="C268" s="453">
        <v>18185772.66</v>
      </c>
    </row>
    <row r="269" spans="1:3">
      <c r="A269" s="452">
        <v>18210311</v>
      </c>
      <c r="B269" s="452" t="s">
        <v>2989</v>
      </c>
      <c r="C269" s="453">
        <v>24124865.93</v>
      </c>
    </row>
    <row r="270" spans="1:3">
      <c r="A270" s="452">
        <v>18210321</v>
      </c>
      <c r="B270" s="452" t="s">
        <v>3129</v>
      </c>
      <c r="C270" s="453">
        <v>4606263.4400000004</v>
      </c>
    </row>
    <row r="271" spans="1:3">
      <c r="A271" s="452">
        <v>18220011</v>
      </c>
      <c r="B271" s="452" t="s">
        <v>457</v>
      </c>
      <c r="C271" s="453">
        <v>65708856.939999998</v>
      </c>
    </row>
    <row r="272" spans="1:3">
      <c r="A272" s="452">
        <v>18220021</v>
      </c>
      <c r="B272" s="452" t="s">
        <v>1085</v>
      </c>
      <c r="C272" s="453">
        <v>743111.53</v>
      </c>
    </row>
    <row r="273" spans="1:3">
      <c r="A273" s="452">
        <v>18220031</v>
      </c>
      <c r="B273" s="452" t="s">
        <v>243</v>
      </c>
      <c r="C273" s="453">
        <v>-18818583.699999999</v>
      </c>
    </row>
    <row r="274" spans="1:3">
      <c r="A274" s="452">
        <v>18220041</v>
      </c>
      <c r="B274" s="452" t="s">
        <v>1257</v>
      </c>
      <c r="C274" s="453">
        <v>-18496937.239999998</v>
      </c>
    </row>
    <row r="275" spans="1:3">
      <c r="A275" s="452">
        <v>18220061</v>
      </c>
      <c r="B275" s="452" t="s">
        <v>1415</v>
      </c>
      <c r="C275" s="453">
        <v>-30211680.609999999</v>
      </c>
    </row>
    <row r="276" spans="1:3">
      <c r="A276" s="452">
        <v>18220091</v>
      </c>
      <c r="B276" s="452" t="s">
        <v>2231</v>
      </c>
      <c r="C276" s="453">
        <v>140739.47</v>
      </c>
    </row>
    <row r="277" spans="1:3">
      <c r="A277" s="452">
        <v>18220101</v>
      </c>
      <c r="B277" s="452" t="s">
        <v>2845</v>
      </c>
      <c r="C277" s="453">
        <v>9156182.8399999999</v>
      </c>
    </row>
    <row r="278" spans="1:3">
      <c r="A278" s="452">
        <v>18230002</v>
      </c>
      <c r="B278" s="452" t="s">
        <v>2</v>
      </c>
      <c r="C278" s="453">
        <v>1659064.15</v>
      </c>
    </row>
    <row r="279" spans="1:3">
      <c r="A279" s="452">
        <v>18230021</v>
      </c>
      <c r="B279" s="452" t="s">
        <v>575</v>
      </c>
      <c r="C279" s="453">
        <v>38058394.75</v>
      </c>
    </row>
    <row r="280" spans="1:3">
      <c r="A280" s="452">
        <v>18230031</v>
      </c>
      <c r="B280" s="452" t="s">
        <v>1260</v>
      </c>
      <c r="C280" s="453">
        <v>51169744.649999999</v>
      </c>
    </row>
    <row r="281" spans="1:3">
      <c r="A281" s="452">
        <v>18230032</v>
      </c>
      <c r="B281" s="452" t="s">
        <v>829</v>
      </c>
      <c r="C281" s="453">
        <v>5118002.0199999996</v>
      </c>
    </row>
    <row r="282" spans="1:3">
      <c r="A282" s="452">
        <v>18230041</v>
      </c>
      <c r="B282" s="452" t="s">
        <v>720</v>
      </c>
      <c r="C282" s="453">
        <v>21589277</v>
      </c>
    </row>
    <row r="283" spans="1:3">
      <c r="A283" s="452">
        <v>18230042</v>
      </c>
      <c r="B283" s="452" t="s">
        <v>1566</v>
      </c>
      <c r="C283" s="453">
        <v>1947952.78</v>
      </c>
    </row>
    <row r="284" spans="1:3">
      <c r="A284" s="452">
        <v>18230051</v>
      </c>
      <c r="B284" s="452" t="s">
        <v>721</v>
      </c>
      <c r="C284" s="453">
        <v>-16958230.48</v>
      </c>
    </row>
    <row r="285" spans="1:3">
      <c r="A285" s="452">
        <v>18230061</v>
      </c>
      <c r="B285" s="452" t="s">
        <v>631</v>
      </c>
      <c r="C285" s="453">
        <v>1119810</v>
      </c>
    </row>
    <row r="286" spans="1:3">
      <c r="A286" s="452">
        <v>18230071</v>
      </c>
      <c r="B286" s="452" t="s">
        <v>970</v>
      </c>
      <c r="C286" s="453">
        <v>113632921</v>
      </c>
    </row>
    <row r="287" spans="1:3">
      <c r="A287" s="452">
        <v>18230081</v>
      </c>
      <c r="B287" s="452" t="s">
        <v>932</v>
      </c>
      <c r="C287" s="453">
        <v>-109812507.98999999</v>
      </c>
    </row>
    <row r="288" spans="1:3">
      <c r="A288" s="452">
        <v>18230311</v>
      </c>
      <c r="B288" s="452" t="s">
        <v>1489</v>
      </c>
      <c r="C288" s="453">
        <v>30000</v>
      </c>
    </row>
    <row r="289" spans="1:3">
      <c r="A289" s="452">
        <v>18230351</v>
      </c>
      <c r="B289" s="452" t="s">
        <v>221</v>
      </c>
      <c r="C289" s="453">
        <v>109274345.2</v>
      </c>
    </row>
    <row r="290" spans="1:3">
      <c r="A290" s="452">
        <v>18230401</v>
      </c>
      <c r="B290" s="452" t="s">
        <v>2250</v>
      </c>
      <c r="C290" s="453">
        <v>13262.01</v>
      </c>
    </row>
    <row r="291" spans="1:3">
      <c r="A291" s="452">
        <v>18230621</v>
      </c>
      <c r="B291" s="452" t="s">
        <v>1277</v>
      </c>
      <c r="C291" s="453">
        <v>-16380345.529999999</v>
      </c>
    </row>
    <row r="292" spans="1:3">
      <c r="A292" s="452">
        <v>18230631</v>
      </c>
      <c r="B292" s="452" t="s">
        <v>1795</v>
      </c>
      <c r="C292" s="453">
        <v>69852577.170000002</v>
      </c>
    </row>
    <row r="293" spans="1:3">
      <c r="A293" s="452">
        <v>18230691</v>
      </c>
      <c r="B293" s="452" t="s">
        <v>1290</v>
      </c>
      <c r="C293" s="453">
        <v>-474402.14</v>
      </c>
    </row>
    <row r="294" spans="1:3">
      <c r="A294" s="452">
        <v>18230771</v>
      </c>
      <c r="B294" s="452" t="s">
        <v>873</v>
      </c>
      <c r="C294" s="453">
        <v>8499761</v>
      </c>
    </row>
    <row r="295" spans="1:3">
      <c r="A295" s="452">
        <v>18230781</v>
      </c>
      <c r="B295" s="452" t="s">
        <v>788</v>
      </c>
      <c r="C295" s="453">
        <v>-8499761</v>
      </c>
    </row>
    <row r="296" spans="1:3">
      <c r="A296" s="452">
        <v>18230791</v>
      </c>
      <c r="B296" s="452" t="s">
        <v>379</v>
      </c>
      <c r="C296" s="453">
        <v>3858376</v>
      </c>
    </row>
    <row r="297" spans="1:3">
      <c r="A297" s="452">
        <v>18230971</v>
      </c>
      <c r="B297" s="452" t="s">
        <v>1383</v>
      </c>
      <c r="C297" s="453">
        <v>2749643.08</v>
      </c>
    </row>
    <row r="298" spans="1:3">
      <c r="A298" s="452">
        <v>18231051</v>
      </c>
      <c r="B298" s="452" t="s">
        <v>2039</v>
      </c>
      <c r="C298" s="453">
        <v>-34827817</v>
      </c>
    </row>
    <row r="299" spans="1:3">
      <c r="A299" s="452">
        <v>18231061</v>
      </c>
      <c r="B299" s="452" t="s">
        <v>2040</v>
      </c>
      <c r="C299" s="453">
        <v>34827817</v>
      </c>
    </row>
    <row r="300" spans="1:3">
      <c r="A300" s="452">
        <v>18231081</v>
      </c>
      <c r="B300" s="452" t="s">
        <v>2237</v>
      </c>
      <c r="C300" s="453">
        <v>-25644564</v>
      </c>
    </row>
    <row r="301" spans="1:3">
      <c r="A301" s="452">
        <v>18231091</v>
      </c>
      <c r="B301" s="452" t="s">
        <v>2238</v>
      </c>
      <c r="C301" s="453">
        <v>25644564</v>
      </c>
    </row>
    <row r="302" spans="1:3">
      <c r="A302" s="452">
        <v>18231141</v>
      </c>
      <c r="B302" s="452" t="s">
        <v>2461</v>
      </c>
      <c r="C302" s="453">
        <v>-37811937</v>
      </c>
    </row>
    <row r="303" spans="1:3">
      <c r="A303" s="452">
        <v>18231151</v>
      </c>
      <c r="B303" s="452" t="s">
        <v>2462</v>
      </c>
      <c r="C303" s="453">
        <v>37811937</v>
      </c>
    </row>
    <row r="304" spans="1:3">
      <c r="A304" s="452">
        <v>18231161</v>
      </c>
      <c r="B304" s="452" t="s">
        <v>2724</v>
      </c>
      <c r="C304" s="453">
        <v>40127111</v>
      </c>
    </row>
    <row r="305" spans="1:3">
      <c r="A305" s="452">
        <v>18231171</v>
      </c>
      <c r="B305" s="452" t="s">
        <v>2725</v>
      </c>
      <c r="C305" s="453">
        <v>-40127111</v>
      </c>
    </row>
    <row r="306" spans="1:3">
      <c r="A306" s="452">
        <v>18231181</v>
      </c>
      <c r="B306" s="452" t="s">
        <v>2878</v>
      </c>
      <c r="C306" s="453">
        <v>8733855</v>
      </c>
    </row>
    <row r="307" spans="1:3">
      <c r="A307" s="452">
        <v>18231191</v>
      </c>
      <c r="B307" s="452" t="s">
        <v>2879</v>
      </c>
      <c r="C307" s="453">
        <v>-8733855</v>
      </c>
    </row>
    <row r="308" spans="1:3">
      <c r="A308" s="452">
        <v>18231241</v>
      </c>
      <c r="B308" s="452" t="s">
        <v>3130</v>
      </c>
      <c r="C308" s="453">
        <v>465000</v>
      </c>
    </row>
    <row r="309" spans="1:3">
      <c r="A309" s="452">
        <v>18231251</v>
      </c>
      <c r="B309" s="452" t="s">
        <v>3240</v>
      </c>
      <c r="C309" s="453">
        <v>1431</v>
      </c>
    </row>
    <row r="310" spans="1:3">
      <c r="A310" s="452">
        <v>18232221</v>
      </c>
      <c r="B310" s="452" t="s">
        <v>1490</v>
      </c>
      <c r="C310" s="453">
        <v>199475.25</v>
      </c>
    </row>
    <row r="311" spans="1:3">
      <c r="A311" s="452">
        <v>18232251</v>
      </c>
      <c r="B311" s="452" t="s">
        <v>1491</v>
      </c>
      <c r="C311" s="453">
        <v>2145241.61</v>
      </c>
    </row>
    <row r="312" spans="1:3">
      <c r="A312" s="452">
        <v>18232261</v>
      </c>
      <c r="B312" s="452" t="s">
        <v>1524</v>
      </c>
      <c r="C312" s="453">
        <v>545580.69999999995</v>
      </c>
    </row>
    <row r="313" spans="1:3">
      <c r="A313" s="452">
        <v>18232271</v>
      </c>
      <c r="B313" s="452" t="s">
        <v>1492</v>
      </c>
      <c r="C313" s="453">
        <v>371705.94</v>
      </c>
    </row>
    <row r="314" spans="1:3">
      <c r="A314" s="452">
        <v>18232301</v>
      </c>
      <c r="B314" s="452" t="s">
        <v>2306</v>
      </c>
      <c r="C314" s="453">
        <v>68403118.370000005</v>
      </c>
    </row>
    <row r="315" spans="1:3">
      <c r="A315" s="452">
        <v>18232311</v>
      </c>
      <c r="B315" s="452" t="s">
        <v>2307</v>
      </c>
      <c r="C315" s="453">
        <v>14457819</v>
      </c>
    </row>
    <row r="316" spans="1:3">
      <c r="A316" s="452">
        <v>18232321</v>
      </c>
      <c r="B316" s="452" t="s">
        <v>2308</v>
      </c>
      <c r="C316" s="453">
        <v>1791666.44</v>
      </c>
    </row>
    <row r="317" spans="1:3">
      <c r="A317" s="452">
        <v>18233061</v>
      </c>
      <c r="B317" s="452" t="s">
        <v>1493</v>
      </c>
      <c r="C317" s="453">
        <v>20000</v>
      </c>
    </row>
    <row r="318" spans="1:3">
      <c r="A318" s="452">
        <v>18233091</v>
      </c>
      <c r="B318" s="452" t="s">
        <v>1494</v>
      </c>
      <c r="C318" s="453">
        <v>198092.16</v>
      </c>
    </row>
    <row r="319" spans="1:3">
      <c r="A319" s="452">
        <v>18235521</v>
      </c>
      <c r="B319" s="452" t="s">
        <v>1926</v>
      </c>
      <c r="C319" s="453">
        <v>25318385.879999999</v>
      </c>
    </row>
    <row r="320" spans="1:3">
      <c r="A320" s="452">
        <v>18236021</v>
      </c>
      <c r="B320" s="452" t="s">
        <v>44</v>
      </c>
      <c r="C320" s="453">
        <v>15256064.07</v>
      </c>
    </row>
    <row r="321" spans="1:3">
      <c r="A321" s="452">
        <v>18236031</v>
      </c>
      <c r="B321" s="452" t="s">
        <v>45</v>
      </c>
      <c r="C321" s="453">
        <v>2873005.76</v>
      </c>
    </row>
    <row r="322" spans="1:3">
      <c r="A322" s="452">
        <v>18236041</v>
      </c>
      <c r="B322" s="452" t="s">
        <v>46</v>
      </c>
      <c r="C322" s="453">
        <v>-228709.77</v>
      </c>
    </row>
    <row r="323" spans="1:3">
      <c r="A323" s="452">
        <v>18236051</v>
      </c>
      <c r="B323" s="452" t="s">
        <v>1212</v>
      </c>
      <c r="C323" s="453">
        <v>107024.51</v>
      </c>
    </row>
    <row r="324" spans="1:3">
      <c r="A324" s="452">
        <v>18236061</v>
      </c>
      <c r="B324" s="452" t="s">
        <v>322</v>
      </c>
      <c r="C324" s="453">
        <v>1031542.85</v>
      </c>
    </row>
    <row r="325" spans="1:3">
      <c r="A325" s="452">
        <v>18236071</v>
      </c>
      <c r="B325" s="452" t="s">
        <v>323</v>
      </c>
      <c r="C325" s="453">
        <v>671052.84</v>
      </c>
    </row>
    <row r="326" spans="1:3">
      <c r="A326" s="452">
        <v>18236091</v>
      </c>
      <c r="B326" s="452" t="s">
        <v>1384</v>
      </c>
      <c r="C326" s="453">
        <v>-100555.3</v>
      </c>
    </row>
    <row r="327" spans="1:3">
      <c r="A327" s="452">
        <v>18236101</v>
      </c>
      <c r="B327" s="452" t="s">
        <v>1417</v>
      </c>
      <c r="C327" s="453">
        <v>3769772.47</v>
      </c>
    </row>
    <row r="328" spans="1:3">
      <c r="A328" s="452">
        <v>18236111</v>
      </c>
      <c r="B328" s="452" t="s">
        <v>2747</v>
      </c>
      <c r="C328" s="453">
        <v>-2126781.98</v>
      </c>
    </row>
    <row r="329" spans="1:3">
      <c r="A329" s="452">
        <v>18237112</v>
      </c>
      <c r="B329" s="452" t="s">
        <v>633</v>
      </c>
      <c r="C329" s="453">
        <v>279321.2</v>
      </c>
    </row>
    <row r="330" spans="1:3">
      <c r="A330" s="452">
        <v>18237122</v>
      </c>
      <c r="B330" s="452" t="s">
        <v>961</v>
      </c>
      <c r="C330" s="453">
        <v>169602.13</v>
      </c>
    </row>
    <row r="331" spans="1:3">
      <c r="A331" s="452">
        <v>18237132</v>
      </c>
      <c r="B331" s="452" t="s">
        <v>58</v>
      </c>
      <c r="C331" s="453">
        <v>133750.43</v>
      </c>
    </row>
    <row r="332" spans="1:3">
      <c r="A332" s="452">
        <v>18237142</v>
      </c>
      <c r="B332" s="452" t="s">
        <v>59</v>
      </c>
      <c r="C332" s="453">
        <v>53995.63</v>
      </c>
    </row>
    <row r="333" spans="1:3">
      <c r="A333" s="452">
        <v>18237152</v>
      </c>
      <c r="B333" s="452" t="s">
        <v>318</v>
      </c>
      <c r="C333" s="453">
        <v>67987.45</v>
      </c>
    </row>
    <row r="334" spans="1:3">
      <c r="A334" s="452">
        <v>18238031</v>
      </c>
      <c r="B334" s="452" t="s">
        <v>2603</v>
      </c>
      <c r="C334" s="453">
        <v>22706915.190000001</v>
      </c>
    </row>
    <row r="335" spans="1:3">
      <c r="A335" s="452">
        <v>18238032</v>
      </c>
      <c r="B335" s="452" t="s">
        <v>2603</v>
      </c>
      <c r="C335" s="453">
        <v>8152229.29</v>
      </c>
    </row>
    <row r="336" spans="1:3">
      <c r="A336" s="452">
        <v>18238041</v>
      </c>
      <c r="B336" s="452" t="s">
        <v>2604</v>
      </c>
      <c r="C336" s="453">
        <v>13328696</v>
      </c>
    </row>
    <row r="337" spans="1:3">
      <c r="A337" s="452">
        <v>18238042</v>
      </c>
      <c r="B337" s="452" t="s">
        <v>2605</v>
      </c>
      <c r="C337" s="453">
        <v>2718706</v>
      </c>
    </row>
    <row r="338" spans="1:3">
      <c r="A338" s="452">
        <v>18238141</v>
      </c>
      <c r="B338" s="452" t="s">
        <v>2783</v>
      </c>
      <c r="C338" s="453">
        <v>22959219.059999999</v>
      </c>
    </row>
    <row r="339" spans="1:3">
      <c r="A339" s="452">
        <v>18238142</v>
      </c>
      <c r="B339" s="452" t="s">
        <v>2782</v>
      </c>
      <c r="C339" s="453">
        <v>53650765.159999996</v>
      </c>
    </row>
    <row r="340" spans="1:3">
      <c r="A340" s="452">
        <v>18238151</v>
      </c>
      <c r="B340" s="452" t="s">
        <v>2674</v>
      </c>
      <c r="C340" s="453">
        <v>6875588.1100000003</v>
      </c>
    </row>
    <row r="341" spans="1:3">
      <c r="A341" s="452">
        <v>18238152</v>
      </c>
      <c r="B341" s="452" t="s">
        <v>2618</v>
      </c>
      <c r="C341" s="453">
        <v>8044826.0599999996</v>
      </c>
    </row>
    <row r="342" spans="1:3">
      <c r="A342" s="452">
        <v>18238161</v>
      </c>
      <c r="B342" s="452" t="s">
        <v>2602</v>
      </c>
      <c r="C342" s="453">
        <v>391673.33</v>
      </c>
    </row>
    <row r="343" spans="1:3">
      <c r="A343" s="452">
        <v>18238162</v>
      </c>
      <c r="B343" s="452" t="s">
        <v>2849</v>
      </c>
      <c r="C343" s="453">
        <v>942032.7</v>
      </c>
    </row>
    <row r="344" spans="1:3">
      <c r="A344" s="452">
        <v>18238171</v>
      </c>
      <c r="B344" s="452" t="s">
        <v>2766</v>
      </c>
      <c r="C344" s="453">
        <v>147289.21</v>
      </c>
    </row>
    <row r="345" spans="1:3">
      <c r="A345" s="452">
        <v>18238172</v>
      </c>
      <c r="B345" s="452" t="s">
        <v>2619</v>
      </c>
      <c r="C345" s="453">
        <v>229451.07</v>
      </c>
    </row>
    <row r="346" spans="1:3">
      <c r="A346" s="452">
        <v>18238181</v>
      </c>
      <c r="B346" s="452" t="s">
        <v>2720</v>
      </c>
      <c r="C346" s="453">
        <v>851953.77</v>
      </c>
    </row>
    <row r="347" spans="1:3">
      <c r="A347" s="452">
        <v>18238191</v>
      </c>
      <c r="B347" s="452" t="s">
        <v>2721</v>
      </c>
      <c r="C347" s="453">
        <v>619404.54</v>
      </c>
    </row>
    <row r="348" spans="1:3">
      <c r="A348" s="452">
        <v>18238211</v>
      </c>
      <c r="B348" s="452" t="s">
        <v>2712</v>
      </c>
      <c r="C348" s="453">
        <v>18501.43</v>
      </c>
    </row>
    <row r="349" spans="1:3">
      <c r="A349" s="452">
        <v>18238221</v>
      </c>
      <c r="B349" s="452" t="s">
        <v>2713</v>
      </c>
      <c r="C349" s="453">
        <v>30136.3</v>
      </c>
    </row>
    <row r="350" spans="1:3">
      <c r="A350" s="452">
        <v>18238311</v>
      </c>
      <c r="B350" s="452" t="s">
        <v>2675</v>
      </c>
      <c r="C350" s="453">
        <v>15444775.76</v>
      </c>
    </row>
    <row r="351" spans="1:3">
      <c r="A351" s="452">
        <v>18238321</v>
      </c>
      <c r="B351" s="452" t="s">
        <v>2676</v>
      </c>
      <c r="C351" s="453">
        <v>1627259.9</v>
      </c>
    </row>
    <row r="352" spans="1:3">
      <c r="A352" s="452">
        <v>18238331</v>
      </c>
      <c r="B352" s="452" t="s">
        <v>2680</v>
      </c>
      <c r="C352" s="453">
        <v>6389957.7199999997</v>
      </c>
    </row>
    <row r="353" spans="1:6">
      <c r="A353" s="452">
        <v>18239001</v>
      </c>
      <c r="B353" s="452" t="s">
        <v>1785</v>
      </c>
      <c r="C353" s="453">
        <v>109879293.81</v>
      </c>
    </row>
    <row r="354" spans="1:6">
      <c r="A354" s="452">
        <v>18239002</v>
      </c>
      <c r="B354" s="452" t="s">
        <v>1786</v>
      </c>
      <c r="C354" s="453">
        <v>33930659.469999999</v>
      </c>
    </row>
    <row r="355" spans="1:6">
      <c r="A355" s="452">
        <v>18239011</v>
      </c>
      <c r="B355" s="452" t="s">
        <v>556</v>
      </c>
      <c r="C355" s="453">
        <v>3399633.16</v>
      </c>
    </row>
    <row r="356" spans="1:6">
      <c r="A356" s="452">
        <v>18239012</v>
      </c>
      <c r="B356" s="452" t="s">
        <v>557</v>
      </c>
      <c r="C356" s="453">
        <v>1326301.94</v>
      </c>
    </row>
    <row r="357" spans="1:6">
      <c r="A357" s="452">
        <v>18239021</v>
      </c>
      <c r="B357" s="452" t="s">
        <v>1787</v>
      </c>
      <c r="C357" s="453">
        <v>25074604.289999999</v>
      </c>
    </row>
    <row r="358" spans="1:6">
      <c r="A358" s="452">
        <v>18239022</v>
      </c>
      <c r="B358" s="452" t="s">
        <v>1788</v>
      </c>
      <c r="C358" s="453">
        <v>9474277.0500000007</v>
      </c>
    </row>
    <row r="359" spans="1:6">
      <c r="A359" s="452">
        <v>18239031</v>
      </c>
      <c r="B359" s="452" t="s">
        <v>893</v>
      </c>
      <c r="C359" s="453">
        <v>-138353531.25999999</v>
      </c>
    </row>
    <row r="360" spans="1:6">
      <c r="A360" s="452">
        <v>18239032</v>
      </c>
      <c r="B360" s="452" t="s">
        <v>894</v>
      </c>
      <c r="C360" s="453">
        <v>-44731238.460000001</v>
      </c>
    </row>
    <row r="361" spans="1:6">
      <c r="A361" s="452">
        <v>18239061</v>
      </c>
      <c r="B361" s="452" t="s">
        <v>1600</v>
      </c>
      <c r="C361" s="453">
        <v>943925</v>
      </c>
    </row>
    <row r="362" spans="1:6">
      <c r="A362" s="452">
        <v>18239081</v>
      </c>
      <c r="B362" s="452" t="s">
        <v>2921</v>
      </c>
      <c r="C362" s="453">
        <v>8930316.0800000001</v>
      </c>
    </row>
    <row r="363" spans="1:6">
      <c r="A363" s="452">
        <v>18239082</v>
      </c>
      <c r="B363" s="452" t="s">
        <v>2922</v>
      </c>
      <c r="C363" s="453">
        <v>22583186.050000001</v>
      </c>
    </row>
    <row r="364" spans="1:6">
      <c r="A364" s="452">
        <v>18239091</v>
      </c>
      <c r="B364" s="452" t="s">
        <v>2923</v>
      </c>
      <c r="C364" s="453">
        <v>3218100.43</v>
      </c>
    </row>
    <row r="365" spans="1:6">
      <c r="A365" s="452">
        <v>18239092</v>
      </c>
      <c r="B365" s="452" t="s">
        <v>2772</v>
      </c>
      <c r="C365" s="453">
        <v>10240640.970000001</v>
      </c>
    </row>
    <row r="366" spans="1:6">
      <c r="A366" s="452">
        <v>18239101</v>
      </c>
      <c r="B366" s="452" t="s">
        <v>2924</v>
      </c>
      <c r="C366" s="453">
        <v>14125.69</v>
      </c>
    </row>
    <row r="367" spans="1:6">
      <c r="A367" s="456">
        <v>18239111</v>
      </c>
      <c r="B367" s="456" t="s">
        <v>3246</v>
      </c>
      <c r="C367" s="457">
        <v>1359180.81</v>
      </c>
      <c r="D367" s="456"/>
      <c r="F367" s="456"/>
    </row>
    <row r="368" spans="1:6">
      <c r="A368" s="452">
        <v>18239121</v>
      </c>
      <c r="B368" s="452" t="s">
        <v>3108</v>
      </c>
      <c r="C368" s="453">
        <v>-965200</v>
      </c>
    </row>
    <row r="369" spans="1:3">
      <c r="A369" s="452">
        <v>18239131</v>
      </c>
      <c r="B369" s="452" t="s">
        <v>3109</v>
      </c>
      <c r="C369" s="453">
        <v>965200</v>
      </c>
    </row>
    <row r="370" spans="1:3">
      <c r="A370" s="452">
        <v>18400013</v>
      </c>
      <c r="B370" s="452" t="s">
        <v>1622</v>
      </c>
      <c r="C370" s="453">
        <v>-59290.87</v>
      </c>
    </row>
    <row r="371" spans="1:3">
      <c r="A371" s="452">
        <v>18400123</v>
      </c>
      <c r="B371" s="452" t="s">
        <v>1623</v>
      </c>
      <c r="C371" s="453">
        <v>-208007.41</v>
      </c>
    </row>
    <row r="372" spans="1:3">
      <c r="A372" s="452">
        <v>18400143</v>
      </c>
      <c r="B372" s="452" t="s">
        <v>1624</v>
      </c>
      <c r="C372" s="453">
        <v>-212786</v>
      </c>
    </row>
    <row r="373" spans="1:3">
      <c r="A373" s="452">
        <v>18400483</v>
      </c>
      <c r="B373" s="452" t="s">
        <v>621</v>
      </c>
      <c r="C373" s="453">
        <v>-472162.05</v>
      </c>
    </row>
    <row r="374" spans="1:3">
      <c r="A374" s="452">
        <v>18500003</v>
      </c>
      <c r="B374" s="452" t="s">
        <v>660</v>
      </c>
      <c r="C374" s="453">
        <v>89283.6</v>
      </c>
    </row>
    <row r="375" spans="1:3">
      <c r="A375" s="452">
        <v>18600013</v>
      </c>
      <c r="B375" s="452" t="s">
        <v>1275</v>
      </c>
      <c r="C375" s="453">
        <v>1223199.42</v>
      </c>
    </row>
    <row r="376" spans="1:3">
      <c r="A376" s="452">
        <v>18600053</v>
      </c>
      <c r="B376" s="452" t="s">
        <v>1276</v>
      </c>
      <c r="C376" s="453">
        <v>5046883.3</v>
      </c>
    </row>
    <row r="377" spans="1:3">
      <c r="A377" s="452">
        <v>18600091</v>
      </c>
      <c r="B377" s="452" t="s">
        <v>2111</v>
      </c>
      <c r="C377" s="453">
        <v>7443.65</v>
      </c>
    </row>
    <row r="378" spans="1:3">
      <c r="A378" s="452">
        <v>18600122</v>
      </c>
      <c r="B378" s="452" t="s">
        <v>1568</v>
      </c>
      <c r="C378" s="453">
        <v>1410.74</v>
      </c>
    </row>
    <row r="379" spans="1:3">
      <c r="A379" s="452">
        <v>18600123</v>
      </c>
      <c r="B379" s="452" t="s">
        <v>238</v>
      </c>
      <c r="C379" s="452">
        <v>600.03</v>
      </c>
    </row>
    <row r="380" spans="1:3">
      <c r="A380" s="452">
        <v>18600143</v>
      </c>
      <c r="B380" s="452" t="s">
        <v>2853</v>
      </c>
      <c r="C380" s="453">
        <v>23220.33</v>
      </c>
    </row>
    <row r="381" spans="1:3">
      <c r="A381" s="452">
        <v>18600291</v>
      </c>
      <c r="B381" s="452" t="s">
        <v>2778</v>
      </c>
      <c r="C381" s="453">
        <v>12399.37</v>
      </c>
    </row>
    <row r="382" spans="1:3">
      <c r="A382" s="452">
        <v>18600293</v>
      </c>
      <c r="B382" s="452" t="s">
        <v>843</v>
      </c>
      <c r="C382" s="453">
        <v>9569.2199999999993</v>
      </c>
    </row>
    <row r="383" spans="1:3">
      <c r="A383" s="452">
        <v>18600403</v>
      </c>
      <c r="B383" s="452" t="s">
        <v>2523</v>
      </c>
      <c r="C383" s="453">
        <v>1300386.67</v>
      </c>
    </row>
    <row r="384" spans="1:3">
      <c r="A384" s="452">
        <v>18600512</v>
      </c>
      <c r="B384" s="452" t="s">
        <v>2369</v>
      </c>
      <c r="C384" s="453">
        <v>29317680.600000001</v>
      </c>
    </row>
    <row r="385" spans="1:3">
      <c r="A385" s="452">
        <v>18600561</v>
      </c>
      <c r="B385" s="452" t="s">
        <v>1086</v>
      </c>
      <c r="C385" s="453">
        <v>7989232</v>
      </c>
    </row>
    <row r="386" spans="1:3">
      <c r="A386" s="452">
        <v>18600571</v>
      </c>
      <c r="B386" s="452" t="s">
        <v>1359</v>
      </c>
      <c r="C386" s="453">
        <v>62260372.530000001</v>
      </c>
    </row>
    <row r="387" spans="1:3">
      <c r="A387" s="452">
        <v>18600573</v>
      </c>
      <c r="B387" s="452" t="s">
        <v>2859</v>
      </c>
      <c r="C387" s="453">
        <v>7642404</v>
      </c>
    </row>
    <row r="388" spans="1:3">
      <c r="A388" s="452">
        <v>18600751</v>
      </c>
      <c r="B388" s="452" t="s">
        <v>2193</v>
      </c>
      <c r="C388" s="453">
        <v>2418234.96</v>
      </c>
    </row>
    <row r="389" spans="1:3">
      <c r="A389" s="452">
        <v>18600761</v>
      </c>
      <c r="B389" s="452" t="s">
        <v>2194</v>
      </c>
      <c r="C389" s="453">
        <v>1029947.49</v>
      </c>
    </row>
    <row r="390" spans="1:3">
      <c r="A390" s="452">
        <v>18600771</v>
      </c>
      <c r="B390" s="452" t="s">
        <v>2346</v>
      </c>
      <c r="C390" s="453">
        <v>2496358.15</v>
      </c>
    </row>
    <row r="391" spans="1:3">
      <c r="A391" s="452">
        <v>18600781</v>
      </c>
      <c r="B391" s="452" t="s">
        <v>2347</v>
      </c>
      <c r="C391" s="453">
        <v>1315598.72</v>
      </c>
    </row>
    <row r="392" spans="1:3">
      <c r="A392" s="452">
        <v>18600941</v>
      </c>
      <c r="B392" s="452" t="s">
        <v>2805</v>
      </c>
      <c r="C392" s="453">
        <v>26665.279999999999</v>
      </c>
    </row>
    <row r="393" spans="1:3">
      <c r="A393" s="452">
        <v>18600943</v>
      </c>
      <c r="B393" s="452" t="s">
        <v>2806</v>
      </c>
      <c r="C393" s="453">
        <v>282229.42</v>
      </c>
    </row>
    <row r="394" spans="1:3">
      <c r="A394" s="452">
        <v>18601013</v>
      </c>
      <c r="B394" s="452" t="s">
        <v>2884</v>
      </c>
      <c r="C394" s="453">
        <v>112637.5</v>
      </c>
    </row>
    <row r="395" spans="1:3">
      <c r="A395" s="452">
        <v>18601173</v>
      </c>
      <c r="B395" s="452" t="s">
        <v>2718</v>
      </c>
      <c r="C395" s="453">
        <v>80437.97</v>
      </c>
    </row>
    <row r="396" spans="1:3">
      <c r="A396" s="452">
        <v>18601502</v>
      </c>
      <c r="B396" s="452" t="s">
        <v>2525</v>
      </c>
      <c r="C396" s="453">
        <v>142806.66</v>
      </c>
    </row>
    <row r="397" spans="1:3">
      <c r="A397" s="452">
        <v>18603003</v>
      </c>
      <c r="B397" s="452" t="s">
        <v>2804</v>
      </c>
      <c r="C397" s="453">
        <v>1494488.81</v>
      </c>
    </row>
    <row r="398" spans="1:3">
      <c r="A398" s="452">
        <v>18603011</v>
      </c>
      <c r="B398" s="452" t="s">
        <v>2761</v>
      </c>
      <c r="C398" s="453">
        <v>1725939.59</v>
      </c>
    </row>
    <row r="399" spans="1:3">
      <c r="A399" s="452">
        <v>18603013</v>
      </c>
      <c r="B399" s="452" t="s">
        <v>2999</v>
      </c>
      <c r="C399" s="453">
        <v>1368.02</v>
      </c>
    </row>
    <row r="400" spans="1:3">
      <c r="A400" s="452">
        <v>18603021</v>
      </c>
      <c r="B400" s="452" t="s">
        <v>2779</v>
      </c>
      <c r="C400" s="453">
        <v>5593442.5300000003</v>
      </c>
    </row>
    <row r="401" spans="1:6">
      <c r="A401" s="452">
        <v>18603031</v>
      </c>
      <c r="B401" s="452" t="s">
        <v>2754</v>
      </c>
      <c r="C401" s="453">
        <v>1451659.05</v>
      </c>
    </row>
    <row r="402" spans="1:6">
      <c r="A402" s="452">
        <v>18603041</v>
      </c>
      <c r="B402" s="452" t="s">
        <v>2780</v>
      </c>
      <c r="C402" s="453">
        <v>812732.47</v>
      </c>
    </row>
    <row r="403" spans="1:6">
      <c r="A403" s="452">
        <v>18603051</v>
      </c>
      <c r="B403" s="452" t="s">
        <v>2784</v>
      </c>
      <c r="C403" s="452">
        <v>-0.01</v>
      </c>
    </row>
    <row r="404" spans="1:6">
      <c r="A404" s="452">
        <v>18603061</v>
      </c>
      <c r="B404" s="452" t="s">
        <v>2898</v>
      </c>
      <c r="C404" s="453">
        <v>2665478.94</v>
      </c>
    </row>
    <row r="405" spans="1:6">
      <c r="A405" s="452">
        <v>18603081</v>
      </c>
      <c r="B405" s="452" t="s">
        <v>2908</v>
      </c>
      <c r="C405" s="453">
        <v>10000</v>
      </c>
    </row>
    <row r="406" spans="1:6">
      <c r="A406" s="452">
        <v>18603091</v>
      </c>
      <c r="B406" s="452" t="s">
        <v>2909</v>
      </c>
      <c r="C406" s="453">
        <v>12500</v>
      </c>
    </row>
    <row r="407" spans="1:6">
      <c r="A407" s="452">
        <v>18605011</v>
      </c>
      <c r="B407" s="452" t="s">
        <v>2862</v>
      </c>
      <c r="C407" s="453">
        <v>2114114.88</v>
      </c>
    </row>
    <row r="408" spans="1:6">
      <c r="A408" s="452">
        <v>18605021</v>
      </c>
      <c r="B408" s="452" t="s">
        <v>2910</v>
      </c>
      <c r="C408" s="453">
        <v>4578061.0199999996</v>
      </c>
    </row>
    <row r="409" spans="1:6">
      <c r="A409" s="452">
        <v>18605031</v>
      </c>
      <c r="B409" s="452" t="s">
        <v>3104</v>
      </c>
      <c r="C409" s="453">
        <v>851594.76</v>
      </c>
    </row>
    <row r="410" spans="1:6">
      <c r="A410" s="452">
        <v>18605041</v>
      </c>
      <c r="B410" s="452" t="s">
        <v>3105</v>
      </c>
      <c r="C410" s="453">
        <v>3052900.22</v>
      </c>
    </row>
    <row r="411" spans="1:6">
      <c r="A411" s="456">
        <v>18605051</v>
      </c>
      <c r="B411" s="456" t="s">
        <v>3110</v>
      </c>
      <c r="C411" s="457">
        <v>1625524.14</v>
      </c>
      <c r="D411" s="456"/>
      <c r="F411" s="456"/>
    </row>
    <row r="412" spans="1:6">
      <c r="A412" s="452">
        <v>18605071</v>
      </c>
      <c r="B412" s="452" t="s">
        <v>3131</v>
      </c>
      <c r="C412" s="453">
        <v>176474.85</v>
      </c>
    </row>
    <row r="413" spans="1:6">
      <c r="A413" s="452">
        <v>18608001</v>
      </c>
      <c r="B413" s="452" t="s">
        <v>1495</v>
      </c>
      <c r="C413" s="453">
        <v>423611.83</v>
      </c>
    </row>
    <row r="414" spans="1:6">
      <c r="A414" s="452">
        <v>18608002</v>
      </c>
      <c r="B414" s="452" t="s">
        <v>2789</v>
      </c>
      <c r="C414" s="453">
        <v>517794.22</v>
      </c>
    </row>
    <row r="415" spans="1:6">
      <c r="A415" s="452">
        <v>18608011</v>
      </c>
      <c r="B415" s="452" t="s">
        <v>1496</v>
      </c>
      <c r="C415" s="453">
        <v>347291</v>
      </c>
    </row>
    <row r="416" spans="1:6">
      <c r="A416" s="452">
        <v>18608012</v>
      </c>
      <c r="B416" s="452" t="s">
        <v>2786</v>
      </c>
      <c r="C416" s="453">
        <v>88616.68</v>
      </c>
    </row>
    <row r="417" spans="1:3">
      <c r="A417" s="452">
        <v>18608021</v>
      </c>
      <c r="B417" s="452" t="s">
        <v>1497</v>
      </c>
      <c r="C417" s="453">
        <v>2254508.17</v>
      </c>
    </row>
    <row r="418" spans="1:3">
      <c r="A418" s="452">
        <v>18608031</v>
      </c>
      <c r="B418" s="452" t="s">
        <v>1498</v>
      </c>
      <c r="C418" s="453">
        <v>50000</v>
      </c>
    </row>
    <row r="419" spans="1:3">
      <c r="A419" s="452">
        <v>18608041</v>
      </c>
      <c r="B419" s="452" t="s">
        <v>1509</v>
      </c>
      <c r="C419" s="453">
        <v>1542311.38</v>
      </c>
    </row>
    <row r="420" spans="1:3">
      <c r="A420" s="452">
        <v>18608051</v>
      </c>
      <c r="B420" s="452" t="s">
        <v>1499</v>
      </c>
      <c r="C420" s="453">
        <v>2867992.26</v>
      </c>
    </row>
    <row r="421" spans="1:3">
      <c r="A421" s="452">
        <v>18608062</v>
      </c>
      <c r="B421" s="452" t="s">
        <v>476</v>
      </c>
      <c r="C421" s="453">
        <v>-50267724.640000001</v>
      </c>
    </row>
    <row r="422" spans="1:3">
      <c r="A422" s="452">
        <v>18608081</v>
      </c>
      <c r="B422" s="452" t="s">
        <v>1500</v>
      </c>
      <c r="C422" s="453">
        <v>659654.59</v>
      </c>
    </row>
    <row r="423" spans="1:3">
      <c r="A423" s="452">
        <v>18608111</v>
      </c>
      <c r="B423" s="452" t="s">
        <v>1501</v>
      </c>
      <c r="C423" s="453">
        <v>250000</v>
      </c>
    </row>
    <row r="424" spans="1:3">
      <c r="A424" s="452">
        <v>18608112</v>
      </c>
      <c r="B424" s="452" t="s">
        <v>1510</v>
      </c>
      <c r="C424" s="453">
        <v>38981906.920000002</v>
      </c>
    </row>
    <row r="425" spans="1:3">
      <c r="A425" s="452">
        <v>18608141</v>
      </c>
      <c r="B425" s="452" t="s">
        <v>1477</v>
      </c>
      <c r="C425" s="453">
        <v>224879.76</v>
      </c>
    </row>
    <row r="426" spans="1:3">
      <c r="A426" s="452">
        <v>18608151</v>
      </c>
      <c r="B426" s="452" t="s">
        <v>1525</v>
      </c>
      <c r="C426" s="453">
        <v>75000</v>
      </c>
    </row>
    <row r="427" spans="1:3">
      <c r="A427" s="452">
        <v>18608171</v>
      </c>
      <c r="B427" s="452" t="s">
        <v>2505</v>
      </c>
      <c r="C427" s="453">
        <v>212588.68</v>
      </c>
    </row>
    <row r="428" spans="1:3">
      <c r="A428" s="452">
        <v>18608181</v>
      </c>
      <c r="B428" s="452" t="s">
        <v>2104</v>
      </c>
      <c r="C428" s="453">
        <v>50000</v>
      </c>
    </row>
    <row r="429" spans="1:3">
      <c r="A429" s="452">
        <v>18608191</v>
      </c>
      <c r="B429" s="452" t="s">
        <v>2112</v>
      </c>
      <c r="C429" s="453">
        <v>400495.47</v>
      </c>
    </row>
    <row r="430" spans="1:3">
      <c r="A430" s="452">
        <v>18608211</v>
      </c>
      <c r="B430" s="452" t="s">
        <v>2506</v>
      </c>
      <c r="C430" s="453">
        <v>111880.23</v>
      </c>
    </row>
    <row r="431" spans="1:3">
      <c r="A431" s="452">
        <v>18608212</v>
      </c>
      <c r="B431" s="452" t="s">
        <v>1511</v>
      </c>
      <c r="C431" s="453">
        <v>1466508.01</v>
      </c>
    </row>
    <row r="432" spans="1:3">
      <c r="A432" s="452">
        <v>18608221</v>
      </c>
      <c r="B432" s="452" t="s">
        <v>2251</v>
      </c>
      <c r="C432" s="453">
        <v>103859</v>
      </c>
    </row>
    <row r="433" spans="1:6">
      <c r="A433" s="452">
        <v>18608231</v>
      </c>
      <c r="B433" s="452" t="s">
        <v>2351</v>
      </c>
      <c r="C433" s="453">
        <v>314555.62</v>
      </c>
    </row>
    <row r="434" spans="1:6">
      <c r="A434" s="452">
        <v>18608241</v>
      </c>
      <c r="B434" s="452" t="s">
        <v>2252</v>
      </c>
      <c r="C434" s="453">
        <v>96000</v>
      </c>
    </row>
    <row r="435" spans="1:6">
      <c r="A435" s="452">
        <v>18608251</v>
      </c>
      <c r="B435" s="452" t="s">
        <v>2971</v>
      </c>
      <c r="C435" s="452">
        <v>695.75</v>
      </c>
    </row>
    <row r="436" spans="1:6">
      <c r="A436" s="452">
        <v>18608312</v>
      </c>
      <c r="B436" s="452" t="s">
        <v>1512</v>
      </c>
      <c r="C436" s="453">
        <v>3961262</v>
      </c>
    </row>
    <row r="437" spans="1:6">
      <c r="A437" s="452">
        <v>18608412</v>
      </c>
      <c r="B437" s="452" t="s">
        <v>2479</v>
      </c>
      <c r="C437" s="453">
        <v>2651381.7400000002</v>
      </c>
    </row>
    <row r="438" spans="1:6">
      <c r="A438" s="452">
        <v>18608612</v>
      </c>
      <c r="B438" s="452" t="s">
        <v>1513</v>
      </c>
      <c r="C438" s="453">
        <v>781921.98</v>
      </c>
    </row>
    <row r="439" spans="1:6">
      <c r="A439" s="452">
        <v>18608712</v>
      </c>
      <c r="B439" s="452" t="s">
        <v>1514</v>
      </c>
      <c r="C439" s="453">
        <v>5357529.62</v>
      </c>
    </row>
    <row r="440" spans="1:6">
      <c r="A440" s="456">
        <v>18608722</v>
      </c>
      <c r="B440" s="456" t="s">
        <v>3101</v>
      </c>
      <c r="C440" s="457">
        <v>8781.25</v>
      </c>
      <c r="D440" s="456"/>
      <c r="F440" s="456"/>
    </row>
    <row r="441" spans="1:6">
      <c r="A441" s="452">
        <v>18608752</v>
      </c>
      <c r="B441" s="452" t="s">
        <v>1515</v>
      </c>
      <c r="C441" s="453">
        <v>935530</v>
      </c>
    </row>
    <row r="442" spans="1:6">
      <c r="A442" s="452">
        <v>18608772</v>
      </c>
      <c r="B442" s="452" t="s">
        <v>2658</v>
      </c>
      <c r="C442" s="453">
        <v>-3488999.1</v>
      </c>
    </row>
    <row r="443" spans="1:6">
      <c r="A443" s="452">
        <v>18608782</v>
      </c>
      <c r="B443" s="452" t="s">
        <v>2659</v>
      </c>
      <c r="C443" s="453">
        <v>-801550.75</v>
      </c>
    </row>
    <row r="444" spans="1:6">
      <c r="A444" s="452">
        <v>18608792</v>
      </c>
      <c r="B444" s="452" t="s">
        <v>2660</v>
      </c>
      <c r="C444" s="453">
        <v>-160310.15</v>
      </c>
    </row>
    <row r="445" spans="1:6">
      <c r="A445" s="452">
        <v>18609312</v>
      </c>
      <c r="B445" s="452" t="s">
        <v>2470</v>
      </c>
      <c r="C445" s="453">
        <v>12405154.710000001</v>
      </c>
    </row>
    <row r="446" spans="1:6">
      <c r="A446" s="452">
        <v>18609422</v>
      </c>
      <c r="B446" s="452" t="s">
        <v>2268</v>
      </c>
      <c r="C446" s="453">
        <v>22000000</v>
      </c>
    </row>
    <row r="447" spans="1:6">
      <c r="A447" s="452">
        <v>18609432</v>
      </c>
      <c r="B447" s="452" t="s">
        <v>2478</v>
      </c>
      <c r="C447" s="453">
        <v>6426658.46</v>
      </c>
    </row>
    <row r="448" spans="1:6">
      <c r="A448" s="452">
        <v>18609512</v>
      </c>
      <c r="B448" s="452" t="s">
        <v>2927</v>
      </c>
      <c r="C448" s="453">
        <v>49298.32</v>
      </c>
    </row>
    <row r="449" spans="1:3">
      <c r="A449" s="452">
        <v>18609532</v>
      </c>
      <c r="B449" s="452" t="s">
        <v>1516</v>
      </c>
      <c r="C449" s="453">
        <v>231369.84</v>
      </c>
    </row>
    <row r="450" spans="1:3">
      <c r="A450" s="452">
        <v>18609542</v>
      </c>
      <c r="B450" s="452" t="s">
        <v>962</v>
      </c>
      <c r="C450" s="453">
        <v>1255840.19</v>
      </c>
    </row>
    <row r="451" spans="1:3">
      <c r="A451" s="452">
        <v>18609572</v>
      </c>
      <c r="B451" s="452" t="s">
        <v>2264</v>
      </c>
      <c r="C451" s="453">
        <v>631223.56999999995</v>
      </c>
    </row>
    <row r="452" spans="1:3">
      <c r="A452" s="452">
        <v>18609582</v>
      </c>
      <c r="B452" s="452" t="s">
        <v>2265</v>
      </c>
      <c r="C452" s="453">
        <v>530428.43000000005</v>
      </c>
    </row>
    <row r="453" spans="1:3">
      <c r="A453" s="452">
        <v>18609592</v>
      </c>
      <c r="B453" s="452" t="s">
        <v>2266</v>
      </c>
      <c r="C453" s="453">
        <v>3302394.74</v>
      </c>
    </row>
    <row r="454" spans="1:3">
      <c r="A454" s="452">
        <v>18609602</v>
      </c>
      <c r="B454" s="452" t="s">
        <v>2267</v>
      </c>
      <c r="C454" s="453">
        <v>236393.37</v>
      </c>
    </row>
    <row r="455" spans="1:3">
      <c r="A455" s="452">
        <v>18609622</v>
      </c>
      <c r="B455" s="452" t="s">
        <v>2269</v>
      </c>
      <c r="C455" s="453">
        <v>1293823.8700000001</v>
      </c>
    </row>
    <row r="456" spans="1:3">
      <c r="A456" s="452">
        <v>18609642</v>
      </c>
      <c r="B456" s="452" t="s">
        <v>2271</v>
      </c>
      <c r="C456" s="453">
        <v>2473994.61</v>
      </c>
    </row>
    <row r="457" spans="1:3">
      <c r="A457" s="452">
        <v>18609652</v>
      </c>
      <c r="B457" s="452" t="s">
        <v>2272</v>
      </c>
      <c r="C457" s="453">
        <v>2050000</v>
      </c>
    </row>
    <row r="458" spans="1:3">
      <c r="A458" s="452">
        <v>18609662</v>
      </c>
      <c r="B458" s="452" t="s">
        <v>2273</v>
      </c>
      <c r="C458" s="453">
        <v>499874.44</v>
      </c>
    </row>
    <row r="459" spans="1:3">
      <c r="A459" s="452">
        <v>18609672</v>
      </c>
      <c r="B459" s="452" t="s">
        <v>2274</v>
      </c>
      <c r="C459" s="453">
        <v>200000</v>
      </c>
    </row>
    <row r="460" spans="1:3">
      <c r="A460" s="452">
        <v>18609682</v>
      </c>
      <c r="B460" s="452" t="s">
        <v>2289</v>
      </c>
      <c r="C460" s="453">
        <v>140000</v>
      </c>
    </row>
    <row r="461" spans="1:3">
      <c r="A461" s="452">
        <v>18609692</v>
      </c>
      <c r="B461" s="452" t="s">
        <v>2290</v>
      </c>
      <c r="C461" s="453">
        <v>100000</v>
      </c>
    </row>
    <row r="462" spans="1:3">
      <c r="A462" s="452">
        <v>18609801</v>
      </c>
      <c r="B462" s="452" t="s">
        <v>2186</v>
      </c>
      <c r="C462" s="453">
        <v>163595.71</v>
      </c>
    </row>
    <row r="463" spans="1:3">
      <c r="A463" s="452">
        <v>18609821</v>
      </c>
      <c r="B463" s="452" t="s">
        <v>1031</v>
      </c>
      <c r="C463" s="453">
        <v>817108.2</v>
      </c>
    </row>
    <row r="464" spans="1:3">
      <c r="A464" s="452">
        <v>18609841</v>
      </c>
      <c r="B464" s="452" t="s">
        <v>2385</v>
      </c>
      <c r="C464" s="453">
        <v>1449799.6</v>
      </c>
    </row>
    <row r="465" spans="1:3">
      <c r="A465" s="452">
        <v>18609861</v>
      </c>
      <c r="B465" s="452" t="s">
        <v>2187</v>
      </c>
      <c r="C465" s="453">
        <v>1257125.7</v>
      </c>
    </row>
    <row r="466" spans="1:3">
      <c r="A466" s="452">
        <v>18630031</v>
      </c>
      <c r="B466" s="452" t="s">
        <v>1819</v>
      </c>
      <c r="C466" s="453">
        <v>155510.24</v>
      </c>
    </row>
    <row r="467" spans="1:3">
      <c r="A467" s="452">
        <v>18700032</v>
      </c>
      <c r="B467" s="452" t="s">
        <v>2309</v>
      </c>
      <c r="C467" s="453">
        <v>316253.37</v>
      </c>
    </row>
    <row r="468" spans="1:3">
      <c r="A468" s="452">
        <v>18700041</v>
      </c>
      <c r="B468" s="452" t="s">
        <v>1981</v>
      </c>
      <c r="C468" s="453">
        <v>328215.28000000003</v>
      </c>
    </row>
    <row r="469" spans="1:3">
      <c r="A469" s="452">
        <v>18700062</v>
      </c>
      <c r="B469" s="452" t="s">
        <v>2310</v>
      </c>
      <c r="C469" s="453">
        <v>-19197.61</v>
      </c>
    </row>
    <row r="470" spans="1:3">
      <c r="A470" s="452">
        <v>18700071</v>
      </c>
      <c r="B470" s="452" t="s">
        <v>2311</v>
      </c>
      <c r="C470" s="453">
        <v>-143251.54999999999</v>
      </c>
    </row>
    <row r="471" spans="1:3">
      <c r="A471" s="452">
        <v>18900013</v>
      </c>
      <c r="B471" s="452" t="s">
        <v>627</v>
      </c>
      <c r="C471" s="453">
        <v>8430</v>
      </c>
    </row>
    <row r="472" spans="1:3">
      <c r="A472" s="452">
        <v>18900173</v>
      </c>
      <c r="B472" s="452" t="s">
        <v>495</v>
      </c>
      <c r="C472" s="453">
        <v>1294747.94</v>
      </c>
    </row>
    <row r="473" spans="1:3">
      <c r="A473" s="452">
        <v>18900183</v>
      </c>
      <c r="B473" s="452" t="s">
        <v>340</v>
      </c>
      <c r="C473" s="453">
        <v>324644.09000000003</v>
      </c>
    </row>
    <row r="474" spans="1:3">
      <c r="A474" s="452">
        <v>18900193</v>
      </c>
      <c r="B474" s="452" t="s">
        <v>498</v>
      </c>
      <c r="C474" s="453">
        <v>2527845.46</v>
      </c>
    </row>
    <row r="475" spans="1:3">
      <c r="A475" s="452">
        <v>18900203</v>
      </c>
      <c r="B475" s="452" t="s">
        <v>2972</v>
      </c>
      <c r="C475" s="453">
        <v>2381317.98</v>
      </c>
    </row>
    <row r="476" spans="1:3">
      <c r="A476" s="452">
        <v>18900213</v>
      </c>
      <c r="B476" s="452" t="s">
        <v>2973</v>
      </c>
      <c r="C476" s="453">
        <v>9160465.6999999993</v>
      </c>
    </row>
    <row r="477" spans="1:3">
      <c r="A477" s="452">
        <v>18900243</v>
      </c>
      <c r="B477" s="452" t="s">
        <v>1762</v>
      </c>
      <c r="C477" s="453">
        <v>7288.82</v>
      </c>
    </row>
    <row r="478" spans="1:3">
      <c r="A478" s="452">
        <v>18900253</v>
      </c>
      <c r="B478" s="452" t="s">
        <v>1757</v>
      </c>
      <c r="C478" s="453">
        <v>670836.51</v>
      </c>
    </row>
    <row r="479" spans="1:3">
      <c r="A479" s="452">
        <v>18900263</v>
      </c>
      <c r="B479" s="452" t="s">
        <v>1758</v>
      </c>
      <c r="C479" s="453">
        <v>509780.34</v>
      </c>
    </row>
    <row r="480" spans="1:3">
      <c r="A480" s="452">
        <v>18900273</v>
      </c>
      <c r="B480" s="452" t="s">
        <v>756</v>
      </c>
      <c r="C480" s="453">
        <v>1560924.78</v>
      </c>
    </row>
    <row r="481" spans="1:3">
      <c r="A481" s="452">
        <v>18900283</v>
      </c>
      <c r="B481" s="452" t="s">
        <v>519</v>
      </c>
      <c r="C481" s="453">
        <v>476393.19</v>
      </c>
    </row>
    <row r="482" spans="1:3">
      <c r="A482" s="452">
        <v>18900293</v>
      </c>
      <c r="B482" s="452" t="s">
        <v>376</v>
      </c>
      <c r="C482" s="453">
        <v>6371.21</v>
      </c>
    </row>
    <row r="483" spans="1:3">
      <c r="A483" s="452">
        <v>18900303</v>
      </c>
      <c r="B483" s="452" t="s">
        <v>766</v>
      </c>
      <c r="C483" s="453">
        <v>14865.09</v>
      </c>
    </row>
    <row r="484" spans="1:3">
      <c r="A484" s="452">
        <v>18900323</v>
      </c>
      <c r="B484" s="452" t="s">
        <v>624</v>
      </c>
      <c r="C484" s="453">
        <v>390535.86</v>
      </c>
    </row>
    <row r="485" spans="1:3">
      <c r="A485" s="452">
        <v>18900353</v>
      </c>
      <c r="B485" s="452" t="s">
        <v>982</v>
      </c>
      <c r="C485" s="453">
        <v>76369.19</v>
      </c>
    </row>
    <row r="486" spans="1:3">
      <c r="A486" s="452">
        <v>18900373</v>
      </c>
      <c r="B486" s="452" t="s">
        <v>973</v>
      </c>
      <c r="C486" s="453">
        <v>3956845.71</v>
      </c>
    </row>
    <row r="487" spans="1:3">
      <c r="A487" s="452">
        <v>18900383</v>
      </c>
      <c r="B487" s="452" t="s">
        <v>963</v>
      </c>
      <c r="C487" s="453">
        <v>190954.89</v>
      </c>
    </row>
    <row r="488" spans="1:3">
      <c r="A488" s="452">
        <v>18900393</v>
      </c>
      <c r="B488" s="452" t="s">
        <v>2211</v>
      </c>
      <c r="C488" s="453">
        <v>14185042.970000001</v>
      </c>
    </row>
    <row r="489" spans="1:3">
      <c r="A489" s="452">
        <v>18900403</v>
      </c>
      <c r="B489" s="452" t="s">
        <v>2471</v>
      </c>
      <c r="C489" s="453">
        <v>105503.43</v>
      </c>
    </row>
    <row r="490" spans="1:3">
      <c r="A490" s="452">
        <v>18900413</v>
      </c>
      <c r="B490" s="452" t="s">
        <v>2475</v>
      </c>
      <c r="C490" s="453">
        <v>138582.72</v>
      </c>
    </row>
    <row r="491" spans="1:3">
      <c r="A491" s="452">
        <v>18900423</v>
      </c>
      <c r="B491" s="452" t="s">
        <v>2472</v>
      </c>
      <c r="C491" s="453">
        <v>552384.29</v>
      </c>
    </row>
    <row r="492" spans="1:3">
      <c r="A492" s="452">
        <v>18900433</v>
      </c>
      <c r="B492" s="452" t="s">
        <v>2573</v>
      </c>
      <c r="C492" s="453">
        <v>4412149.57</v>
      </c>
    </row>
    <row r="493" spans="1:3">
      <c r="A493" s="452">
        <v>18900443</v>
      </c>
      <c r="B493" s="452" t="s">
        <v>2762</v>
      </c>
      <c r="C493" s="453">
        <v>79978.37</v>
      </c>
    </row>
    <row r="494" spans="1:3">
      <c r="A494" s="452">
        <v>18900451</v>
      </c>
      <c r="B494" s="452" t="s">
        <v>2814</v>
      </c>
      <c r="C494" s="453">
        <v>27124.29</v>
      </c>
    </row>
    <row r="495" spans="1:3">
      <c r="A495" s="452">
        <v>18900452</v>
      </c>
      <c r="B495" s="452" t="s">
        <v>2814</v>
      </c>
      <c r="C495" s="453">
        <v>16624.52</v>
      </c>
    </row>
    <row r="496" spans="1:3">
      <c r="A496" s="452">
        <v>18900533</v>
      </c>
      <c r="B496" s="452" t="s">
        <v>2574</v>
      </c>
      <c r="C496" s="453">
        <v>745661.83</v>
      </c>
    </row>
    <row r="497" spans="1:3">
      <c r="A497" s="452">
        <v>19000003</v>
      </c>
      <c r="B497" s="452" t="s">
        <v>126</v>
      </c>
      <c r="C497" s="453">
        <v>2956824.02</v>
      </c>
    </row>
    <row r="498" spans="1:3">
      <c r="A498" s="452">
        <v>19000013</v>
      </c>
      <c r="B498" s="452" t="s">
        <v>716</v>
      </c>
      <c r="C498" s="453">
        <v>2761463.64</v>
      </c>
    </row>
    <row r="499" spans="1:3">
      <c r="A499" s="452">
        <v>19000032</v>
      </c>
      <c r="B499" s="452" t="s">
        <v>1704</v>
      </c>
      <c r="C499" s="453">
        <v>10223802.039999999</v>
      </c>
    </row>
    <row r="500" spans="1:3">
      <c r="A500" s="452">
        <v>19000042</v>
      </c>
      <c r="B500" s="452" t="s">
        <v>1740</v>
      </c>
      <c r="C500" s="453">
        <v>2864001.71</v>
      </c>
    </row>
    <row r="501" spans="1:3">
      <c r="A501" s="452">
        <v>19000043</v>
      </c>
      <c r="B501" s="452" t="s">
        <v>8</v>
      </c>
      <c r="C501" s="453">
        <v>7827114.4400000004</v>
      </c>
    </row>
    <row r="502" spans="1:3">
      <c r="A502" s="452">
        <v>19000081</v>
      </c>
      <c r="B502" s="452" t="s">
        <v>1625</v>
      </c>
      <c r="C502" s="453">
        <v>20972859.370000001</v>
      </c>
    </row>
    <row r="503" spans="1:3">
      <c r="A503" s="452">
        <v>19000091</v>
      </c>
      <c r="B503" s="452" t="s">
        <v>658</v>
      </c>
      <c r="C503" s="453">
        <v>4549017.51</v>
      </c>
    </row>
    <row r="504" spans="1:3">
      <c r="A504" s="452">
        <v>19000093</v>
      </c>
      <c r="B504" s="452" t="s">
        <v>725</v>
      </c>
      <c r="C504" s="453">
        <v>5250116.87</v>
      </c>
    </row>
    <row r="505" spans="1:3">
      <c r="A505" s="452">
        <v>19000103</v>
      </c>
      <c r="B505" s="452" t="s">
        <v>2719</v>
      </c>
      <c r="C505" s="453">
        <v>872450.95</v>
      </c>
    </row>
    <row r="506" spans="1:3">
      <c r="A506" s="452">
        <v>19000111</v>
      </c>
      <c r="B506" s="452" t="s">
        <v>863</v>
      </c>
      <c r="C506" s="453">
        <v>1077418.1299999999</v>
      </c>
    </row>
    <row r="507" spans="1:3">
      <c r="A507" s="452">
        <v>19000112</v>
      </c>
      <c r="B507" s="452" t="s">
        <v>1914</v>
      </c>
      <c r="C507" s="453">
        <v>29387.34</v>
      </c>
    </row>
    <row r="508" spans="1:3">
      <c r="A508" s="452">
        <v>19000122</v>
      </c>
      <c r="B508" s="452" t="s">
        <v>2032</v>
      </c>
      <c r="C508" s="453">
        <v>-100268.57</v>
      </c>
    </row>
    <row r="509" spans="1:3">
      <c r="A509" s="452">
        <v>19000133</v>
      </c>
      <c r="B509" s="452" t="s">
        <v>1001</v>
      </c>
      <c r="C509" s="453">
        <v>14061092.529999999</v>
      </c>
    </row>
    <row r="510" spans="1:3">
      <c r="A510" s="452">
        <v>19000151</v>
      </c>
      <c r="B510" s="452" t="s">
        <v>162</v>
      </c>
      <c r="C510" s="453">
        <v>331710.2</v>
      </c>
    </row>
    <row r="511" spans="1:3">
      <c r="A511" s="452">
        <v>19000181</v>
      </c>
      <c r="B511" s="452" t="s">
        <v>938</v>
      </c>
      <c r="C511" s="453">
        <v>-1031089.63</v>
      </c>
    </row>
    <row r="512" spans="1:3">
      <c r="A512" s="452">
        <v>19000193</v>
      </c>
      <c r="B512" s="452" t="s">
        <v>2444</v>
      </c>
      <c r="C512" s="453">
        <v>176679.87</v>
      </c>
    </row>
    <row r="513" spans="1:3">
      <c r="A513" s="452">
        <v>19000251</v>
      </c>
      <c r="B513" s="452" t="s">
        <v>687</v>
      </c>
      <c r="C513" s="453">
        <v>9769.42</v>
      </c>
    </row>
    <row r="514" spans="1:3">
      <c r="A514" s="452">
        <v>19000283</v>
      </c>
      <c r="B514" s="452" t="s">
        <v>1471</v>
      </c>
      <c r="C514" s="453">
        <v>2273318.79</v>
      </c>
    </row>
    <row r="515" spans="1:3">
      <c r="A515" s="452">
        <v>19000361</v>
      </c>
      <c r="B515" s="452" t="s">
        <v>1057</v>
      </c>
      <c r="C515" s="453">
        <v>159437</v>
      </c>
    </row>
    <row r="516" spans="1:3">
      <c r="A516" s="452">
        <v>19000371</v>
      </c>
      <c r="B516" s="452" t="s">
        <v>1058</v>
      </c>
      <c r="C516" s="453">
        <v>1046077.73</v>
      </c>
    </row>
    <row r="517" spans="1:3">
      <c r="A517" s="452">
        <v>19000403</v>
      </c>
      <c r="B517" s="452" t="s">
        <v>264</v>
      </c>
      <c r="C517" s="453">
        <v>151802.95000000001</v>
      </c>
    </row>
    <row r="518" spans="1:3">
      <c r="A518" s="452">
        <v>19000441</v>
      </c>
      <c r="B518" s="452" t="s">
        <v>313</v>
      </c>
      <c r="C518" s="453">
        <v>6403123.9199999999</v>
      </c>
    </row>
    <row r="519" spans="1:3">
      <c r="A519" s="452">
        <v>19000443</v>
      </c>
      <c r="B519" s="452" t="s">
        <v>489</v>
      </c>
      <c r="C519" s="453">
        <v>72137525.719999999</v>
      </c>
    </row>
    <row r="520" spans="1:3">
      <c r="A520" s="452">
        <v>19000453</v>
      </c>
      <c r="B520" s="452" t="s">
        <v>490</v>
      </c>
      <c r="C520" s="453">
        <v>4230704.09</v>
      </c>
    </row>
    <row r="521" spans="1:3">
      <c r="A521" s="452">
        <v>19000463</v>
      </c>
      <c r="B521" s="452" t="s">
        <v>491</v>
      </c>
      <c r="C521" s="453">
        <v>-996479.63</v>
      </c>
    </row>
    <row r="522" spans="1:3">
      <c r="A522" s="452">
        <v>19000471</v>
      </c>
      <c r="B522" s="452" t="s">
        <v>762</v>
      </c>
      <c r="C522" s="453">
        <v>3851209.65</v>
      </c>
    </row>
    <row r="523" spans="1:3">
      <c r="A523" s="452">
        <v>19000473</v>
      </c>
      <c r="B523" s="452" t="s">
        <v>1977</v>
      </c>
      <c r="C523" s="453">
        <v>2562568</v>
      </c>
    </row>
    <row r="524" spans="1:3">
      <c r="A524" s="452">
        <v>19000491</v>
      </c>
      <c r="B524" s="452" t="s">
        <v>2323</v>
      </c>
      <c r="C524" s="453">
        <v>2025469.95</v>
      </c>
    </row>
    <row r="525" spans="1:3">
      <c r="A525" s="452">
        <v>19000551</v>
      </c>
      <c r="B525" s="452" t="s">
        <v>2821</v>
      </c>
      <c r="C525" s="453">
        <v>1965399</v>
      </c>
    </row>
    <row r="526" spans="1:3">
      <c r="A526" s="452">
        <v>19000552</v>
      </c>
      <c r="B526" s="452" t="s">
        <v>2304</v>
      </c>
      <c r="C526" s="453">
        <v>554634.88</v>
      </c>
    </row>
    <row r="527" spans="1:3">
      <c r="A527" s="452">
        <v>19000553</v>
      </c>
      <c r="B527" s="452" t="s">
        <v>100</v>
      </c>
      <c r="C527" s="453">
        <v>184403.35</v>
      </c>
    </row>
    <row r="528" spans="1:3">
      <c r="A528" s="452">
        <v>19000562</v>
      </c>
      <c r="B528" s="452" t="s">
        <v>717</v>
      </c>
      <c r="C528" s="453">
        <v>1509515.4</v>
      </c>
    </row>
    <row r="529" spans="1:3">
      <c r="A529" s="452">
        <v>19000572</v>
      </c>
      <c r="B529" s="452" t="s">
        <v>718</v>
      </c>
      <c r="C529" s="453">
        <v>252795.67</v>
      </c>
    </row>
    <row r="530" spans="1:3">
      <c r="A530" s="452">
        <v>19000573</v>
      </c>
      <c r="B530" s="452" t="s">
        <v>2059</v>
      </c>
      <c r="C530" s="453">
        <v>245054.97</v>
      </c>
    </row>
    <row r="531" spans="1:3">
      <c r="A531" s="452">
        <v>19000581</v>
      </c>
      <c r="B531" s="452" t="s">
        <v>182</v>
      </c>
      <c r="C531" s="453">
        <v>2741292.2</v>
      </c>
    </row>
    <row r="532" spans="1:3">
      <c r="A532" s="452">
        <v>19000592</v>
      </c>
      <c r="B532" s="452" t="s">
        <v>548</v>
      </c>
      <c r="C532" s="453">
        <v>3844532.25</v>
      </c>
    </row>
    <row r="533" spans="1:3">
      <c r="A533" s="452">
        <v>19000601</v>
      </c>
      <c r="B533" s="452" t="s">
        <v>1957</v>
      </c>
      <c r="C533" s="453">
        <v>181858852</v>
      </c>
    </row>
    <row r="534" spans="1:3">
      <c r="A534" s="452">
        <v>19000621</v>
      </c>
      <c r="B534" s="452" t="s">
        <v>2008</v>
      </c>
      <c r="C534" s="453">
        <v>65158454.200000003</v>
      </c>
    </row>
    <row r="535" spans="1:3">
      <c r="A535" s="452">
        <v>19000641</v>
      </c>
      <c r="B535" s="452" t="s">
        <v>2005</v>
      </c>
      <c r="C535" s="453">
        <v>24039.05</v>
      </c>
    </row>
    <row r="536" spans="1:3">
      <c r="A536" s="452">
        <v>19000671</v>
      </c>
      <c r="B536" s="452" t="s">
        <v>2025</v>
      </c>
      <c r="C536" s="453">
        <v>32765538.120000001</v>
      </c>
    </row>
    <row r="537" spans="1:3">
      <c r="A537" s="452">
        <v>19000691</v>
      </c>
      <c r="B537" s="452" t="s">
        <v>2324</v>
      </c>
      <c r="C537" s="453">
        <v>116375</v>
      </c>
    </row>
    <row r="538" spans="1:3">
      <c r="A538" s="452">
        <v>19000692</v>
      </c>
      <c r="B538" s="452" t="s">
        <v>1146</v>
      </c>
      <c r="C538" s="453">
        <v>16625</v>
      </c>
    </row>
    <row r="539" spans="1:3">
      <c r="A539" s="452">
        <v>19000711</v>
      </c>
      <c r="B539" s="452" t="s">
        <v>1915</v>
      </c>
      <c r="C539" s="453">
        <v>454742.19</v>
      </c>
    </row>
    <row r="540" spans="1:3">
      <c r="A540" s="452">
        <v>19000721</v>
      </c>
      <c r="B540" s="452" t="s">
        <v>2033</v>
      </c>
      <c r="C540" s="453">
        <v>10869.86</v>
      </c>
    </row>
    <row r="541" spans="1:3">
      <c r="A541" s="452">
        <v>19000731</v>
      </c>
      <c r="B541" s="452" t="s">
        <v>2121</v>
      </c>
      <c r="C541" s="452">
        <v>7.0000000000000007E-2</v>
      </c>
    </row>
    <row r="542" spans="1:3">
      <c r="A542" s="452">
        <v>19000732</v>
      </c>
      <c r="B542" s="452" t="s">
        <v>2117</v>
      </c>
      <c r="C542" s="452">
        <v>0.06</v>
      </c>
    </row>
    <row r="543" spans="1:3">
      <c r="A543" s="452">
        <v>19000741</v>
      </c>
      <c r="B543" s="452" t="s">
        <v>2183</v>
      </c>
      <c r="C543" s="453">
        <v>99589.02</v>
      </c>
    </row>
    <row r="544" spans="1:3">
      <c r="A544" s="452">
        <v>19000751</v>
      </c>
      <c r="B544" s="452" t="s">
        <v>2204</v>
      </c>
      <c r="C544" s="453">
        <v>1586210.85</v>
      </c>
    </row>
    <row r="545" spans="1:3">
      <c r="A545" s="452">
        <v>19000752</v>
      </c>
      <c r="B545" s="452" t="s">
        <v>2205</v>
      </c>
      <c r="C545" s="453">
        <v>848476.65</v>
      </c>
    </row>
    <row r="546" spans="1:3">
      <c r="A546" s="452">
        <v>19000781</v>
      </c>
      <c r="B546" s="452" t="s">
        <v>2325</v>
      </c>
      <c r="C546" s="453">
        <v>2811571.11</v>
      </c>
    </row>
    <row r="547" spans="1:3">
      <c r="A547" s="452">
        <v>19000791</v>
      </c>
      <c r="B547" s="452" t="s">
        <v>2326</v>
      </c>
      <c r="C547" s="453">
        <v>188336.25</v>
      </c>
    </row>
    <row r="548" spans="1:3">
      <c r="A548" s="452">
        <v>19000801</v>
      </c>
      <c r="B548" s="452" t="s">
        <v>2327</v>
      </c>
      <c r="C548" s="453">
        <v>7361.73</v>
      </c>
    </row>
    <row r="549" spans="1:3">
      <c r="A549" s="452">
        <v>19000811</v>
      </c>
      <c r="B549" s="452" t="s">
        <v>2328</v>
      </c>
      <c r="C549" s="453">
        <v>1359.76</v>
      </c>
    </row>
    <row r="550" spans="1:3">
      <c r="A550" s="452">
        <v>19000831</v>
      </c>
      <c r="B550" s="452" t="s">
        <v>2401</v>
      </c>
      <c r="C550" s="453">
        <v>647308.72</v>
      </c>
    </row>
    <row r="551" spans="1:3">
      <c r="A551" s="452">
        <v>19000841</v>
      </c>
      <c r="B551" s="452" t="s">
        <v>2445</v>
      </c>
      <c r="C551" s="453">
        <v>-461828.27</v>
      </c>
    </row>
    <row r="552" spans="1:3">
      <c r="A552" s="452">
        <v>19000851</v>
      </c>
      <c r="B552" s="452" t="s">
        <v>2551</v>
      </c>
      <c r="C552" s="453">
        <v>736581.98</v>
      </c>
    </row>
    <row r="553" spans="1:3">
      <c r="A553" s="452">
        <v>19000861</v>
      </c>
      <c r="B553" s="452" t="s">
        <v>2610</v>
      </c>
      <c r="C553" s="453">
        <v>185208.18</v>
      </c>
    </row>
    <row r="554" spans="1:3">
      <c r="A554" s="452">
        <v>19000871</v>
      </c>
      <c r="B554" s="452" t="s">
        <v>2911</v>
      </c>
      <c r="C554" s="453">
        <v>2674841.4</v>
      </c>
    </row>
    <row r="555" spans="1:3">
      <c r="A555" s="452">
        <v>19002003</v>
      </c>
      <c r="B555" s="452" t="s">
        <v>2705</v>
      </c>
      <c r="C555" s="453">
        <v>72382155.349999994</v>
      </c>
    </row>
    <row r="556" spans="1:3">
      <c r="A556" s="452">
        <v>19003011</v>
      </c>
      <c r="B556" s="452" t="s">
        <v>2767</v>
      </c>
      <c r="C556" s="453">
        <v>1402579.85</v>
      </c>
    </row>
    <row r="557" spans="1:3">
      <c r="A557" s="452">
        <v>19003021</v>
      </c>
      <c r="B557" s="452" t="s">
        <v>2781</v>
      </c>
      <c r="C557" s="453">
        <v>406023.45</v>
      </c>
    </row>
    <row r="558" spans="1:3">
      <c r="A558" s="452">
        <v>19003032</v>
      </c>
      <c r="B558" s="452" t="s">
        <v>2913</v>
      </c>
      <c r="C558" s="453">
        <v>3173859.5</v>
      </c>
    </row>
    <row r="559" spans="1:3">
      <c r="A559" s="452">
        <v>19003041</v>
      </c>
      <c r="B559" s="452" t="s">
        <v>3000</v>
      </c>
      <c r="C559" s="453">
        <v>2879137.44</v>
      </c>
    </row>
    <row r="560" spans="1:3">
      <c r="A560" s="452">
        <v>19003042</v>
      </c>
      <c r="B560" s="452" t="s">
        <v>2974</v>
      </c>
      <c r="C560" s="453">
        <v>3031730.53</v>
      </c>
    </row>
    <row r="561" spans="1:3">
      <c r="A561" s="452">
        <v>19100012</v>
      </c>
      <c r="B561" s="452" t="s">
        <v>944</v>
      </c>
      <c r="C561" s="453">
        <v>7960029.9400000004</v>
      </c>
    </row>
    <row r="562" spans="1:3">
      <c r="A562" s="452">
        <v>19100022</v>
      </c>
      <c r="B562" s="452" t="s">
        <v>653</v>
      </c>
      <c r="C562" s="453">
        <v>-10482039.289999999</v>
      </c>
    </row>
    <row r="563" spans="1:3">
      <c r="A563" s="452">
        <v>19100132</v>
      </c>
      <c r="B563" s="452" t="s">
        <v>639</v>
      </c>
      <c r="C563" s="453">
        <v>54030.66</v>
      </c>
    </row>
    <row r="564" spans="1:3">
      <c r="A564" s="452">
        <v>19100142</v>
      </c>
      <c r="B564" s="452" t="s">
        <v>640</v>
      </c>
      <c r="C564" s="453">
        <v>-234481.9</v>
      </c>
    </row>
    <row r="565" spans="1:3">
      <c r="A565" s="452">
        <v>19100152</v>
      </c>
      <c r="B565" s="452" t="s">
        <v>1073</v>
      </c>
      <c r="C565" s="453">
        <v>2798546.81</v>
      </c>
    </row>
    <row r="566" spans="1:3">
      <c r="A566" s="452">
        <v>19100162</v>
      </c>
      <c r="B566" s="452" t="s">
        <v>290</v>
      </c>
      <c r="C566" s="453">
        <v>-14367480.49</v>
      </c>
    </row>
    <row r="567" spans="1:3">
      <c r="A567" s="452">
        <v>20100023</v>
      </c>
      <c r="B567" s="452" t="s">
        <v>1853</v>
      </c>
      <c r="C567" s="453">
        <v>-859037.91</v>
      </c>
    </row>
    <row r="568" spans="1:3">
      <c r="A568" s="452">
        <v>20700003</v>
      </c>
      <c r="B568" s="452" t="s">
        <v>1224</v>
      </c>
      <c r="C568" s="453">
        <v>-122847945.22</v>
      </c>
    </row>
    <row r="569" spans="1:3">
      <c r="A569" s="452">
        <v>20700013</v>
      </c>
      <c r="B569" s="452" t="s">
        <v>1765</v>
      </c>
      <c r="C569" s="453">
        <v>-338395484.31</v>
      </c>
    </row>
    <row r="570" spans="1:3">
      <c r="A570" s="452">
        <v>20700023</v>
      </c>
      <c r="B570" s="452" t="s">
        <v>1269</v>
      </c>
      <c r="C570" s="453">
        <v>-16901820.34</v>
      </c>
    </row>
    <row r="571" spans="1:3">
      <c r="A571" s="452">
        <v>21100003</v>
      </c>
      <c r="B571" s="452" t="s">
        <v>1114</v>
      </c>
      <c r="C571" s="453">
        <v>-2803605116.4699998</v>
      </c>
    </row>
    <row r="572" spans="1:3">
      <c r="A572" s="452">
        <v>21100383</v>
      </c>
      <c r="B572" s="452" t="s">
        <v>25</v>
      </c>
      <c r="C572" s="453">
        <v>-491575</v>
      </c>
    </row>
    <row r="573" spans="1:3">
      <c r="A573" s="452">
        <v>21400013</v>
      </c>
      <c r="B573" s="452" t="s">
        <v>995</v>
      </c>
      <c r="C573" s="453">
        <v>2148854.7200000002</v>
      </c>
    </row>
    <row r="574" spans="1:3">
      <c r="A574" s="452">
        <v>21400033</v>
      </c>
      <c r="B574" s="452" t="s">
        <v>997</v>
      </c>
      <c r="C574" s="453">
        <v>4985024.68</v>
      </c>
    </row>
    <row r="575" spans="1:3">
      <c r="A575" s="452">
        <v>21500023</v>
      </c>
      <c r="B575" s="452" t="s">
        <v>1270</v>
      </c>
      <c r="C575" s="453">
        <v>-11821264</v>
      </c>
    </row>
    <row r="576" spans="1:3">
      <c r="A576" s="452">
        <v>21500033</v>
      </c>
      <c r="B576" s="452" t="s">
        <v>1766</v>
      </c>
      <c r="C576" s="453">
        <v>-5270932</v>
      </c>
    </row>
    <row r="577" spans="1:3">
      <c r="A577" s="452">
        <v>21600003</v>
      </c>
      <c r="B577" s="452" t="s">
        <v>392</v>
      </c>
      <c r="C577" s="453">
        <v>-360786106.38</v>
      </c>
    </row>
    <row r="578" spans="1:3">
      <c r="A578" s="452">
        <v>21600011</v>
      </c>
      <c r="B578" s="452" t="s">
        <v>1942</v>
      </c>
      <c r="C578" s="453">
        <v>23551027.530000001</v>
      </c>
    </row>
    <row r="579" spans="1:3">
      <c r="A579" s="452">
        <v>21600013</v>
      </c>
      <c r="B579" s="452" t="s">
        <v>628</v>
      </c>
      <c r="C579" s="453">
        <v>77562549.519999996</v>
      </c>
    </row>
    <row r="580" spans="1:3">
      <c r="A580" s="452">
        <v>21600023</v>
      </c>
      <c r="B580" s="452" t="s">
        <v>1767</v>
      </c>
      <c r="C580" s="453">
        <v>1755001.25</v>
      </c>
    </row>
    <row r="581" spans="1:3">
      <c r="A581" s="452">
        <v>21600033</v>
      </c>
      <c r="B581" s="452" t="s">
        <v>1124</v>
      </c>
      <c r="C581" s="453">
        <v>1471103.62</v>
      </c>
    </row>
    <row r="582" spans="1:3">
      <c r="A582" s="452">
        <v>21600053</v>
      </c>
      <c r="B582" s="452" t="s">
        <v>1013</v>
      </c>
      <c r="C582" s="453">
        <v>16359946.109999999</v>
      </c>
    </row>
    <row r="583" spans="1:3">
      <c r="A583" s="452">
        <v>21610013</v>
      </c>
      <c r="B583" s="452" t="s">
        <v>316</v>
      </c>
      <c r="C583" s="453">
        <v>14756651</v>
      </c>
    </row>
    <row r="584" spans="1:3">
      <c r="A584" s="452">
        <v>21900103</v>
      </c>
      <c r="B584" s="452" t="s">
        <v>2833</v>
      </c>
      <c r="C584" s="453">
        <v>-14272967.1</v>
      </c>
    </row>
    <row r="585" spans="1:3">
      <c r="A585" s="452">
        <v>21900113</v>
      </c>
      <c r="B585" s="452" t="s">
        <v>2834</v>
      </c>
      <c r="C585" s="453">
        <v>22363184.399999999</v>
      </c>
    </row>
    <row r="586" spans="1:3">
      <c r="A586" s="452">
        <v>21900133</v>
      </c>
      <c r="B586" s="452" t="s">
        <v>2835</v>
      </c>
      <c r="C586" s="453">
        <v>433722.7</v>
      </c>
    </row>
    <row r="587" spans="1:3">
      <c r="A587" s="452">
        <v>21900143</v>
      </c>
      <c r="B587" s="452" t="s">
        <v>2851</v>
      </c>
      <c r="C587" s="453">
        <v>206107216.34999999</v>
      </c>
    </row>
    <row r="588" spans="1:3">
      <c r="A588" s="452">
        <v>21900153</v>
      </c>
      <c r="B588" s="452" t="s">
        <v>2837</v>
      </c>
      <c r="C588" s="453">
        <v>-72137525.719999999</v>
      </c>
    </row>
    <row r="589" spans="1:3">
      <c r="A589" s="452">
        <v>21900163</v>
      </c>
      <c r="B589" s="452" t="s">
        <v>2852</v>
      </c>
      <c r="C589" s="453">
        <v>12087726.25</v>
      </c>
    </row>
    <row r="590" spans="1:3">
      <c r="A590" s="452">
        <v>21900173</v>
      </c>
      <c r="B590" s="452" t="s">
        <v>2839</v>
      </c>
      <c r="C590" s="453">
        <v>-4230704.1500000004</v>
      </c>
    </row>
    <row r="591" spans="1:3">
      <c r="A591" s="452">
        <v>21900183</v>
      </c>
      <c r="B591" s="452" t="s">
        <v>2840</v>
      </c>
      <c r="C591" s="453">
        <v>-2847083.35</v>
      </c>
    </row>
    <row r="592" spans="1:3">
      <c r="A592" s="452">
        <v>21900193</v>
      </c>
      <c r="B592" s="452" t="s">
        <v>2841</v>
      </c>
      <c r="C592" s="453">
        <v>996479.08</v>
      </c>
    </row>
    <row r="593" spans="1:3">
      <c r="A593" s="452">
        <v>21900223</v>
      </c>
      <c r="B593" s="452" t="s">
        <v>2827</v>
      </c>
      <c r="C593" s="453">
        <v>-151802.95000000001</v>
      </c>
    </row>
    <row r="594" spans="1:3">
      <c r="A594" s="452">
        <v>21900233</v>
      </c>
      <c r="B594" s="452" t="s">
        <v>2809</v>
      </c>
      <c r="C594" s="453">
        <v>4995538.49</v>
      </c>
    </row>
    <row r="595" spans="1:3">
      <c r="A595" s="452">
        <v>21900243</v>
      </c>
      <c r="B595" s="452" t="s">
        <v>2842</v>
      </c>
      <c r="C595" s="453">
        <v>-7827114.54</v>
      </c>
    </row>
    <row r="596" spans="1:3">
      <c r="A596" s="452">
        <v>22100393</v>
      </c>
      <c r="B596" s="452" t="s">
        <v>440</v>
      </c>
      <c r="C596" s="453">
        <v>-15000000</v>
      </c>
    </row>
    <row r="597" spans="1:3">
      <c r="A597" s="452">
        <v>22100413</v>
      </c>
      <c r="B597" s="452" t="s">
        <v>138</v>
      </c>
      <c r="C597" s="453">
        <v>-2000000</v>
      </c>
    </row>
    <row r="598" spans="1:3">
      <c r="A598" s="452">
        <v>22100713</v>
      </c>
      <c r="B598" s="452" t="s">
        <v>478</v>
      </c>
      <c r="C598" s="453">
        <v>-300000000</v>
      </c>
    </row>
    <row r="599" spans="1:3">
      <c r="A599" s="452">
        <v>22100723</v>
      </c>
      <c r="B599" s="452" t="s">
        <v>479</v>
      </c>
      <c r="C599" s="453">
        <v>-200000000</v>
      </c>
    </row>
    <row r="600" spans="1:3">
      <c r="A600" s="452">
        <v>22100743</v>
      </c>
      <c r="B600" s="452" t="s">
        <v>1250</v>
      </c>
      <c r="C600" s="453">
        <v>-100000000</v>
      </c>
    </row>
    <row r="601" spans="1:3">
      <c r="A601" s="452">
        <v>22100823</v>
      </c>
      <c r="B601" s="452" t="s">
        <v>1796</v>
      </c>
      <c r="C601" s="453">
        <v>-250000000</v>
      </c>
    </row>
    <row r="602" spans="1:3">
      <c r="A602" s="452">
        <v>22100833</v>
      </c>
      <c r="B602" s="452" t="s">
        <v>2557</v>
      </c>
      <c r="C602" s="453">
        <v>-138460000</v>
      </c>
    </row>
    <row r="603" spans="1:3">
      <c r="A603" s="452">
        <v>22100843</v>
      </c>
      <c r="B603" s="452" t="s">
        <v>2561</v>
      </c>
      <c r="C603" s="453">
        <v>-23400000</v>
      </c>
    </row>
    <row r="604" spans="1:3">
      <c r="A604" s="452">
        <v>22100853</v>
      </c>
      <c r="B604" s="452" t="s">
        <v>2928</v>
      </c>
      <c r="C604" s="453">
        <v>-425000000</v>
      </c>
    </row>
    <row r="605" spans="1:3">
      <c r="A605" s="452">
        <v>22100923</v>
      </c>
      <c r="B605" s="452" t="s">
        <v>2199</v>
      </c>
      <c r="C605" s="453">
        <v>-250000000</v>
      </c>
    </row>
    <row r="606" spans="1:3">
      <c r="A606" s="452">
        <v>22100933</v>
      </c>
      <c r="B606" s="452" t="s">
        <v>2200</v>
      </c>
      <c r="C606" s="453">
        <v>-45000000</v>
      </c>
    </row>
    <row r="607" spans="1:3">
      <c r="A607" s="452">
        <v>22101023</v>
      </c>
      <c r="B607" s="452" t="s">
        <v>974</v>
      </c>
      <c r="C607" s="453">
        <v>-250000000</v>
      </c>
    </row>
    <row r="608" spans="1:3">
      <c r="A608" s="452">
        <v>22101033</v>
      </c>
      <c r="B608" s="452" t="s">
        <v>1768</v>
      </c>
      <c r="C608" s="453">
        <v>-300000000</v>
      </c>
    </row>
    <row r="609" spans="1:3">
      <c r="A609" s="452">
        <v>22101053</v>
      </c>
      <c r="B609" s="452" t="s">
        <v>1818</v>
      </c>
      <c r="C609" s="453">
        <v>-250000000</v>
      </c>
    </row>
    <row r="610" spans="1:3">
      <c r="A610" s="452">
        <v>22101113</v>
      </c>
      <c r="B610" s="452" t="s">
        <v>1487</v>
      </c>
      <c r="C610" s="453">
        <v>-350000000</v>
      </c>
    </row>
    <row r="611" spans="1:3">
      <c r="A611" s="452">
        <v>22101123</v>
      </c>
      <c r="B611" s="452" t="s">
        <v>1956</v>
      </c>
      <c r="C611" s="453">
        <v>-325000000</v>
      </c>
    </row>
    <row r="612" spans="1:3">
      <c r="A612" s="452">
        <v>22101133</v>
      </c>
      <c r="B612" s="452" t="s">
        <v>1951</v>
      </c>
      <c r="C612" s="453">
        <v>-250000000</v>
      </c>
    </row>
    <row r="613" spans="1:3">
      <c r="A613" s="452">
        <v>22101143</v>
      </c>
      <c r="B613" s="452" t="s">
        <v>2058</v>
      </c>
      <c r="C613" s="453">
        <v>-300000000</v>
      </c>
    </row>
    <row r="614" spans="1:3">
      <c r="A614" s="452">
        <v>22600083</v>
      </c>
      <c r="B614" s="452" t="s">
        <v>2054</v>
      </c>
      <c r="C614" s="453">
        <v>12428.07</v>
      </c>
    </row>
    <row r="615" spans="1:3">
      <c r="A615" s="452">
        <v>22600093</v>
      </c>
      <c r="B615" s="452" t="s">
        <v>2929</v>
      </c>
      <c r="C615" s="453">
        <v>1847864.58</v>
      </c>
    </row>
    <row r="616" spans="1:3">
      <c r="A616" s="452">
        <v>22820011</v>
      </c>
      <c r="B616" s="452" t="s">
        <v>1741</v>
      </c>
      <c r="C616" s="453">
        <v>-332500</v>
      </c>
    </row>
    <row r="617" spans="1:3">
      <c r="A617" s="452">
        <v>22820012</v>
      </c>
      <c r="B617" s="452" t="s">
        <v>1742</v>
      </c>
      <c r="C617" s="453">
        <v>-47500</v>
      </c>
    </row>
    <row r="618" spans="1:3">
      <c r="A618" s="452">
        <v>22830003</v>
      </c>
      <c r="B618" s="452" t="s">
        <v>999</v>
      </c>
      <c r="C618" s="453">
        <v>-52262274.340000004</v>
      </c>
    </row>
    <row r="619" spans="1:3">
      <c r="A619" s="452">
        <v>22830013</v>
      </c>
      <c r="B619" s="452" t="s">
        <v>998</v>
      </c>
      <c r="C619" s="453">
        <v>-5042812.78</v>
      </c>
    </row>
    <row r="620" spans="1:3">
      <c r="A620" s="452">
        <v>22830023</v>
      </c>
      <c r="B620" s="452" t="s">
        <v>1352</v>
      </c>
      <c r="C620" s="453">
        <v>-39879523.700000003</v>
      </c>
    </row>
    <row r="621" spans="1:3">
      <c r="A621" s="452">
        <v>22830033</v>
      </c>
      <c r="B621" s="452" t="s">
        <v>2215</v>
      </c>
      <c r="C621" s="453">
        <v>-807000</v>
      </c>
    </row>
    <row r="622" spans="1:3">
      <c r="A622" s="452">
        <v>22830043</v>
      </c>
      <c r="B622" s="452" t="s">
        <v>2583</v>
      </c>
      <c r="C622" s="453">
        <v>-164525.71</v>
      </c>
    </row>
    <row r="623" spans="1:3">
      <c r="A623" s="452">
        <v>22830053</v>
      </c>
      <c r="B623" s="452" t="s">
        <v>2706</v>
      </c>
      <c r="C623" s="453">
        <v>-1537250</v>
      </c>
    </row>
    <row r="624" spans="1:3">
      <c r="A624" s="452">
        <v>22830063</v>
      </c>
      <c r="B624" s="452" t="s">
        <v>2750</v>
      </c>
      <c r="C624" s="453">
        <v>-50538</v>
      </c>
    </row>
    <row r="625" spans="1:3">
      <c r="A625" s="452">
        <v>22830073</v>
      </c>
      <c r="B625" s="452" t="s">
        <v>2751</v>
      </c>
      <c r="C625" s="453">
        <v>-97929</v>
      </c>
    </row>
    <row r="626" spans="1:3">
      <c r="A626" s="452">
        <v>22840012</v>
      </c>
      <c r="B626" s="452" t="s">
        <v>2291</v>
      </c>
      <c r="C626" s="453">
        <v>-631223.56999999995</v>
      </c>
    </row>
    <row r="627" spans="1:3">
      <c r="A627" s="452">
        <v>22840021</v>
      </c>
      <c r="B627" s="452" t="s">
        <v>1502</v>
      </c>
      <c r="C627" s="453">
        <v>-199475.25</v>
      </c>
    </row>
    <row r="628" spans="1:3">
      <c r="A628" s="452">
        <v>22840022</v>
      </c>
      <c r="B628" s="452" t="s">
        <v>2292</v>
      </c>
      <c r="C628" s="453">
        <v>-530428.43000000005</v>
      </c>
    </row>
    <row r="629" spans="1:3">
      <c r="A629" s="452">
        <v>22840031</v>
      </c>
      <c r="B629" s="452" t="s">
        <v>1517</v>
      </c>
      <c r="C629" s="453">
        <v>-258000</v>
      </c>
    </row>
    <row r="630" spans="1:3">
      <c r="A630" s="452">
        <v>22840032</v>
      </c>
      <c r="B630" s="452" t="s">
        <v>2293</v>
      </c>
      <c r="C630" s="453">
        <v>-3302394.74</v>
      </c>
    </row>
    <row r="631" spans="1:3">
      <c r="A631" s="452">
        <v>22840042</v>
      </c>
      <c r="B631" s="452" t="s">
        <v>2294</v>
      </c>
      <c r="C631" s="453">
        <v>-236393.37</v>
      </c>
    </row>
    <row r="632" spans="1:3">
      <c r="A632" s="452">
        <v>22840051</v>
      </c>
      <c r="B632" s="452" t="s">
        <v>1518</v>
      </c>
      <c r="C632" s="453">
        <v>-30000</v>
      </c>
    </row>
    <row r="633" spans="1:3">
      <c r="A633" s="452">
        <v>22840062</v>
      </c>
      <c r="B633" s="452" t="s">
        <v>2296</v>
      </c>
      <c r="C633" s="453">
        <v>-1293823.8700000001</v>
      </c>
    </row>
    <row r="634" spans="1:3">
      <c r="A634" s="452">
        <v>22840081</v>
      </c>
      <c r="B634" s="452" t="s">
        <v>1503</v>
      </c>
      <c r="C634" s="453">
        <v>-550000</v>
      </c>
    </row>
    <row r="635" spans="1:3">
      <c r="A635" s="452">
        <v>22840082</v>
      </c>
      <c r="B635" s="452" t="s">
        <v>2297</v>
      </c>
      <c r="C635" s="453">
        <v>-2473994.61</v>
      </c>
    </row>
    <row r="636" spans="1:3">
      <c r="A636" s="452">
        <v>22840092</v>
      </c>
      <c r="B636" s="452" t="s">
        <v>2298</v>
      </c>
      <c r="C636" s="453">
        <v>-2050000</v>
      </c>
    </row>
    <row r="637" spans="1:3">
      <c r="A637" s="452">
        <v>22840102</v>
      </c>
      <c r="B637" s="452" t="s">
        <v>2299</v>
      </c>
      <c r="C637" s="453">
        <v>-499874.44</v>
      </c>
    </row>
    <row r="638" spans="1:3">
      <c r="A638" s="452">
        <v>22840111</v>
      </c>
      <c r="B638" s="452" t="s">
        <v>1519</v>
      </c>
      <c r="C638" s="453">
        <v>-20000</v>
      </c>
    </row>
    <row r="639" spans="1:3">
      <c r="A639" s="452">
        <v>22840112</v>
      </c>
      <c r="B639" s="452" t="s">
        <v>2300</v>
      </c>
      <c r="C639" s="453">
        <v>-200000</v>
      </c>
    </row>
    <row r="640" spans="1:3">
      <c r="A640" s="452">
        <v>22840122</v>
      </c>
      <c r="B640" s="452" t="s">
        <v>2301</v>
      </c>
      <c r="C640" s="453">
        <v>-140000</v>
      </c>
    </row>
    <row r="641" spans="1:3">
      <c r="A641" s="452">
        <v>22840131</v>
      </c>
      <c r="B641" s="452" t="s">
        <v>1504</v>
      </c>
      <c r="C641" s="453">
        <v>-497197.75</v>
      </c>
    </row>
    <row r="642" spans="1:3">
      <c r="A642" s="452">
        <v>22840132</v>
      </c>
      <c r="B642" s="452" t="s">
        <v>2302</v>
      </c>
      <c r="C642" s="453">
        <v>-100000</v>
      </c>
    </row>
    <row r="643" spans="1:3">
      <c r="A643" s="452">
        <v>22840161</v>
      </c>
      <c r="B643" s="452" t="s">
        <v>1505</v>
      </c>
      <c r="C643" s="453">
        <v>-347291</v>
      </c>
    </row>
    <row r="644" spans="1:3">
      <c r="A644" s="452">
        <v>22840162</v>
      </c>
      <c r="B644" s="452" t="s">
        <v>2787</v>
      </c>
      <c r="C644" s="453">
        <v>-88616.68</v>
      </c>
    </row>
    <row r="645" spans="1:3">
      <c r="A645" s="452">
        <v>22840171</v>
      </c>
      <c r="B645" s="452" t="s">
        <v>1506</v>
      </c>
      <c r="C645" s="453">
        <v>-50000</v>
      </c>
    </row>
    <row r="646" spans="1:3">
      <c r="A646" s="452">
        <v>22840181</v>
      </c>
      <c r="B646" s="452" t="s">
        <v>1520</v>
      </c>
      <c r="C646" s="453">
        <v>-2867992.26</v>
      </c>
    </row>
    <row r="647" spans="1:3">
      <c r="A647" s="452">
        <v>22840191</v>
      </c>
      <c r="B647" s="452" t="s">
        <v>1507</v>
      </c>
      <c r="C647" s="453">
        <v>-250000</v>
      </c>
    </row>
    <row r="648" spans="1:3">
      <c r="A648" s="452">
        <v>22840221</v>
      </c>
      <c r="B648" s="452" t="s">
        <v>1526</v>
      </c>
      <c r="C648" s="453">
        <v>-545580.69999999995</v>
      </c>
    </row>
    <row r="649" spans="1:3">
      <c r="A649" s="452">
        <v>22840231</v>
      </c>
      <c r="B649" s="452" t="s">
        <v>414</v>
      </c>
      <c r="C649" s="453">
        <v>-75000</v>
      </c>
    </row>
    <row r="650" spans="1:3">
      <c r="A650" s="452">
        <v>22840251</v>
      </c>
      <c r="B650" s="452" t="s">
        <v>928</v>
      </c>
      <c r="C650" s="453">
        <v>-8841357</v>
      </c>
    </row>
    <row r="651" spans="1:3">
      <c r="A651" s="452">
        <v>22840281</v>
      </c>
      <c r="B651" s="452" t="s">
        <v>2105</v>
      </c>
      <c r="C651" s="453">
        <v>-50000</v>
      </c>
    </row>
    <row r="652" spans="1:3">
      <c r="A652" s="452">
        <v>22840301</v>
      </c>
      <c r="B652" s="452" t="s">
        <v>2253</v>
      </c>
      <c r="C652" s="453">
        <v>-103859</v>
      </c>
    </row>
    <row r="653" spans="1:3">
      <c r="A653" s="452">
        <v>22840311</v>
      </c>
      <c r="B653" s="452" t="s">
        <v>2254</v>
      </c>
      <c r="C653" s="453">
        <v>-96000</v>
      </c>
    </row>
    <row r="654" spans="1:3">
      <c r="A654" s="452">
        <v>22840321</v>
      </c>
      <c r="B654" s="452" t="s">
        <v>2422</v>
      </c>
      <c r="C654" s="453">
        <v>-124867306</v>
      </c>
    </row>
    <row r="655" spans="1:3">
      <c r="A655" s="452">
        <v>22840331</v>
      </c>
      <c r="B655" s="452" t="s">
        <v>2788</v>
      </c>
      <c r="C655" s="453">
        <v>-74648296</v>
      </c>
    </row>
    <row r="656" spans="1:3">
      <c r="A656" s="452">
        <v>22840332</v>
      </c>
      <c r="B656" s="452" t="s">
        <v>2295</v>
      </c>
      <c r="C656" s="453">
        <v>-22000000</v>
      </c>
    </row>
    <row r="657" spans="1:3">
      <c r="A657" s="452">
        <v>22840341</v>
      </c>
      <c r="B657" s="452" t="s">
        <v>2770</v>
      </c>
      <c r="C657" s="453">
        <v>-26364573</v>
      </c>
    </row>
    <row r="658" spans="1:3">
      <c r="A658" s="452">
        <v>22840351</v>
      </c>
      <c r="B658" s="452" t="s">
        <v>3132</v>
      </c>
      <c r="C658" s="453">
        <v>-465000</v>
      </c>
    </row>
    <row r="659" spans="1:3">
      <c r="A659" s="452">
        <v>22841001</v>
      </c>
      <c r="B659" s="452" t="s">
        <v>1508</v>
      </c>
      <c r="C659" s="453">
        <v>-4610484.08</v>
      </c>
    </row>
    <row r="660" spans="1:3">
      <c r="A660" s="452">
        <v>23001021</v>
      </c>
      <c r="B660" s="452" t="s">
        <v>29</v>
      </c>
      <c r="C660" s="453">
        <v>-19133859.93</v>
      </c>
    </row>
    <row r="661" spans="1:3">
      <c r="A661" s="452">
        <v>23001031</v>
      </c>
      <c r="B661" s="452" t="s">
        <v>1095</v>
      </c>
      <c r="C661" s="453">
        <v>-19517033.84</v>
      </c>
    </row>
    <row r="662" spans="1:3">
      <c r="A662" s="452">
        <v>23001041</v>
      </c>
      <c r="B662" s="452" t="s">
        <v>358</v>
      </c>
      <c r="C662" s="453">
        <v>-12261873.08</v>
      </c>
    </row>
    <row r="663" spans="1:3">
      <c r="A663" s="452">
        <v>23001043</v>
      </c>
      <c r="B663" s="452" t="s">
        <v>2438</v>
      </c>
      <c r="C663" s="453">
        <v>-923720.31</v>
      </c>
    </row>
    <row r="664" spans="1:3">
      <c r="A664" s="452">
        <v>23001061</v>
      </c>
      <c r="B664" s="452" t="s">
        <v>1000</v>
      </c>
      <c r="C664" s="453">
        <v>-5395388.29</v>
      </c>
    </row>
    <row r="665" spans="1:3">
      <c r="A665" s="452">
        <v>23001071</v>
      </c>
      <c r="B665" s="452" t="s">
        <v>827</v>
      </c>
      <c r="C665" s="453">
        <v>-9124647.7799999993</v>
      </c>
    </row>
    <row r="666" spans="1:3">
      <c r="A666" s="452">
        <v>23001092</v>
      </c>
      <c r="B666" s="452" t="s">
        <v>509</v>
      </c>
      <c r="C666" s="453">
        <v>-9152924.6500000004</v>
      </c>
    </row>
    <row r="667" spans="1:3">
      <c r="A667" s="452">
        <v>23001131</v>
      </c>
      <c r="B667" s="452" t="s">
        <v>2244</v>
      </c>
      <c r="C667" s="453">
        <v>-17013168.73</v>
      </c>
    </row>
    <row r="668" spans="1:3">
      <c r="A668" s="452">
        <v>23001141</v>
      </c>
      <c r="B668" s="452" t="s">
        <v>2433</v>
      </c>
      <c r="C668" s="453">
        <v>-559722.01</v>
      </c>
    </row>
    <row r="669" spans="1:3">
      <c r="A669" s="452">
        <v>23001151</v>
      </c>
      <c r="B669" s="452" t="s">
        <v>2522</v>
      </c>
      <c r="C669" s="453">
        <v>-118121.54</v>
      </c>
    </row>
    <row r="670" spans="1:3">
      <c r="A670" s="452">
        <v>23001231</v>
      </c>
      <c r="B670" s="452" t="s">
        <v>2403</v>
      </c>
      <c r="C670" s="453">
        <v>-1174167.8</v>
      </c>
    </row>
    <row r="671" spans="1:3">
      <c r="A671" s="452">
        <v>23002011</v>
      </c>
      <c r="B671" s="452" t="s">
        <v>1747</v>
      </c>
      <c r="C671" s="453">
        <v>-918476.65</v>
      </c>
    </row>
    <row r="672" spans="1:3">
      <c r="A672" s="452">
        <v>23002041</v>
      </c>
      <c r="B672" s="452" t="s">
        <v>1148</v>
      </c>
      <c r="C672" s="453">
        <v>-7185220.7699999996</v>
      </c>
    </row>
    <row r="673" spans="1:3">
      <c r="A673" s="452">
        <v>23002061</v>
      </c>
      <c r="B673" s="452" t="s">
        <v>65</v>
      </c>
      <c r="C673" s="453">
        <v>82298</v>
      </c>
    </row>
    <row r="674" spans="1:3">
      <c r="A674" s="452">
        <v>23002071</v>
      </c>
      <c r="B674" s="452" t="s">
        <v>50</v>
      </c>
      <c r="C674" s="453">
        <v>251781.44</v>
      </c>
    </row>
    <row r="675" spans="1:3">
      <c r="A675" s="452">
        <v>23002072</v>
      </c>
      <c r="B675" s="452" t="s">
        <v>2439</v>
      </c>
      <c r="C675" s="453">
        <v>18711.25</v>
      </c>
    </row>
    <row r="676" spans="1:3">
      <c r="A676" s="452">
        <v>23002091</v>
      </c>
      <c r="B676" s="452" t="s">
        <v>512</v>
      </c>
      <c r="C676" s="453">
        <v>-334079.44</v>
      </c>
    </row>
    <row r="677" spans="1:3">
      <c r="A677" s="452">
        <v>23002092</v>
      </c>
      <c r="B677" s="452" t="s">
        <v>513</v>
      </c>
      <c r="C677" s="453">
        <v>-18711.25</v>
      </c>
    </row>
    <row r="678" spans="1:3">
      <c r="A678" s="452">
        <v>23200011</v>
      </c>
      <c r="B678" s="452" t="s">
        <v>1657</v>
      </c>
      <c r="C678" s="453">
        <v>-4020704.44</v>
      </c>
    </row>
    <row r="679" spans="1:3">
      <c r="A679" s="452">
        <v>23200031</v>
      </c>
      <c r="B679" s="452" t="s">
        <v>403</v>
      </c>
      <c r="C679" s="453">
        <v>-17777864</v>
      </c>
    </row>
    <row r="680" spans="1:3">
      <c r="A680" s="452">
        <v>23200033</v>
      </c>
      <c r="B680" s="452" t="s">
        <v>407</v>
      </c>
      <c r="C680" s="453">
        <v>-175062.5</v>
      </c>
    </row>
    <row r="681" spans="1:3">
      <c r="A681" s="452">
        <v>23200041</v>
      </c>
      <c r="B681" s="452" t="s">
        <v>772</v>
      </c>
      <c r="C681" s="453">
        <v>-9218953</v>
      </c>
    </row>
    <row r="682" spans="1:3">
      <c r="A682" s="452">
        <v>23200051</v>
      </c>
      <c r="B682" s="452" t="s">
        <v>773</v>
      </c>
      <c r="C682" s="453">
        <v>-11289426.32</v>
      </c>
    </row>
    <row r="683" spans="1:3">
      <c r="A683" s="452">
        <v>23200061</v>
      </c>
      <c r="B683" s="452" t="s">
        <v>348</v>
      </c>
      <c r="C683" s="453">
        <v>-9014408.1400000006</v>
      </c>
    </row>
    <row r="684" spans="1:3">
      <c r="A684" s="452">
        <v>23200071</v>
      </c>
      <c r="B684" s="452" t="s">
        <v>1774</v>
      </c>
      <c r="C684" s="453">
        <v>-2841595.92</v>
      </c>
    </row>
    <row r="685" spans="1:3">
      <c r="A685" s="452">
        <v>23200081</v>
      </c>
      <c r="B685" s="452" t="s">
        <v>1775</v>
      </c>
      <c r="C685" s="453">
        <v>-3901450.25</v>
      </c>
    </row>
    <row r="686" spans="1:3">
      <c r="A686" s="452">
        <v>23200101</v>
      </c>
      <c r="B686" s="452" t="s">
        <v>763</v>
      </c>
      <c r="C686" s="453">
        <v>-508512.28</v>
      </c>
    </row>
    <row r="687" spans="1:3">
      <c r="A687" s="452">
        <v>23200103</v>
      </c>
      <c r="B687" s="452" t="s">
        <v>133</v>
      </c>
      <c r="C687" s="453">
        <v>-54748.59</v>
      </c>
    </row>
    <row r="688" spans="1:3">
      <c r="A688" s="452">
        <v>23200111</v>
      </c>
      <c r="B688" s="452" t="s">
        <v>1776</v>
      </c>
      <c r="C688" s="453">
        <v>-233984.9</v>
      </c>
    </row>
    <row r="689" spans="1:3">
      <c r="A689" s="452">
        <v>23200121</v>
      </c>
      <c r="B689" s="452" t="s">
        <v>1527</v>
      </c>
      <c r="C689" s="453">
        <v>-216795.38</v>
      </c>
    </row>
    <row r="690" spans="1:3">
      <c r="A690" s="452">
        <v>23200221</v>
      </c>
      <c r="B690" s="452" t="s">
        <v>2978</v>
      </c>
      <c r="C690" s="452">
        <v>-51.51</v>
      </c>
    </row>
    <row r="691" spans="1:3">
      <c r="A691" s="452">
        <v>23200222</v>
      </c>
      <c r="B691" s="452" t="s">
        <v>257</v>
      </c>
      <c r="C691" s="453">
        <v>-10407289.689999999</v>
      </c>
    </row>
    <row r="692" spans="1:3">
      <c r="A692" s="452">
        <v>23200242</v>
      </c>
      <c r="B692" s="452" t="s">
        <v>1580</v>
      </c>
      <c r="C692" s="453">
        <v>-12078907.09</v>
      </c>
    </row>
    <row r="693" spans="1:3">
      <c r="A693" s="452">
        <v>23200333</v>
      </c>
      <c r="B693" s="452" t="s">
        <v>987</v>
      </c>
      <c r="C693" s="453">
        <v>-15000332.02</v>
      </c>
    </row>
    <row r="694" spans="1:3">
      <c r="A694" s="452">
        <v>23200483</v>
      </c>
      <c r="B694" s="452" t="s">
        <v>622</v>
      </c>
      <c r="C694" s="453">
        <v>-8924583.9499999993</v>
      </c>
    </row>
    <row r="695" spans="1:3">
      <c r="A695" s="452">
        <v>23200493</v>
      </c>
      <c r="B695" s="452" t="s">
        <v>2795</v>
      </c>
      <c r="C695" s="453">
        <v>-194411.28</v>
      </c>
    </row>
    <row r="696" spans="1:3">
      <c r="A696" s="452">
        <v>23200543</v>
      </c>
      <c r="B696" s="452" t="s">
        <v>689</v>
      </c>
      <c r="C696" s="453">
        <v>-54011608.539999999</v>
      </c>
    </row>
    <row r="697" spans="1:3">
      <c r="A697" s="452">
        <v>23200643</v>
      </c>
      <c r="B697" s="452" t="s">
        <v>597</v>
      </c>
      <c r="C697" s="453">
        <v>-7600427.9299999997</v>
      </c>
    </row>
    <row r="698" spans="1:3">
      <c r="A698" s="452">
        <v>23200653</v>
      </c>
      <c r="B698" s="452" t="s">
        <v>1573</v>
      </c>
      <c r="C698" s="453">
        <v>-1989454.79</v>
      </c>
    </row>
    <row r="699" spans="1:3">
      <c r="A699" s="452">
        <v>23200693</v>
      </c>
      <c r="B699" s="452" t="s">
        <v>1291</v>
      </c>
      <c r="C699" s="452">
        <v>-798.06</v>
      </c>
    </row>
    <row r="700" spans="1:3">
      <c r="A700" s="452">
        <v>23200733</v>
      </c>
      <c r="B700" s="452" t="s">
        <v>230</v>
      </c>
      <c r="C700" s="453">
        <v>-2589.21</v>
      </c>
    </row>
    <row r="701" spans="1:3">
      <c r="A701" s="452">
        <v>23200743</v>
      </c>
      <c r="B701" s="452" t="s">
        <v>1821</v>
      </c>
      <c r="C701" s="453">
        <v>13784.61</v>
      </c>
    </row>
    <row r="702" spans="1:3">
      <c r="A702" s="452">
        <v>23200753</v>
      </c>
      <c r="B702" s="452" t="s">
        <v>1554</v>
      </c>
      <c r="C702" s="453">
        <v>-1950.36</v>
      </c>
    </row>
    <row r="703" spans="1:3">
      <c r="A703" s="452">
        <v>23200763</v>
      </c>
      <c r="B703" s="452" t="s">
        <v>1820</v>
      </c>
      <c r="C703" s="453">
        <v>7892.25</v>
      </c>
    </row>
    <row r="704" spans="1:3">
      <c r="A704" s="452">
        <v>23200773</v>
      </c>
      <c r="B704" s="452" t="s">
        <v>1064</v>
      </c>
      <c r="C704" s="453">
        <v>-17260.7</v>
      </c>
    </row>
    <row r="705" spans="1:6">
      <c r="A705" s="452">
        <v>23200823</v>
      </c>
      <c r="B705" s="452" t="s">
        <v>2886</v>
      </c>
      <c r="C705" s="453">
        <v>-183431.51</v>
      </c>
    </row>
    <row r="706" spans="1:6">
      <c r="A706" s="456">
        <v>23200833</v>
      </c>
      <c r="B706" s="456" t="s">
        <v>3111</v>
      </c>
      <c r="C706" s="456">
        <v>164</v>
      </c>
      <c r="D706" s="456"/>
      <c r="E706" s="456"/>
      <c r="F706" s="456"/>
    </row>
    <row r="707" spans="1:6">
      <c r="A707" s="452">
        <v>23200873</v>
      </c>
      <c r="B707" s="452" t="s">
        <v>2979</v>
      </c>
      <c r="C707" s="453">
        <v>-1906434.16</v>
      </c>
    </row>
    <row r="708" spans="1:6">
      <c r="A708" s="452">
        <v>23201003</v>
      </c>
      <c r="B708" s="452" t="s">
        <v>737</v>
      </c>
      <c r="C708" s="453">
        <v>-11727855.52</v>
      </c>
    </row>
    <row r="709" spans="1:6">
      <c r="A709" s="452">
        <v>23201013</v>
      </c>
      <c r="B709" s="452" t="s">
        <v>1373</v>
      </c>
      <c r="C709" s="453">
        <v>-5166526.45</v>
      </c>
    </row>
    <row r="710" spans="1:6">
      <c r="A710" s="452">
        <v>23201033</v>
      </c>
      <c r="B710" s="452" t="s">
        <v>1097</v>
      </c>
      <c r="C710" s="453">
        <v>-97329.83</v>
      </c>
    </row>
    <row r="711" spans="1:6">
      <c r="A711" s="452">
        <v>23201043</v>
      </c>
      <c r="B711" s="452" t="s">
        <v>464</v>
      </c>
      <c r="C711" s="453">
        <v>-46244.03</v>
      </c>
    </row>
    <row r="712" spans="1:6">
      <c r="A712" s="452">
        <v>23201053</v>
      </c>
      <c r="B712" s="452" t="s">
        <v>2434</v>
      </c>
      <c r="C712" s="453">
        <v>-102557.27</v>
      </c>
    </row>
    <row r="713" spans="1:6">
      <c r="A713" s="452">
        <v>23201073</v>
      </c>
      <c r="B713" s="452" t="s">
        <v>1220</v>
      </c>
      <c r="C713" s="452">
        <v>-811.88</v>
      </c>
    </row>
    <row r="714" spans="1:6">
      <c r="A714" s="452">
        <v>23201113</v>
      </c>
      <c r="B714" s="452" t="s">
        <v>539</v>
      </c>
      <c r="C714" s="453">
        <v>13093.27</v>
      </c>
    </row>
    <row r="715" spans="1:6">
      <c r="A715" s="452">
        <v>23201153</v>
      </c>
      <c r="B715" s="452" t="s">
        <v>2487</v>
      </c>
      <c r="C715" s="453">
        <v>-8639.4</v>
      </c>
    </row>
    <row r="716" spans="1:6">
      <c r="A716" s="452">
        <v>23201163</v>
      </c>
      <c r="B716" s="452" t="s">
        <v>2488</v>
      </c>
      <c r="C716" s="453">
        <v>-5856.48</v>
      </c>
    </row>
    <row r="717" spans="1:6">
      <c r="A717" s="452">
        <v>23201173</v>
      </c>
      <c r="B717" s="452" t="s">
        <v>462</v>
      </c>
      <c r="C717" s="453">
        <v>-4203.21</v>
      </c>
    </row>
    <row r="718" spans="1:6">
      <c r="A718" s="452">
        <v>23201193</v>
      </c>
      <c r="B718" s="452" t="s">
        <v>2489</v>
      </c>
      <c r="C718" s="453">
        <v>-22323.83</v>
      </c>
    </row>
    <row r="719" spans="1:6">
      <c r="A719" s="452">
        <v>23201203</v>
      </c>
      <c r="B719" s="452" t="s">
        <v>2490</v>
      </c>
      <c r="C719" s="453">
        <v>1554.13</v>
      </c>
    </row>
    <row r="720" spans="1:6">
      <c r="A720" s="452">
        <v>23201251</v>
      </c>
      <c r="B720" s="452" t="s">
        <v>2440</v>
      </c>
      <c r="C720" s="453">
        <v>-1110041</v>
      </c>
    </row>
    <row r="721" spans="1:3">
      <c r="A721" s="452">
        <v>23202233</v>
      </c>
      <c r="B721" s="452" t="s">
        <v>2975</v>
      </c>
      <c r="C721" s="453">
        <v>1253798.79</v>
      </c>
    </row>
    <row r="722" spans="1:3">
      <c r="A722" s="452">
        <v>23202353</v>
      </c>
      <c r="B722" s="452" t="s">
        <v>2976</v>
      </c>
      <c r="C722" s="453">
        <v>-15492440.289999999</v>
      </c>
    </row>
    <row r="723" spans="1:3">
      <c r="A723" s="452">
        <v>23500003</v>
      </c>
      <c r="B723" s="452" t="s">
        <v>2507</v>
      </c>
      <c r="C723" s="453">
        <v>-30244032.469999999</v>
      </c>
    </row>
    <row r="724" spans="1:3">
      <c r="A724" s="452">
        <v>23500011</v>
      </c>
      <c r="B724" s="452" t="s">
        <v>935</v>
      </c>
      <c r="C724" s="453">
        <v>-6771993.8099999996</v>
      </c>
    </row>
    <row r="725" spans="1:3">
      <c r="A725" s="452">
        <v>23600021</v>
      </c>
      <c r="B725" s="452" t="s">
        <v>2281</v>
      </c>
      <c r="C725" s="453">
        <v>-4138133.43</v>
      </c>
    </row>
    <row r="726" spans="1:3">
      <c r="A726" s="452">
        <v>23600022</v>
      </c>
      <c r="B726" s="452" t="s">
        <v>2282</v>
      </c>
      <c r="C726" s="453">
        <v>-1104456.6200000001</v>
      </c>
    </row>
    <row r="727" spans="1:3">
      <c r="A727" s="452">
        <v>23600063</v>
      </c>
      <c r="B727" s="452" t="s">
        <v>897</v>
      </c>
      <c r="C727" s="452">
        <v>-108.27</v>
      </c>
    </row>
    <row r="728" spans="1:3">
      <c r="A728" s="452">
        <v>23600201</v>
      </c>
      <c r="B728" s="452" t="s">
        <v>453</v>
      </c>
      <c r="C728" s="453">
        <v>-47689762.329999998</v>
      </c>
    </row>
    <row r="729" spans="1:3">
      <c r="A729" s="452">
        <v>23600211</v>
      </c>
      <c r="B729" s="452" t="s">
        <v>454</v>
      </c>
      <c r="C729" s="453">
        <v>-5520242.6600000001</v>
      </c>
    </row>
    <row r="730" spans="1:3">
      <c r="A730" s="452">
        <v>23600213</v>
      </c>
      <c r="B730" s="452" t="s">
        <v>1732</v>
      </c>
      <c r="C730" s="453">
        <v>-188464.83</v>
      </c>
    </row>
    <row r="731" spans="1:3">
      <c r="A731" s="452">
        <v>23600221</v>
      </c>
      <c r="B731" s="452" t="s">
        <v>670</v>
      </c>
      <c r="C731" s="453">
        <v>48646.29</v>
      </c>
    </row>
    <row r="732" spans="1:3">
      <c r="A732" s="452">
        <v>23600232</v>
      </c>
      <c r="B732" s="452" t="s">
        <v>455</v>
      </c>
      <c r="C732" s="453">
        <v>-20323012.359999999</v>
      </c>
    </row>
    <row r="733" spans="1:3">
      <c r="A733" s="452">
        <v>23600351</v>
      </c>
      <c r="B733" s="452" t="s">
        <v>1544</v>
      </c>
      <c r="C733" s="453">
        <v>-7561546.7800000003</v>
      </c>
    </row>
    <row r="734" spans="1:3">
      <c r="A734" s="452">
        <v>23600391</v>
      </c>
      <c r="B734" s="452" t="s">
        <v>699</v>
      </c>
      <c r="C734" s="453">
        <v>-241293.68</v>
      </c>
    </row>
    <row r="735" spans="1:3">
      <c r="A735" s="452">
        <v>23600421</v>
      </c>
      <c r="B735" s="452" t="s">
        <v>2460</v>
      </c>
      <c r="C735" s="452">
        <v>-4.6100000000000003</v>
      </c>
    </row>
    <row r="736" spans="1:3">
      <c r="A736" s="452">
        <v>23600431</v>
      </c>
      <c r="B736" s="452" t="s">
        <v>2822</v>
      </c>
      <c r="C736" s="453">
        <v>1600</v>
      </c>
    </row>
    <row r="737" spans="1:3">
      <c r="A737" s="452">
        <v>23600471</v>
      </c>
      <c r="B737" s="452" t="s">
        <v>1724</v>
      </c>
      <c r="C737" s="453">
        <v>-5833545.8700000001</v>
      </c>
    </row>
    <row r="738" spans="1:3">
      <c r="A738" s="452">
        <v>23600552</v>
      </c>
      <c r="B738" s="452" t="s">
        <v>1724</v>
      </c>
      <c r="C738" s="453">
        <v>-1881022.26</v>
      </c>
    </row>
    <row r="739" spans="1:3">
      <c r="A739" s="452">
        <v>23600602</v>
      </c>
      <c r="B739" s="452" t="s">
        <v>1725</v>
      </c>
      <c r="C739" s="453">
        <v>-2849993.34</v>
      </c>
    </row>
    <row r="740" spans="1:3">
      <c r="A740" s="452">
        <v>23601003</v>
      </c>
      <c r="B740" s="452" t="s">
        <v>1610</v>
      </c>
      <c r="C740" s="453">
        <v>-121170.89</v>
      </c>
    </row>
    <row r="741" spans="1:3">
      <c r="A741" s="452">
        <v>23601013</v>
      </c>
      <c r="B741" s="452" t="s">
        <v>2283</v>
      </c>
      <c r="C741" s="453">
        <v>-84303.5</v>
      </c>
    </row>
    <row r="742" spans="1:3">
      <c r="A742" s="452">
        <v>23601023</v>
      </c>
      <c r="B742" s="452" t="s">
        <v>645</v>
      </c>
      <c r="C742" s="453">
        <v>-8851.36</v>
      </c>
    </row>
    <row r="743" spans="1:3">
      <c r="A743" s="452">
        <v>23601043</v>
      </c>
      <c r="B743" s="452" t="s">
        <v>1733</v>
      </c>
      <c r="C743" s="453">
        <v>-2630.73</v>
      </c>
    </row>
    <row r="744" spans="1:3">
      <c r="A744" s="452">
        <v>23700363</v>
      </c>
      <c r="B744" s="452" t="s">
        <v>1583</v>
      </c>
      <c r="C744" s="453">
        <v>-491562.5</v>
      </c>
    </row>
    <row r="745" spans="1:3">
      <c r="A745" s="452">
        <v>23700383</v>
      </c>
      <c r="B745" s="452" t="s">
        <v>186</v>
      </c>
      <c r="C745" s="453">
        <v>-66000</v>
      </c>
    </row>
    <row r="746" spans="1:3">
      <c r="A746" s="452">
        <v>23700713</v>
      </c>
      <c r="B746" s="452" t="s">
        <v>1093</v>
      </c>
      <c r="C746" s="453">
        <v>-116930.31</v>
      </c>
    </row>
    <row r="747" spans="1:3">
      <c r="A747" s="452">
        <v>23700813</v>
      </c>
      <c r="B747" s="452" t="s">
        <v>375</v>
      </c>
      <c r="C747" s="453">
        <v>-874999.77</v>
      </c>
    </row>
    <row r="748" spans="1:3">
      <c r="A748" s="452">
        <v>23700823</v>
      </c>
      <c r="B748" s="452" t="s">
        <v>129</v>
      </c>
      <c r="C748" s="453">
        <v>-2808333.1</v>
      </c>
    </row>
    <row r="749" spans="1:3">
      <c r="A749" s="452">
        <v>23700841</v>
      </c>
      <c r="B749" s="452" t="s">
        <v>1197</v>
      </c>
      <c r="C749" s="453">
        <v>-460251.34</v>
      </c>
    </row>
    <row r="750" spans="1:3">
      <c r="A750" s="452">
        <v>23700873</v>
      </c>
      <c r="B750" s="452" t="s">
        <v>1792</v>
      </c>
      <c r="C750" s="453">
        <v>-4387500</v>
      </c>
    </row>
    <row r="751" spans="1:3">
      <c r="A751" s="452">
        <v>23700963</v>
      </c>
      <c r="B751" s="452" t="s">
        <v>1848</v>
      </c>
      <c r="C751" s="453">
        <v>-6891826.7300000004</v>
      </c>
    </row>
    <row r="752" spans="1:3">
      <c r="A752" s="452">
        <v>23701023</v>
      </c>
      <c r="B752" s="452" t="s">
        <v>978</v>
      </c>
      <c r="C752" s="453">
        <v>-7750637.7599999998</v>
      </c>
    </row>
    <row r="753" spans="1:6">
      <c r="A753" s="452">
        <v>23701033</v>
      </c>
      <c r="B753" s="452" t="s">
        <v>1769</v>
      </c>
      <c r="C753" s="453">
        <v>-3973533.33</v>
      </c>
    </row>
    <row r="754" spans="1:6">
      <c r="A754" s="452">
        <v>23701053</v>
      </c>
      <c r="B754" s="452" t="s">
        <v>1818</v>
      </c>
      <c r="C754" s="453">
        <v>-8717500.1799999997</v>
      </c>
    </row>
    <row r="755" spans="1:6">
      <c r="A755" s="452">
        <v>23701063</v>
      </c>
      <c r="B755" s="452" t="s">
        <v>1856</v>
      </c>
      <c r="C755" s="453">
        <v>-199310.39</v>
      </c>
    </row>
    <row r="756" spans="1:6">
      <c r="A756" s="452">
        <v>23701113</v>
      </c>
      <c r="B756" s="452" t="s">
        <v>415</v>
      </c>
      <c r="C756" s="453">
        <v>-3358250</v>
      </c>
    </row>
    <row r="757" spans="1:6">
      <c r="A757" s="452">
        <v>23701123</v>
      </c>
      <c r="B757" s="452" t="s">
        <v>1956</v>
      </c>
      <c r="C757" s="453">
        <v>-4028330.01</v>
      </c>
    </row>
    <row r="758" spans="1:6">
      <c r="A758" s="452">
        <v>23701133</v>
      </c>
      <c r="B758" s="452" t="s">
        <v>1951</v>
      </c>
      <c r="C758" s="453">
        <v>-5443777.5300000003</v>
      </c>
    </row>
    <row r="759" spans="1:6">
      <c r="A759" s="452">
        <v>23701143</v>
      </c>
      <c r="B759" s="452" t="s">
        <v>2058</v>
      </c>
      <c r="C759" s="453">
        <v>-2208216.66</v>
      </c>
    </row>
    <row r="760" spans="1:6">
      <c r="A760" s="452">
        <v>23701153</v>
      </c>
      <c r="B760" s="452" t="s">
        <v>2199</v>
      </c>
      <c r="C760" s="453">
        <v>-492666.67</v>
      </c>
    </row>
    <row r="761" spans="1:6">
      <c r="A761" s="452">
        <v>23701163</v>
      </c>
      <c r="B761" s="452" t="s">
        <v>2200</v>
      </c>
      <c r="C761" s="453">
        <v>-94000</v>
      </c>
    </row>
    <row r="762" spans="1:6">
      <c r="A762" s="452">
        <v>23701173</v>
      </c>
      <c r="B762" s="452" t="s">
        <v>2515</v>
      </c>
      <c r="C762" s="453">
        <v>-43013.91</v>
      </c>
    </row>
    <row r="763" spans="1:6">
      <c r="A763" s="452">
        <v>23701183</v>
      </c>
      <c r="B763" s="452" t="s">
        <v>2557</v>
      </c>
      <c r="C763" s="453">
        <v>-1364984.83</v>
      </c>
    </row>
    <row r="764" spans="1:6">
      <c r="A764" s="452">
        <v>23701193</v>
      </c>
      <c r="B764" s="452" t="s">
        <v>2561</v>
      </c>
      <c r="C764" s="453">
        <v>-236600</v>
      </c>
    </row>
    <row r="765" spans="1:6">
      <c r="A765" s="456">
        <v>23701203</v>
      </c>
      <c r="B765" s="456" t="s">
        <v>2930</v>
      </c>
      <c r="C765" s="457">
        <v>-558402.81000000006</v>
      </c>
      <c r="D765" s="456"/>
      <c r="F765" s="456"/>
    </row>
    <row r="766" spans="1:6">
      <c r="A766" s="452">
        <v>24100063</v>
      </c>
      <c r="B766" s="452" t="s">
        <v>1793</v>
      </c>
      <c r="C766" s="452">
        <v>-963.47</v>
      </c>
    </row>
    <row r="767" spans="1:6">
      <c r="A767" s="452">
        <v>24100173</v>
      </c>
      <c r="B767" s="452" t="s">
        <v>1793</v>
      </c>
      <c r="C767" s="453">
        <v>-7665.08</v>
      </c>
    </row>
    <row r="768" spans="1:6">
      <c r="A768" s="452">
        <v>24100212</v>
      </c>
      <c r="B768" s="452" t="s">
        <v>1135</v>
      </c>
      <c r="C768" s="453">
        <v>-447069.62</v>
      </c>
    </row>
    <row r="769" spans="1:6">
      <c r="A769" s="452">
        <v>24200011</v>
      </c>
      <c r="B769" s="452" t="s">
        <v>2243</v>
      </c>
      <c r="C769" s="453">
        <v>-63924.81</v>
      </c>
    </row>
    <row r="770" spans="1:6">
      <c r="A770" s="452">
        <v>24200041</v>
      </c>
      <c r="B770" s="452" t="s">
        <v>1150</v>
      </c>
      <c r="C770" s="453">
        <v>-59670</v>
      </c>
    </row>
    <row r="771" spans="1:6">
      <c r="A771" s="452">
        <v>24200061</v>
      </c>
      <c r="B771" s="452" t="s">
        <v>2492</v>
      </c>
      <c r="C771" s="453">
        <v>-1465601.26</v>
      </c>
    </row>
    <row r="772" spans="1:6">
      <c r="A772" s="452">
        <v>24200103</v>
      </c>
      <c r="B772" s="452" t="s">
        <v>2398</v>
      </c>
      <c r="C772" s="453">
        <v>-25000</v>
      </c>
    </row>
    <row r="773" spans="1:6">
      <c r="A773" s="452">
        <v>24200451</v>
      </c>
      <c r="B773" s="452" t="s">
        <v>2038</v>
      </c>
      <c r="C773" s="453">
        <v>-1811238.71</v>
      </c>
    </row>
    <row r="774" spans="1:6">
      <c r="A774" s="452">
        <v>24200461</v>
      </c>
      <c r="B774" s="452" t="s">
        <v>2422</v>
      </c>
      <c r="C774" s="453">
        <v>-12912163.550000001</v>
      </c>
    </row>
    <row r="775" spans="1:6">
      <c r="A775" s="452">
        <v>24200511</v>
      </c>
      <c r="B775" s="452" t="s">
        <v>1020</v>
      </c>
      <c r="C775" s="453">
        <v>-1910752.2</v>
      </c>
    </row>
    <row r="776" spans="1:6">
      <c r="A776" s="452">
        <v>24200521</v>
      </c>
      <c r="B776" s="452" t="s">
        <v>2639</v>
      </c>
      <c r="C776" s="453">
        <v>-659488.96</v>
      </c>
    </row>
    <row r="777" spans="1:6">
      <c r="A777" s="452">
        <v>24200541</v>
      </c>
      <c r="B777" s="452" t="s">
        <v>1217</v>
      </c>
      <c r="C777" s="453">
        <v>-197564.2</v>
      </c>
    </row>
    <row r="778" spans="1:6">
      <c r="A778" s="452">
        <v>24200551</v>
      </c>
      <c r="B778" s="452" t="s">
        <v>48</v>
      </c>
      <c r="C778" s="453">
        <v>-197564.2</v>
      </c>
    </row>
    <row r="779" spans="1:6">
      <c r="A779" s="452">
        <v>24200561</v>
      </c>
      <c r="B779" s="452" t="s">
        <v>814</v>
      </c>
      <c r="C779" s="453">
        <v>-52255.4</v>
      </c>
    </row>
    <row r="780" spans="1:6">
      <c r="A780" s="452">
        <v>24200571</v>
      </c>
      <c r="B780" s="452" t="s">
        <v>390</v>
      </c>
      <c r="C780" s="453">
        <v>-52255.4</v>
      </c>
    </row>
    <row r="781" spans="1:6">
      <c r="A781" s="452">
        <v>24200611</v>
      </c>
      <c r="B781" s="452" t="s">
        <v>2010</v>
      </c>
      <c r="C781" s="453">
        <v>-445974</v>
      </c>
    </row>
    <row r="782" spans="1:6">
      <c r="A782" s="452">
        <v>24200622</v>
      </c>
      <c r="B782" s="452" t="s">
        <v>736</v>
      </c>
      <c r="C782" s="453">
        <v>-878350.22</v>
      </c>
    </row>
    <row r="783" spans="1:6">
      <c r="A783" s="452">
        <v>24200633</v>
      </c>
      <c r="B783" s="452" t="s">
        <v>2743</v>
      </c>
      <c r="C783" s="453">
        <v>-1301601.26</v>
      </c>
    </row>
    <row r="784" spans="1:6">
      <c r="A784" s="452">
        <v>24200651</v>
      </c>
      <c r="B784" s="452" t="s">
        <v>1337</v>
      </c>
      <c r="C784" s="453">
        <v>-18750</v>
      </c>
    </row>
    <row r="785" spans="1:3">
      <c r="A785" s="452">
        <v>24200653</v>
      </c>
      <c r="B785" s="452" t="s">
        <v>1593</v>
      </c>
      <c r="C785" s="453">
        <v>-535475.04</v>
      </c>
    </row>
    <row r="786" spans="1:3">
      <c r="A786" s="452">
        <v>24200661</v>
      </c>
      <c r="B786" s="452" t="s">
        <v>1338</v>
      </c>
      <c r="C786" s="453">
        <v>-73426.679999999993</v>
      </c>
    </row>
    <row r="787" spans="1:3">
      <c r="A787" s="452">
        <v>24200671</v>
      </c>
      <c r="B787" s="452" t="s">
        <v>1339</v>
      </c>
      <c r="C787" s="453">
        <v>-21746.22</v>
      </c>
    </row>
    <row r="788" spans="1:3">
      <c r="A788" s="452">
        <v>24200681</v>
      </c>
      <c r="B788" s="452" t="s">
        <v>1340</v>
      </c>
      <c r="C788" s="453">
        <v>-21746.22</v>
      </c>
    </row>
    <row r="789" spans="1:3">
      <c r="A789" s="452">
        <v>24200811</v>
      </c>
      <c r="B789" s="452" t="s">
        <v>1032</v>
      </c>
      <c r="C789" s="453">
        <v>-176240.08</v>
      </c>
    </row>
    <row r="790" spans="1:3">
      <c r="A790" s="452">
        <v>24200821</v>
      </c>
      <c r="B790" s="452" t="s">
        <v>1033</v>
      </c>
      <c r="C790" s="453">
        <v>-147054.12</v>
      </c>
    </row>
    <row r="791" spans="1:3">
      <c r="A791" s="452">
        <v>24200831</v>
      </c>
      <c r="B791" s="452" t="s">
        <v>1034</v>
      </c>
      <c r="C791" s="453">
        <v>-88258.37</v>
      </c>
    </row>
    <row r="792" spans="1:3">
      <c r="A792" s="452">
        <v>24200841</v>
      </c>
      <c r="B792" s="452" t="s">
        <v>1941</v>
      </c>
      <c r="C792" s="453">
        <v>-322434.17</v>
      </c>
    </row>
    <row r="793" spans="1:3">
      <c r="A793" s="452">
        <v>24200851</v>
      </c>
      <c r="B793" s="452" t="s">
        <v>1394</v>
      </c>
      <c r="C793" s="453">
        <v>-83655.850000000006</v>
      </c>
    </row>
    <row r="794" spans="1:3">
      <c r="A794" s="452">
        <v>24200871</v>
      </c>
      <c r="B794" s="452" t="s">
        <v>2056</v>
      </c>
      <c r="C794" s="453">
        <v>-94691.64</v>
      </c>
    </row>
    <row r="795" spans="1:3">
      <c r="A795" s="452">
        <v>24200881</v>
      </c>
      <c r="B795" s="452" t="s">
        <v>2359</v>
      </c>
      <c r="C795" s="453">
        <v>-271964.90999999997</v>
      </c>
    </row>
    <row r="796" spans="1:3">
      <c r="A796" s="452">
        <v>24200891</v>
      </c>
      <c r="B796" s="452" t="s">
        <v>2018</v>
      </c>
      <c r="C796" s="453">
        <v>-67388.98</v>
      </c>
    </row>
    <row r="797" spans="1:3">
      <c r="A797" s="452">
        <v>24200901</v>
      </c>
      <c r="B797" s="452" t="s">
        <v>2186</v>
      </c>
      <c r="C797" s="453">
        <v>-163595.71</v>
      </c>
    </row>
    <row r="798" spans="1:3">
      <c r="A798" s="452">
        <v>24200911</v>
      </c>
      <c r="B798" s="452" t="s">
        <v>2019</v>
      </c>
      <c r="C798" s="453">
        <v>-16928.46</v>
      </c>
    </row>
    <row r="799" spans="1:3">
      <c r="A799" s="452">
        <v>24200921</v>
      </c>
      <c r="B799" s="452" t="s">
        <v>1031</v>
      </c>
      <c r="C799" s="453">
        <v>-2232333.2200000002</v>
      </c>
    </row>
    <row r="800" spans="1:3">
      <c r="A800" s="452">
        <v>24200931</v>
      </c>
      <c r="B800" s="452" t="s">
        <v>1035</v>
      </c>
      <c r="C800" s="453">
        <v>-285317.05</v>
      </c>
    </row>
    <row r="801" spans="1:3">
      <c r="A801" s="452">
        <v>24200941</v>
      </c>
      <c r="B801" s="452" t="s">
        <v>2385</v>
      </c>
      <c r="C801" s="453">
        <v>-67999.600000000006</v>
      </c>
    </row>
    <row r="802" spans="1:3">
      <c r="A802" s="452">
        <v>24200951</v>
      </c>
      <c r="B802" s="452" t="s">
        <v>2190</v>
      </c>
      <c r="C802" s="453">
        <v>-202736.8</v>
      </c>
    </row>
    <row r="803" spans="1:3">
      <c r="A803" s="452">
        <v>24200961</v>
      </c>
      <c r="B803" s="452" t="s">
        <v>2187</v>
      </c>
      <c r="C803" s="453">
        <v>-1223700.68</v>
      </c>
    </row>
    <row r="804" spans="1:3">
      <c r="A804" s="452">
        <v>24200971</v>
      </c>
      <c r="B804" s="452" t="s">
        <v>1036</v>
      </c>
      <c r="C804" s="453">
        <v>-102133.5</v>
      </c>
    </row>
    <row r="805" spans="1:3">
      <c r="A805" s="452">
        <v>24200991</v>
      </c>
      <c r="B805" s="452" t="s">
        <v>2247</v>
      </c>
      <c r="C805" s="453">
        <v>-1267.27</v>
      </c>
    </row>
    <row r="806" spans="1:3">
      <c r="A806" s="452">
        <v>24201031</v>
      </c>
      <c r="B806" s="452" t="s">
        <v>2360</v>
      </c>
      <c r="C806" s="453">
        <v>-96986.5</v>
      </c>
    </row>
    <row r="807" spans="1:3">
      <c r="A807" s="452">
        <v>24201041</v>
      </c>
      <c r="B807" s="452" t="s">
        <v>2361</v>
      </c>
      <c r="C807" s="453">
        <v>-22848.97</v>
      </c>
    </row>
    <row r="808" spans="1:3">
      <c r="A808" s="452">
        <v>24400001</v>
      </c>
      <c r="B808" s="452" t="s">
        <v>2372</v>
      </c>
      <c r="C808" s="453">
        <v>-59922455.329999998</v>
      </c>
    </row>
    <row r="809" spans="1:3">
      <c r="A809" s="452">
        <v>24400002</v>
      </c>
      <c r="B809" s="452" t="s">
        <v>2373</v>
      </c>
      <c r="C809" s="453">
        <v>-29210862.949999999</v>
      </c>
    </row>
    <row r="810" spans="1:3">
      <c r="A810" s="452">
        <v>24400011</v>
      </c>
      <c r="B810" s="452" t="s">
        <v>2374</v>
      </c>
      <c r="C810" s="453">
        <v>-12997192.91</v>
      </c>
    </row>
    <row r="811" spans="1:3">
      <c r="A811" s="452">
        <v>24400012</v>
      </c>
      <c r="B811" s="452" t="s">
        <v>2375</v>
      </c>
      <c r="C811" s="453">
        <v>-8182862.0300000003</v>
      </c>
    </row>
    <row r="812" spans="1:3">
      <c r="A812" s="452">
        <v>25200152</v>
      </c>
      <c r="B812" s="452" t="s">
        <v>1198</v>
      </c>
      <c r="C812" s="453">
        <v>-15660.38</v>
      </c>
    </row>
    <row r="813" spans="1:3">
      <c r="A813" s="452">
        <v>25200161</v>
      </c>
      <c r="B813" s="452" t="s">
        <v>55</v>
      </c>
      <c r="C813" s="453">
        <v>-6616703.9699999997</v>
      </c>
    </row>
    <row r="814" spans="1:3">
      <c r="A814" s="452">
        <v>25200171</v>
      </c>
      <c r="B814" s="452" t="s">
        <v>56</v>
      </c>
      <c r="C814" s="453">
        <v>-15509477.33</v>
      </c>
    </row>
    <row r="815" spans="1:3">
      <c r="A815" s="452">
        <v>25200181</v>
      </c>
      <c r="B815" s="452" t="s">
        <v>1204</v>
      </c>
      <c r="C815" s="453">
        <v>-34548596.07</v>
      </c>
    </row>
    <row r="816" spans="1:3">
      <c r="A816" s="452">
        <v>25200202</v>
      </c>
      <c r="B816" s="452" t="s">
        <v>1298</v>
      </c>
      <c r="C816" s="453">
        <v>-19342140.960000001</v>
      </c>
    </row>
    <row r="817" spans="1:3">
      <c r="A817" s="452">
        <v>25200222</v>
      </c>
      <c r="B817" s="452" t="s">
        <v>1299</v>
      </c>
      <c r="C817" s="453">
        <v>-1213152.99</v>
      </c>
    </row>
    <row r="818" spans="1:3">
      <c r="A818" s="452">
        <v>25300001</v>
      </c>
      <c r="B818" s="452" t="s">
        <v>558</v>
      </c>
      <c r="C818" s="453">
        <v>-2988792.51</v>
      </c>
    </row>
    <row r="819" spans="1:3">
      <c r="A819" s="452">
        <v>25300011</v>
      </c>
      <c r="B819" s="452" t="s">
        <v>1002</v>
      </c>
      <c r="C819" s="453">
        <v>-5000</v>
      </c>
    </row>
    <row r="820" spans="1:3">
      <c r="A820" s="452">
        <v>25300033</v>
      </c>
      <c r="B820" s="452" t="s">
        <v>314</v>
      </c>
      <c r="C820" s="453">
        <v>-8448067.8499999996</v>
      </c>
    </row>
    <row r="821" spans="1:3">
      <c r="A821" s="452">
        <v>25300071</v>
      </c>
      <c r="B821" s="452" t="s">
        <v>1995</v>
      </c>
      <c r="C821" s="453">
        <v>-186167012</v>
      </c>
    </row>
    <row r="822" spans="1:3">
      <c r="A822" s="452">
        <v>25300081</v>
      </c>
      <c r="B822" s="452" t="s">
        <v>2585</v>
      </c>
      <c r="C822" s="453">
        <v>-1000</v>
      </c>
    </row>
    <row r="823" spans="1:3">
      <c r="A823" s="452">
        <v>25300091</v>
      </c>
      <c r="B823" s="452" t="s">
        <v>2547</v>
      </c>
      <c r="C823" s="453">
        <v>-2104519.94</v>
      </c>
    </row>
    <row r="824" spans="1:3">
      <c r="A824" s="452">
        <v>25300121</v>
      </c>
      <c r="B824" s="452" t="s">
        <v>2606</v>
      </c>
      <c r="C824" s="453">
        <v>-529166.22</v>
      </c>
    </row>
    <row r="825" spans="1:3">
      <c r="A825" s="452">
        <v>25300141</v>
      </c>
      <c r="B825" s="452" t="s">
        <v>728</v>
      </c>
      <c r="C825" s="453">
        <v>-3033405.8</v>
      </c>
    </row>
    <row r="826" spans="1:3">
      <c r="A826" s="452">
        <v>25300151</v>
      </c>
      <c r="B826" s="452" t="s">
        <v>1185</v>
      </c>
      <c r="C826" s="453">
        <v>-10058023.99</v>
      </c>
    </row>
    <row r="827" spans="1:3">
      <c r="A827" s="452">
        <v>25300153</v>
      </c>
      <c r="B827" s="452" t="s">
        <v>2399</v>
      </c>
      <c r="C827" s="453">
        <v>-75000</v>
      </c>
    </row>
    <row r="828" spans="1:3">
      <c r="A828" s="452">
        <v>25300161</v>
      </c>
      <c r="B828" s="452" t="s">
        <v>359</v>
      </c>
      <c r="C828" s="453">
        <v>-505560.83</v>
      </c>
    </row>
    <row r="829" spans="1:3">
      <c r="A829" s="452">
        <v>25300181</v>
      </c>
      <c r="B829" s="452" t="s">
        <v>1988</v>
      </c>
      <c r="C829" s="453">
        <v>-4274951.63</v>
      </c>
    </row>
    <row r="830" spans="1:3">
      <c r="A830" s="452">
        <v>25300201</v>
      </c>
      <c r="B830" s="452" t="s">
        <v>1989</v>
      </c>
      <c r="C830" s="453">
        <v>-5787057</v>
      </c>
    </row>
    <row r="831" spans="1:3">
      <c r="A831" s="452">
        <v>25300212</v>
      </c>
      <c r="B831" s="452" t="s">
        <v>924</v>
      </c>
      <c r="C831" s="453">
        <v>-83963.45</v>
      </c>
    </row>
    <row r="832" spans="1:3">
      <c r="A832" s="452">
        <v>25300281</v>
      </c>
      <c r="B832" s="452" t="s">
        <v>2343</v>
      </c>
      <c r="C832" s="453">
        <v>-506260</v>
      </c>
    </row>
    <row r="833" spans="1:3">
      <c r="A833" s="452">
        <v>25300293</v>
      </c>
      <c r="B833" s="452" t="s">
        <v>1469</v>
      </c>
      <c r="C833" s="453">
        <v>-6495198.3200000003</v>
      </c>
    </row>
    <row r="834" spans="1:3">
      <c r="A834" s="452">
        <v>25300303</v>
      </c>
      <c r="B834" s="452" t="s">
        <v>1731</v>
      </c>
      <c r="C834" s="452">
        <v>-0.01</v>
      </c>
    </row>
    <row r="835" spans="1:3">
      <c r="A835" s="452">
        <v>25300323</v>
      </c>
      <c r="B835" s="452" t="s">
        <v>1261</v>
      </c>
      <c r="C835" s="453">
        <v>-48643.17</v>
      </c>
    </row>
    <row r="836" spans="1:3">
      <c r="A836" s="452">
        <v>25300343</v>
      </c>
      <c r="B836" s="452" t="s">
        <v>2641</v>
      </c>
      <c r="C836" s="453">
        <v>-2794875.48</v>
      </c>
    </row>
    <row r="837" spans="1:3">
      <c r="A837" s="452">
        <v>25300353</v>
      </c>
      <c r="B837" s="452" t="s">
        <v>1734</v>
      </c>
      <c r="C837" s="453">
        <v>-5555597.0999999996</v>
      </c>
    </row>
    <row r="838" spans="1:3">
      <c r="A838" s="452">
        <v>25300363</v>
      </c>
      <c r="B838" s="452" t="s">
        <v>1632</v>
      </c>
      <c r="C838" s="453">
        <v>-1408487.04</v>
      </c>
    </row>
    <row r="839" spans="1:3">
      <c r="A839" s="452">
        <v>25300371</v>
      </c>
      <c r="B839" s="452" t="s">
        <v>1567</v>
      </c>
      <c r="C839" s="453">
        <v>-1402396.64</v>
      </c>
    </row>
    <row r="840" spans="1:3">
      <c r="A840" s="452">
        <v>25300413</v>
      </c>
      <c r="B840" s="452" t="s">
        <v>880</v>
      </c>
      <c r="C840" s="453">
        <v>-526866.5</v>
      </c>
    </row>
    <row r="841" spans="1:3">
      <c r="A841" s="452">
        <v>25300443</v>
      </c>
      <c r="B841" s="452" t="s">
        <v>2051</v>
      </c>
      <c r="C841" s="453">
        <v>-700157.32</v>
      </c>
    </row>
    <row r="842" spans="1:3">
      <c r="A842" s="452">
        <v>25300503</v>
      </c>
      <c r="B842" s="452" t="s">
        <v>401</v>
      </c>
      <c r="C842" s="453">
        <v>-1915.18</v>
      </c>
    </row>
    <row r="843" spans="1:3">
      <c r="A843" s="452">
        <v>25300541</v>
      </c>
      <c r="B843" s="452" t="s">
        <v>859</v>
      </c>
      <c r="C843" s="453">
        <v>-9589801.2300000004</v>
      </c>
    </row>
    <row r="844" spans="1:3">
      <c r="A844" s="452">
        <v>25300553</v>
      </c>
      <c r="B844" s="452" t="s">
        <v>2640</v>
      </c>
      <c r="C844" s="453">
        <v>-3513.77</v>
      </c>
    </row>
    <row r="845" spans="1:3">
      <c r="A845" s="452">
        <v>25300561</v>
      </c>
      <c r="B845" s="452" t="s">
        <v>1824</v>
      </c>
      <c r="C845" s="453">
        <v>-7989232</v>
      </c>
    </row>
    <row r="846" spans="1:3">
      <c r="A846" s="452">
        <v>25300581</v>
      </c>
      <c r="B846" s="452" t="s">
        <v>683</v>
      </c>
      <c r="C846" s="453">
        <v>-5174706.6399999997</v>
      </c>
    </row>
    <row r="847" spans="1:3">
      <c r="A847" s="452">
        <v>25300582</v>
      </c>
      <c r="B847" s="452" t="s">
        <v>683</v>
      </c>
      <c r="C847" s="453">
        <v>-2209620.63</v>
      </c>
    </row>
    <row r="848" spans="1:3">
      <c r="A848" s="452">
        <v>25300591</v>
      </c>
      <c r="B848" s="452" t="s">
        <v>684</v>
      </c>
      <c r="C848" s="453">
        <v>5174706.6399999997</v>
      </c>
    </row>
    <row r="849" spans="1:3">
      <c r="A849" s="452">
        <v>25300592</v>
      </c>
      <c r="B849" s="452" t="s">
        <v>684</v>
      </c>
      <c r="C849" s="453">
        <v>2209620.63</v>
      </c>
    </row>
    <row r="850" spans="1:3">
      <c r="A850" s="452">
        <v>25300611</v>
      </c>
      <c r="B850" s="452" t="s">
        <v>1341</v>
      </c>
      <c r="C850" s="453">
        <v>-62260372.530000001</v>
      </c>
    </row>
    <row r="851" spans="1:3">
      <c r="A851" s="452">
        <v>25300621</v>
      </c>
      <c r="B851" s="452" t="s">
        <v>1360</v>
      </c>
      <c r="C851" s="453">
        <v>-7832248.7199999997</v>
      </c>
    </row>
    <row r="852" spans="1:3">
      <c r="A852" s="452">
        <v>25300663</v>
      </c>
      <c r="B852" s="452" t="s">
        <v>2356</v>
      </c>
      <c r="C852" s="453">
        <v>-66327.199999999997</v>
      </c>
    </row>
    <row r="853" spans="1:3">
      <c r="A853" s="452">
        <v>25300731</v>
      </c>
      <c r="B853" s="452" t="s">
        <v>2868</v>
      </c>
      <c r="C853" s="453">
        <v>-15154.75</v>
      </c>
    </row>
    <row r="854" spans="1:3">
      <c r="A854" s="452">
        <v>25300733</v>
      </c>
      <c r="B854" s="452" t="s">
        <v>2869</v>
      </c>
      <c r="C854" s="453">
        <v>-50468.17</v>
      </c>
    </row>
    <row r="855" spans="1:3">
      <c r="A855" s="452">
        <v>25300741</v>
      </c>
      <c r="B855" s="452" t="s">
        <v>2915</v>
      </c>
      <c r="C855" s="453">
        <v>-51042</v>
      </c>
    </row>
    <row r="856" spans="1:3">
      <c r="A856" s="452">
        <v>25300742</v>
      </c>
      <c r="B856" s="452" t="s">
        <v>2916</v>
      </c>
      <c r="C856" s="453">
        <v>-9068170</v>
      </c>
    </row>
    <row r="857" spans="1:3">
      <c r="A857" s="452">
        <v>25300761</v>
      </c>
      <c r="B857" s="452" t="s">
        <v>355</v>
      </c>
      <c r="C857" s="453">
        <v>-171817.53</v>
      </c>
    </row>
    <row r="858" spans="1:3">
      <c r="A858" s="452">
        <v>25300771</v>
      </c>
      <c r="B858" s="452" t="s">
        <v>223</v>
      </c>
      <c r="C858" s="453">
        <v>-5563914.6500000004</v>
      </c>
    </row>
    <row r="859" spans="1:3">
      <c r="A859" s="452">
        <v>25300772</v>
      </c>
      <c r="B859" s="452" t="s">
        <v>2068</v>
      </c>
      <c r="C859" s="453">
        <v>16894.34</v>
      </c>
    </row>
    <row r="860" spans="1:3">
      <c r="A860" s="452">
        <v>25301073</v>
      </c>
      <c r="B860" s="452" t="s">
        <v>547</v>
      </c>
      <c r="C860" s="452">
        <v>-780.54</v>
      </c>
    </row>
    <row r="861" spans="1:3">
      <c r="A861" s="452">
        <v>25301151</v>
      </c>
      <c r="B861" s="452" t="s">
        <v>2404</v>
      </c>
      <c r="C861" s="453">
        <v>-1849453.48</v>
      </c>
    </row>
    <row r="862" spans="1:3">
      <c r="A862" s="452">
        <v>25301203</v>
      </c>
      <c r="B862" s="452" t="s">
        <v>1009</v>
      </c>
      <c r="C862" s="453">
        <v>-138345.34</v>
      </c>
    </row>
    <row r="863" spans="1:3">
      <c r="A863" s="452">
        <v>25301213</v>
      </c>
      <c r="B863" s="452" t="s">
        <v>2874</v>
      </c>
      <c r="C863" s="453">
        <v>-675825</v>
      </c>
    </row>
    <row r="864" spans="1:3">
      <c r="A864" s="452">
        <v>25302221</v>
      </c>
      <c r="B864" s="452" t="s">
        <v>1697</v>
      </c>
      <c r="C864" s="453">
        <v>-3737354.88</v>
      </c>
    </row>
    <row r="865" spans="1:3">
      <c r="A865" s="452">
        <v>25302222</v>
      </c>
      <c r="B865" s="452" t="s">
        <v>1214</v>
      </c>
      <c r="C865" s="453">
        <v>-6391780.2000000002</v>
      </c>
    </row>
    <row r="866" spans="1:3">
      <c r="A866" s="452">
        <v>25302223</v>
      </c>
      <c r="B866" s="452" t="s">
        <v>2859</v>
      </c>
      <c r="C866" s="453">
        <v>-7642404</v>
      </c>
    </row>
    <row r="867" spans="1:3">
      <c r="A867" s="452">
        <v>25400101</v>
      </c>
      <c r="B867" s="452" t="s">
        <v>1248</v>
      </c>
      <c r="C867" s="453">
        <v>-22804.52</v>
      </c>
    </row>
    <row r="868" spans="1:3">
      <c r="A868" s="452">
        <v>25400111</v>
      </c>
      <c r="B868" s="452" t="s">
        <v>1249</v>
      </c>
      <c r="C868" s="453">
        <v>-5108.3500000000004</v>
      </c>
    </row>
    <row r="869" spans="1:3">
      <c r="A869" s="452">
        <v>25400181</v>
      </c>
      <c r="B869" s="452" t="s">
        <v>1668</v>
      </c>
      <c r="C869" s="453">
        <v>-4532031</v>
      </c>
    </row>
    <row r="870" spans="1:3">
      <c r="A870" s="452">
        <v>25400182</v>
      </c>
      <c r="B870" s="452" t="s">
        <v>1669</v>
      </c>
      <c r="C870" s="453">
        <v>-2424219</v>
      </c>
    </row>
    <row r="871" spans="1:3">
      <c r="A871" s="452">
        <v>25400191</v>
      </c>
      <c r="B871" s="452" t="s">
        <v>1927</v>
      </c>
      <c r="C871" s="453">
        <v>-1299263.68</v>
      </c>
    </row>
    <row r="872" spans="1:3">
      <c r="A872" s="452">
        <v>25400201</v>
      </c>
      <c r="B872" s="452" t="s">
        <v>1928</v>
      </c>
      <c r="C872" s="453">
        <v>-947743.69</v>
      </c>
    </row>
    <row r="873" spans="1:3">
      <c r="A873" s="452">
        <v>25400221</v>
      </c>
      <c r="B873" s="452" t="s">
        <v>2009</v>
      </c>
      <c r="C873" s="453">
        <v>-68683.009999999995</v>
      </c>
    </row>
    <row r="874" spans="1:3">
      <c r="A874" s="452">
        <v>25400261</v>
      </c>
      <c r="B874" s="452" t="s">
        <v>2022</v>
      </c>
      <c r="C874" s="453">
        <v>-93615823</v>
      </c>
    </row>
    <row r="875" spans="1:3">
      <c r="A875" s="452">
        <v>25400291</v>
      </c>
      <c r="B875" s="452" t="s">
        <v>2317</v>
      </c>
      <c r="C875" s="453">
        <v>-538103.55000000005</v>
      </c>
    </row>
    <row r="876" spans="1:3">
      <c r="A876" s="452">
        <v>25400301</v>
      </c>
      <c r="B876" s="452" t="s">
        <v>2318</v>
      </c>
      <c r="C876" s="453">
        <v>-21033.54</v>
      </c>
    </row>
    <row r="877" spans="1:3">
      <c r="A877" s="452">
        <v>25400311</v>
      </c>
      <c r="B877" s="452" t="s">
        <v>2320</v>
      </c>
      <c r="C877" s="453">
        <v>-3885.01</v>
      </c>
    </row>
    <row r="878" spans="1:3">
      <c r="A878" s="452">
        <v>25400321</v>
      </c>
      <c r="B878" s="452" t="s">
        <v>2419</v>
      </c>
      <c r="C878" s="453">
        <v>-133875.76</v>
      </c>
    </row>
    <row r="879" spans="1:3">
      <c r="A879" s="452">
        <v>25400331</v>
      </c>
      <c r="B879" s="452" t="s">
        <v>2420</v>
      </c>
      <c r="C879" s="453">
        <v>-1319509.32</v>
      </c>
    </row>
    <row r="880" spans="1:3">
      <c r="A880" s="452">
        <v>25400392</v>
      </c>
      <c r="B880" s="452" t="s">
        <v>2904</v>
      </c>
      <c r="C880" s="453">
        <v>-8662087.2300000004</v>
      </c>
    </row>
    <row r="881" spans="1:6">
      <c r="A881" s="452">
        <v>25400431</v>
      </c>
      <c r="B881" s="452" t="s">
        <v>2672</v>
      </c>
      <c r="C881" s="453">
        <v>-287180.09999999998</v>
      </c>
    </row>
    <row r="882" spans="1:6">
      <c r="A882" s="452">
        <v>25400441</v>
      </c>
      <c r="B882" s="452" t="s">
        <v>2677</v>
      </c>
      <c r="C882" s="453">
        <v>2640.05</v>
      </c>
    </row>
    <row r="883" spans="1:6">
      <c r="A883" s="452">
        <v>25400491</v>
      </c>
      <c r="B883" s="452" t="s">
        <v>2793</v>
      </c>
      <c r="C883" s="453">
        <v>-4007371</v>
      </c>
    </row>
    <row r="884" spans="1:6">
      <c r="A884" s="452">
        <v>25400501</v>
      </c>
      <c r="B884" s="452" t="s">
        <v>2794</v>
      </c>
      <c r="C884" s="453">
        <v>-1160067</v>
      </c>
    </row>
    <row r="885" spans="1:6">
      <c r="A885" s="456">
        <v>25400521</v>
      </c>
      <c r="B885" s="456" t="s">
        <v>2855</v>
      </c>
      <c r="C885" s="457">
        <v>-8175064.9699999997</v>
      </c>
      <c r="D885" s="456"/>
      <c r="F885" s="456"/>
    </row>
    <row r="886" spans="1:6">
      <c r="A886" s="452">
        <v>25500002</v>
      </c>
      <c r="B886" s="452" t="s">
        <v>1604</v>
      </c>
      <c r="C886" s="453">
        <v>-8165809</v>
      </c>
    </row>
    <row r="887" spans="1:6">
      <c r="A887" s="452">
        <v>25500022</v>
      </c>
      <c r="B887" s="452" t="s">
        <v>1604</v>
      </c>
      <c r="C887" s="453">
        <v>8165809</v>
      </c>
    </row>
    <row r="888" spans="1:6">
      <c r="A888" s="452">
        <v>25600072</v>
      </c>
      <c r="B888" s="452" t="s">
        <v>2069</v>
      </c>
      <c r="C888" s="453">
        <v>-82626.36</v>
      </c>
    </row>
    <row r="889" spans="1:6">
      <c r="A889" s="452">
        <v>25600081</v>
      </c>
      <c r="B889" s="452" t="s">
        <v>1929</v>
      </c>
      <c r="C889" s="453">
        <v>-3997046.22</v>
      </c>
    </row>
    <row r="890" spans="1:6">
      <c r="A890" s="452">
        <v>25600102</v>
      </c>
      <c r="B890" s="452" t="s">
        <v>2312</v>
      </c>
      <c r="C890" s="453">
        <v>72052.23</v>
      </c>
    </row>
    <row r="891" spans="1:6">
      <c r="A891" s="452">
        <v>25600111</v>
      </c>
      <c r="B891" s="452" t="s">
        <v>2313</v>
      </c>
      <c r="C891" s="453">
        <v>733744.95</v>
      </c>
    </row>
    <row r="892" spans="1:6">
      <c r="A892" s="452">
        <v>28200002</v>
      </c>
      <c r="B892" s="452" t="s">
        <v>3001</v>
      </c>
      <c r="C892" s="453">
        <v>-515379007.12</v>
      </c>
    </row>
    <row r="893" spans="1:6">
      <c r="A893" s="452">
        <v>28200013</v>
      </c>
      <c r="B893" s="452" t="s">
        <v>3002</v>
      </c>
      <c r="C893" s="453">
        <v>-45456305.289999999</v>
      </c>
    </row>
    <row r="894" spans="1:6">
      <c r="A894" s="452">
        <v>28200121</v>
      </c>
      <c r="B894" s="452" t="s">
        <v>3003</v>
      </c>
      <c r="C894" s="453">
        <v>-1276564955.73</v>
      </c>
    </row>
    <row r="895" spans="1:6">
      <c r="A895" s="452">
        <v>28300031</v>
      </c>
      <c r="B895" s="452" t="s">
        <v>1376</v>
      </c>
      <c r="C895" s="453">
        <v>-7816525.6900000004</v>
      </c>
    </row>
    <row r="896" spans="1:6">
      <c r="A896" s="452">
        <v>28300033</v>
      </c>
      <c r="B896" s="452" t="s">
        <v>261</v>
      </c>
      <c r="C896" s="453">
        <v>-68172454.400000006</v>
      </c>
    </row>
    <row r="897" spans="1:3">
      <c r="A897" s="452">
        <v>28300041</v>
      </c>
      <c r="B897" s="452" t="s">
        <v>882</v>
      </c>
      <c r="C897" s="453">
        <v>-1874777.39</v>
      </c>
    </row>
    <row r="898" spans="1:3">
      <c r="A898" s="452">
        <v>28300043</v>
      </c>
      <c r="B898" s="452" t="s">
        <v>262</v>
      </c>
      <c r="C898" s="453">
        <v>-15312705.279999999</v>
      </c>
    </row>
    <row r="899" spans="1:3">
      <c r="A899" s="452">
        <v>28300081</v>
      </c>
      <c r="B899" s="452" t="s">
        <v>2329</v>
      </c>
      <c r="C899" s="453">
        <v>-5060236.6500000004</v>
      </c>
    </row>
    <row r="900" spans="1:3">
      <c r="A900" s="452">
        <v>28300091</v>
      </c>
      <c r="B900" s="452" t="s">
        <v>2552</v>
      </c>
      <c r="C900" s="453">
        <v>-2236485.2000000002</v>
      </c>
    </row>
    <row r="901" spans="1:3">
      <c r="A901" s="452">
        <v>28300152</v>
      </c>
      <c r="B901" s="452" t="s">
        <v>946</v>
      </c>
      <c r="C901" s="453">
        <v>-2194114.73</v>
      </c>
    </row>
    <row r="902" spans="1:3">
      <c r="A902" s="452">
        <v>28300162</v>
      </c>
      <c r="B902" s="452" t="s">
        <v>749</v>
      </c>
      <c r="C902" s="453">
        <v>-632500.79</v>
      </c>
    </row>
    <row r="903" spans="1:3">
      <c r="A903" s="452">
        <v>28300211</v>
      </c>
      <c r="B903" s="452" t="s">
        <v>2887</v>
      </c>
      <c r="C903" s="453">
        <v>-27623517.579999998</v>
      </c>
    </row>
    <row r="904" spans="1:3">
      <c r="A904" s="452">
        <v>28300221</v>
      </c>
      <c r="B904" s="452" t="s">
        <v>2888</v>
      </c>
      <c r="C904" s="453">
        <v>-6365020.4299999997</v>
      </c>
    </row>
    <row r="905" spans="1:3">
      <c r="A905" s="452">
        <v>28300232</v>
      </c>
      <c r="B905" s="452" t="s">
        <v>921</v>
      </c>
      <c r="C905" s="453">
        <v>-10261188.220000001</v>
      </c>
    </row>
    <row r="906" spans="1:3">
      <c r="A906" s="452">
        <v>28300252</v>
      </c>
      <c r="B906" s="452" t="s">
        <v>2206</v>
      </c>
      <c r="C906" s="453">
        <v>-7352879.8700000001</v>
      </c>
    </row>
    <row r="907" spans="1:3">
      <c r="A907" s="452">
        <v>28300262</v>
      </c>
      <c r="B907" s="452" t="s">
        <v>2207</v>
      </c>
      <c r="C907" s="453">
        <v>-2473083.83</v>
      </c>
    </row>
    <row r="908" spans="1:3">
      <c r="A908" s="452">
        <v>28300311</v>
      </c>
      <c r="B908" s="452" t="s">
        <v>2990</v>
      </c>
      <c r="C908" s="453">
        <v>-8443703.0700000003</v>
      </c>
    </row>
    <row r="909" spans="1:3">
      <c r="A909" s="452">
        <v>28300361</v>
      </c>
      <c r="B909" s="452" t="s">
        <v>160</v>
      </c>
      <c r="C909" s="453">
        <v>-69852577.170000002</v>
      </c>
    </row>
    <row r="910" spans="1:3">
      <c r="A910" s="452">
        <v>28300362</v>
      </c>
      <c r="B910" s="452" t="s">
        <v>161</v>
      </c>
      <c r="C910" s="453">
        <v>-1659064.15</v>
      </c>
    </row>
    <row r="911" spans="1:3">
      <c r="A911" s="452">
        <v>28300431</v>
      </c>
      <c r="B911" s="452" t="s">
        <v>516</v>
      </c>
      <c r="C911" s="453">
        <v>-1175222.1000000001</v>
      </c>
    </row>
    <row r="912" spans="1:3">
      <c r="A912" s="452">
        <v>28300441</v>
      </c>
      <c r="B912" s="452" t="s">
        <v>3133</v>
      </c>
      <c r="C912" s="453">
        <v>-1612192.2</v>
      </c>
    </row>
    <row r="913" spans="1:3">
      <c r="A913" s="452">
        <v>28300501</v>
      </c>
      <c r="B913" s="452" t="s">
        <v>1973</v>
      </c>
      <c r="C913" s="453">
        <v>1346825.45</v>
      </c>
    </row>
    <row r="914" spans="1:3">
      <c r="A914" s="452">
        <v>28300503</v>
      </c>
      <c r="B914" s="452" t="s">
        <v>1545</v>
      </c>
      <c r="C914" s="453">
        <v>-4995538.49</v>
      </c>
    </row>
    <row r="915" spans="1:3">
      <c r="A915" s="452">
        <v>28300511</v>
      </c>
      <c r="B915" s="452" t="s">
        <v>1572</v>
      </c>
      <c r="C915" s="453">
        <v>-1350431.6</v>
      </c>
    </row>
    <row r="916" spans="1:3">
      <c r="A916" s="452">
        <v>28300561</v>
      </c>
      <c r="B916" s="452" t="s">
        <v>879</v>
      </c>
      <c r="C916" s="453">
        <v>-14234368.439999999</v>
      </c>
    </row>
    <row r="917" spans="1:3">
      <c r="A917" s="452">
        <v>28300581</v>
      </c>
      <c r="B917" s="452" t="s">
        <v>1350</v>
      </c>
      <c r="C917" s="453">
        <v>-7587317.2300000004</v>
      </c>
    </row>
    <row r="918" spans="1:3">
      <c r="A918" s="452">
        <v>28300651</v>
      </c>
      <c r="B918" s="452" t="s">
        <v>1038</v>
      </c>
      <c r="C918" s="453">
        <v>-7862989.8600000003</v>
      </c>
    </row>
    <row r="919" spans="1:3">
      <c r="A919" s="452">
        <v>28300661</v>
      </c>
      <c r="B919" s="452" t="s">
        <v>1934</v>
      </c>
      <c r="C919" s="453">
        <v>-8861435.0999999996</v>
      </c>
    </row>
    <row r="920" spans="1:3">
      <c r="A920" s="452">
        <v>28300731</v>
      </c>
      <c r="B920" s="452" t="s">
        <v>2405</v>
      </c>
      <c r="C920" s="453">
        <v>-5405671.5199999996</v>
      </c>
    </row>
    <row r="921" spans="1:3">
      <c r="A921" s="452">
        <v>28300741</v>
      </c>
      <c r="B921" s="452" t="s">
        <v>2611</v>
      </c>
      <c r="C921" s="453">
        <v>-569540.97</v>
      </c>
    </row>
    <row r="922" spans="1:3">
      <c r="A922" s="452">
        <v>28300761</v>
      </c>
      <c r="B922" s="452" t="s">
        <v>2911</v>
      </c>
      <c r="C922" s="453">
        <v>-2674841.4</v>
      </c>
    </row>
    <row r="923" spans="1:3">
      <c r="A923" s="452">
        <v>28302001</v>
      </c>
      <c r="B923" s="452" t="s">
        <v>2620</v>
      </c>
      <c r="C923" s="453">
        <v>-11298422.960000001</v>
      </c>
    </row>
    <row r="924" spans="1:3">
      <c r="A924" s="452">
        <v>28302002</v>
      </c>
      <c r="B924" s="452" t="s">
        <v>2621</v>
      </c>
      <c r="C924" s="453">
        <v>-27011594.370000001</v>
      </c>
    </row>
    <row r="925" spans="1:3">
      <c r="A925" s="452">
        <v>28302011</v>
      </c>
      <c r="B925" s="452" t="s">
        <v>2622</v>
      </c>
      <c r="C925" s="453">
        <v>-3584342.21</v>
      </c>
    </row>
    <row r="926" spans="1:3">
      <c r="A926" s="452">
        <v>28302012</v>
      </c>
      <c r="B926" s="452" t="s">
        <v>2623</v>
      </c>
      <c r="C926" s="453">
        <v>-6480221.3399999999</v>
      </c>
    </row>
    <row r="927" spans="1:3">
      <c r="A927" s="452">
        <v>28302021</v>
      </c>
      <c r="B927" s="452" t="s">
        <v>2624</v>
      </c>
      <c r="C927" s="453">
        <v>-12612463.93</v>
      </c>
    </row>
    <row r="928" spans="1:3">
      <c r="A928" s="452">
        <v>28302022</v>
      </c>
      <c r="B928" s="452" t="s">
        <v>2625</v>
      </c>
      <c r="C928" s="453">
        <v>-3804827.35</v>
      </c>
    </row>
    <row r="929" spans="1:3">
      <c r="A929" s="452">
        <v>28302031</v>
      </c>
      <c r="B929" s="452" t="s">
        <v>2727</v>
      </c>
      <c r="C929" s="453">
        <v>-536942.6</v>
      </c>
    </row>
    <row r="930" spans="1:3">
      <c r="A930" s="452">
        <v>28302041</v>
      </c>
      <c r="B930" s="452" t="s">
        <v>2755</v>
      </c>
      <c r="C930" s="453">
        <v>-5653811.6500000004</v>
      </c>
    </row>
    <row r="931" spans="1:3">
      <c r="A931" s="452">
        <v>28302051</v>
      </c>
      <c r="B931" s="452" t="s">
        <v>2850</v>
      </c>
      <c r="C931" s="453">
        <v>-2342261.56</v>
      </c>
    </row>
    <row r="932" spans="1:3">
      <c r="A932" s="452">
        <v>28302061</v>
      </c>
      <c r="B932" s="452" t="s">
        <v>2863</v>
      </c>
      <c r="C932" s="453">
        <v>-3204663.99</v>
      </c>
    </row>
    <row r="933" spans="1:3">
      <c r="A933" s="452">
        <v>43800003</v>
      </c>
      <c r="B933" s="452" t="s">
        <v>1651</v>
      </c>
      <c r="C933" s="453">
        <v>75671108</v>
      </c>
    </row>
    <row r="934" spans="1:3">
      <c r="A934" s="452">
        <v>43900003</v>
      </c>
      <c r="B934" s="452" t="s">
        <v>1247</v>
      </c>
      <c r="C934" s="453">
        <v>5848610</v>
      </c>
    </row>
    <row r="935" spans="1:3">
      <c r="A935" s="439" t="s">
        <v>391</v>
      </c>
      <c r="C935" s="453">
        <v>-210735083.5</v>
      </c>
    </row>
    <row r="968" spans="8:8">
      <c r="H968" s="458"/>
    </row>
    <row r="969" spans="8:8">
      <c r="H969" s="459"/>
    </row>
  </sheetData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6"/>
  <sheetViews>
    <sheetView workbookViewId="0">
      <pane ySplit="12" topLeftCell="A931" activePane="bottomLeft" state="frozen"/>
      <selection pane="bottomLeft" activeCell="A946" sqref="A946"/>
    </sheetView>
  </sheetViews>
  <sheetFormatPr defaultColWidth="9.109375" defaultRowHeight="14.4"/>
  <cols>
    <col min="1" max="1" width="44" style="439" bestFit="1" customWidth="1"/>
    <col min="2" max="2" width="41.6640625" style="439" bestFit="1" customWidth="1"/>
    <col min="3" max="3" width="17.33203125" style="439" bestFit="1" customWidth="1"/>
    <col min="4" max="4" width="9.109375" style="384"/>
    <col min="5" max="8" width="9.109375" style="439"/>
    <col min="9" max="9" width="39.88671875" style="439" bestFit="1" customWidth="1"/>
    <col min="10" max="16384" width="9.109375" style="439"/>
  </cols>
  <sheetData>
    <row r="1" spans="1:10">
      <c r="A1" s="439">
        <v>10100501</v>
      </c>
      <c r="B1" s="439" t="s">
        <v>831</v>
      </c>
      <c r="C1" s="440">
        <v>9183399382.7099991</v>
      </c>
      <c r="D1" s="370">
        <f>VLOOKUP($A$1:$A$1397,BS!$A$8:$A$2406,1,0)</f>
        <v>10100501</v>
      </c>
      <c r="E1" s="440"/>
      <c r="H1" s="441">
        <v>16502453</v>
      </c>
      <c r="I1" s="441" t="s">
        <v>3238</v>
      </c>
      <c r="J1" s="439" t="s">
        <v>3241</v>
      </c>
    </row>
    <row r="2" spans="1:10">
      <c r="A2" s="439">
        <v>10100502</v>
      </c>
      <c r="B2" s="439" t="s">
        <v>832</v>
      </c>
      <c r="C2" s="440">
        <v>3359487215.7199998</v>
      </c>
      <c r="D2" s="370">
        <f>VLOOKUP($A$1:$A$1397,BS!$A$8:$A$2406,1,0)</f>
        <v>10100502</v>
      </c>
      <c r="E2" s="440"/>
      <c r="H2" s="441">
        <v>16504023</v>
      </c>
      <c r="I2" s="441" t="s">
        <v>3239</v>
      </c>
      <c r="J2" s="439" t="s">
        <v>3241</v>
      </c>
    </row>
    <row r="3" spans="1:10">
      <c r="A3" s="439">
        <v>10100503</v>
      </c>
      <c r="B3" s="439" t="s">
        <v>833</v>
      </c>
      <c r="C3" s="440">
        <v>486712912.94</v>
      </c>
      <c r="D3" s="370">
        <f>VLOOKUP($A$1:$A$1397,BS!$A$8:$A$2406,1,0)</f>
        <v>10100503</v>
      </c>
      <c r="E3" s="440"/>
      <c r="H3" s="441">
        <v>18231251</v>
      </c>
      <c r="I3" s="441" t="s">
        <v>3240</v>
      </c>
      <c r="J3" s="439" t="s">
        <v>3242</v>
      </c>
    </row>
    <row r="4" spans="1:10">
      <c r="A4" s="439">
        <v>10100601</v>
      </c>
      <c r="B4" s="439" t="s">
        <v>2679</v>
      </c>
      <c r="C4" s="440">
        <v>91489.57</v>
      </c>
      <c r="D4" s="370">
        <f>VLOOKUP($A$1:$A$1397,BS!$A$8:$A$2406,1,0)</f>
        <v>10100601</v>
      </c>
      <c r="E4" s="440"/>
      <c r="H4" s="441">
        <v>14300913</v>
      </c>
      <c r="I4" s="441" t="s">
        <v>3236</v>
      </c>
    </row>
    <row r="5" spans="1:10">
      <c r="A5" s="439">
        <v>10100602</v>
      </c>
      <c r="B5" s="439" t="s">
        <v>2666</v>
      </c>
      <c r="C5" s="440">
        <v>35437.18</v>
      </c>
      <c r="D5" s="370">
        <f>VLOOKUP($A$1:$A$1397,BS!$A$8:$A$2406,1,0)</f>
        <v>10100602</v>
      </c>
      <c r="E5" s="440"/>
    </row>
    <row r="6" spans="1:10">
      <c r="A6" s="439">
        <v>10500501</v>
      </c>
      <c r="B6" s="439" t="s">
        <v>834</v>
      </c>
      <c r="C6" s="440">
        <v>49003253.520000003</v>
      </c>
      <c r="D6" s="370">
        <f>VLOOKUP($A$1:$A$1397,BS!$A$8:$A$2406,1,0)</f>
        <v>10500501</v>
      </c>
      <c r="E6" s="440"/>
    </row>
    <row r="7" spans="1:10">
      <c r="A7" s="439">
        <v>10500502</v>
      </c>
      <c r="B7" s="439" t="s">
        <v>835</v>
      </c>
      <c r="C7" s="440">
        <v>1436058.97</v>
      </c>
      <c r="D7" s="370">
        <f>VLOOKUP($A$1:$A$1397,BS!$A$8:$A$2406,1,0)</f>
        <v>10500502</v>
      </c>
      <c r="E7" s="440"/>
    </row>
    <row r="8" spans="1:10">
      <c r="A8" s="439">
        <v>10600501</v>
      </c>
      <c r="B8" s="439" t="s">
        <v>836</v>
      </c>
      <c r="C8" s="440">
        <v>33059239.899999999</v>
      </c>
      <c r="D8" s="370">
        <f>VLOOKUP($A$1:$A$1397,BS!$A$8:$A$2406,1,0)</f>
        <v>10600501</v>
      </c>
      <c r="E8" s="440"/>
    </row>
    <row r="9" spans="1:10">
      <c r="A9" s="439">
        <v>10600502</v>
      </c>
      <c r="B9" s="439" t="s">
        <v>837</v>
      </c>
      <c r="C9" s="440">
        <v>29338686.510000002</v>
      </c>
      <c r="D9" s="370">
        <f>VLOOKUP($A$1:$A$1397,BS!$A$8:$A$2406,1,0)</f>
        <v>10600502</v>
      </c>
      <c r="E9" s="440"/>
    </row>
    <row r="10" spans="1:10">
      <c r="A10" s="439">
        <v>10600503</v>
      </c>
      <c r="B10" s="439" t="s">
        <v>2029</v>
      </c>
      <c r="C10" s="440">
        <v>137525.84</v>
      </c>
      <c r="D10" s="370">
        <f>VLOOKUP($A$1:$A$1397,BS!$A$8:$A$2406,1,0)</f>
        <v>10600503</v>
      </c>
      <c r="E10" s="440"/>
    </row>
    <row r="11" spans="1:10">
      <c r="A11" s="439">
        <v>10600603</v>
      </c>
      <c r="B11" s="439" t="s">
        <v>2883</v>
      </c>
      <c r="C11" s="440">
        <v>12433.14</v>
      </c>
      <c r="D11" s="370">
        <f>VLOOKUP($A$1:$A$1397,BS!$A$8:$A$2406,1,0)</f>
        <v>10600603</v>
      </c>
      <c r="E11" s="440"/>
    </row>
    <row r="12" spans="1:10">
      <c r="A12" s="439">
        <v>10700013</v>
      </c>
      <c r="B12" s="439" t="s">
        <v>1577</v>
      </c>
      <c r="C12" s="440">
        <v>2584558.34</v>
      </c>
      <c r="D12" s="370">
        <f>VLOOKUP($A$1:$A$1397,BS!$A$8:$A$2406,1,0)</f>
        <v>10700013</v>
      </c>
      <c r="E12" s="440"/>
    </row>
    <row r="13" spans="1:10">
      <c r="A13" s="439">
        <v>10700023</v>
      </c>
      <c r="B13" s="439" t="s">
        <v>2028</v>
      </c>
      <c r="C13" s="440">
        <v>-393750</v>
      </c>
      <c r="D13" s="370">
        <f>VLOOKUP($A$1:$A$1397,BS!$A$8:$A$2406,1,0)</f>
        <v>10700023</v>
      </c>
      <c r="E13" s="440"/>
    </row>
    <row r="14" spans="1:10">
      <c r="A14" s="439">
        <v>10700501</v>
      </c>
      <c r="B14" s="439" t="s">
        <v>397</v>
      </c>
      <c r="C14" s="440">
        <v>244379062.52000001</v>
      </c>
      <c r="D14" s="370">
        <f>VLOOKUP($A$1:$A$1397,BS!$A$8:$A$2406,1,0)</f>
        <v>10700501</v>
      </c>
      <c r="E14" s="440"/>
    </row>
    <row r="15" spans="1:10">
      <c r="A15" s="439">
        <v>10700502</v>
      </c>
      <c r="B15" s="439" t="s">
        <v>838</v>
      </c>
      <c r="C15" s="440">
        <v>97818968.780000001</v>
      </c>
      <c r="D15" s="370">
        <f>VLOOKUP($A$1:$A$1397,BS!$A$8:$A$2406,1,0)</f>
        <v>10700502</v>
      </c>
      <c r="E15" s="440"/>
    </row>
    <row r="16" spans="1:10">
      <c r="A16" s="439">
        <v>10700503</v>
      </c>
      <c r="B16" s="439" t="s">
        <v>1727</v>
      </c>
      <c r="C16" s="440">
        <v>71654764.150000006</v>
      </c>
      <c r="D16" s="370">
        <f>VLOOKUP($A$1:$A$1397,BS!$A$8:$A$2406,1,0)</f>
        <v>10700503</v>
      </c>
      <c r="E16" s="440"/>
    </row>
    <row r="17" spans="1:5">
      <c r="A17" s="439">
        <v>10700601</v>
      </c>
      <c r="B17" s="439" t="s">
        <v>2644</v>
      </c>
      <c r="C17" s="440">
        <v>12136.32</v>
      </c>
      <c r="D17" s="370">
        <f>VLOOKUP($A$1:$A$1397,BS!$A$8:$A$2406,1,0)</f>
        <v>10700601</v>
      </c>
      <c r="E17" s="440"/>
    </row>
    <row r="18" spans="1:5">
      <c r="A18" s="439">
        <v>10700602</v>
      </c>
      <c r="B18" s="439" t="s">
        <v>2645</v>
      </c>
      <c r="C18" s="440">
        <v>127680</v>
      </c>
      <c r="D18" s="370">
        <f>VLOOKUP($A$1:$A$1397,BS!$A$8:$A$2406,1,0)</f>
        <v>10700602</v>
      </c>
      <c r="E18" s="440"/>
    </row>
    <row r="19" spans="1:5">
      <c r="A19" s="439">
        <v>10800061</v>
      </c>
      <c r="B19" s="439" t="s">
        <v>854</v>
      </c>
      <c r="C19" s="440">
        <v>-83254884.390000001</v>
      </c>
      <c r="D19" s="370">
        <f>VLOOKUP($A$1:$A$1397,BS!$A$8:$A$2406,1,0)</f>
        <v>10800061</v>
      </c>
      <c r="E19" s="440"/>
    </row>
    <row r="20" spans="1:5">
      <c r="A20" s="439">
        <v>10800062</v>
      </c>
      <c r="B20" s="439" t="s">
        <v>854</v>
      </c>
      <c r="C20" s="440">
        <v>-271840800.38</v>
      </c>
      <c r="D20" s="370">
        <f>VLOOKUP($A$1:$A$1397,BS!$A$8:$A$2406,1,0)</f>
        <v>10800062</v>
      </c>
      <c r="E20" s="440"/>
    </row>
    <row r="21" spans="1:5">
      <c r="A21" s="439">
        <v>10800071</v>
      </c>
      <c r="B21" s="439" t="s">
        <v>855</v>
      </c>
      <c r="C21" s="440">
        <v>83254884.390000001</v>
      </c>
      <c r="D21" s="370">
        <f>VLOOKUP($A$1:$A$1397,BS!$A$8:$A$2406,1,0)</f>
        <v>10800071</v>
      </c>
      <c r="E21" s="440"/>
    </row>
    <row r="22" spans="1:5">
      <c r="A22" s="439">
        <v>10800072</v>
      </c>
      <c r="B22" s="439" t="s">
        <v>855</v>
      </c>
      <c r="C22" s="440">
        <v>271840800.38</v>
      </c>
      <c r="D22" s="370">
        <f>VLOOKUP($A$1:$A$1397,BS!$A$8:$A$2406,1,0)</f>
        <v>10800072</v>
      </c>
    </row>
    <row r="23" spans="1:5">
      <c r="A23" s="439">
        <v>10800501</v>
      </c>
      <c r="B23" s="439" t="s">
        <v>527</v>
      </c>
      <c r="C23" s="440">
        <v>-3499612228.8200002</v>
      </c>
      <c r="D23" s="370">
        <f>VLOOKUP($A$1:$A$1397,BS!$A$8:$A$2406,1,0)</f>
        <v>10800501</v>
      </c>
    </row>
    <row r="24" spans="1:5">
      <c r="A24" s="439">
        <v>10800502</v>
      </c>
      <c r="B24" s="439" t="s">
        <v>528</v>
      </c>
      <c r="C24" s="440">
        <v>-1300264872.97</v>
      </c>
      <c r="D24" s="370">
        <f>VLOOKUP($A$1:$A$1397,BS!$A$8:$A$2406,1,0)</f>
        <v>10800502</v>
      </c>
      <c r="E24" s="440"/>
    </row>
    <row r="25" spans="1:5">
      <c r="A25" s="439">
        <v>10800503</v>
      </c>
      <c r="B25" s="439" t="s">
        <v>1011</v>
      </c>
      <c r="C25" s="440">
        <v>-108657591.84</v>
      </c>
      <c r="D25" s="370">
        <f>VLOOKUP($A$1:$A$1397,BS!$A$8:$A$2406,1,0)</f>
        <v>10800503</v>
      </c>
      <c r="E25" s="440"/>
    </row>
    <row r="26" spans="1:5">
      <c r="A26" s="439">
        <v>10800541</v>
      </c>
      <c r="B26" s="439" t="s">
        <v>95</v>
      </c>
      <c r="C26" s="440">
        <v>9677929.0999999996</v>
      </c>
      <c r="D26" s="370">
        <f>VLOOKUP($A$1:$A$1397,BS!$A$8:$A$2406,1,0)</f>
        <v>10800541</v>
      </c>
      <c r="E26" s="440"/>
    </row>
    <row r="27" spans="1:5">
      <c r="A27" s="439">
        <v>10800543</v>
      </c>
      <c r="B27" s="439" t="s">
        <v>96</v>
      </c>
      <c r="C27" s="440">
        <v>41025.58</v>
      </c>
      <c r="D27" s="370">
        <f>VLOOKUP($A$1:$A$1397,BS!$A$8:$A$2406,1,0)</f>
        <v>10800543</v>
      </c>
      <c r="E27" s="440"/>
    </row>
    <row r="28" spans="1:5">
      <c r="A28" s="439">
        <v>10800552</v>
      </c>
      <c r="B28" s="439" t="s">
        <v>1012</v>
      </c>
      <c r="C28" s="440">
        <v>3901845.84</v>
      </c>
      <c r="D28" s="370">
        <f>VLOOKUP($A$1:$A$1397,BS!$A$8:$A$2406,1,0)</f>
        <v>10800552</v>
      </c>
      <c r="E28" s="440"/>
    </row>
    <row r="29" spans="1:5">
      <c r="A29" s="439">
        <v>11100501</v>
      </c>
      <c r="B29" s="439" t="s">
        <v>701</v>
      </c>
      <c r="C29" s="440">
        <v>-31173366.440000001</v>
      </c>
      <c r="D29" s="370">
        <f>VLOOKUP($A$1:$A$1397,BS!$A$8:$A$2406,1,0)</f>
        <v>11100501</v>
      </c>
      <c r="E29" s="440"/>
    </row>
    <row r="30" spans="1:5">
      <c r="A30" s="439">
        <v>11100502</v>
      </c>
      <c r="B30" s="439" t="s">
        <v>702</v>
      </c>
      <c r="C30" s="440">
        <v>-5778194.8499999996</v>
      </c>
      <c r="D30" s="370">
        <f>VLOOKUP($A$1:$A$1397,BS!$A$8:$A$2406,1,0)</f>
        <v>11100502</v>
      </c>
      <c r="E30" s="440"/>
    </row>
    <row r="31" spans="1:5">
      <c r="A31" s="439">
        <v>11100503</v>
      </c>
      <c r="B31" s="439" t="s">
        <v>703</v>
      </c>
      <c r="C31" s="440">
        <v>-90836681.689999998</v>
      </c>
      <c r="D31" s="370">
        <f>VLOOKUP($A$1:$A$1397,BS!$A$8:$A$2406,1,0)</f>
        <v>11100503</v>
      </c>
      <c r="E31" s="440"/>
    </row>
    <row r="32" spans="1:5">
      <c r="A32" s="439">
        <v>11400001</v>
      </c>
      <c r="B32" s="439" t="s">
        <v>220</v>
      </c>
      <c r="C32" s="440">
        <v>946172.25</v>
      </c>
      <c r="D32" s="370">
        <f>VLOOKUP($A$1:$A$1397,BS!$A$8:$A$2406,1,0)</f>
        <v>11400001</v>
      </c>
      <c r="E32" s="440"/>
    </row>
    <row r="33" spans="1:5">
      <c r="A33" s="439">
        <v>11400011</v>
      </c>
      <c r="B33" s="439" t="s">
        <v>1755</v>
      </c>
      <c r="C33" s="440">
        <v>302358.01</v>
      </c>
      <c r="D33" s="370">
        <f>VLOOKUP($A$1:$A$1397,BS!$A$8:$A$2406,1,0)</f>
        <v>11400011</v>
      </c>
      <c r="E33" s="440"/>
    </row>
    <row r="34" spans="1:5">
      <c r="A34" s="439">
        <v>11400031</v>
      </c>
      <c r="B34" s="439" t="s">
        <v>1442</v>
      </c>
      <c r="C34" s="440">
        <v>76622596.840000004</v>
      </c>
      <c r="D34" s="370">
        <f>VLOOKUP($A$1:$A$1397,BS!$A$8:$A$2406,1,0)</f>
        <v>11400031</v>
      </c>
      <c r="E34" s="440"/>
    </row>
    <row r="35" spans="1:5">
      <c r="A35" s="439">
        <v>11400061</v>
      </c>
      <c r="B35" s="439" t="s">
        <v>1355</v>
      </c>
      <c r="C35" s="440">
        <v>156960790.84</v>
      </c>
      <c r="D35" s="370">
        <f>VLOOKUP($A$1:$A$1397,BS!$A$8:$A$2406,1,0)</f>
        <v>11400061</v>
      </c>
      <c r="E35" s="440"/>
    </row>
    <row r="36" spans="1:5">
      <c r="A36" s="439">
        <v>11400071</v>
      </c>
      <c r="B36" s="439" t="s">
        <v>1850</v>
      </c>
      <c r="C36" s="440">
        <v>16950332.899999999</v>
      </c>
      <c r="D36" s="370">
        <f>VLOOKUP($A$1:$A$1397,BS!$A$8:$A$2406,1,0)</f>
        <v>11400071</v>
      </c>
      <c r="E36" s="440"/>
    </row>
    <row r="37" spans="1:5">
      <c r="A37" s="439">
        <v>11400091</v>
      </c>
      <c r="B37" s="439" t="s">
        <v>2394</v>
      </c>
      <c r="C37" s="440">
        <v>31009424.030000001</v>
      </c>
      <c r="D37" s="370">
        <f>VLOOKUP($A$1:$A$1397,BS!$A$8:$A$2406,1,0)</f>
        <v>11400091</v>
      </c>
    </row>
    <row r="38" spans="1:5">
      <c r="A38" s="439">
        <v>11500001</v>
      </c>
      <c r="B38" s="439" t="s">
        <v>898</v>
      </c>
      <c r="C38" s="440">
        <v>-882389</v>
      </c>
      <c r="D38" s="370">
        <f>VLOOKUP($A$1:$A$1397,BS!$A$8:$A$2406,1,0)</f>
        <v>11500001</v>
      </c>
    </row>
    <row r="39" spans="1:5">
      <c r="A39" s="439">
        <v>11500011</v>
      </c>
      <c r="B39" s="439" t="s">
        <v>609</v>
      </c>
      <c r="C39" s="440">
        <v>-302358.01</v>
      </c>
      <c r="D39" s="370">
        <f>VLOOKUP($A$1:$A$1397,BS!$A$8:$A$2406,1,0)</f>
        <v>11500011</v>
      </c>
      <c r="E39" s="440"/>
    </row>
    <row r="40" spans="1:5">
      <c r="A40" s="439">
        <v>11500031</v>
      </c>
      <c r="B40" s="439" t="s">
        <v>1280</v>
      </c>
      <c r="C40" s="440">
        <v>-59378738.659999996</v>
      </c>
      <c r="D40" s="370">
        <f>VLOOKUP($A$1:$A$1397,BS!$A$8:$A$2406,1,0)</f>
        <v>11500031</v>
      </c>
      <c r="E40" s="440"/>
    </row>
    <row r="41" spans="1:5">
      <c r="A41" s="439">
        <v>11500041</v>
      </c>
      <c r="B41" s="439" t="s">
        <v>1343</v>
      </c>
      <c r="C41" s="440">
        <v>-34105972.920000002</v>
      </c>
      <c r="D41" s="370">
        <f>VLOOKUP($A$1:$A$1397,BS!$A$8:$A$2406,1,0)</f>
        <v>11500041</v>
      </c>
      <c r="E41" s="440"/>
    </row>
    <row r="42" spans="1:5">
      <c r="A42" s="439">
        <v>11500051</v>
      </c>
      <c r="B42" s="439" t="s">
        <v>1851</v>
      </c>
      <c r="C42" s="440">
        <v>-16549089.93</v>
      </c>
      <c r="D42" s="370">
        <f>VLOOKUP($A$1:$A$1397,BS!$A$8:$A$2406,1,0)</f>
        <v>11500051</v>
      </c>
      <c r="E42" s="440"/>
    </row>
    <row r="43" spans="1:5">
      <c r="A43" s="439">
        <v>11500061</v>
      </c>
      <c r="B43" s="439" t="s">
        <v>2396</v>
      </c>
      <c r="C43" s="440">
        <v>-3958945.17</v>
      </c>
      <c r="D43" s="370">
        <f>VLOOKUP($A$1:$A$1397,BS!$A$8:$A$2406,1,0)</f>
        <v>11500061</v>
      </c>
      <c r="E43" s="440"/>
    </row>
    <row r="44" spans="1:5">
      <c r="A44" s="439">
        <v>11730002</v>
      </c>
      <c r="B44" s="439" t="s">
        <v>610</v>
      </c>
      <c r="C44" s="440">
        <v>8654564.4700000007</v>
      </c>
      <c r="D44" s="370">
        <f>VLOOKUP($A$1:$A$1397,BS!$A$8:$A$2406,1,0)</f>
        <v>11730002</v>
      </c>
      <c r="E44" s="440"/>
    </row>
    <row r="45" spans="1:5">
      <c r="A45" s="439">
        <v>12100503</v>
      </c>
      <c r="B45" s="439" t="s">
        <v>704</v>
      </c>
      <c r="C45" s="440">
        <v>35244.39</v>
      </c>
      <c r="D45" s="370">
        <f>VLOOKUP($A$1:$A$1397,BS!$A$8:$A$2406,1,0)</f>
        <v>12100503</v>
      </c>
      <c r="E45" s="440"/>
    </row>
    <row r="46" spans="1:5">
      <c r="A46" s="439">
        <v>12100513</v>
      </c>
      <c r="B46" s="439" t="s">
        <v>705</v>
      </c>
      <c r="C46" s="440">
        <v>3197737.06</v>
      </c>
      <c r="D46" s="370">
        <f>VLOOKUP($A$1:$A$1397,BS!$A$8:$A$2406,1,0)</f>
        <v>12100513</v>
      </c>
      <c r="E46" s="440"/>
    </row>
    <row r="47" spans="1:5">
      <c r="A47" s="439">
        <v>12200503</v>
      </c>
      <c r="B47" s="439" t="s">
        <v>706</v>
      </c>
      <c r="C47" s="440">
        <v>79713.38</v>
      </c>
      <c r="D47" s="370">
        <f>VLOOKUP($A$1:$A$1397,BS!$A$8:$A$2406,1,0)</f>
        <v>12200503</v>
      </c>
      <c r="E47" s="440"/>
    </row>
    <row r="48" spans="1:5">
      <c r="A48" s="439">
        <v>12310000</v>
      </c>
      <c r="B48" s="439" t="s">
        <v>798</v>
      </c>
      <c r="C48" s="440">
        <v>29740793</v>
      </c>
      <c r="D48" s="370">
        <f>VLOOKUP($A$1:$A$1397,BS!$A$8:$A$2406,1,0)</f>
        <v>12310000</v>
      </c>
      <c r="E48" s="440"/>
    </row>
    <row r="49" spans="1:5">
      <c r="A49" s="439">
        <v>12400043</v>
      </c>
      <c r="B49" s="439" t="s">
        <v>1088</v>
      </c>
      <c r="C49" s="440">
        <v>49011607.310000002</v>
      </c>
      <c r="D49" s="370">
        <f>VLOOKUP($A$1:$A$1397,BS!$A$8:$A$2406,1,0)</f>
        <v>12400043</v>
      </c>
    </row>
    <row r="50" spans="1:5">
      <c r="A50" s="439">
        <v>12400503</v>
      </c>
      <c r="B50" s="439" t="s">
        <v>351</v>
      </c>
      <c r="C50" s="440">
        <v>440184.16</v>
      </c>
      <c r="D50" s="370">
        <f>VLOOKUP($A$1:$A$1397,BS!$A$8:$A$2406,1,0)</f>
        <v>12400503</v>
      </c>
    </row>
    <row r="51" spans="1:5">
      <c r="A51" s="439">
        <v>12400542</v>
      </c>
      <c r="B51" s="439" t="s">
        <v>2994</v>
      </c>
      <c r="C51" s="440">
        <v>-7222800</v>
      </c>
      <c r="D51" s="370">
        <f>VLOOKUP($A$1:$A$1397,BS!$A$8:$A$2406,1,0)</f>
        <v>12400542</v>
      </c>
      <c r="E51" s="440"/>
    </row>
    <row r="52" spans="1:5">
      <c r="A52" s="439">
        <v>12400552</v>
      </c>
      <c r="B52" s="439" t="s">
        <v>2995</v>
      </c>
      <c r="C52" s="440">
        <v>7222800</v>
      </c>
      <c r="D52" s="370">
        <f>VLOOKUP($A$1:$A$1397,BS!$A$8:$A$2406,1,0)</f>
        <v>12400552</v>
      </c>
      <c r="E52" s="440"/>
    </row>
    <row r="53" spans="1:5">
      <c r="A53" s="439">
        <v>12400553</v>
      </c>
      <c r="B53" s="439" t="s">
        <v>1591</v>
      </c>
      <c r="C53" s="440">
        <v>1302653.1399999999</v>
      </c>
      <c r="D53" s="370">
        <f>VLOOKUP($A$1:$A$1397,BS!$A$8:$A$2406,1,0)</f>
        <v>12400553</v>
      </c>
      <c r="E53" s="440"/>
    </row>
    <row r="54" spans="1:5">
      <c r="A54" s="439">
        <v>12800001</v>
      </c>
      <c r="B54" s="439" t="s">
        <v>2192</v>
      </c>
      <c r="C54" s="440">
        <v>18500000</v>
      </c>
      <c r="D54" s="370">
        <f>VLOOKUP($A$1:$A$1397,BS!$A$8:$A$2406,1,0)</f>
        <v>12800001</v>
      </c>
      <c r="E54" s="440"/>
    </row>
    <row r="55" spans="1:5">
      <c r="A55" s="439">
        <v>12800011</v>
      </c>
      <c r="B55" s="439" t="s">
        <v>2384</v>
      </c>
      <c r="C55" s="440">
        <v>1662219.87</v>
      </c>
      <c r="D55" s="370">
        <f>VLOOKUP($A$1:$A$1397,BS!$A$8:$A$2406,1,0)</f>
        <v>12800011</v>
      </c>
      <c r="E55" s="440"/>
    </row>
    <row r="56" spans="1:5">
      <c r="A56" s="439">
        <v>13100543</v>
      </c>
      <c r="B56" s="439" t="s">
        <v>1438</v>
      </c>
      <c r="C56" s="440">
        <v>19805.63</v>
      </c>
      <c r="D56" s="370">
        <f>VLOOKUP($A$1:$A$1397,BS!$A$8:$A$2406,1,0)</f>
        <v>13100543</v>
      </c>
      <c r="E56" s="440"/>
    </row>
    <row r="57" spans="1:5">
      <c r="A57" s="439">
        <v>13100563</v>
      </c>
      <c r="B57" s="439" t="s">
        <v>2483</v>
      </c>
      <c r="C57" s="440">
        <v>1185760.83</v>
      </c>
      <c r="D57" s="370">
        <f>VLOOKUP($A$1:$A$1397,BS!$A$8:$A$2406,1,0)</f>
        <v>13100563</v>
      </c>
      <c r="E57" s="440"/>
    </row>
    <row r="58" spans="1:5">
      <c r="A58" s="439">
        <v>13100573</v>
      </c>
      <c r="B58" s="439" t="s">
        <v>538</v>
      </c>
      <c r="C58" s="440">
        <v>12753.68</v>
      </c>
      <c r="D58" s="370">
        <f>VLOOKUP($A$1:$A$1397,BS!$A$8:$A$2406,1,0)</f>
        <v>13100573</v>
      </c>
      <c r="E58" s="440"/>
    </row>
    <row r="59" spans="1:5">
      <c r="A59" s="439">
        <v>13101003</v>
      </c>
      <c r="B59" s="439" t="s">
        <v>2484</v>
      </c>
      <c r="C59" s="440">
        <v>5570220.7400000002</v>
      </c>
      <c r="D59" s="370">
        <f>VLOOKUP($A$1:$A$1397,BS!$A$8:$A$2406,1,0)</f>
        <v>13101003</v>
      </c>
      <c r="E59" s="440"/>
    </row>
    <row r="60" spans="1:5">
      <c r="A60" s="439">
        <v>13101013</v>
      </c>
      <c r="B60" s="439" t="s">
        <v>2485</v>
      </c>
      <c r="C60" s="440">
        <v>577526.34</v>
      </c>
      <c r="D60" s="370">
        <f>VLOOKUP($A$1:$A$1397,BS!$A$8:$A$2406,1,0)</f>
        <v>13101013</v>
      </c>
      <c r="E60" s="440"/>
    </row>
    <row r="61" spans="1:5">
      <c r="A61" s="439">
        <v>13101023</v>
      </c>
      <c r="B61" s="439" t="s">
        <v>1559</v>
      </c>
      <c r="C61" s="440">
        <v>26390561.989999998</v>
      </c>
      <c r="D61" s="370">
        <f>VLOOKUP($A$1:$A$1397,BS!$A$8:$A$2406,1,0)</f>
        <v>13101023</v>
      </c>
      <c r="E61" s="440"/>
    </row>
    <row r="62" spans="1:5">
      <c r="A62" s="439">
        <v>13101033</v>
      </c>
      <c r="B62" s="439" t="s">
        <v>2486</v>
      </c>
      <c r="C62" s="440">
        <v>1054018.3</v>
      </c>
      <c r="D62" s="370">
        <f>VLOOKUP($A$1:$A$1397,BS!$A$8:$A$2406,1,0)</f>
        <v>13101033</v>
      </c>
      <c r="E62" s="440"/>
    </row>
    <row r="63" spans="1:5">
      <c r="A63" s="439">
        <v>13101093</v>
      </c>
      <c r="B63" s="439" t="s">
        <v>646</v>
      </c>
      <c r="C63" s="440">
        <v>-385153.68</v>
      </c>
      <c r="D63" s="370">
        <f>VLOOKUP($A$1:$A$1397,BS!$A$8:$A$2406,1,0)</f>
        <v>13101093</v>
      </c>
      <c r="E63" s="440"/>
    </row>
    <row r="64" spans="1:5">
      <c r="A64" s="439">
        <v>13101113</v>
      </c>
      <c r="B64" s="439" t="s">
        <v>272</v>
      </c>
      <c r="C64" s="440">
        <v>-48212214.850000001</v>
      </c>
      <c r="D64" s="370">
        <f>VLOOKUP($A$1:$A$1397,BS!$A$8:$A$2406,1,0)</f>
        <v>13101113</v>
      </c>
      <c r="E64" s="440"/>
    </row>
    <row r="65" spans="1:5">
      <c r="A65" s="439">
        <v>13101123</v>
      </c>
      <c r="B65" s="439" t="s">
        <v>188</v>
      </c>
      <c r="C65" s="440">
        <v>-1885864.98</v>
      </c>
      <c r="D65" s="370">
        <f>VLOOKUP($A$1:$A$1397,BS!$A$8:$A$2406,1,0)</f>
        <v>13101123</v>
      </c>
      <c r="E65" s="440"/>
    </row>
    <row r="66" spans="1:5">
      <c r="A66" s="439">
        <v>13101133</v>
      </c>
      <c r="B66" s="439" t="s">
        <v>2531</v>
      </c>
      <c r="C66" s="439">
        <v>-357.94</v>
      </c>
      <c r="D66" s="370">
        <f>VLOOKUP($A$1:$A$1397,BS!$A$8:$A$2406,1,0)</f>
        <v>13101133</v>
      </c>
      <c r="E66" s="440"/>
    </row>
    <row r="67" spans="1:5">
      <c r="A67" s="439">
        <v>13101163</v>
      </c>
      <c r="B67" s="439" t="s">
        <v>408</v>
      </c>
      <c r="C67" s="440">
        <v>95166.71</v>
      </c>
      <c r="D67" s="370">
        <f>VLOOKUP($A$1:$A$1397,BS!$A$8:$A$2406,1,0)</f>
        <v>13101163</v>
      </c>
      <c r="E67" s="440"/>
    </row>
    <row r="68" spans="1:5">
      <c r="A68" s="439">
        <v>13101183</v>
      </c>
      <c r="B68" s="439" t="s">
        <v>1484</v>
      </c>
      <c r="C68" s="440">
        <v>1892662.69</v>
      </c>
      <c r="D68" s="370">
        <f>VLOOKUP($A$1:$A$1397,BS!$A$8:$A$2406,1,0)</f>
        <v>13101183</v>
      </c>
      <c r="E68" s="440"/>
    </row>
    <row r="69" spans="1:5">
      <c r="A69" s="439">
        <v>13101193</v>
      </c>
      <c r="B69" s="439" t="s">
        <v>2091</v>
      </c>
      <c r="C69" s="440">
        <v>10678.91</v>
      </c>
      <c r="D69" s="370">
        <f>VLOOKUP($A$1:$A$1397,BS!$A$8:$A$2406,1,0)</f>
        <v>13101193</v>
      </c>
      <c r="E69" s="440"/>
    </row>
    <row r="70" spans="1:5">
      <c r="A70" s="439">
        <v>13101253</v>
      </c>
      <c r="B70" s="439" t="s">
        <v>1878</v>
      </c>
      <c r="C70" s="440">
        <v>537634.73</v>
      </c>
      <c r="D70" s="370">
        <f>VLOOKUP($A$1:$A$1397,BS!$A$8:$A$2406,1,0)</f>
        <v>13101253</v>
      </c>
      <c r="E70" s="440"/>
    </row>
    <row r="71" spans="1:5">
      <c r="A71" s="439">
        <v>13109003</v>
      </c>
      <c r="B71" s="439" t="s">
        <v>2532</v>
      </c>
      <c r="C71" s="440">
        <v>29663.37</v>
      </c>
      <c r="D71" s="370">
        <f>VLOOKUP($A$1:$A$1397,BS!$A$8:$A$2406,1,0)</f>
        <v>13109003</v>
      </c>
      <c r="E71" s="440"/>
    </row>
    <row r="72" spans="1:5">
      <c r="A72" s="439">
        <v>13109013</v>
      </c>
      <c r="B72" s="439" t="s">
        <v>2533</v>
      </c>
      <c r="C72" s="440">
        <v>3866</v>
      </c>
      <c r="D72" s="370">
        <f>VLOOKUP($A$1:$A$1397,BS!$A$8:$A$2406,1,0)</f>
        <v>13109013</v>
      </c>
      <c r="E72" s="440"/>
    </row>
    <row r="73" spans="1:5">
      <c r="A73" s="439">
        <v>13400021</v>
      </c>
      <c r="B73" s="439" t="s">
        <v>1209</v>
      </c>
      <c r="C73" s="440">
        <v>9861609.4000000004</v>
      </c>
      <c r="D73" s="370">
        <f>VLOOKUP($A$1:$A$1397,BS!$A$8:$A$2406,1,0)</f>
        <v>13400021</v>
      </c>
      <c r="E73" s="440"/>
    </row>
    <row r="74" spans="1:5">
      <c r="A74" s="439">
        <v>13400031</v>
      </c>
      <c r="B74" s="439" t="s">
        <v>1210</v>
      </c>
      <c r="C74" s="440">
        <v>-9861609.4000000004</v>
      </c>
      <c r="D74" s="370">
        <f>VLOOKUP($A$1:$A$1397,BS!$A$8:$A$2406,1,0)</f>
        <v>13400031</v>
      </c>
    </row>
    <row r="75" spans="1:5">
      <c r="A75" s="439">
        <v>13400073</v>
      </c>
      <c r="B75" s="439" t="s">
        <v>988</v>
      </c>
      <c r="C75" s="440">
        <v>1242337.57</v>
      </c>
      <c r="D75" s="370">
        <f>VLOOKUP($A$1:$A$1397,BS!$A$8:$A$2406,1,0)</f>
        <v>13400073</v>
      </c>
      <c r="E75" s="440"/>
    </row>
    <row r="76" spans="1:5">
      <c r="A76" s="439">
        <v>13400111</v>
      </c>
      <c r="B76" s="439" t="s">
        <v>1005</v>
      </c>
      <c r="C76" s="440">
        <v>25000</v>
      </c>
      <c r="D76" s="370">
        <f>VLOOKUP($A$1:$A$1397,BS!$A$8:$A$2406,1,0)</f>
        <v>13400111</v>
      </c>
    </row>
    <row r="77" spans="1:5">
      <c r="A77" s="439">
        <v>13400123</v>
      </c>
      <c r="B77" s="439" t="s">
        <v>2015</v>
      </c>
      <c r="C77" s="440">
        <v>414114.05</v>
      </c>
      <c r="D77" s="370">
        <f>VLOOKUP($A$1:$A$1397,BS!$A$8:$A$2406,1,0)</f>
        <v>13400123</v>
      </c>
    </row>
    <row r="78" spans="1:5">
      <c r="A78" s="439">
        <v>13400211</v>
      </c>
      <c r="B78" s="439" t="s">
        <v>2092</v>
      </c>
      <c r="C78" s="440">
        <v>52300</v>
      </c>
      <c r="D78" s="370">
        <f>VLOOKUP($A$1:$A$1397,BS!$A$8:$A$2406,1,0)</f>
        <v>13400211</v>
      </c>
    </row>
    <row r="79" spans="1:5">
      <c r="A79" s="439">
        <v>13400241</v>
      </c>
      <c r="B79" s="439" t="s">
        <v>2741</v>
      </c>
      <c r="C79" s="440">
        <v>449616</v>
      </c>
      <c r="D79" s="370">
        <f>VLOOKUP($A$1:$A$1397,BS!$A$8:$A$2406,1,0)</f>
        <v>13400241</v>
      </c>
      <c r="E79" s="440"/>
    </row>
    <row r="80" spans="1:5">
      <c r="A80" s="439">
        <v>13400261</v>
      </c>
      <c r="B80" s="439" t="s">
        <v>2828</v>
      </c>
      <c r="C80" s="440">
        <v>78717</v>
      </c>
      <c r="D80" s="370">
        <f>VLOOKUP($A$1:$A$1397,BS!$A$8:$A$2406,1,0)</f>
        <v>13400261</v>
      </c>
      <c r="E80" s="440"/>
    </row>
    <row r="81" spans="1:5">
      <c r="A81" s="439">
        <v>13400271</v>
      </c>
      <c r="B81" s="439" t="s">
        <v>2185</v>
      </c>
      <c r="C81" s="440">
        <v>121770</v>
      </c>
      <c r="D81" s="370">
        <f>VLOOKUP($A$1:$A$1397,BS!$A$8:$A$2406,1,0)</f>
        <v>13400271</v>
      </c>
      <c r="E81" s="440"/>
    </row>
    <row r="82" spans="1:5">
      <c r="A82" s="439">
        <v>13400281</v>
      </c>
      <c r="B82" s="439" t="s">
        <v>2148</v>
      </c>
      <c r="C82" s="440">
        <v>50253</v>
      </c>
      <c r="D82" s="370">
        <f>VLOOKUP($A$1:$A$1397,BS!$A$8:$A$2406,1,0)</f>
        <v>13400281</v>
      </c>
    </row>
    <row r="83" spans="1:5">
      <c r="A83" s="439">
        <v>13400311</v>
      </c>
      <c r="B83" s="439" t="s">
        <v>2565</v>
      </c>
      <c r="C83" s="440">
        <v>194700</v>
      </c>
      <c r="D83" s="370">
        <f>VLOOKUP($A$1:$A$1397,BS!$A$8:$A$2406,1,0)</f>
        <v>13400311</v>
      </c>
      <c r="E83" s="440"/>
    </row>
    <row r="84" spans="1:5">
      <c r="A84" s="439">
        <v>13400321</v>
      </c>
      <c r="B84" s="439" t="s">
        <v>2969</v>
      </c>
      <c r="C84" s="440">
        <v>44370</v>
      </c>
      <c r="D84" s="370">
        <f>VLOOKUP($A$1:$A$1397,BS!$A$8:$A$2406,1,0)</f>
        <v>13400321</v>
      </c>
      <c r="E84" s="440"/>
    </row>
    <row r="85" spans="1:5">
      <c r="A85" s="439">
        <v>13400332</v>
      </c>
      <c r="B85" s="439" t="s">
        <v>2895</v>
      </c>
      <c r="C85" s="440">
        <v>1195033.57</v>
      </c>
      <c r="D85" s="370">
        <f>VLOOKUP($A$1:$A$1397,BS!$A$8:$A$2406,1,0)</f>
        <v>13400332</v>
      </c>
    </row>
    <row r="86" spans="1:5">
      <c r="A86" s="439">
        <v>13500003</v>
      </c>
      <c r="B86" s="439" t="s">
        <v>1272</v>
      </c>
      <c r="C86" s="440">
        <v>7534.56</v>
      </c>
      <c r="D86" s="370">
        <f>VLOOKUP($A$1:$A$1397,BS!$A$8:$A$2406,1,0)</f>
        <v>13500003</v>
      </c>
    </row>
    <row r="87" spans="1:5">
      <c r="A87" s="439">
        <v>13500041</v>
      </c>
      <c r="B87" s="439" t="s">
        <v>888</v>
      </c>
      <c r="C87" s="440">
        <v>41649.35</v>
      </c>
      <c r="D87" s="370">
        <f>VLOOKUP($A$1:$A$1397,BS!$A$8:$A$2406,1,0)</f>
        <v>13500041</v>
      </c>
      <c r="E87" s="440"/>
    </row>
    <row r="88" spans="1:5">
      <c r="A88" s="439">
        <v>13500051</v>
      </c>
      <c r="B88" s="439" t="s">
        <v>309</v>
      </c>
      <c r="C88" s="440">
        <v>73353</v>
      </c>
      <c r="D88" s="370">
        <f>VLOOKUP($A$1:$A$1397,BS!$A$8:$A$2406,1,0)</f>
        <v>13500051</v>
      </c>
      <c r="E88" s="440"/>
    </row>
    <row r="89" spans="1:5">
      <c r="A89" s="439">
        <v>13500061</v>
      </c>
      <c r="B89" s="439" t="s">
        <v>1200</v>
      </c>
      <c r="C89" s="440">
        <v>1786010</v>
      </c>
      <c r="D89" s="370">
        <f>VLOOKUP($A$1:$A$1397,BS!$A$8:$A$2406,1,0)</f>
        <v>13500061</v>
      </c>
      <c r="E89" s="440"/>
    </row>
    <row r="90" spans="1:5">
      <c r="A90" s="439">
        <v>13500071</v>
      </c>
      <c r="B90" s="439" t="s">
        <v>1201</v>
      </c>
      <c r="C90" s="440">
        <v>1818485</v>
      </c>
      <c r="D90" s="370">
        <f>VLOOKUP($A$1:$A$1397,BS!$A$8:$A$2406,1,0)</f>
        <v>13500071</v>
      </c>
      <c r="E90" s="440"/>
    </row>
    <row r="91" spans="1:5">
      <c r="A91" s="439">
        <v>13500183</v>
      </c>
      <c r="B91" s="439" t="s">
        <v>2043</v>
      </c>
      <c r="C91" s="440">
        <v>100000</v>
      </c>
      <c r="D91" s="370">
        <f>VLOOKUP($A$1:$A$1397,BS!$A$8:$A$2406,1,0)</f>
        <v>13500183</v>
      </c>
      <c r="E91" s="440"/>
    </row>
    <row r="92" spans="1:5">
      <c r="A92" s="439">
        <v>13500201</v>
      </c>
      <c r="B92" s="439" t="s">
        <v>2386</v>
      </c>
      <c r="C92" s="440">
        <v>582010.52</v>
      </c>
      <c r="D92" s="370">
        <f>VLOOKUP($A$1:$A$1397,BS!$A$8:$A$2406,1,0)</f>
        <v>13500201</v>
      </c>
      <c r="E92" s="440"/>
    </row>
    <row r="93" spans="1:5">
      <c r="A93" s="439">
        <v>13600013</v>
      </c>
      <c r="B93" s="439" t="s">
        <v>433</v>
      </c>
      <c r="C93" s="440">
        <v>18000000</v>
      </c>
      <c r="D93" s="370">
        <f>VLOOKUP($A$1:$A$1397,BS!$A$8:$A$2406,1,0)</f>
        <v>13600013</v>
      </c>
      <c r="E93" s="440"/>
    </row>
    <row r="94" spans="1:5">
      <c r="A94" s="439">
        <v>14100311</v>
      </c>
      <c r="B94" s="439" t="s">
        <v>136</v>
      </c>
      <c r="C94" s="440">
        <v>3259692.33</v>
      </c>
      <c r="D94" s="370">
        <f>VLOOKUP($A$1:$A$1397,BS!$A$8:$A$2406,1,0)</f>
        <v>14100311</v>
      </c>
      <c r="E94" s="440"/>
    </row>
    <row r="95" spans="1:5">
      <c r="A95" s="439">
        <v>14200003</v>
      </c>
      <c r="B95" s="439" t="s">
        <v>300</v>
      </c>
      <c r="C95" s="440">
        <v>-26782.04</v>
      </c>
      <c r="D95" s="370">
        <f>VLOOKUP($A$1:$A$1397,BS!$A$8:$A$2406,1,0)</f>
        <v>14200003</v>
      </c>
      <c r="E95" s="440"/>
    </row>
    <row r="96" spans="1:5">
      <c r="A96" s="439">
        <v>14200201</v>
      </c>
      <c r="B96" s="439" t="s">
        <v>2494</v>
      </c>
      <c r="C96" s="440">
        <v>156623802.56</v>
      </c>
      <c r="D96" s="370">
        <f>VLOOKUP($A$1:$A$1397,BS!$A$8:$A$2406,1,0)</f>
        <v>14200201</v>
      </c>
      <c r="E96" s="440"/>
    </row>
    <row r="97" spans="1:5">
      <c r="A97" s="439">
        <v>14200202</v>
      </c>
      <c r="B97" s="439" t="s">
        <v>2495</v>
      </c>
      <c r="C97" s="440">
        <v>60844119.090000004</v>
      </c>
      <c r="D97" s="370">
        <f>VLOOKUP($A$1:$A$1397,BS!$A$8:$A$2406,1,0)</f>
        <v>14200202</v>
      </c>
      <c r="E97" s="440"/>
    </row>
    <row r="98" spans="1:5">
      <c r="A98" s="439">
        <v>14200203</v>
      </c>
      <c r="B98" s="439" t="s">
        <v>2496</v>
      </c>
      <c r="C98" s="440">
        <v>-2732341.12</v>
      </c>
      <c r="D98" s="370">
        <f>VLOOKUP($A$1:$A$1397,BS!$A$8:$A$2406,1,0)</f>
        <v>14200203</v>
      </c>
      <c r="E98" s="440"/>
    </row>
    <row r="99" spans="1:5">
      <c r="A99" s="439">
        <v>14200213</v>
      </c>
      <c r="B99" s="439" t="s">
        <v>2513</v>
      </c>
      <c r="C99" s="440">
        <v>-38022.519999999997</v>
      </c>
      <c r="D99" s="370">
        <f>VLOOKUP($A$1:$A$1397,BS!$A$8:$A$2406,1,0)</f>
        <v>14200213</v>
      </c>
      <c r="E99" s="440"/>
    </row>
    <row r="100" spans="1:5">
      <c r="A100" s="439">
        <v>14200223</v>
      </c>
      <c r="B100" s="439" t="s">
        <v>2514</v>
      </c>
      <c r="C100" s="440">
        <v>23242.14</v>
      </c>
      <c r="D100" s="370">
        <f>VLOOKUP($A$1:$A$1397,BS!$A$8:$A$2406,1,0)</f>
        <v>14200223</v>
      </c>
      <c r="E100" s="440"/>
    </row>
    <row r="101" spans="1:5">
      <c r="A101" s="439">
        <v>14200253</v>
      </c>
      <c r="B101" s="439" t="s">
        <v>2497</v>
      </c>
      <c r="C101" s="440">
        <v>-49694.93</v>
      </c>
      <c r="D101" s="370">
        <f>VLOOKUP($A$1:$A$1397,BS!$A$8:$A$2406,1,0)</f>
        <v>14200253</v>
      </c>
    </row>
    <row r="102" spans="1:5">
      <c r="A102" s="439">
        <v>14300062</v>
      </c>
      <c r="B102" s="439" t="s">
        <v>2277</v>
      </c>
      <c r="C102" s="440">
        <v>7559177.1399999997</v>
      </c>
      <c r="D102" s="370">
        <f>VLOOKUP($A$1:$A$1397,BS!$A$8:$A$2406,1,0)</f>
        <v>14300062</v>
      </c>
      <c r="E102" s="440"/>
    </row>
    <row r="103" spans="1:5">
      <c r="A103" s="439">
        <v>14300072</v>
      </c>
      <c r="B103" s="439" t="s">
        <v>1633</v>
      </c>
      <c r="C103" s="440">
        <v>332703.44</v>
      </c>
      <c r="D103" s="370">
        <f>VLOOKUP($A$1:$A$1397,BS!$A$8:$A$2406,1,0)</f>
        <v>14300072</v>
      </c>
    </row>
    <row r="104" spans="1:5">
      <c r="A104" s="439">
        <v>14300081</v>
      </c>
      <c r="B104" s="439" t="s">
        <v>443</v>
      </c>
      <c r="C104" s="440">
        <v>199789.54</v>
      </c>
      <c r="D104" s="370">
        <f>VLOOKUP($A$1:$A$1397,BS!$A$8:$A$2406,1,0)</f>
        <v>14300081</v>
      </c>
    </row>
    <row r="105" spans="1:5">
      <c r="A105" s="439">
        <v>14300082</v>
      </c>
      <c r="B105" s="439" t="s">
        <v>2843</v>
      </c>
      <c r="C105" s="440">
        <v>332703.37</v>
      </c>
      <c r="D105" s="370">
        <f>VLOOKUP($A$1:$A$1397,BS!$A$8:$A$2406,1,0)</f>
        <v>14300082</v>
      </c>
    </row>
    <row r="106" spans="1:5">
      <c r="A106" s="439">
        <v>14300141</v>
      </c>
      <c r="B106" s="439" t="s">
        <v>1530</v>
      </c>
      <c r="C106" s="440">
        <v>11214487.890000001</v>
      </c>
      <c r="D106" s="370">
        <f>VLOOKUP($A$1:$A$1397,BS!$A$8:$A$2406,1,0)</f>
        <v>14300141</v>
      </c>
      <c r="E106" s="440"/>
    </row>
    <row r="107" spans="1:5">
      <c r="A107" s="439">
        <v>14300151</v>
      </c>
      <c r="B107" s="439" t="s">
        <v>1531</v>
      </c>
      <c r="C107" s="440">
        <v>1117213.76</v>
      </c>
      <c r="D107" s="370">
        <f>VLOOKUP($A$1:$A$1397,BS!$A$8:$A$2406,1,0)</f>
        <v>14300151</v>
      </c>
      <c r="E107" s="440"/>
    </row>
    <row r="108" spans="1:5">
      <c r="A108" s="439">
        <v>14300171</v>
      </c>
      <c r="B108" s="439" t="s">
        <v>678</v>
      </c>
      <c r="C108" s="440">
        <v>12852158.76</v>
      </c>
      <c r="D108" s="370">
        <f>VLOOKUP($A$1:$A$1397,BS!$A$8:$A$2406,1,0)</f>
        <v>14300171</v>
      </c>
      <c r="E108" s="440"/>
    </row>
    <row r="109" spans="1:5">
      <c r="A109" s="439">
        <v>14300213</v>
      </c>
      <c r="B109" s="439" t="s">
        <v>2906</v>
      </c>
      <c r="C109" s="440">
        <v>5722.04</v>
      </c>
      <c r="D109" s="370">
        <f>VLOOKUP($A$1:$A$1397,BS!$A$8:$A$2406,1,0)</f>
        <v>14300213</v>
      </c>
      <c r="E109" s="440"/>
    </row>
    <row r="110" spans="1:5">
      <c r="A110" s="439">
        <v>14300241</v>
      </c>
      <c r="B110" s="439" t="s">
        <v>2613</v>
      </c>
      <c r="C110" s="440">
        <v>106519.45</v>
      </c>
      <c r="D110" s="370">
        <f>VLOOKUP($A$1:$A$1397,BS!$A$8:$A$2406,1,0)</f>
        <v>14300241</v>
      </c>
      <c r="E110" s="440"/>
    </row>
    <row r="111" spans="1:5">
      <c r="A111" s="439">
        <v>14300261</v>
      </c>
      <c r="B111" s="439" t="s">
        <v>416</v>
      </c>
      <c r="C111" s="440">
        <v>4286994.83</v>
      </c>
      <c r="D111" s="370">
        <f>VLOOKUP($A$1:$A$1397,BS!$A$8:$A$2406,1,0)</f>
        <v>14300261</v>
      </c>
      <c r="E111" s="440"/>
    </row>
    <row r="112" spans="1:5">
      <c r="A112" s="439">
        <v>14300333</v>
      </c>
      <c r="B112" s="439" t="s">
        <v>865</v>
      </c>
      <c r="C112" s="440">
        <v>44330.84</v>
      </c>
      <c r="D112" s="370">
        <f>VLOOKUP($A$1:$A$1397,BS!$A$8:$A$2406,1,0)</f>
        <v>14300333</v>
      </c>
      <c r="E112" s="440"/>
    </row>
    <row r="113" spans="1:5">
      <c r="A113" s="439">
        <v>14300341</v>
      </c>
      <c r="B113" s="439" t="s">
        <v>2542</v>
      </c>
      <c r="C113" s="439">
        <v>978.11</v>
      </c>
      <c r="D113" s="370">
        <f>VLOOKUP($A$1:$A$1397,BS!$A$8:$A$2406,1,0)</f>
        <v>14300341</v>
      </c>
      <c r="E113" s="440"/>
    </row>
    <row r="114" spans="1:5">
      <c r="A114" s="439">
        <v>14300703</v>
      </c>
      <c r="B114" s="439" t="s">
        <v>2498</v>
      </c>
      <c r="C114" s="440">
        <v>10735319.52</v>
      </c>
      <c r="D114" s="370">
        <f>VLOOKUP($A$1:$A$1397,BS!$A$8:$A$2406,1,0)</f>
        <v>14300703</v>
      </c>
      <c r="E114" s="440"/>
    </row>
    <row r="115" spans="1:5">
      <c r="A115" s="439">
        <v>14300713</v>
      </c>
      <c r="B115" s="439" t="s">
        <v>2499</v>
      </c>
      <c r="C115" s="440">
        <v>29688.97</v>
      </c>
      <c r="D115" s="370">
        <f>VLOOKUP($A$1:$A$1397,BS!$A$8:$A$2406,1,0)</f>
        <v>14300713</v>
      </c>
      <c r="E115" s="440"/>
    </row>
    <row r="116" spans="1:5">
      <c r="A116" s="439">
        <v>14300733</v>
      </c>
      <c r="B116" s="439" t="s">
        <v>2500</v>
      </c>
      <c r="C116" s="440">
        <v>13102997.82</v>
      </c>
      <c r="D116" s="370">
        <f>VLOOKUP($A$1:$A$1397,BS!$A$8:$A$2406,1,0)</f>
        <v>14300733</v>
      </c>
    </row>
    <row r="117" spans="1:5">
      <c r="A117" s="439">
        <v>14300743</v>
      </c>
      <c r="B117" s="439" t="s">
        <v>2501</v>
      </c>
      <c r="C117" s="440">
        <v>622770.56000000006</v>
      </c>
      <c r="D117" s="370">
        <f>VLOOKUP($A$1:$A$1397,BS!$A$8:$A$2406,1,0)</f>
        <v>14300743</v>
      </c>
      <c r="E117" s="440"/>
    </row>
    <row r="118" spans="1:5">
      <c r="A118" s="439">
        <v>14300763</v>
      </c>
      <c r="B118" s="439" t="s">
        <v>2466</v>
      </c>
      <c r="C118" s="440">
        <v>1014338.38</v>
      </c>
      <c r="D118" s="370">
        <f>VLOOKUP($A$1:$A$1397,BS!$A$8:$A$2406,1,0)</f>
        <v>14300763</v>
      </c>
      <c r="E118" s="440"/>
    </row>
    <row r="119" spans="1:5">
      <c r="A119" s="441">
        <v>14300913</v>
      </c>
      <c r="B119" s="441" t="s">
        <v>3236</v>
      </c>
      <c r="C119" s="441">
        <v>-216.61</v>
      </c>
      <c r="D119" s="443">
        <f>VLOOKUP($A$1:$A$1397,BS!$A$8:$A$2406,1,0)</f>
        <v>14300913</v>
      </c>
      <c r="E119" s="440"/>
    </row>
    <row r="120" spans="1:5">
      <c r="A120" s="439">
        <v>14300921</v>
      </c>
      <c r="B120" s="439" t="s">
        <v>839</v>
      </c>
      <c r="C120" s="440">
        <v>690893.36</v>
      </c>
      <c r="D120" s="370">
        <f>VLOOKUP($A$1:$A$1397,BS!$A$8:$A$2406,1,0)</f>
        <v>14300921</v>
      </c>
      <c r="E120" s="440"/>
    </row>
    <row r="121" spans="1:5">
      <c r="A121" s="439">
        <v>14301022</v>
      </c>
      <c r="B121" s="439" t="s">
        <v>331</v>
      </c>
      <c r="C121" s="440">
        <v>2695464.09</v>
      </c>
      <c r="D121" s="370">
        <f>VLOOKUP($A$1:$A$1397,BS!$A$8:$A$2406,1,0)</f>
        <v>14301022</v>
      </c>
      <c r="E121" s="440"/>
    </row>
    <row r="122" spans="1:5">
      <c r="A122" s="439">
        <v>14301033</v>
      </c>
      <c r="B122" s="439" t="s">
        <v>2642</v>
      </c>
      <c r="C122" s="440">
        <v>88464.76</v>
      </c>
      <c r="D122" s="370">
        <f>VLOOKUP($A$1:$A$1397,BS!$A$8:$A$2406,1,0)</f>
        <v>14301033</v>
      </c>
      <c r="E122" s="440"/>
    </row>
    <row r="123" spans="1:5">
      <c r="A123" s="439">
        <v>14301041</v>
      </c>
      <c r="B123" s="439" t="s">
        <v>2688</v>
      </c>
      <c r="C123" s="439">
        <v>532</v>
      </c>
      <c r="D123" s="370">
        <f>VLOOKUP($A$1:$A$1397,BS!$A$8:$A$2406,1,0)</f>
        <v>14301041</v>
      </c>
      <c r="E123" s="440"/>
    </row>
    <row r="124" spans="1:5">
      <c r="A124" s="439">
        <v>14301043</v>
      </c>
      <c r="B124" s="439" t="s">
        <v>2985</v>
      </c>
      <c r="C124" s="440">
        <v>2008272.73</v>
      </c>
      <c r="D124" s="370">
        <f>VLOOKUP($A$1:$A$1397,BS!$A$8:$A$2406,1,0)</f>
        <v>14301043</v>
      </c>
      <c r="E124" s="440"/>
    </row>
    <row r="125" spans="1:5">
      <c r="A125" s="439">
        <v>14400311</v>
      </c>
      <c r="B125" s="439" t="s">
        <v>2502</v>
      </c>
      <c r="C125" s="440">
        <v>-5138650.3899999997</v>
      </c>
      <c r="D125" s="370">
        <f>VLOOKUP($A$1:$A$1397,BS!$A$8:$A$2406,1,0)</f>
        <v>14400311</v>
      </c>
      <c r="E125" s="440"/>
    </row>
    <row r="126" spans="1:5">
      <c r="A126" s="439">
        <v>14400312</v>
      </c>
      <c r="B126" s="439" t="s">
        <v>2503</v>
      </c>
      <c r="C126" s="440">
        <v>-1378875.78</v>
      </c>
      <c r="D126" s="370">
        <f>VLOOKUP($A$1:$A$1397,BS!$A$8:$A$2406,1,0)</f>
        <v>14400312</v>
      </c>
      <c r="E126" s="440"/>
    </row>
    <row r="127" spans="1:5">
      <c r="A127" s="439">
        <v>14400313</v>
      </c>
      <c r="B127" s="439" t="s">
        <v>2534</v>
      </c>
      <c r="C127" s="440">
        <v>-140115.54</v>
      </c>
      <c r="D127" s="370">
        <f>VLOOKUP($A$1:$A$1397,BS!$A$8:$A$2406,1,0)</f>
        <v>14400313</v>
      </c>
      <c r="E127" s="440"/>
    </row>
    <row r="128" spans="1:5">
      <c r="A128" s="439">
        <v>14400343</v>
      </c>
      <c r="B128" s="439" t="s">
        <v>1364</v>
      </c>
      <c r="C128" s="440">
        <v>-1660613.63</v>
      </c>
      <c r="D128" s="370">
        <f>VLOOKUP($A$1:$A$1397,BS!$A$8:$A$2406,1,0)</f>
        <v>14400343</v>
      </c>
      <c r="E128" s="440"/>
    </row>
    <row r="129" spans="1:5">
      <c r="A129" s="439">
        <v>14400353</v>
      </c>
      <c r="B129" s="439" t="s">
        <v>2504</v>
      </c>
      <c r="C129" s="440">
        <v>-620783.18000000005</v>
      </c>
      <c r="D129" s="370">
        <f>VLOOKUP($A$1:$A$1397,BS!$A$8:$A$2406,1,0)</f>
        <v>14400353</v>
      </c>
      <c r="E129" s="440"/>
    </row>
    <row r="130" spans="1:5">
      <c r="A130" s="439">
        <v>14600000</v>
      </c>
      <c r="B130" s="439" t="s">
        <v>205</v>
      </c>
      <c r="C130" s="440">
        <v>813627.3</v>
      </c>
      <c r="D130" s="370">
        <f>VLOOKUP($A$1:$A$1397,BS!$A$8:$A$2406,1,0)</f>
        <v>14600000</v>
      </c>
      <c r="E130" s="440"/>
    </row>
    <row r="131" spans="1:5">
      <c r="A131" s="439">
        <v>15100021</v>
      </c>
      <c r="B131" s="439" t="s">
        <v>242</v>
      </c>
      <c r="C131" s="440">
        <v>4415027.99</v>
      </c>
      <c r="D131" s="370">
        <f>VLOOKUP($A$1:$A$1397,BS!$A$8:$A$2406,1,0)</f>
        <v>15100021</v>
      </c>
      <c r="E131" s="440"/>
    </row>
    <row r="132" spans="1:5">
      <c r="A132" s="439">
        <v>15100031</v>
      </c>
      <c r="B132" s="439" t="s">
        <v>42</v>
      </c>
      <c r="C132" s="440">
        <v>3259820.5</v>
      </c>
      <c r="D132" s="370">
        <f>VLOOKUP($A$1:$A$1397,BS!$A$8:$A$2406,1,0)</f>
        <v>15100031</v>
      </c>
      <c r="E132" s="440"/>
    </row>
    <row r="133" spans="1:5">
      <c r="A133" s="439">
        <v>15100041</v>
      </c>
      <c r="B133" s="439" t="s">
        <v>1120</v>
      </c>
      <c r="C133" s="440">
        <v>245935.93</v>
      </c>
      <c r="D133" s="370">
        <f>VLOOKUP($A$1:$A$1397,BS!$A$8:$A$2406,1,0)</f>
        <v>15100041</v>
      </c>
      <c r="E133" s="440"/>
    </row>
    <row r="134" spans="1:5">
      <c r="A134" s="439">
        <v>15100061</v>
      </c>
      <c r="B134" s="439" t="s">
        <v>866</v>
      </c>
      <c r="C134" s="440">
        <v>24069.59</v>
      </c>
      <c r="D134" s="370">
        <f>VLOOKUP($A$1:$A$1397,BS!$A$8:$A$2406,1,0)</f>
        <v>15100061</v>
      </c>
      <c r="E134" s="440"/>
    </row>
    <row r="135" spans="1:5">
      <c r="A135" s="439">
        <v>15100081</v>
      </c>
      <c r="B135" s="439" t="s">
        <v>1121</v>
      </c>
      <c r="C135" s="440">
        <v>1524021.41</v>
      </c>
      <c r="D135" s="370">
        <f>VLOOKUP($A$1:$A$1397,BS!$A$8:$A$2406,1,0)</f>
        <v>15100081</v>
      </c>
      <c r="E135" s="440"/>
    </row>
    <row r="136" spans="1:5">
      <c r="A136" s="439">
        <v>15100091</v>
      </c>
      <c r="B136" s="439" t="s">
        <v>2011</v>
      </c>
      <c r="C136" s="440">
        <v>1779873.66</v>
      </c>
      <c r="D136" s="370">
        <f>VLOOKUP($A$1:$A$1397,BS!$A$8:$A$2406,1,0)</f>
        <v>15100091</v>
      </c>
      <c r="E136" s="440"/>
    </row>
    <row r="137" spans="1:5">
      <c r="A137" s="439">
        <v>15100101</v>
      </c>
      <c r="B137" s="439" t="s">
        <v>192</v>
      </c>
      <c r="C137" s="440">
        <v>4320236.93</v>
      </c>
      <c r="D137" s="370">
        <f>VLOOKUP($A$1:$A$1397,BS!$A$8:$A$2406,1,0)</f>
        <v>15100101</v>
      </c>
      <c r="E137" s="440"/>
    </row>
    <row r="138" spans="1:5">
      <c r="A138" s="439">
        <v>15100122</v>
      </c>
      <c r="B138" s="439" t="s">
        <v>430</v>
      </c>
      <c r="C138" s="440">
        <v>296599.96000000002</v>
      </c>
      <c r="D138" s="370">
        <f>VLOOKUP($A$1:$A$1397,BS!$A$8:$A$2406,1,0)</f>
        <v>15100122</v>
      </c>
      <c r="E138" s="440"/>
    </row>
    <row r="139" spans="1:5">
      <c r="A139" s="439">
        <v>15100181</v>
      </c>
      <c r="B139" s="439" t="s">
        <v>1374</v>
      </c>
      <c r="C139" s="440">
        <v>79161.11</v>
      </c>
      <c r="D139" s="370">
        <f>VLOOKUP($A$1:$A$1397,BS!$A$8:$A$2406,1,0)</f>
        <v>15100181</v>
      </c>
      <c r="E139" s="440"/>
    </row>
    <row r="140" spans="1:5">
      <c r="A140" s="439">
        <v>15100211</v>
      </c>
      <c r="B140" s="439" t="s">
        <v>150</v>
      </c>
      <c r="C140" s="440">
        <v>-45999.51</v>
      </c>
      <c r="D140" s="370">
        <f>VLOOKUP($A$1:$A$1397,BS!$A$8:$A$2406,1,0)</f>
        <v>15100211</v>
      </c>
      <c r="E140" s="440"/>
    </row>
    <row r="141" spans="1:5">
      <c r="A141" s="439">
        <v>15100221</v>
      </c>
      <c r="B141" s="439" t="s">
        <v>1356</v>
      </c>
      <c r="C141" s="440">
        <v>239661.34</v>
      </c>
      <c r="D141" s="370">
        <f>VLOOKUP($A$1:$A$1397,BS!$A$8:$A$2406,1,0)</f>
        <v>15100221</v>
      </c>
      <c r="E141" s="440"/>
    </row>
    <row r="142" spans="1:5">
      <c r="A142" s="439">
        <v>15100271</v>
      </c>
      <c r="B142" s="439" t="s">
        <v>2435</v>
      </c>
      <c r="C142" s="440">
        <v>2796687.21</v>
      </c>
      <c r="D142" s="370">
        <f>VLOOKUP($A$1:$A$1397,BS!$A$8:$A$2406,1,0)</f>
        <v>15100271</v>
      </c>
      <c r="E142" s="440"/>
    </row>
    <row r="143" spans="1:5">
      <c r="A143" s="439">
        <v>15100291</v>
      </c>
      <c r="B143" s="439" t="s">
        <v>3021</v>
      </c>
      <c r="C143" s="440">
        <v>392523.81</v>
      </c>
      <c r="D143" s="370">
        <f>VLOOKUP($A$1:$A$1397,BS!$A$8:$A$2406,1,0)</f>
        <v>15100291</v>
      </c>
    </row>
    <row r="144" spans="1:5">
      <c r="A144" s="439">
        <v>15111001</v>
      </c>
      <c r="B144" s="439" t="s">
        <v>1281</v>
      </c>
      <c r="C144" s="440">
        <v>243379.32</v>
      </c>
      <c r="D144" s="370">
        <f>VLOOKUP($A$1:$A$1397,BS!$A$8:$A$2406,1,0)</f>
        <v>15111001</v>
      </c>
    </row>
    <row r="145" spans="1:5">
      <c r="A145" s="439">
        <v>15400023</v>
      </c>
      <c r="B145" s="439" t="s">
        <v>1541</v>
      </c>
      <c r="C145" s="440">
        <v>10208895.84</v>
      </c>
      <c r="D145" s="370">
        <f>VLOOKUP($A$1:$A$1397,BS!$A$8:$A$2406,1,0)</f>
        <v>15400023</v>
      </c>
      <c r="E145" s="440"/>
    </row>
    <row r="146" spans="1:5">
      <c r="A146" s="439">
        <v>15400031</v>
      </c>
      <c r="B146" s="439" t="s">
        <v>1113</v>
      </c>
      <c r="C146" s="440">
        <v>5925667.54</v>
      </c>
      <c r="D146" s="370">
        <f>VLOOKUP($A$1:$A$1397,BS!$A$8:$A$2406,1,0)</f>
        <v>15400031</v>
      </c>
      <c r="E146" s="440"/>
    </row>
    <row r="147" spans="1:5">
      <c r="A147" s="439">
        <v>15400033</v>
      </c>
      <c r="B147" s="439" t="s">
        <v>1163</v>
      </c>
      <c r="C147" s="440">
        <v>-10209052.689999999</v>
      </c>
      <c r="D147" s="370">
        <f>VLOOKUP($A$1:$A$1397,BS!$A$8:$A$2406,1,0)</f>
        <v>15400033</v>
      </c>
      <c r="E147" s="440"/>
    </row>
    <row r="148" spans="1:5">
      <c r="A148" s="439">
        <v>15400041</v>
      </c>
      <c r="B148" s="439" t="s">
        <v>885</v>
      </c>
      <c r="C148" s="440">
        <v>4444272.03</v>
      </c>
      <c r="D148" s="370">
        <f>VLOOKUP($A$1:$A$1397,BS!$A$8:$A$2406,1,0)</f>
        <v>15400041</v>
      </c>
      <c r="E148" s="440"/>
    </row>
    <row r="149" spans="1:5">
      <c r="A149" s="439">
        <v>15400061</v>
      </c>
      <c r="B149" s="439" t="s">
        <v>1173</v>
      </c>
      <c r="C149" s="440">
        <v>20447675.75</v>
      </c>
      <c r="D149" s="370">
        <f>VLOOKUP($A$1:$A$1397,BS!$A$8:$A$2406,1,0)</f>
        <v>15400061</v>
      </c>
      <c r="E149" s="440"/>
    </row>
    <row r="150" spans="1:5">
      <c r="A150" s="439">
        <v>15400101</v>
      </c>
      <c r="B150" s="439" t="s">
        <v>553</v>
      </c>
      <c r="C150" s="440">
        <v>28286992.120000001</v>
      </c>
      <c r="D150" s="370">
        <f>VLOOKUP($A$1:$A$1397,BS!$A$8:$A$2406,1,0)</f>
        <v>15400101</v>
      </c>
      <c r="E150" s="440"/>
    </row>
    <row r="151" spans="1:5">
      <c r="A151" s="439">
        <v>15400102</v>
      </c>
      <c r="B151" s="439" t="s">
        <v>554</v>
      </c>
      <c r="C151" s="440">
        <v>5584325.8200000003</v>
      </c>
      <c r="D151" s="370">
        <f>VLOOKUP($A$1:$A$1397,BS!$A$8:$A$2406,1,0)</f>
        <v>15400102</v>
      </c>
      <c r="E151" s="440"/>
    </row>
    <row r="152" spans="1:5">
      <c r="A152" s="439">
        <v>15400103</v>
      </c>
      <c r="B152" s="439" t="s">
        <v>1177</v>
      </c>
      <c r="C152" s="440">
        <v>29566053.010000002</v>
      </c>
      <c r="D152" s="370">
        <f>VLOOKUP($A$1:$A$1397,BS!$A$8:$A$2406,1,0)</f>
        <v>15400103</v>
      </c>
    </row>
    <row r="153" spans="1:5">
      <c r="A153" s="439">
        <v>15400181</v>
      </c>
      <c r="B153" s="439" t="s">
        <v>2391</v>
      </c>
      <c r="C153" s="440">
        <v>3825495.83</v>
      </c>
      <c r="D153" s="370">
        <f>VLOOKUP($A$1:$A$1397,BS!$A$8:$A$2406,1,0)</f>
        <v>15400181</v>
      </c>
      <c r="E153" s="440"/>
    </row>
    <row r="154" spans="1:5">
      <c r="A154" s="439">
        <v>15600003</v>
      </c>
      <c r="B154" s="439" t="s">
        <v>2695</v>
      </c>
      <c r="C154" s="440">
        <v>128561.61</v>
      </c>
      <c r="D154" s="370">
        <f>VLOOKUP($A$1:$A$1397,BS!$A$8:$A$2406,1,0)</f>
        <v>15600003</v>
      </c>
      <c r="E154" s="440"/>
    </row>
    <row r="155" spans="1:5">
      <c r="A155" s="439">
        <v>15810001</v>
      </c>
      <c r="B155" s="439" t="s">
        <v>2854</v>
      </c>
      <c r="C155" s="440">
        <v>4082.8</v>
      </c>
      <c r="D155" s="370">
        <f>VLOOKUP($A$1:$A$1397,BS!$A$8:$A$2406,1,0)</f>
        <v>15810001</v>
      </c>
      <c r="E155" s="440"/>
    </row>
    <row r="156" spans="1:5">
      <c r="A156" s="439">
        <v>16300023</v>
      </c>
      <c r="B156" s="439" t="s">
        <v>1221</v>
      </c>
      <c r="C156" s="440">
        <v>3321052.02</v>
      </c>
      <c r="D156" s="370">
        <f>VLOOKUP($A$1:$A$1397,BS!$A$8:$A$2406,1,0)</f>
        <v>16300023</v>
      </c>
      <c r="E156" s="440"/>
    </row>
    <row r="157" spans="1:5">
      <c r="A157" s="439">
        <v>16300063</v>
      </c>
      <c r="B157" s="439" t="s">
        <v>1222</v>
      </c>
      <c r="C157" s="440">
        <v>485395.85</v>
      </c>
      <c r="D157" s="370">
        <f>VLOOKUP($A$1:$A$1397,BS!$A$8:$A$2406,1,0)</f>
        <v>16300063</v>
      </c>
      <c r="E157" s="440"/>
    </row>
    <row r="158" spans="1:5">
      <c r="A158" s="439">
        <v>16410002</v>
      </c>
      <c r="B158" s="439" t="s">
        <v>1258</v>
      </c>
      <c r="C158" s="440">
        <v>8323752.6900000004</v>
      </c>
      <c r="D158" s="370">
        <f>VLOOKUP($A$1:$A$1397,BS!$A$8:$A$2406,1,0)</f>
        <v>16410002</v>
      </c>
      <c r="E158" s="440"/>
    </row>
    <row r="159" spans="1:5">
      <c r="A159" s="439">
        <v>16410012</v>
      </c>
      <c r="B159" s="439" t="s">
        <v>752</v>
      </c>
      <c r="C159" s="440">
        <v>2977029.56</v>
      </c>
      <c r="D159" s="370">
        <f>VLOOKUP($A$1:$A$1397,BS!$A$8:$A$2406,1,0)</f>
        <v>16410012</v>
      </c>
      <c r="E159" s="440"/>
    </row>
    <row r="160" spans="1:5">
      <c r="A160" s="439">
        <v>16410022</v>
      </c>
      <c r="B160" s="439" t="s">
        <v>293</v>
      </c>
      <c r="C160" s="440">
        <v>14399595.779999999</v>
      </c>
      <c r="D160" s="370">
        <f>VLOOKUP($A$1:$A$1397,BS!$A$8:$A$2406,1,0)</f>
        <v>16410022</v>
      </c>
      <c r="E160" s="440"/>
    </row>
    <row r="161" spans="1:5">
      <c r="A161" s="439">
        <v>16420012</v>
      </c>
      <c r="B161" s="439" t="s">
        <v>110</v>
      </c>
      <c r="C161" s="440">
        <v>52843.19</v>
      </c>
      <c r="D161" s="370">
        <f>VLOOKUP($A$1:$A$1397,BS!$A$8:$A$2406,1,0)</f>
        <v>16420012</v>
      </c>
      <c r="E161" s="440"/>
    </row>
    <row r="162" spans="1:5">
      <c r="A162" s="439">
        <v>16500013</v>
      </c>
      <c r="B162" s="439" t="s">
        <v>3023</v>
      </c>
      <c r="C162" s="440">
        <v>2590326.7200000002</v>
      </c>
      <c r="D162" s="370">
        <f>VLOOKUP($A$1:$A$1397,BS!$A$8:$A$2406,1,0)</f>
        <v>16500013</v>
      </c>
      <c r="E162" s="440"/>
    </row>
    <row r="163" spans="1:5">
      <c r="A163" s="439">
        <v>16500063</v>
      </c>
      <c r="B163" s="439" t="s">
        <v>3024</v>
      </c>
      <c r="C163" s="440">
        <v>262407.84999999998</v>
      </c>
      <c r="D163" s="370">
        <f>VLOOKUP($A$1:$A$1397,BS!$A$8:$A$2406,1,0)</f>
        <v>16500063</v>
      </c>
      <c r="E163" s="440"/>
    </row>
    <row r="164" spans="1:5">
      <c r="A164" s="439">
        <v>16500083</v>
      </c>
      <c r="B164" s="439" t="s">
        <v>3025</v>
      </c>
      <c r="C164" s="440">
        <v>3221028.25</v>
      </c>
      <c r="D164" s="370">
        <f>VLOOKUP($A$1:$A$1397,BS!$A$8:$A$2406,1,0)</f>
        <v>16500083</v>
      </c>
      <c r="E164" s="440"/>
    </row>
    <row r="165" spans="1:5">
      <c r="A165" s="439">
        <v>16500103</v>
      </c>
      <c r="B165" s="439" t="s">
        <v>3026</v>
      </c>
      <c r="C165" s="440">
        <v>40000</v>
      </c>
      <c r="D165" s="370">
        <f>VLOOKUP($A$1:$A$1397,BS!$A$8:$A$2406,1,0)</f>
        <v>16500103</v>
      </c>
      <c r="E165" s="440"/>
    </row>
    <row r="166" spans="1:5">
      <c r="A166" s="439">
        <v>16500153</v>
      </c>
      <c r="B166" s="439" t="s">
        <v>3237</v>
      </c>
      <c r="C166" s="440">
        <v>147087.51</v>
      </c>
      <c r="D166" s="370">
        <f>VLOOKUP($A$1:$A$1397,BS!$A$8:$A$2406,1,0)</f>
        <v>16500153</v>
      </c>
      <c r="E166" s="440"/>
    </row>
    <row r="167" spans="1:5">
      <c r="A167" s="439">
        <v>16500183</v>
      </c>
      <c r="B167" s="439" t="s">
        <v>3084</v>
      </c>
      <c r="C167" s="440">
        <v>343830.24</v>
      </c>
      <c r="D167" s="370">
        <f>VLOOKUP($A$1:$A$1397,BS!$A$8:$A$2406,1,0)</f>
        <v>16500183</v>
      </c>
      <c r="E167" s="440"/>
    </row>
    <row r="168" spans="1:5">
      <c r="A168" s="439">
        <v>16500251</v>
      </c>
      <c r="B168" s="439" t="s">
        <v>3031</v>
      </c>
      <c r="C168" s="440">
        <v>2722.61</v>
      </c>
      <c r="D168" s="370">
        <f>VLOOKUP($A$1:$A$1397,BS!$A$8:$A$2406,1,0)</f>
        <v>16500251</v>
      </c>
      <c r="E168" s="440"/>
    </row>
    <row r="169" spans="1:5">
      <c r="A169" s="439">
        <v>16500283</v>
      </c>
      <c r="B169" s="439" t="s">
        <v>3032</v>
      </c>
      <c r="C169" s="440">
        <v>2256941.44</v>
      </c>
      <c r="D169" s="370">
        <f>VLOOKUP($A$1:$A$1397,BS!$A$8:$A$2406,1,0)</f>
        <v>16500283</v>
      </c>
      <c r="E169" s="440"/>
    </row>
    <row r="170" spans="1:5">
      <c r="A170" s="439">
        <v>16500321</v>
      </c>
      <c r="B170" s="439" t="s">
        <v>3027</v>
      </c>
      <c r="C170" s="440">
        <v>701635.32</v>
      </c>
      <c r="D170" s="370">
        <f>VLOOKUP($A$1:$A$1397,BS!$A$8:$A$2406,1,0)</f>
        <v>16500321</v>
      </c>
      <c r="E170" s="440"/>
    </row>
    <row r="171" spans="1:5">
      <c r="A171" s="439">
        <v>16500331</v>
      </c>
      <c r="B171" s="439" t="s">
        <v>3106</v>
      </c>
      <c r="C171" s="440">
        <v>891731.32</v>
      </c>
      <c r="D171" s="370">
        <f>VLOOKUP($A$1:$A$1397,BS!$A$8:$A$2406,1,0)</f>
        <v>16500331</v>
      </c>
      <c r="E171" s="440"/>
    </row>
    <row r="172" spans="1:5">
      <c r="A172" s="439">
        <v>16500333</v>
      </c>
      <c r="B172" s="439" t="s">
        <v>3033</v>
      </c>
      <c r="C172" s="439">
        <v>465</v>
      </c>
      <c r="D172" s="370">
        <f>VLOOKUP($A$1:$A$1397,BS!$A$8:$A$2406,1,0)</f>
        <v>16500333</v>
      </c>
      <c r="E172" s="440"/>
    </row>
    <row r="173" spans="1:5">
      <c r="A173" s="439">
        <v>16500351</v>
      </c>
      <c r="B173" s="439" t="s">
        <v>3119</v>
      </c>
      <c r="C173" s="440">
        <v>104447.57</v>
      </c>
      <c r="D173" s="370">
        <f>VLOOKUP($A$1:$A$1397,BS!$A$8:$A$2406,1,0)</f>
        <v>16500351</v>
      </c>
      <c r="E173" s="440"/>
    </row>
    <row r="174" spans="1:5">
      <c r="A174" s="439">
        <v>16500383</v>
      </c>
      <c r="B174" s="439" t="s">
        <v>3035</v>
      </c>
      <c r="C174" s="440">
        <v>366855.96</v>
      </c>
      <c r="D174" s="370">
        <f>VLOOKUP($A$1:$A$1397,BS!$A$8:$A$2406,1,0)</f>
        <v>16500383</v>
      </c>
    </row>
    <row r="175" spans="1:5">
      <c r="A175" s="439">
        <v>16500413</v>
      </c>
      <c r="B175" s="439" t="s">
        <v>3036</v>
      </c>
      <c r="C175" s="440">
        <v>324904.77</v>
      </c>
      <c r="D175" s="370">
        <f>VLOOKUP($A$1:$A$1397,BS!$A$8:$A$2406,1,0)</f>
        <v>16500413</v>
      </c>
      <c r="E175" s="440"/>
    </row>
    <row r="176" spans="1:5">
      <c r="A176" s="439">
        <v>16500433</v>
      </c>
      <c r="B176" s="439" t="s">
        <v>3037</v>
      </c>
      <c r="C176" s="440">
        <v>241760.31</v>
      </c>
      <c r="D176" s="370">
        <f>VLOOKUP($A$1:$A$1397,BS!$A$8:$A$2406,1,0)</f>
        <v>16500433</v>
      </c>
      <c r="E176" s="440"/>
    </row>
    <row r="177" spans="1:5">
      <c r="A177" s="439">
        <v>16500443</v>
      </c>
      <c r="B177" s="439" t="s">
        <v>3038</v>
      </c>
      <c r="C177" s="440">
        <v>221400.28</v>
      </c>
      <c r="D177" s="370">
        <f>VLOOKUP($A$1:$A$1397,BS!$A$8:$A$2406,1,0)</f>
        <v>16500443</v>
      </c>
      <c r="E177" s="440"/>
    </row>
    <row r="178" spans="1:5">
      <c r="A178" s="439">
        <v>16500563</v>
      </c>
      <c r="B178" s="439" t="s">
        <v>3041</v>
      </c>
      <c r="C178" s="440">
        <v>100127.61</v>
      </c>
      <c r="D178" s="370">
        <f>VLOOKUP($A$1:$A$1397,BS!$A$8:$A$2406,1,0)</f>
        <v>16500563</v>
      </c>
      <c r="E178" s="440"/>
    </row>
    <row r="179" spans="1:5">
      <c r="A179" s="439">
        <v>16500583</v>
      </c>
      <c r="B179" s="439" t="s">
        <v>1006</v>
      </c>
      <c r="C179" s="440">
        <v>197499.83</v>
      </c>
      <c r="D179" s="370">
        <f>VLOOKUP($A$1:$A$1397,BS!$A$8:$A$2406,1,0)</f>
        <v>16500583</v>
      </c>
      <c r="E179" s="440"/>
    </row>
    <row r="180" spans="1:5">
      <c r="A180" s="439">
        <v>16500611</v>
      </c>
      <c r="B180" s="439" t="s">
        <v>3044</v>
      </c>
      <c r="C180" s="440">
        <v>476616</v>
      </c>
      <c r="D180" s="370">
        <f>VLOOKUP($A$1:$A$1397,BS!$A$8:$A$2406,1,0)</f>
        <v>16500611</v>
      </c>
    </row>
    <row r="181" spans="1:5">
      <c r="A181" s="439">
        <v>16500612</v>
      </c>
      <c r="B181" s="439" t="s">
        <v>3045</v>
      </c>
      <c r="C181" s="440">
        <v>299906.64</v>
      </c>
      <c r="D181" s="370">
        <f>VLOOKUP($A$1:$A$1397,BS!$A$8:$A$2406,1,0)</f>
        <v>16500612</v>
      </c>
      <c r="E181" s="440"/>
    </row>
    <row r="182" spans="1:5">
      <c r="A182" s="439">
        <v>16500622</v>
      </c>
      <c r="B182" s="439" t="s">
        <v>3046</v>
      </c>
      <c r="C182" s="440">
        <v>58206.68</v>
      </c>
      <c r="D182" s="370">
        <f>VLOOKUP($A$1:$A$1397,BS!$A$8:$A$2406,1,0)</f>
        <v>16500622</v>
      </c>
      <c r="E182" s="440"/>
    </row>
    <row r="183" spans="1:5">
      <c r="A183" s="439">
        <v>16500623</v>
      </c>
      <c r="B183" s="439" t="s">
        <v>497</v>
      </c>
      <c r="C183" s="440">
        <v>74319.47</v>
      </c>
      <c r="D183" s="370">
        <f>VLOOKUP($A$1:$A$1397,BS!$A$8:$A$2406,1,0)</f>
        <v>16500623</v>
      </c>
      <c r="E183" s="440"/>
    </row>
    <row r="184" spans="1:5">
      <c r="A184" s="439">
        <v>16500673</v>
      </c>
      <c r="B184" s="439" t="s">
        <v>3047</v>
      </c>
      <c r="C184" s="440">
        <v>151131.14000000001</v>
      </c>
      <c r="D184" s="370">
        <f>VLOOKUP($A$1:$A$1397,BS!$A$8:$A$2406,1,0)</f>
        <v>16500673</v>
      </c>
    </row>
    <row r="185" spans="1:5">
      <c r="A185" s="439">
        <v>16500693</v>
      </c>
      <c r="B185" s="439" t="s">
        <v>3050</v>
      </c>
      <c r="C185" s="440">
        <v>252664.6</v>
      </c>
      <c r="D185" s="370">
        <f>VLOOKUP($A$1:$A$1397,BS!$A$8:$A$2406,1,0)</f>
        <v>16500693</v>
      </c>
      <c r="E185" s="440"/>
    </row>
    <row r="186" spans="1:5">
      <c r="A186" s="439">
        <v>16500751</v>
      </c>
      <c r="B186" s="439" t="s">
        <v>1321</v>
      </c>
      <c r="C186" s="440">
        <v>6480.9</v>
      </c>
      <c r="D186" s="370">
        <f>VLOOKUP($A$1:$A$1397,BS!$A$8:$A$2406,1,0)</f>
        <v>16500751</v>
      </c>
      <c r="E186" s="440"/>
    </row>
    <row r="187" spans="1:5">
      <c r="A187" s="439">
        <v>16500753</v>
      </c>
      <c r="B187" s="439" t="s">
        <v>2077</v>
      </c>
      <c r="C187" s="440">
        <v>66061.8</v>
      </c>
      <c r="D187" s="370">
        <f>VLOOKUP($A$1:$A$1397,BS!$A$8:$A$2406,1,0)</f>
        <v>16500753</v>
      </c>
      <c r="E187" s="440"/>
    </row>
    <row r="188" spans="1:5">
      <c r="A188" s="439">
        <v>16500763</v>
      </c>
      <c r="B188" s="439" t="s">
        <v>2629</v>
      </c>
      <c r="C188" s="440">
        <v>28562.19</v>
      </c>
      <c r="D188" s="370">
        <f>VLOOKUP($A$1:$A$1397,BS!$A$8:$A$2406,1,0)</f>
        <v>16500763</v>
      </c>
      <c r="E188" s="440"/>
    </row>
    <row r="189" spans="1:5">
      <c r="A189" s="439">
        <v>16500783</v>
      </c>
      <c r="B189" s="439" t="s">
        <v>3055</v>
      </c>
      <c r="C189" s="440">
        <v>33857.4</v>
      </c>
      <c r="D189" s="370">
        <f>VLOOKUP($A$1:$A$1397,BS!$A$8:$A$2406,1,0)</f>
        <v>16500783</v>
      </c>
      <c r="E189" s="440"/>
    </row>
    <row r="190" spans="1:5">
      <c r="A190" s="439">
        <v>16501003</v>
      </c>
      <c r="B190" s="439" t="s">
        <v>3059</v>
      </c>
      <c r="C190" s="440">
        <v>44730</v>
      </c>
      <c r="D190" s="370">
        <f>VLOOKUP($A$1:$A$1397,BS!$A$8:$A$2406,1,0)</f>
        <v>16501003</v>
      </c>
      <c r="E190" s="440"/>
    </row>
    <row r="191" spans="1:5">
      <c r="A191" s="439">
        <v>16501013</v>
      </c>
      <c r="B191" s="439" t="s">
        <v>1746</v>
      </c>
      <c r="C191" s="440">
        <v>59045.46</v>
      </c>
      <c r="D191" s="370">
        <f>VLOOKUP($A$1:$A$1397,BS!$A$8:$A$2406,1,0)</f>
        <v>16501013</v>
      </c>
      <c r="E191" s="440"/>
    </row>
    <row r="192" spans="1:5">
      <c r="A192" s="439">
        <v>16501051</v>
      </c>
      <c r="B192" s="439" t="s">
        <v>3060</v>
      </c>
      <c r="C192" s="440">
        <v>464943.52</v>
      </c>
      <c r="D192" s="370">
        <f>VLOOKUP($A$1:$A$1397,BS!$A$8:$A$2406,1,0)</f>
        <v>16501051</v>
      </c>
    </row>
    <row r="193" spans="1:5">
      <c r="A193" s="439">
        <v>16501083</v>
      </c>
      <c r="B193" s="439" t="s">
        <v>3061</v>
      </c>
      <c r="C193" s="440">
        <v>16351.17</v>
      </c>
      <c r="D193" s="370">
        <f>VLOOKUP($A$1:$A$1397,BS!$A$8:$A$2406,1,0)</f>
        <v>16501083</v>
      </c>
    </row>
    <row r="194" spans="1:5">
      <c r="A194" s="439">
        <v>16501103</v>
      </c>
      <c r="B194" s="439" t="s">
        <v>3062</v>
      </c>
      <c r="C194" s="440">
        <v>28254.61</v>
      </c>
      <c r="D194" s="370">
        <f>VLOOKUP($A$1:$A$1397,BS!$A$8:$A$2406,1,0)</f>
        <v>16501103</v>
      </c>
      <c r="E194" s="440"/>
    </row>
    <row r="195" spans="1:5">
      <c r="A195" s="439">
        <v>16502001</v>
      </c>
      <c r="B195" s="439" t="s">
        <v>3063</v>
      </c>
      <c r="C195" s="440">
        <v>35144</v>
      </c>
      <c r="D195" s="370">
        <f>VLOOKUP($A$1:$A$1397,BS!$A$8:$A$2406,1,0)</f>
        <v>16502001</v>
      </c>
      <c r="E195" s="440"/>
    </row>
    <row r="196" spans="1:5">
      <c r="A196" s="439">
        <v>16502013</v>
      </c>
      <c r="B196" s="439" t="s">
        <v>3085</v>
      </c>
      <c r="C196" s="440">
        <v>57091.29</v>
      </c>
      <c r="D196" s="370">
        <f>VLOOKUP($A$1:$A$1397,BS!$A$8:$A$2406,1,0)</f>
        <v>16502013</v>
      </c>
      <c r="E196" s="440"/>
    </row>
    <row r="197" spans="1:5">
      <c r="A197" s="439">
        <v>16502021</v>
      </c>
      <c r="B197" s="439" t="s">
        <v>3067</v>
      </c>
      <c r="C197" s="440">
        <v>54130</v>
      </c>
      <c r="D197" s="370">
        <f>VLOOKUP($A$1:$A$1397,BS!$A$8:$A$2406,1,0)</f>
        <v>16502021</v>
      </c>
      <c r="E197" s="440"/>
    </row>
    <row r="198" spans="1:5">
      <c r="A198" s="439">
        <v>16502023</v>
      </c>
      <c r="B198" s="439" t="s">
        <v>3068</v>
      </c>
      <c r="C198" s="440">
        <v>50974.21</v>
      </c>
      <c r="D198" s="370">
        <f>VLOOKUP($A$1:$A$1397,BS!$A$8:$A$2406,1,0)</f>
        <v>16502023</v>
      </c>
    </row>
    <row r="199" spans="1:5">
      <c r="A199" s="439">
        <v>16502053</v>
      </c>
      <c r="B199" s="439" t="s">
        <v>3070</v>
      </c>
      <c r="C199" s="440">
        <v>67322.05</v>
      </c>
      <c r="D199" s="370">
        <f>VLOOKUP($A$1:$A$1397,BS!$A$8:$A$2406,1,0)</f>
        <v>16502053</v>
      </c>
    </row>
    <row r="200" spans="1:5">
      <c r="A200" s="439">
        <v>16502063</v>
      </c>
      <c r="B200" s="439" t="s">
        <v>3071</v>
      </c>
      <c r="C200" s="440">
        <v>115175.75</v>
      </c>
      <c r="D200" s="370">
        <f>VLOOKUP($A$1:$A$1397,BS!$A$8:$A$2406,1,0)</f>
        <v>16502063</v>
      </c>
      <c r="E200" s="440"/>
    </row>
    <row r="201" spans="1:5">
      <c r="A201" s="439">
        <v>16502103</v>
      </c>
      <c r="B201" s="439" t="s">
        <v>2799</v>
      </c>
      <c r="C201" s="440">
        <v>15923.95</v>
      </c>
      <c r="D201" s="370">
        <f>VLOOKUP($A$1:$A$1397,BS!$A$8:$A$2406,1,0)</f>
        <v>16502103</v>
      </c>
      <c r="E201" s="440"/>
    </row>
    <row r="202" spans="1:5">
      <c r="A202" s="439">
        <v>16502113</v>
      </c>
      <c r="B202" s="439" t="s">
        <v>2815</v>
      </c>
      <c r="C202" s="440">
        <v>25150.82</v>
      </c>
      <c r="D202" s="370">
        <f>VLOOKUP($A$1:$A$1397,BS!$A$8:$A$2406,1,0)</f>
        <v>16502113</v>
      </c>
      <c r="E202" s="440"/>
    </row>
    <row r="203" spans="1:5">
      <c r="A203" s="439">
        <v>16502133</v>
      </c>
      <c r="B203" s="439" t="s">
        <v>3074</v>
      </c>
      <c r="C203" s="440">
        <v>64648.800000000003</v>
      </c>
      <c r="D203" s="370">
        <f>VLOOKUP($A$1:$A$1397,BS!$A$8:$A$2406,1,0)</f>
        <v>16502133</v>
      </c>
      <c r="E203" s="440"/>
    </row>
    <row r="204" spans="1:5">
      <c r="A204" s="439">
        <v>16502153</v>
      </c>
      <c r="B204" s="439" t="s">
        <v>3076</v>
      </c>
      <c r="C204" s="440">
        <v>75705.53</v>
      </c>
      <c r="D204" s="370">
        <f>VLOOKUP($A$1:$A$1397,BS!$A$8:$A$2406,1,0)</f>
        <v>16502153</v>
      </c>
      <c r="E204" s="440"/>
    </row>
    <row r="205" spans="1:5">
      <c r="A205" s="441">
        <v>16502163</v>
      </c>
      <c r="B205" s="441" t="s">
        <v>3077</v>
      </c>
      <c r="C205" s="442">
        <v>41522.400000000001</v>
      </c>
      <c r="D205" s="443" t="e">
        <f>VLOOKUP($A$1:$A$1397,BS!$A$8:$A$2406,1,0)</f>
        <v>#N/A</v>
      </c>
      <c r="E205" s="440"/>
    </row>
    <row r="206" spans="1:5">
      <c r="A206" s="439">
        <v>16502181</v>
      </c>
      <c r="B206" s="439" t="s">
        <v>2338</v>
      </c>
      <c r="C206" s="440">
        <v>9164.11</v>
      </c>
      <c r="D206" s="370">
        <f>VLOOKUP($A$1:$A$1397,BS!$A$8:$A$2406,1,0)</f>
        <v>16502181</v>
      </c>
      <c r="E206" s="440"/>
    </row>
    <row r="207" spans="1:5">
      <c r="A207" s="439">
        <v>16502191</v>
      </c>
      <c r="B207" s="439" t="s">
        <v>2242</v>
      </c>
      <c r="C207" s="440">
        <v>559143.41</v>
      </c>
      <c r="D207" s="370">
        <f>VLOOKUP($A$1:$A$1397,BS!$A$8:$A$2406,1,0)</f>
        <v>16502191</v>
      </c>
      <c r="E207" s="440"/>
    </row>
    <row r="208" spans="1:5">
      <c r="A208" s="439">
        <v>16502201</v>
      </c>
      <c r="B208" s="439" t="s">
        <v>3087</v>
      </c>
      <c r="C208" s="440">
        <v>14084</v>
      </c>
      <c r="D208" s="370">
        <f>VLOOKUP($A$1:$A$1397,BS!$A$8:$A$2406,1,0)</f>
        <v>16502201</v>
      </c>
    </row>
    <row r="209" spans="1:5">
      <c r="A209" s="439">
        <v>16502213</v>
      </c>
      <c r="B209" s="439" t="s">
        <v>3088</v>
      </c>
      <c r="C209" s="440">
        <v>45397</v>
      </c>
      <c r="D209" s="370">
        <f>VLOOKUP($A$1:$A$1397,BS!$A$8:$A$2406,1,0)</f>
        <v>16502213</v>
      </c>
    </row>
    <row r="210" spans="1:5">
      <c r="A210" s="439">
        <v>16502221</v>
      </c>
      <c r="B210" s="439" t="s">
        <v>3042</v>
      </c>
      <c r="C210" s="440">
        <v>18023674.600000001</v>
      </c>
      <c r="D210" s="370">
        <f>VLOOKUP($A$1:$A$1397,BS!$A$8:$A$2406,1,0)</f>
        <v>16502221</v>
      </c>
      <c r="E210" s="440"/>
    </row>
    <row r="211" spans="1:5">
      <c r="A211" s="439">
        <v>16502231</v>
      </c>
      <c r="B211" s="439" t="s">
        <v>3043</v>
      </c>
      <c r="C211" s="440">
        <v>1748299.98</v>
      </c>
      <c r="D211" s="370">
        <f>VLOOKUP($A$1:$A$1397,BS!$A$8:$A$2406,1,0)</f>
        <v>16502231</v>
      </c>
      <c r="E211" s="440"/>
    </row>
    <row r="212" spans="1:5">
      <c r="A212" s="439">
        <v>16502241</v>
      </c>
      <c r="B212" s="439" t="s">
        <v>3089</v>
      </c>
      <c r="C212" s="440">
        <v>85982.52</v>
      </c>
      <c r="D212" s="370">
        <f>VLOOKUP($A$1:$A$1397,BS!$A$8:$A$2406,1,0)</f>
        <v>16502241</v>
      </c>
      <c r="E212" s="440"/>
    </row>
    <row r="213" spans="1:5">
      <c r="A213" s="439">
        <v>16502382</v>
      </c>
      <c r="B213" s="439" t="s">
        <v>3039</v>
      </c>
      <c r="C213" s="440">
        <v>2140805</v>
      </c>
      <c r="D213" s="370">
        <f>VLOOKUP($A$1:$A$1397,BS!$A$8:$A$2406,1,0)</f>
        <v>16502382</v>
      </c>
      <c r="E213" s="440"/>
    </row>
    <row r="214" spans="1:5">
      <c r="A214" s="439">
        <v>16502393</v>
      </c>
      <c r="B214" s="439" t="s">
        <v>3049</v>
      </c>
      <c r="C214" s="440">
        <v>15330</v>
      </c>
      <c r="D214" s="370">
        <f>VLOOKUP($A$1:$A$1397,BS!$A$8:$A$2406,1,0)</f>
        <v>16502393</v>
      </c>
      <c r="E214" s="440"/>
    </row>
    <row r="215" spans="1:5">
      <c r="A215" s="439">
        <v>16502403</v>
      </c>
      <c r="B215" s="439" t="s">
        <v>2830</v>
      </c>
      <c r="C215" s="440">
        <v>87600</v>
      </c>
      <c r="D215" s="370">
        <f>VLOOKUP($A$1:$A$1397,BS!$A$8:$A$2406,1,0)</f>
        <v>16502403</v>
      </c>
      <c r="E215" s="440"/>
    </row>
    <row r="216" spans="1:5">
      <c r="A216" s="439">
        <v>16502413</v>
      </c>
      <c r="B216" s="439" t="s">
        <v>3069</v>
      </c>
      <c r="C216" s="440">
        <v>60000</v>
      </c>
      <c r="D216" s="370">
        <f>VLOOKUP($A$1:$A$1397,BS!$A$8:$A$2406,1,0)</f>
        <v>16502413</v>
      </c>
      <c r="E216" s="440"/>
    </row>
    <row r="217" spans="1:5">
      <c r="A217" s="439">
        <v>16502423</v>
      </c>
      <c r="B217" s="439" t="s">
        <v>3075</v>
      </c>
      <c r="C217" s="440">
        <v>99653.16</v>
      </c>
      <c r="D217" s="370">
        <f>VLOOKUP($A$1:$A$1397,BS!$A$8:$A$2406,1,0)</f>
        <v>16502423</v>
      </c>
    </row>
    <row r="218" spans="1:5">
      <c r="A218" s="439">
        <v>16502433</v>
      </c>
      <c r="B218" s="439" t="s">
        <v>3120</v>
      </c>
      <c r="C218" s="440">
        <v>40906.92</v>
      </c>
      <c r="D218" s="370">
        <f>VLOOKUP($A$1:$A$1397,BS!$A$8:$A$2406,1,0)</f>
        <v>16502433</v>
      </c>
    </row>
    <row r="219" spans="1:5">
      <c r="A219" s="439">
        <v>16502443</v>
      </c>
      <c r="B219" s="439" t="s">
        <v>3126</v>
      </c>
      <c r="C219" s="440">
        <v>970217.52</v>
      </c>
      <c r="D219" s="370">
        <f>VLOOKUP($A$1:$A$1397,BS!$A$8:$A$2406,1,0)</f>
        <v>16502443</v>
      </c>
      <c r="E219" s="440"/>
    </row>
    <row r="220" spans="1:5">
      <c r="A220" s="441">
        <v>16502453</v>
      </c>
      <c r="B220" s="441" t="s">
        <v>3238</v>
      </c>
      <c r="C220" s="442">
        <v>148920</v>
      </c>
      <c r="D220" s="443">
        <f>VLOOKUP($A$1:$A$1397,BS!$A$8:$A$2406,1,0)</f>
        <v>16502453</v>
      </c>
      <c r="E220" s="440"/>
    </row>
    <row r="221" spans="1:5">
      <c r="A221" s="439">
        <v>16502463</v>
      </c>
      <c r="B221" s="439" t="s">
        <v>3127</v>
      </c>
      <c r="C221" s="440">
        <v>169907.38</v>
      </c>
      <c r="D221" s="370">
        <f>VLOOKUP($A$1:$A$1397,BS!$A$8:$A$2406,1,0)</f>
        <v>16502463</v>
      </c>
      <c r="E221" s="440"/>
    </row>
    <row r="222" spans="1:5">
      <c r="A222" s="441">
        <v>16504023</v>
      </c>
      <c r="B222" s="441" t="s">
        <v>3239</v>
      </c>
      <c r="C222" s="442">
        <v>421940</v>
      </c>
      <c r="D222" s="443">
        <f>VLOOKUP($A$1:$A$1397,BS!$A$8:$A$2406,1,0)</f>
        <v>16504023</v>
      </c>
      <c r="E222" s="440"/>
    </row>
    <row r="223" spans="1:5">
      <c r="A223" s="439">
        <v>16504063</v>
      </c>
      <c r="B223" s="439" t="s">
        <v>3078</v>
      </c>
      <c r="C223" s="440">
        <v>21717.5</v>
      </c>
      <c r="D223" s="370">
        <f>VLOOKUP($A$1:$A$1397,BS!$A$8:$A$2406,1,0)</f>
        <v>16504063</v>
      </c>
      <c r="E223" s="440"/>
    </row>
    <row r="224" spans="1:5">
      <c r="A224" s="439">
        <v>16504073</v>
      </c>
      <c r="B224" s="439" t="s">
        <v>3069</v>
      </c>
      <c r="C224" s="440">
        <v>75000</v>
      </c>
      <c r="D224" s="370">
        <f>VLOOKUP($A$1:$A$1397,BS!$A$8:$A$2406,1,0)</f>
        <v>16504073</v>
      </c>
      <c r="E224" s="440"/>
    </row>
    <row r="225" spans="1:5">
      <c r="A225" s="439">
        <v>16504083</v>
      </c>
      <c r="B225" s="439" t="s">
        <v>2830</v>
      </c>
      <c r="C225" s="440">
        <v>36500</v>
      </c>
      <c r="D225" s="370">
        <f>VLOOKUP($A$1:$A$1397,BS!$A$8:$A$2406,1,0)</f>
        <v>16504083</v>
      </c>
      <c r="E225" s="440"/>
    </row>
    <row r="226" spans="1:5">
      <c r="A226" s="439">
        <v>16504093</v>
      </c>
      <c r="B226" s="439" t="s">
        <v>3090</v>
      </c>
      <c r="C226" s="440">
        <v>298959.46000000002</v>
      </c>
      <c r="D226" s="370">
        <f>VLOOKUP($A$1:$A$1397,BS!$A$8:$A$2406,1,0)</f>
        <v>16504093</v>
      </c>
      <c r="E226" s="440"/>
    </row>
    <row r="227" spans="1:5">
      <c r="A227" s="439">
        <v>16504101</v>
      </c>
      <c r="B227" s="439" t="s">
        <v>2338</v>
      </c>
      <c r="C227" s="440">
        <v>106581.6</v>
      </c>
      <c r="D227" s="370">
        <f>VLOOKUP($A$1:$A$1397,BS!$A$8:$A$2406,1,0)</f>
        <v>16504101</v>
      </c>
      <c r="E227" s="440"/>
    </row>
    <row r="228" spans="1:5">
      <c r="A228" s="439">
        <v>16504112</v>
      </c>
      <c r="B228" s="439" t="s">
        <v>3091</v>
      </c>
      <c r="C228" s="440">
        <v>1218112.5</v>
      </c>
      <c r="D228" s="370">
        <f>VLOOKUP($A$1:$A$1397,BS!$A$8:$A$2406,1,0)</f>
        <v>16504112</v>
      </c>
      <c r="E228" s="440"/>
    </row>
    <row r="229" spans="1:5">
      <c r="A229" s="439">
        <v>16504221</v>
      </c>
      <c r="B229" s="439" t="s">
        <v>3087</v>
      </c>
      <c r="C229" s="440">
        <v>211260</v>
      </c>
      <c r="D229" s="370">
        <f>VLOOKUP($A$1:$A$1397,BS!$A$8:$A$2406,1,0)</f>
        <v>16504221</v>
      </c>
      <c r="E229" s="440"/>
    </row>
    <row r="230" spans="1:5">
      <c r="A230" s="439">
        <v>16504223</v>
      </c>
      <c r="B230" s="439" t="s">
        <v>3121</v>
      </c>
      <c r="C230" s="440">
        <v>109085.44</v>
      </c>
      <c r="D230" s="370">
        <f>VLOOKUP($A$1:$A$1397,BS!$A$8:$A$2406,1,0)</f>
        <v>16504223</v>
      </c>
      <c r="E230" s="440"/>
    </row>
    <row r="231" spans="1:5">
      <c r="A231" s="439">
        <v>16504231</v>
      </c>
      <c r="B231" s="439" t="s">
        <v>3092</v>
      </c>
      <c r="C231" s="440">
        <v>1164987.0900000001</v>
      </c>
      <c r="D231" s="370">
        <f>VLOOKUP($A$1:$A$1397,BS!$A$8:$A$2406,1,0)</f>
        <v>16504231</v>
      </c>
      <c r="E231" s="440"/>
    </row>
    <row r="232" spans="1:5">
      <c r="A232" s="439">
        <v>16504233</v>
      </c>
      <c r="B232" s="439" t="s">
        <v>3126</v>
      </c>
      <c r="C232" s="440">
        <v>1617029.19</v>
      </c>
      <c r="D232" s="388">
        <f>VLOOKUP($A$1:$A$1397,BS!$A$8:$A$2406,1,0)</f>
        <v>16504233</v>
      </c>
      <c r="E232" s="440"/>
    </row>
    <row r="233" spans="1:5">
      <c r="A233" s="439">
        <v>16504241</v>
      </c>
      <c r="B233" s="439" t="s">
        <v>3093</v>
      </c>
      <c r="C233" s="440">
        <v>2520374.48</v>
      </c>
      <c r="D233" s="370">
        <f>VLOOKUP($A$1:$A$1397,BS!$A$8:$A$2406,1,0)</f>
        <v>16504241</v>
      </c>
      <c r="E233" s="440"/>
    </row>
    <row r="234" spans="1:5">
      <c r="A234" s="439">
        <v>16504251</v>
      </c>
      <c r="B234" s="439" t="s">
        <v>3094</v>
      </c>
      <c r="C234" s="440">
        <v>2294054.96</v>
      </c>
      <c r="D234" s="370">
        <f>VLOOKUP($A$1:$A$1397,BS!$A$8:$A$2406,1,0)</f>
        <v>16504251</v>
      </c>
      <c r="E234" s="440"/>
    </row>
    <row r="235" spans="1:5">
      <c r="A235" s="439">
        <v>16504261</v>
      </c>
      <c r="B235" s="439" t="s">
        <v>3095</v>
      </c>
      <c r="C235" s="440">
        <v>1113461.23</v>
      </c>
      <c r="D235" s="370">
        <f>VLOOKUP($A$1:$A$1397,BS!$A$8:$A$2406,1,0)</f>
        <v>16504261</v>
      </c>
    </row>
    <row r="236" spans="1:5">
      <c r="A236" s="439">
        <v>16504271</v>
      </c>
      <c r="B236" s="439" t="s">
        <v>3096</v>
      </c>
      <c r="C236" s="440">
        <v>1016145</v>
      </c>
      <c r="D236" s="370">
        <f>VLOOKUP($A$1:$A$1397,BS!$A$8:$A$2406,1,0)</f>
        <v>16504271</v>
      </c>
    </row>
    <row r="237" spans="1:5">
      <c r="A237" s="439">
        <v>16504273</v>
      </c>
      <c r="B237" s="439" t="s">
        <v>3128</v>
      </c>
      <c r="C237" s="440">
        <v>311496.86</v>
      </c>
      <c r="D237" s="370">
        <f>VLOOKUP($A$1:$A$1397,BS!$A$8:$A$2406,1,0)</f>
        <v>16504273</v>
      </c>
      <c r="E237" s="440"/>
    </row>
    <row r="238" spans="1:5">
      <c r="A238" s="439">
        <v>16580001</v>
      </c>
      <c r="B238" s="439" t="s">
        <v>3097</v>
      </c>
      <c r="C238" s="440">
        <v>-7955331.4299999997</v>
      </c>
      <c r="D238" s="370">
        <f>VLOOKUP($A$1:$A$1397,BS!$A$8:$A$2406,1,0)</f>
        <v>16580001</v>
      </c>
      <c r="E238" s="440"/>
    </row>
    <row r="239" spans="1:5">
      <c r="A239" s="439">
        <v>16580002</v>
      </c>
      <c r="B239" s="439" t="s">
        <v>3098</v>
      </c>
      <c r="C239" s="440">
        <v>-1218112.5</v>
      </c>
      <c r="D239" s="370">
        <f>VLOOKUP($A$1:$A$1397,BS!$A$8:$A$2406,1,0)</f>
        <v>16580002</v>
      </c>
      <c r="E239" s="440"/>
    </row>
    <row r="240" spans="1:5">
      <c r="A240" s="439">
        <v>16580003</v>
      </c>
      <c r="B240" s="439" t="s">
        <v>3099</v>
      </c>
      <c r="C240" s="440">
        <v>-2590089.71</v>
      </c>
      <c r="D240" s="370">
        <f>VLOOKUP($A$1:$A$1397,BS!$A$8:$A$2406,1,0)</f>
        <v>16580003</v>
      </c>
      <c r="E240" s="440"/>
    </row>
    <row r="241" spans="1:5">
      <c r="A241" s="439">
        <v>16590001</v>
      </c>
      <c r="B241" s="439" t="s">
        <v>3097</v>
      </c>
      <c r="C241" s="440">
        <v>7955331.4299999997</v>
      </c>
      <c r="D241" s="370">
        <f>VLOOKUP($A$1:$A$1397,BS!$A$8:$A$2406,1,0)</f>
        <v>16590001</v>
      </c>
      <c r="E241" s="440"/>
    </row>
    <row r="242" spans="1:5">
      <c r="A242" s="439">
        <v>16590002</v>
      </c>
      <c r="B242" s="439" t="s">
        <v>3100</v>
      </c>
      <c r="C242" s="440">
        <v>1218112.5</v>
      </c>
      <c r="D242" s="370">
        <f>VLOOKUP($A$1:$A$1397,BS!$A$8:$A$2406,1,0)</f>
        <v>16590002</v>
      </c>
      <c r="E242" s="440"/>
    </row>
    <row r="243" spans="1:5">
      <c r="A243" s="439">
        <v>16590003</v>
      </c>
      <c r="B243" s="439" t="s">
        <v>3099</v>
      </c>
      <c r="C243" s="440">
        <v>2590089.71</v>
      </c>
      <c r="D243" s="370">
        <f>VLOOKUP($A$1:$A$1397,BS!$A$8:$A$2406,1,0)</f>
        <v>16590003</v>
      </c>
      <c r="E243" s="440"/>
    </row>
    <row r="244" spans="1:5">
      <c r="A244" s="439">
        <v>17300001</v>
      </c>
      <c r="B244" s="439" t="s">
        <v>2278</v>
      </c>
      <c r="C244" s="440">
        <v>101645307.7</v>
      </c>
      <c r="D244" s="370">
        <f>VLOOKUP($A$1:$A$1397,BS!$A$8:$A$2406,1,0)</f>
        <v>17300001</v>
      </c>
      <c r="E244" s="440"/>
    </row>
    <row r="245" spans="1:5">
      <c r="A245" s="439">
        <v>17300002</v>
      </c>
      <c r="B245" s="439" t="s">
        <v>1607</v>
      </c>
      <c r="C245" s="440">
        <v>30302720.960000001</v>
      </c>
      <c r="D245" s="370">
        <f>VLOOKUP($A$1:$A$1397,BS!$A$8:$A$2406,1,0)</f>
        <v>17300002</v>
      </c>
      <c r="E245" s="440"/>
    </row>
    <row r="246" spans="1:5">
      <c r="A246" s="439">
        <v>17500001</v>
      </c>
      <c r="B246" s="439" t="s">
        <v>2365</v>
      </c>
      <c r="C246" s="440">
        <v>24472904.09</v>
      </c>
      <c r="D246" s="370">
        <f>VLOOKUP($A$1:$A$1397,BS!$A$8:$A$2406,1,0)</f>
        <v>17500001</v>
      </c>
      <c r="E246" s="440"/>
    </row>
    <row r="247" spans="1:5">
      <c r="A247" s="439">
        <v>17500002</v>
      </c>
      <c r="B247" s="439" t="s">
        <v>2366</v>
      </c>
      <c r="C247" s="440">
        <v>5416993.6399999997</v>
      </c>
      <c r="D247" s="370">
        <f>VLOOKUP($A$1:$A$1397,BS!$A$8:$A$2406,1,0)</f>
        <v>17500002</v>
      </c>
      <c r="E247" s="440"/>
    </row>
    <row r="248" spans="1:5">
      <c r="A248" s="439">
        <v>17500011</v>
      </c>
      <c r="B248" s="439" t="s">
        <v>2367</v>
      </c>
      <c r="C248" s="440">
        <v>4966959.3499999996</v>
      </c>
      <c r="D248" s="370">
        <f>VLOOKUP($A$1:$A$1397,BS!$A$8:$A$2406,1,0)</f>
        <v>17500011</v>
      </c>
      <c r="E248" s="440"/>
    </row>
    <row r="249" spans="1:5">
      <c r="A249" s="439">
        <v>17500012</v>
      </c>
      <c r="B249" s="439" t="s">
        <v>2368</v>
      </c>
      <c r="C249" s="440">
        <v>1590655.36</v>
      </c>
      <c r="D249" s="370">
        <f>VLOOKUP($A$1:$A$1397,BS!$A$8:$A$2406,1,0)</f>
        <v>17500012</v>
      </c>
      <c r="E249" s="440"/>
    </row>
    <row r="250" spans="1:5">
      <c r="A250" s="439">
        <v>18100003</v>
      </c>
      <c r="B250" s="439" t="s">
        <v>939</v>
      </c>
      <c r="C250" s="440">
        <v>214473.92</v>
      </c>
      <c r="D250" s="370">
        <f>VLOOKUP($A$1:$A$1397,BS!$A$8:$A$2406,1,0)</f>
        <v>18100003</v>
      </c>
      <c r="E250" s="440"/>
    </row>
    <row r="251" spans="1:5">
      <c r="A251" s="439">
        <v>18100093</v>
      </c>
      <c r="B251" s="439" t="s">
        <v>226</v>
      </c>
      <c r="C251" s="440">
        <v>42800.160000000003</v>
      </c>
      <c r="D251" s="370">
        <f>VLOOKUP($A$1:$A$1397,BS!$A$8:$A$2406,1,0)</f>
        <v>18100093</v>
      </c>
      <c r="E251" s="440"/>
    </row>
    <row r="252" spans="1:5">
      <c r="A252" s="439">
        <v>18100203</v>
      </c>
      <c r="B252" s="439" t="s">
        <v>1794</v>
      </c>
      <c r="C252" s="440">
        <v>1565156.3</v>
      </c>
      <c r="D252" s="370">
        <f>VLOOKUP($A$1:$A$1397,BS!$A$8:$A$2406,1,0)</f>
        <v>18100203</v>
      </c>
      <c r="E252" s="440"/>
    </row>
    <row r="253" spans="1:5">
      <c r="A253" s="439">
        <v>18100213</v>
      </c>
      <c r="B253" s="439" t="s">
        <v>2920</v>
      </c>
      <c r="C253" s="440">
        <v>4392572.3899999997</v>
      </c>
      <c r="D253" s="370">
        <f>VLOOKUP($A$1:$A$1397,BS!$A$8:$A$2406,1,0)</f>
        <v>18100213</v>
      </c>
      <c r="E253" s="440"/>
    </row>
    <row r="254" spans="1:5">
      <c r="A254" s="439">
        <v>18100223</v>
      </c>
      <c r="B254" s="439" t="s">
        <v>2557</v>
      </c>
      <c r="C254" s="440">
        <v>1227067.6000000001</v>
      </c>
      <c r="D254" s="370">
        <f>VLOOKUP($A$1:$A$1397,BS!$A$8:$A$2406,1,0)</f>
        <v>18100223</v>
      </c>
      <c r="E254" s="440"/>
    </row>
    <row r="255" spans="1:5">
      <c r="A255" s="439">
        <v>18100233</v>
      </c>
      <c r="B255" s="439" t="s">
        <v>2561</v>
      </c>
      <c r="C255" s="440">
        <v>207367.31</v>
      </c>
      <c r="D255" s="370">
        <f>VLOOKUP($A$1:$A$1397,BS!$A$8:$A$2406,1,0)</f>
        <v>18100233</v>
      </c>
      <c r="E255" s="440"/>
    </row>
    <row r="256" spans="1:5">
      <c r="A256" s="439">
        <v>18100473</v>
      </c>
      <c r="B256" s="439" t="s">
        <v>1215</v>
      </c>
      <c r="C256" s="440">
        <v>1171952.52</v>
      </c>
      <c r="D256" s="370">
        <f>VLOOKUP($A$1:$A$1397,BS!$A$8:$A$2406,1,0)</f>
        <v>18100473</v>
      </c>
      <c r="E256" s="440"/>
    </row>
    <row r="257" spans="1:5">
      <c r="A257" s="439">
        <v>18100493</v>
      </c>
      <c r="B257" s="439" t="s">
        <v>669</v>
      </c>
      <c r="C257" s="440">
        <v>409338.29</v>
      </c>
      <c r="D257" s="370">
        <f>VLOOKUP($A$1:$A$1397,BS!$A$8:$A$2406,1,0)</f>
        <v>18100493</v>
      </c>
      <c r="E257" s="440"/>
    </row>
    <row r="258" spans="1:5">
      <c r="A258" s="439">
        <v>18100663</v>
      </c>
      <c r="B258" s="439" t="s">
        <v>2456</v>
      </c>
      <c r="C258" s="440">
        <v>741828.15</v>
      </c>
      <c r="D258" s="370">
        <f>VLOOKUP($A$1:$A$1397,BS!$A$8:$A$2406,1,0)</f>
        <v>18100663</v>
      </c>
      <c r="E258" s="440"/>
    </row>
    <row r="259" spans="1:5">
      <c r="A259" s="439">
        <v>18100673</v>
      </c>
      <c r="B259" s="439" t="s">
        <v>2459</v>
      </c>
      <c r="C259" s="440">
        <v>1331608.8400000001</v>
      </c>
      <c r="D259" s="370">
        <f>VLOOKUP($A$1:$A$1397,BS!$A$8:$A$2406,1,0)</f>
        <v>18100673</v>
      </c>
      <c r="E259" s="440"/>
    </row>
    <row r="260" spans="1:5">
      <c r="A260" s="439">
        <v>18100923</v>
      </c>
      <c r="B260" s="439" t="s">
        <v>2199</v>
      </c>
      <c r="C260" s="440">
        <v>2211735</v>
      </c>
      <c r="D260" s="370">
        <f>VLOOKUP($A$1:$A$1397,BS!$A$8:$A$2406,1,0)</f>
        <v>18100923</v>
      </c>
      <c r="E260" s="440"/>
    </row>
    <row r="261" spans="1:5">
      <c r="A261" s="439">
        <v>18100933</v>
      </c>
      <c r="B261" s="439" t="s">
        <v>2200</v>
      </c>
      <c r="C261" s="440">
        <v>454523.62</v>
      </c>
      <c r="D261" s="370">
        <f>VLOOKUP($A$1:$A$1397,BS!$A$8:$A$2406,1,0)</f>
        <v>18100933</v>
      </c>
    </row>
    <row r="262" spans="1:5">
      <c r="A262" s="439">
        <v>18101023</v>
      </c>
      <c r="B262" s="439" t="s">
        <v>1046</v>
      </c>
      <c r="C262" s="440">
        <v>1704097.08</v>
      </c>
      <c r="D262" s="370">
        <f>VLOOKUP($A$1:$A$1397,BS!$A$8:$A$2406,1,0)</f>
        <v>18101023</v>
      </c>
    </row>
    <row r="263" spans="1:5">
      <c r="A263" s="439">
        <v>18101033</v>
      </c>
      <c r="B263" s="439" t="s">
        <v>1211</v>
      </c>
      <c r="C263" s="440">
        <v>1998770.39</v>
      </c>
      <c r="D263" s="370">
        <f>VLOOKUP($A$1:$A$1397,BS!$A$8:$A$2406,1,0)</f>
        <v>18101033</v>
      </c>
    </row>
    <row r="264" spans="1:5">
      <c r="A264" s="439">
        <v>18101053</v>
      </c>
      <c r="B264" s="439" t="s">
        <v>1818</v>
      </c>
      <c r="C264" s="440">
        <v>452722.92</v>
      </c>
      <c r="D264" s="370">
        <f>VLOOKUP($A$1:$A$1397,BS!$A$8:$A$2406,1,0)</f>
        <v>18101053</v>
      </c>
      <c r="E264" s="440"/>
    </row>
    <row r="265" spans="1:5">
      <c r="A265" s="439">
        <v>18101083</v>
      </c>
      <c r="B265" s="439" t="s">
        <v>949</v>
      </c>
      <c r="C265" s="440">
        <v>469213.27</v>
      </c>
      <c r="D265" s="370">
        <f>VLOOKUP($A$1:$A$1397,BS!$A$8:$A$2406,1,0)</f>
        <v>18101083</v>
      </c>
      <c r="E265" s="440"/>
    </row>
    <row r="266" spans="1:5">
      <c r="A266" s="439">
        <v>18101093</v>
      </c>
      <c r="B266" s="439" t="s">
        <v>950</v>
      </c>
      <c r="C266" s="440">
        <v>361498.28</v>
      </c>
      <c r="D266" s="370">
        <f>VLOOKUP($A$1:$A$1397,BS!$A$8:$A$2406,1,0)</f>
        <v>18101093</v>
      </c>
      <c r="E266" s="440"/>
    </row>
    <row r="267" spans="1:5">
      <c r="A267" s="439">
        <v>18101113</v>
      </c>
      <c r="B267" s="439" t="s">
        <v>1523</v>
      </c>
      <c r="C267" s="440">
        <v>2770181.51</v>
      </c>
      <c r="D267" s="370">
        <f>VLOOKUP($A$1:$A$1397,BS!$A$8:$A$2406,1,0)</f>
        <v>18101113</v>
      </c>
      <c r="E267" s="440"/>
    </row>
    <row r="268" spans="1:5">
      <c r="A268" s="439">
        <v>18101123</v>
      </c>
      <c r="B268" s="439" t="s">
        <v>1954</v>
      </c>
      <c r="C268" s="440">
        <v>2689344.61</v>
      </c>
      <c r="D268" s="370">
        <f>VLOOKUP($A$1:$A$1397,BS!$A$8:$A$2406,1,0)</f>
        <v>18101123</v>
      </c>
      <c r="E268" s="440"/>
    </row>
    <row r="269" spans="1:5">
      <c r="A269" s="439">
        <v>18101133</v>
      </c>
      <c r="B269" s="439" t="s">
        <v>1955</v>
      </c>
      <c r="C269" s="440">
        <v>2084584.36</v>
      </c>
      <c r="D269" s="370">
        <f>VLOOKUP($A$1:$A$1397,BS!$A$8:$A$2406,1,0)</f>
        <v>18101133</v>
      </c>
    </row>
    <row r="270" spans="1:5">
      <c r="A270" s="439">
        <v>18101143</v>
      </c>
      <c r="B270" s="439" t="s">
        <v>2057</v>
      </c>
      <c r="C270" s="440">
        <v>2557570.4900000002</v>
      </c>
      <c r="D270" s="370">
        <f>VLOOKUP($A$1:$A$1397,BS!$A$8:$A$2406,1,0)</f>
        <v>18101143</v>
      </c>
    </row>
    <row r="271" spans="1:5">
      <c r="A271" s="439">
        <v>18210231</v>
      </c>
      <c r="B271" s="439" t="s">
        <v>1670</v>
      </c>
      <c r="C271" s="440">
        <v>19898381</v>
      </c>
      <c r="D271" s="370">
        <f>VLOOKUP($A$1:$A$1397,BS!$A$8:$A$2406,1,0)</f>
        <v>18210231</v>
      </c>
      <c r="E271" s="440"/>
    </row>
    <row r="272" spans="1:5">
      <c r="A272" s="439">
        <v>18210261</v>
      </c>
      <c r="B272" s="439" t="s">
        <v>2024</v>
      </c>
      <c r="C272" s="440">
        <v>50185.88</v>
      </c>
      <c r="D272" s="370">
        <f>VLOOKUP($A$1:$A$1397,BS!$A$8:$A$2406,1,0)</f>
        <v>18210261</v>
      </c>
      <c r="E272" s="440"/>
    </row>
    <row r="273" spans="1:5">
      <c r="A273" s="439">
        <v>18210281</v>
      </c>
      <c r="B273" s="439" t="s">
        <v>2239</v>
      </c>
      <c r="C273" s="440">
        <v>60295490.299999997</v>
      </c>
      <c r="D273" s="370">
        <f>VLOOKUP($A$1:$A$1397,BS!$A$8:$A$2406,1,0)</f>
        <v>18210281</v>
      </c>
      <c r="E273" s="440"/>
    </row>
    <row r="274" spans="1:5">
      <c r="A274" s="439">
        <v>18210291</v>
      </c>
      <c r="B274" s="439" t="s">
        <v>2305</v>
      </c>
      <c r="C274" s="440">
        <v>-29938.23</v>
      </c>
      <c r="D274" s="370">
        <f>VLOOKUP($A$1:$A$1397,BS!$A$8:$A$2406,1,0)</f>
        <v>18210291</v>
      </c>
      <c r="E274" s="440"/>
    </row>
    <row r="275" spans="1:5">
      <c r="A275" s="439">
        <v>18210301</v>
      </c>
      <c r="B275" s="439" t="s">
        <v>2832</v>
      </c>
      <c r="C275" s="440">
        <v>18185772.66</v>
      </c>
      <c r="D275" s="370">
        <f>VLOOKUP($A$1:$A$1397,BS!$A$8:$A$2406,1,0)</f>
        <v>18210301</v>
      </c>
      <c r="E275" s="440"/>
    </row>
    <row r="276" spans="1:5">
      <c r="A276" s="439">
        <v>18210311</v>
      </c>
      <c r="B276" s="439" t="s">
        <v>2989</v>
      </c>
      <c r="C276" s="440">
        <v>24117599.18</v>
      </c>
      <c r="D276" s="370">
        <f>VLOOKUP($A$1:$A$1397,BS!$A$8:$A$2406,1,0)</f>
        <v>18210311</v>
      </c>
      <c r="E276" s="440"/>
    </row>
    <row r="277" spans="1:5">
      <c r="A277" s="439">
        <v>18210321</v>
      </c>
      <c r="B277" s="439" t="s">
        <v>3129</v>
      </c>
      <c r="C277" s="440">
        <v>4462991.2</v>
      </c>
      <c r="D277" s="370">
        <f>VLOOKUP($A$1:$A$1397,BS!$A$8:$A$2406,1,0)</f>
        <v>18210321</v>
      </c>
      <c r="E277" s="440"/>
    </row>
    <row r="278" spans="1:5">
      <c r="A278" s="439">
        <v>18220011</v>
      </c>
      <c r="B278" s="439" t="s">
        <v>457</v>
      </c>
      <c r="C278" s="440">
        <v>65708856.939999998</v>
      </c>
      <c r="D278" s="370">
        <f>VLOOKUP($A$1:$A$1397,BS!$A$8:$A$2406,1,0)</f>
        <v>18220011</v>
      </c>
      <c r="E278" s="440"/>
    </row>
    <row r="279" spans="1:5">
      <c r="A279" s="439">
        <v>18220021</v>
      </c>
      <c r="B279" s="439" t="s">
        <v>1085</v>
      </c>
      <c r="C279" s="440">
        <v>743111.53</v>
      </c>
      <c r="D279" s="370">
        <f>VLOOKUP($A$1:$A$1397,BS!$A$8:$A$2406,1,0)</f>
        <v>18220021</v>
      </c>
      <c r="E279" s="440"/>
    </row>
    <row r="280" spans="1:5">
      <c r="A280" s="439">
        <v>18220031</v>
      </c>
      <c r="B280" s="439" t="s">
        <v>243</v>
      </c>
      <c r="C280" s="440">
        <v>-18818583.699999999</v>
      </c>
      <c r="D280" s="370">
        <f>VLOOKUP($A$1:$A$1397,BS!$A$8:$A$2406,1,0)</f>
        <v>18220031</v>
      </c>
      <c r="E280" s="440"/>
    </row>
    <row r="281" spans="1:5">
      <c r="A281" s="439">
        <v>18220041</v>
      </c>
      <c r="B281" s="439" t="s">
        <v>1257</v>
      </c>
      <c r="C281" s="440">
        <v>-18372378.739999998</v>
      </c>
      <c r="D281" s="370">
        <f>VLOOKUP($A$1:$A$1397,BS!$A$8:$A$2406,1,0)</f>
        <v>18220041</v>
      </c>
    </row>
    <row r="282" spans="1:5">
      <c r="A282" s="439">
        <v>18220061</v>
      </c>
      <c r="B282" s="439" t="s">
        <v>1415</v>
      </c>
      <c r="C282" s="440">
        <v>-30211680.609999999</v>
      </c>
      <c r="D282" s="370">
        <f>VLOOKUP($A$1:$A$1397,BS!$A$8:$A$2406,1,0)</f>
        <v>18220061</v>
      </c>
      <c r="E282" s="440"/>
    </row>
    <row r="283" spans="1:5">
      <c r="A283" s="439">
        <v>18220091</v>
      </c>
      <c r="B283" s="439" t="s">
        <v>2231</v>
      </c>
      <c r="C283" s="440">
        <v>160845.15</v>
      </c>
      <c r="D283" s="370">
        <f>VLOOKUP($A$1:$A$1397,BS!$A$8:$A$2406,1,0)</f>
        <v>18220091</v>
      </c>
      <c r="E283" s="440"/>
    </row>
    <row r="284" spans="1:5">
      <c r="A284" s="439">
        <v>18220101</v>
      </c>
      <c r="B284" s="439" t="s">
        <v>2845</v>
      </c>
      <c r="C284" s="440">
        <v>9438807.8399999999</v>
      </c>
      <c r="D284" s="370">
        <f>VLOOKUP($A$1:$A$1397,BS!$A$8:$A$2406,1,0)</f>
        <v>18220101</v>
      </c>
      <c r="E284" s="440"/>
    </row>
    <row r="285" spans="1:5">
      <c r="A285" s="439">
        <v>18230002</v>
      </c>
      <c r="B285" s="439" t="s">
        <v>2</v>
      </c>
      <c r="C285" s="440">
        <v>1536724.83</v>
      </c>
      <c r="D285" s="370">
        <f>VLOOKUP($A$1:$A$1397,BS!$A$8:$A$2406,1,0)</f>
        <v>18230002</v>
      </c>
      <c r="E285" s="440"/>
    </row>
    <row r="286" spans="1:5">
      <c r="A286" s="439">
        <v>18230021</v>
      </c>
      <c r="B286" s="439" t="s">
        <v>575</v>
      </c>
      <c r="C286" s="440">
        <v>124257486.53</v>
      </c>
      <c r="D286" s="370">
        <f>VLOOKUP($A$1:$A$1397,BS!$A$8:$A$2406,1,0)</f>
        <v>18230021</v>
      </c>
      <c r="E286" s="440"/>
    </row>
    <row r="287" spans="1:5">
      <c r="A287" s="439">
        <v>18230031</v>
      </c>
      <c r="B287" s="439" t="s">
        <v>1260</v>
      </c>
      <c r="C287" s="440">
        <v>51375243.469999999</v>
      </c>
      <c r="D287" s="370">
        <f>VLOOKUP($A$1:$A$1397,BS!$A$8:$A$2406,1,0)</f>
        <v>18230031</v>
      </c>
      <c r="E287" s="440"/>
    </row>
    <row r="288" spans="1:5">
      <c r="A288" s="439">
        <v>18230032</v>
      </c>
      <c r="B288" s="439" t="s">
        <v>829</v>
      </c>
      <c r="C288" s="440">
        <v>17447502.739999998</v>
      </c>
      <c r="D288" s="370">
        <f>VLOOKUP($A$1:$A$1397,BS!$A$8:$A$2406,1,0)</f>
        <v>18230032</v>
      </c>
      <c r="E288" s="440"/>
    </row>
    <row r="289" spans="1:5">
      <c r="A289" s="439">
        <v>18230041</v>
      </c>
      <c r="B289" s="439" t="s">
        <v>720</v>
      </c>
      <c r="C289" s="440">
        <v>21589277</v>
      </c>
      <c r="D289" s="370">
        <f>VLOOKUP($A$1:$A$1397,BS!$A$8:$A$2406,1,0)</f>
        <v>18230041</v>
      </c>
      <c r="E289" s="440"/>
    </row>
    <row r="290" spans="1:5">
      <c r="A290" s="439">
        <v>18230042</v>
      </c>
      <c r="B290" s="439" t="s">
        <v>1566</v>
      </c>
      <c r="C290" s="440">
        <v>-10447554.810000001</v>
      </c>
      <c r="D290" s="370">
        <f>VLOOKUP($A$1:$A$1397,BS!$A$8:$A$2406,1,0)</f>
        <v>18230042</v>
      </c>
      <c r="E290" s="440"/>
    </row>
    <row r="291" spans="1:5">
      <c r="A291" s="439">
        <v>18230051</v>
      </c>
      <c r="B291" s="439" t="s">
        <v>721</v>
      </c>
      <c r="C291" s="440">
        <v>-16910190.59</v>
      </c>
      <c r="D291" s="370">
        <f>VLOOKUP($A$1:$A$1397,BS!$A$8:$A$2406,1,0)</f>
        <v>18230051</v>
      </c>
      <c r="E291" s="440"/>
    </row>
    <row r="292" spans="1:5">
      <c r="A292" s="439">
        <v>18230061</v>
      </c>
      <c r="B292" s="439" t="s">
        <v>631</v>
      </c>
      <c r="C292" s="440">
        <v>1131377</v>
      </c>
      <c r="D292" s="370">
        <f>VLOOKUP($A$1:$A$1397,BS!$A$8:$A$2406,1,0)</f>
        <v>18230061</v>
      </c>
      <c r="E292" s="440"/>
    </row>
    <row r="293" spans="1:5">
      <c r="A293" s="439">
        <v>18230071</v>
      </c>
      <c r="B293" s="439" t="s">
        <v>970</v>
      </c>
      <c r="C293" s="440">
        <v>113632921</v>
      </c>
      <c r="D293" s="370">
        <f>VLOOKUP($A$1:$A$1397,BS!$A$8:$A$2406,1,0)</f>
        <v>18230071</v>
      </c>
      <c r="E293" s="440"/>
    </row>
    <row r="294" spans="1:5">
      <c r="A294" s="439">
        <v>18230081</v>
      </c>
      <c r="B294" s="439" t="s">
        <v>932</v>
      </c>
      <c r="C294" s="440">
        <v>-109518622.98999999</v>
      </c>
      <c r="D294" s="370">
        <f>VLOOKUP($A$1:$A$1397,BS!$A$8:$A$2406,1,0)</f>
        <v>18230081</v>
      </c>
      <c r="E294" s="440"/>
    </row>
    <row r="295" spans="1:5">
      <c r="A295" s="439">
        <v>18230311</v>
      </c>
      <c r="B295" s="439" t="s">
        <v>1489</v>
      </c>
      <c r="C295" s="440">
        <v>30000</v>
      </c>
      <c r="D295" s="370">
        <f>VLOOKUP($A$1:$A$1397,BS!$A$8:$A$2406,1,0)</f>
        <v>18230311</v>
      </c>
      <c r="E295" s="440"/>
    </row>
    <row r="296" spans="1:5">
      <c r="A296" s="439">
        <v>18230351</v>
      </c>
      <c r="B296" s="439" t="s">
        <v>221</v>
      </c>
      <c r="C296" s="440">
        <v>109865017.33</v>
      </c>
      <c r="D296" s="370">
        <f>VLOOKUP($A$1:$A$1397,BS!$A$8:$A$2406,1,0)</f>
        <v>18230351</v>
      </c>
      <c r="E296" s="440"/>
    </row>
    <row r="297" spans="1:5">
      <c r="A297" s="439">
        <v>18230401</v>
      </c>
      <c r="B297" s="439" t="s">
        <v>2250</v>
      </c>
      <c r="C297" s="440">
        <v>13262.01</v>
      </c>
      <c r="D297" s="370">
        <f>VLOOKUP($A$1:$A$1397,BS!$A$8:$A$2406,1,0)</f>
        <v>18230401</v>
      </c>
      <c r="E297" s="440"/>
    </row>
    <row r="298" spans="1:5">
      <c r="A298" s="439">
        <v>18230621</v>
      </c>
      <c r="B298" s="439" t="s">
        <v>1277</v>
      </c>
      <c r="C298" s="440">
        <v>-103016026.84</v>
      </c>
      <c r="D298" s="370">
        <f>VLOOKUP($A$1:$A$1397,BS!$A$8:$A$2406,1,0)</f>
        <v>18230621</v>
      </c>
      <c r="E298" s="440"/>
    </row>
    <row r="299" spans="1:5">
      <c r="A299" s="439">
        <v>18230631</v>
      </c>
      <c r="B299" s="439" t="s">
        <v>1795</v>
      </c>
      <c r="C299" s="440">
        <v>69664927.510000005</v>
      </c>
      <c r="D299" s="370">
        <f>VLOOKUP($A$1:$A$1397,BS!$A$8:$A$2406,1,0)</f>
        <v>18230631</v>
      </c>
      <c r="E299" s="440"/>
    </row>
    <row r="300" spans="1:5">
      <c r="A300" s="439">
        <v>18230691</v>
      </c>
      <c r="B300" s="439" t="s">
        <v>1290</v>
      </c>
      <c r="C300" s="440">
        <v>-474402.14</v>
      </c>
      <c r="D300" s="370">
        <f>VLOOKUP($A$1:$A$1397,BS!$A$8:$A$2406,1,0)</f>
        <v>18230691</v>
      </c>
      <c r="E300" s="440"/>
    </row>
    <row r="301" spans="1:5">
      <c r="A301" s="439">
        <v>18230771</v>
      </c>
      <c r="B301" s="439" t="s">
        <v>873</v>
      </c>
      <c r="C301" s="440">
        <v>4928192</v>
      </c>
      <c r="D301" s="370">
        <f>VLOOKUP($A$1:$A$1397,BS!$A$8:$A$2406,1,0)</f>
        <v>18230771</v>
      </c>
      <c r="E301" s="440"/>
    </row>
    <row r="302" spans="1:5">
      <c r="A302" s="439">
        <v>18230781</v>
      </c>
      <c r="B302" s="439" t="s">
        <v>788</v>
      </c>
      <c r="C302" s="440">
        <v>-4928192</v>
      </c>
      <c r="D302" s="370">
        <f>VLOOKUP($A$1:$A$1397,BS!$A$8:$A$2406,1,0)</f>
        <v>18230781</v>
      </c>
      <c r="E302" s="440"/>
    </row>
    <row r="303" spans="1:5">
      <c r="A303" s="439">
        <v>18230791</v>
      </c>
      <c r="B303" s="439" t="s">
        <v>379</v>
      </c>
      <c r="C303" s="440">
        <v>3858376</v>
      </c>
      <c r="D303" s="370">
        <f>VLOOKUP($A$1:$A$1397,BS!$A$8:$A$2406,1,0)</f>
        <v>18230791</v>
      </c>
      <c r="E303" s="440"/>
    </row>
    <row r="304" spans="1:5">
      <c r="A304" s="439">
        <v>18230971</v>
      </c>
      <c r="B304" s="439" t="s">
        <v>1383</v>
      </c>
      <c r="C304" s="440">
        <v>2749643.08</v>
      </c>
      <c r="D304" s="370">
        <f>VLOOKUP($A$1:$A$1397,BS!$A$8:$A$2406,1,0)</f>
        <v>18230971</v>
      </c>
      <c r="E304" s="440"/>
    </row>
    <row r="305" spans="1:5">
      <c r="A305" s="439">
        <v>18231051</v>
      </c>
      <c r="B305" s="439" t="s">
        <v>2039</v>
      </c>
      <c r="C305" s="440">
        <v>-34827817</v>
      </c>
      <c r="D305" s="370">
        <f>VLOOKUP($A$1:$A$1397,BS!$A$8:$A$2406,1,0)</f>
        <v>18231051</v>
      </c>
      <c r="E305" s="440"/>
    </row>
    <row r="306" spans="1:5">
      <c r="A306" s="439">
        <v>18231061</v>
      </c>
      <c r="B306" s="439" t="s">
        <v>2040</v>
      </c>
      <c r="C306" s="440">
        <v>34827817</v>
      </c>
      <c r="D306" s="370">
        <f>VLOOKUP($A$1:$A$1397,BS!$A$8:$A$2406,1,0)</f>
        <v>18231061</v>
      </c>
      <c r="E306" s="440"/>
    </row>
    <row r="307" spans="1:5">
      <c r="A307" s="439">
        <v>18231081</v>
      </c>
      <c r="B307" s="439" t="s">
        <v>2237</v>
      </c>
      <c r="C307" s="440">
        <v>-25644564</v>
      </c>
      <c r="D307" s="370">
        <f>VLOOKUP($A$1:$A$1397,BS!$A$8:$A$2406,1,0)</f>
        <v>18231081</v>
      </c>
      <c r="E307" s="440"/>
    </row>
    <row r="308" spans="1:5">
      <c r="A308" s="439">
        <v>18231091</v>
      </c>
      <c r="B308" s="439" t="s">
        <v>2238</v>
      </c>
      <c r="C308" s="440">
        <v>25644564</v>
      </c>
      <c r="D308" s="370">
        <f>VLOOKUP($A$1:$A$1397,BS!$A$8:$A$2406,1,0)</f>
        <v>18231091</v>
      </c>
      <c r="E308" s="440"/>
    </row>
    <row r="309" spans="1:5">
      <c r="A309" s="439">
        <v>18231141</v>
      </c>
      <c r="B309" s="439" t="s">
        <v>2461</v>
      </c>
      <c r="C309" s="440">
        <v>-37811937</v>
      </c>
      <c r="D309" s="370">
        <f>VLOOKUP($A$1:$A$1397,BS!$A$8:$A$2406,1,0)</f>
        <v>18231141</v>
      </c>
      <c r="E309" s="440"/>
    </row>
    <row r="310" spans="1:5">
      <c r="A310" s="439">
        <v>18231151</v>
      </c>
      <c r="B310" s="439" t="s">
        <v>2462</v>
      </c>
      <c r="C310" s="440">
        <v>37811937</v>
      </c>
      <c r="D310" s="370">
        <f>VLOOKUP($A$1:$A$1397,BS!$A$8:$A$2406,1,0)</f>
        <v>18231151</v>
      </c>
      <c r="E310" s="440"/>
    </row>
    <row r="311" spans="1:5">
      <c r="A311" s="439">
        <v>18231161</v>
      </c>
      <c r="B311" s="439" t="s">
        <v>2724</v>
      </c>
      <c r="C311" s="440">
        <v>40127111</v>
      </c>
      <c r="D311" s="370">
        <f>VLOOKUP($A$1:$A$1397,BS!$A$8:$A$2406,1,0)</f>
        <v>18231161</v>
      </c>
      <c r="E311" s="440"/>
    </row>
    <row r="312" spans="1:5">
      <c r="A312" s="439">
        <v>18231171</v>
      </c>
      <c r="B312" s="439" t="s">
        <v>2725</v>
      </c>
      <c r="C312" s="440">
        <v>-40127111</v>
      </c>
      <c r="D312" s="370">
        <f>VLOOKUP($A$1:$A$1397,BS!$A$8:$A$2406,1,0)</f>
        <v>18231171</v>
      </c>
      <c r="E312" s="440"/>
    </row>
    <row r="313" spans="1:5">
      <c r="A313" s="439">
        <v>18231181</v>
      </c>
      <c r="B313" s="439" t="s">
        <v>2878</v>
      </c>
      <c r="C313" s="440">
        <v>8733855</v>
      </c>
      <c r="D313" s="370">
        <f>VLOOKUP($A$1:$A$1397,BS!$A$8:$A$2406,1,0)</f>
        <v>18231181</v>
      </c>
      <c r="E313" s="440"/>
    </row>
    <row r="314" spans="1:5">
      <c r="A314" s="439">
        <v>18231191</v>
      </c>
      <c r="B314" s="439" t="s">
        <v>2879</v>
      </c>
      <c r="C314" s="440">
        <v>-8733855</v>
      </c>
      <c r="D314" s="370">
        <f>VLOOKUP($A$1:$A$1397,BS!$A$8:$A$2406,1,0)</f>
        <v>18231191</v>
      </c>
      <c r="E314" s="440"/>
    </row>
    <row r="315" spans="1:5">
      <c r="A315" s="439">
        <v>18231241</v>
      </c>
      <c r="B315" s="439" t="s">
        <v>3130</v>
      </c>
      <c r="C315" s="440">
        <v>465000</v>
      </c>
      <c r="D315" s="370">
        <f>VLOOKUP($A$1:$A$1397,BS!$A$8:$A$2406,1,0)</f>
        <v>18231241</v>
      </c>
      <c r="E315" s="440"/>
    </row>
    <row r="316" spans="1:5">
      <c r="A316" s="441">
        <v>18231251</v>
      </c>
      <c r="B316" s="441" t="s">
        <v>3240</v>
      </c>
      <c r="C316" s="441">
        <v>548.5</v>
      </c>
      <c r="D316" s="443">
        <f>VLOOKUP($A$1:$A$1397,BS!$A$8:$A$2406,1,0)</f>
        <v>18231251</v>
      </c>
      <c r="E316" s="440"/>
    </row>
    <row r="317" spans="1:5">
      <c r="A317" s="439">
        <v>18232221</v>
      </c>
      <c r="B317" s="439" t="s">
        <v>1490</v>
      </c>
      <c r="C317" s="440">
        <v>199475.25</v>
      </c>
      <c r="D317" s="370">
        <f>VLOOKUP($A$1:$A$1397,BS!$A$8:$A$2406,1,0)</f>
        <v>18232221</v>
      </c>
      <c r="E317" s="440"/>
    </row>
    <row r="318" spans="1:5">
      <c r="A318" s="439">
        <v>18232251</v>
      </c>
      <c r="B318" s="439" t="s">
        <v>1491</v>
      </c>
      <c r="C318" s="440">
        <v>2145241.61</v>
      </c>
      <c r="D318" s="370">
        <f>VLOOKUP($A$1:$A$1397,BS!$A$8:$A$2406,1,0)</f>
        <v>18232251</v>
      </c>
      <c r="E318" s="440"/>
    </row>
    <row r="319" spans="1:5">
      <c r="A319" s="439">
        <v>18232261</v>
      </c>
      <c r="B319" s="439" t="s">
        <v>1524</v>
      </c>
      <c r="C319" s="440">
        <v>545580.69999999995</v>
      </c>
      <c r="D319" s="370">
        <f>VLOOKUP($A$1:$A$1397,BS!$A$8:$A$2406,1,0)</f>
        <v>18232261</v>
      </c>
      <c r="E319" s="440"/>
    </row>
    <row r="320" spans="1:5">
      <c r="A320" s="439">
        <v>18232271</v>
      </c>
      <c r="B320" s="439" t="s">
        <v>1492</v>
      </c>
      <c r="C320" s="440">
        <v>356919.56</v>
      </c>
      <c r="D320" s="370">
        <f>VLOOKUP($A$1:$A$1397,BS!$A$8:$A$2406,1,0)</f>
        <v>18232271</v>
      </c>
      <c r="E320" s="440"/>
    </row>
    <row r="321" spans="1:5">
      <c r="A321" s="439">
        <v>18232301</v>
      </c>
      <c r="B321" s="439" t="s">
        <v>2306</v>
      </c>
      <c r="C321" s="440">
        <v>68678496.370000005</v>
      </c>
      <c r="D321" s="370">
        <f>VLOOKUP($A$1:$A$1397,BS!$A$8:$A$2406,1,0)</f>
        <v>18232301</v>
      </c>
      <c r="E321" s="440"/>
    </row>
    <row r="322" spans="1:5">
      <c r="A322" s="439">
        <v>18232311</v>
      </c>
      <c r="B322" s="439" t="s">
        <v>2307</v>
      </c>
      <c r="C322" s="440">
        <v>14515104</v>
      </c>
      <c r="D322" s="370">
        <f>VLOOKUP($A$1:$A$1397,BS!$A$8:$A$2406,1,0)</f>
        <v>18232311</v>
      </c>
      <c r="E322" s="440"/>
    </row>
    <row r="323" spans="1:5">
      <c r="A323" s="439">
        <v>18232321</v>
      </c>
      <c r="B323" s="439" t="s">
        <v>2308</v>
      </c>
      <c r="C323" s="440">
        <v>1833333.11</v>
      </c>
      <c r="D323" s="370">
        <f>VLOOKUP($A$1:$A$1397,BS!$A$8:$A$2406,1,0)</f>
        <v>18232321</v>
      </c>
      <c r="E323" s="440"/>
    </row>
    <row r="324" spans="1:5">
      <c r="A324" s="439">
        <v>18233061</v>
      </c>
      <c r="B324" s="439" t="s">
        <v>1493</v>
      </c>
      <c r="C324" s="440">
        <v>20000</v>
      </c>
      <c r="D324" s="370">
        <f>VLOOKUP($A$1:$A$1397,BS!$A$8:$A$2406,1,0)</f>
        <v>18233061</v>
      </c>
      <c r="E324" s="440"/>
    </row>
    <row r="325" spans="1:5">
      <c r="A325" s="439">
        <v>18233091</v>
      </c>
      <c r="B325" s="439" t="s">
        <v>1494</v>
      </c>
      <c r="C325" s="440">
        <v>198092.16</v>
      </c>
      <c r="D325" s="370">
        <f>VLOOKUP($A$1:$A$1397,BS!$A$8:$A$2406,1,0)</f>
        <v>18233091</v>
      </c>
      <c r="E325" s="440"/>
    </row>
    <row r="326" spans="1:5">
      <c r="A326" s="439">
        <v>18235521</v>
      </c>
      <c r="B326" s="439" t="s">
        <v>1926</v>
      </c>
      <c r="C326" s="440">
        <v>25558806.879999999</v>
      </c>
      <c r="D326" s="370">
        <f>VLOOKUP($A$1:$A$1397,BS!$A$8:$A$2406,1,0)</f>
        <v>18235521</v>
      </c>
      <c r="E326" s="440"/>
    </row>
    <row r="327" spans="1:5">
      <c r="A327" s="439">
        <v>18236021</v>
      </c>
      <c r="B327" s="439" t="s">
        <v>44</v>
      </c>
      <c r="C327" s="440">
        <v>15256064.07</v>
      </c>
      <c r="D327" s="370">
        <f>VLOOKUP($A$1:$A$1397,BS!$A$8:$A$2406,1,0)</f>
        <v>18236021</v>
      </c>
      <c r="E327" s="440"/>
    </row>
    <row r="328" spans="1:5">
      <c r="A328" s="439">
        <v>18236031</v>
      </c>
      <c r="B328" s="439" t="s">
        <v>45</v>
      </c>
      <c r="C328" s="440">
        <v>2873005.76</v>
      </c>
      <c r="D328" s="370">
        <f>VLOOKUP($A$1:$A$1397,BS!$A$8:$A$2406,1,0)</f>
        <v>18236031</v>
      </c>
      <c r="E328" s="440"/>
    </row>
    <row r="329" spans="1:5">
      <c r="A329" s="439">
        <v>18236041</v>
      </c>
      <c r="B329" s="439" t="s">
        <v>46</v>
      </c>
      <c r="C329" s="440">
        <v>-228709.77</v>
      </c>
      <c r="D329" s="370">
        <f>VLOOKUP($A$1:$A$1397,BS!$A$8:$A$2406,1,0)</f>
        <v>18236041</v>
      </c>
      <c r="E329" s="440"/>
    </row>
    <row r="330" spans="1:5">
      <c r="A330" s="439">
        <v>18236051</v>
      </c>
      <c r="B330" s="439" t="s">
        <v>1212</v>
      </c>
      <c r="C330" s="440">
        <v>107024.51</v>
      </c>
      <c r="D330" s="370">
        <f>VLOOKUP($A$1:$A$1397,BS!$A$8:$A$2406,1,0)</f>
        <v>18236051</v>
      </c>
      <c r="E330" s="440"/>
    </row>
    <row r="331" spans="1:5">
      <c r="A331" s="439">
        <v>18236061</v>
      </c>
      <c r="B331" s="439" t="s">
        <v>322</v>
      </c>
      <c r="C331" s="440">
        <v>1031542.85</v>
      </c>
      <c r="D331" s="370">
        <f>VLOOKUP($A$1:$A$1397,BS!$A$8:$A$2406,1,0)</f>
        <v>18236061</v>
      </c>
      <c r="E331" s="440"/>
    </row>
    <row r="332" spans="1:5">
      <c r="A332" s="439">
        <v>18236071</v>
      </c>
      <c r="B332" s="439" t="s">
        <v>323</v>
      </c>
      <c r="C332" s="440">
        <v>671052.84</v>
      </c>
      <c r="D332" s="370">
        <f>VLOOKUP($A$1:$A$1397,BS!$A$8:$A$2406,1,0)</f>
        <v>18236071</v>
      </c>
      <c r="E332" s="440"/>
    </row>
    <row r="333" spans="1:5">
      <c r="A333" s="439">
        <v>18236091</v>
      </c>
      <c r="B333" s="439" t="s">
        <v>1384</v>
      </c>
      <c r="C333" s="440">
        <v>-100555.3</v>
      </c>
      <c r="D333" s="370">
        <f>VLOOKUP($A$1:$A$1397,BS!$A$8:$A$2406,1,0)</f>
        <v>18236091</v>
      </c>
      <c r="E333" s="440"/>
    </row>
    <row r="334" spans="1:5">
      <c r="A334" s="439">
        <v>18236101</v>
      </c>
      <c r="B334" s="439" t="s">
        <v>1417</v>
      </c>
      <c r="C334" s="440">
        <v>3769772.47</v>
      </c>
      <c r="D334" s="370">
        <f>VLOOKUP($A$1:$A$1397,BS!$A$8:$A$2406,1,0)</f>
        <v>18236101</v>
      </c>
      <c r="E334" s="440"/>
    </row>
    <row r="335" spans="1:5">
      <c r="A335" s="439">
        <v>18236111</v>
      </c>
      <c r="B335" s="439" t="s">
        <v>2747</v>
      </c>
      <c r="C335" s="440">
        <v>-2133346.7799999998</v>
      </c>
      <c r="D335" s="370">
        <f>VLOOKUP($A$1:$A$1397,BS!$A$8:$A$2406,1,0)</f>
        <v>18236111</v>
      </c>
      <c r="E335" s="440"/>
    </row>
    <row r="336" spans="1:5">
      <c r="A336" s="439">
        <v>18237112</v>
      </c>
      <c r="B336" s="439" t="s">
        <v>633</v>
      </c>
      <c r="C336" s="440">
        <v>279321.2</v>
      </c>
      <c r="D336" s="370">
        <f>VLOOKUP($A$1:$A$1397,BS!$A$8:$A$2406,1,0)</f>
        <v>18237112</v>
      </c>
      <c r="E336" s="440"/>
    </row>
    <row r="337" spans="1:5">
      <c r="A337" s="439">
        <v>18237122</v>
      </c>
      <c r="B337" s="439" t="s">
        <v>961</v>
      </c>
      <c r="C337" s="440">
        <v>169602.13</v>
      </c>
      <c r="D337" s="370">
        <f>VLOOKUP($A$1:$A$1397,BS!$A$8:$A$2406,1,0)</f>
        <v>18237122</v>
      </c>
      <c r="E337" s="440"/>
    </row>
    <row r="338" spans="1:5">
      <c r="A338" s="439">
        <v>18237132</v>
      </c>
      <c r="B338" s="439" t="s">
        <v>58</v>
      </c>
      <c r="C338" s="440">
        <v>133750.43</v>
      </c>
      <c r="D338" s="370">
        <f>VLOOKUP($A$1:$A$1397,BS!$A$8:$A$2406,1,0)</f>
        <v>18237132</v>
      </c>
      <c r="E338" s="440"/>
    </row>
    <row r="339" spans="1:5">
      <c r="A339" s="439">
        <v>18237142</v>
      </c>
      <c r="B339" s="439" t="s">
        <v>59</v>
      </c>
      <c r="C339" s="440">
        <v>53995.63</v>
      </c>
      <c r="D339" s="370">
        <f>VLOOKUP($A$1:$A$1397,BS!$A$8:$A$2406,1,0)</f>
        <v>18237142</v>
      </c>
      <c r="E339" s="440"/>
    </row>
    <row r="340" spans="1:5">
      <c r="A340" s="439">
        <v>18237152</v>
      </c>
      <c r="B340" s="439" t="s">
        <v>318</v>
      </c>
      <c r="C340" s="440">
        <v>67987.45</v>
      </c>
      <c r="D340" s="370">
        <f>VLOOKUP($A$1:$A$1397,BS!$A$8:$A$2406,1,0)</f>
        <v>18237152</v>
      </c>
      <c r="E340" s="440"/>
    </row>
    <row r="341" spans="1:5">
      <c r="A341" s="439">
        <v>18238031</v>
      </c>
      <c r="B341" s="439" t="s">
        <v>2603</v>
      </c>
      <c r="C341" s="440">
        <v>710340.19</v>
      </c>
      <c r="D341" s="370">
        <f>VLOOKUP($A$1:$A$1397,BS!$A$8:$A$2406,1,0)</f>
        <v>18238031</v>
      </c>
      <c r="E341" s="440"/>
    </row>
    <row r="342" spans="1:5">
      <c r="A342" s="439">
        <v>18238032</v>
      </c>
      <c r="B342" s="439" t="s">
        <v>2603</v>
      </c>
      <c r="C342" s="440">
        <v>606605.29</v>
      </c>
      <c r="D342" s="370">
        <f>VLOOKUP($A$1:$A$1397,BS!$A$8:$A$2406,1,0)</f>
        <v>18238032</v>
      </c>
      <c r="E342" s="440"/>
    </row>
    <row r="343" spans="1:5">
      <c r="A343" s="439">
        <v>18238041</v>
      </c>
      <c r="B343" s="439" t="s">
        <v>2604</v>
      </c>
      <c r="C343" s="440">
        <v>33645219</v>
      </c>
      <c r="D343" s="370">
        <f>VLOOKUP($A$1:$A$1397,BS!$A$8:$A$2406,1,0)</f>
        <v>18238041</v>
      </c>
      <c r="E343" s="440"/>
    </row>
    <row r="344" spans="1:5">
      <c r="A344" s="439">
        <v>18238042</v>
      </c>
      <c r="B344" s="439" t="s">
        <v>2605</v>
      </c>
      <c r="C344" s="440">
        <v>9437224</v>
      </c>
      <c r="D344" s="370">
        <f>VLOOKUP($A$1:$A$1397,BS!$A$8:$A$2406,1,0)</f>
        <v>18238042</v>
      </c>
      <c r="E344" s="440"/>
    </row>
    <row r="345" spans="1:5">
      <c r="A345" s="439">
        <v>18238141</v>
      </c>
      <c r="B345" s="439" t="s">
        <v>2783</v>
      </c>
      <c r="C345" s="440">
        <v>36727932.18</v>
      </c>
      <c r="D345" s="370">
        <f>VLOOKUP($A$1:$A$1397,BS!$A$8:$A$2406,1,0)</f>
        <v>18238141</v>
      </c>
      <c r="E345" s="440"/>
    </row>
    <row r="346" spans="1:5">
      <c r="A346" s="439">
        <v>18238142</v>
      </c>
      <c r="B346" s="439" t="s">
        <v>2782</v>
      </c>
      <c r="C346" s="440">
        <v>74444070.719999999</v>
      </c>
      <c r="D346" s="370">
        <f>VLOOKUP($A$1:$A$1397,BS!$A$8:$A$2406,1,0)</f>
        <v>18238142</v>
      </c>
      <c r="E346" s="440"/>
    </row>
    <row r="347" spans="1:5">
      <c r="A347" s="439">
        <v>18238151</v>
      </c>
      <c r="B347" s="439" t="s">
        <v>2674</v>
      </c>
      <c r="C347" s="440">
        <v>12925193.43</v>
      </c>
      <c r="D347" s="370">
        <f>VLOOKUP($A$1:$A$1397,BS!$A$8:$A$2406,1,0)</f>
        <v>18238151</v>
      </c>
      <c r="E347" s="440"/>
    </row>
    <row r="348" spans="1:5">
      <c r="A348" s="439">
        <v>18238152</v>
      </c>
      <c r="B348" s="439" t="s">
        <v>2618</v>
      </c>
      <c r="C348" s="440">
        <v>17218909.52</v>
      </c>
      <c r="D348" s="370">
        <f>VLOOKUP($A$1:$A$1397,BS!$A$8:$A$2406,1,0)</f>
        <v>18238152</v>
      </c>
      <c r="E348" s="440"/>
    </row>
    <row r="349" spans="1:5">
      <c r="A349" s="439">
        <v>18238161</v>
      </c>
      <c r="B349" s="439" t="s">
        <v>2602</v>
      </c>
      <c r="C349" s="440">
        <v>1032698.26</v>
      </c>
      <c r="D349" s="370">
        <f>VLOOKUP($A$1:$A$1397,BS!$A$8:$A$2406,1,0)</f>
        <v>18238161</v>
      </c>
      <c r="E349" s="440"/>
    </row>
    <row r="350" spans="1:5">
      <c r="A350" s="439">
        <v>18238162</v>
      </c>
      <c r="B350" s="439" t="s">
        <v>2849</v>
      </c>
      <c r="C350" s="440">
        <v>2241487.5</v>
      </c>
      <c r="D350" s="370">
        <f>VLOOKUP($A$1:$A$1397,BS!$A$8:$A$2406,1,0)</f>
        <v>18238162</v>
      </c>
      <c r="E350" s="440"/>
    </row>
    <row r="351" spans="1:5">
      <c r="A351" s="439">
        <v>18238171</v>
      </c>
      <c r="B351" s="439" t="s">
        <v>2766</v>
      </c>
      <c r="C351" s="440">
        <v>421956.92</v>
      </c>
      <c r="D351" s="370">
        <f>VLOOKUP($A$1:$A$1397,BS!$A$8:$A$2406,1,0)</f>
        <v>18238171</v>
      </c>
      <c r="E351" s="440"/>
    </row>
    <row r="352" spans="1:5">
      <c r="A352" s="439">
        <v>18238172</v>
      </c>
      <c r="B352" s="439" t="s">
        <v>2619</v>
      </c>
      <c r="C352" s="440">
        <v>573322.17000000004</v>
      </c>
      <c r="D352" s="370">
        <f>VLOOKUP($A$1:$A$1397,BS!$A$8:$A$2406,1,0)</f>
        <v>18238172</v>
      </c>
      <c r="E352" s="440"/>
    </row>
    <row r="353" spans="1:5">
      <c r="A353" s="439">
        <v>18238181</v>
      </c>
      <c r="B353" s="439" t="s">
        <v>2720</v>
      </c>
      <c r="C353" s="440">
        <v>1343304.84</v>
      </c>
      <c r="D353" s="370">
        <f>VLOOKUP($A$1:$A$1397,BS!$A$8:$A$2406,1,0)</f>
        <v>18238181</v>
      </c>
      <c r="E353" s="440"/>
    </row>
    <row r="354" spans="1:5">
      <c r="A354" s="439">
        <v>18238191</v>
      </c>
      <c r="B354" s="439" t="s">
        <v>2721</v>
      </c>
      <c r="C354" s="440">
        <v>2365227.21</v>
      </c>
      <c r="D354" s="370">
        <f>VLOOKUP($A$1:$A$1397,BS!$A$8:$A$2406,1,0)</f>
        <v>18238191</v>
      </c>
    </row>
    <row r="355" spans="1:5">
      <c r="A355" s="439">
        <v>18238211</v>
      </c>
      <c r="B355" s="439" t="s">
        <v>2712</v>
      </c>
      <c r="C355" s="440">
        <v>46895.65</v>
      </c>
      <c r="D355" s="370">
        <f>VLOOKUP($A$1:$A$1397,BS!$A$8:$A$2406,1,0)</f>
        <v>18238211</v>
      </c>
      <c r="E355" s="440"/>
    </row>
    <row r="356" spans="1:5">
      <c r="A356" s="439">
        <v>18238221</v>
      </c>
      <c r="B356" s="439" t="s">
        <v>2713</v>
      </c>
      <c r="C356" s="440">
        <v>99839.09</v>
      </c>
      <c r="D356" s="370">
        <f>VLOOKUP($A$1:$A$1397,BS!$A$8:$A$2406,1,0)</f>
        <v>18238221</v>
      </c>
    </row>
    <row r="357" spans="1:5">
      <c r="A357" s="439">
        <v>18238311</v>
      </c>
      <c r="B357" s="439" t="s">
        <v>2675</v>
      </c>
      <c r="C357" s="440">
        <v>15821477.76</v>
      </c>
      <c r="D357" s="370">
        <f>VLOOKUP($A$1:$A$1397,BS!$A$8:$A$2406,1,0)</f>
        <v>18238311</v>
      </c>
    </row>
    <row r="358" spans="1:5">
      <c r="A358" s="439">
        <v>18238321</v>
      </c>
      <c r="B358" s="439" t="s">
        <v>2676</v>
      </c>
      <c r="C358" s="440">
        <v>1683372.9</v>
      </c>
      <c r="D358" s="370">
        <f>VLOOKUP($A$1:$A$1397,BS!$A$8:$A$2406,1,0)</f>
        <v>18238321</v>
      </c>
    </row>
    <row r="359" spans="1:5">
      <c r="A359" s="439">
        <v>18238331</v>
      </c>
      <c r="B359" s="439" t="s">
        <v>2680</v>
      </c>
      <c r="C359" s="440">
        <v>6610301.7199999997</v>
      </c>
      <c r="D359" s="370">
        <f>VLOOKUP($A$1:$A$1397,BS!$A$8:$A$2406,1,0)</f>
        <v>18238331</v>
      </c>
      <c r="E359" s="440"/>
    </row>
    <row r="360" spans="1:5">
      <c r="A360" s="439">
        <v>18239001</v>
      </c>
      <c r="B360" s="439" t="s">
        <v>1785</v>
      </c>
      <c r="C360" s="440">
        <v>108611158.44</v>
      </c>
      <c r="D360" s="370">
        <f>VLOOKUP($A$1:$A$1397,BS!$A$8:$A$2406,1,0)</f>
        <v>18239001</v>
      </c>
      <c r="E360" s="440"/>
    </row>
    <row r="361" spans="1:5">
      <c r="A361" s="439">
        <v>18239002</v>
      </c>
      <c r="B361" s="439" t="s">
        <v>1786</v>
      </c>
      <c r="C361" s="440">
        <v>33718118.43</v>
      </c>
      <c r="D361" s="370">
        <f>VLOOKUP($A$1:$A$1397,BS!$A$8:$A$2406,1,0)</f>
        <v>18239002</v>
      </c>
      <c r="E361" s="440"/>
    </row>
    <row r="362" spans="1:5">
      <c r="A362" s="439">
        <v>18239011</v>
      </c>
      <c r="B362" s="439" t="s">
        <v>556</v>
      </c>
      <c r="C362" s="440">
        <v>3383661.52</v>
      </c>
      <c r="D362" s="370">
        <f>VLOOKUP($A$1:$A$1397,BS!$A$8:$A$2406,1,0)</f>
        <v>18239011</v>
      </c>
      <c r="E362" s="440"/>
    </row>
    <row r="363" spans="1:5">
      <c r="A363" s="439">
        <v>18239012</v>
      </c>
      <c r="B363" s="439" t="s">
        <v>557</v>
      </c>
      <c r="C363" s="440">
        <v>1320978.06</v>
      </c>
      <c r="D363" s="370">
        <f>VLOOKUP($A$1:$A$1397,BS!$A$8:$A$2406,1,0)</f>
        <v>18239012</v>
      </c>
    </row>
    <row r="364" spans="1:5">
      <c r="A364" s="439">
        <v>18239021</v>
      </c>
      <c r="B364" s="439" t="s">
        <v>1787</v>
      </c>
      <c r="C364" s="440">
        <v>24988376.23</v>
      </c>
      <c r="D364" s="370">
        <f>VLOOKUP($A$1:$A$1397,BS!$A$8:$A$2406,1,0)</f>
        <v>18239021</v>
      </c>
    </row>
    <row r="365" spans="1:5">
      <c r="A365" s="439">
        <v>18239022</v>
      </c>
      <c r="B365" s="439" t="s">
        <v>1788</v>
      </c>
      <c r="C365" s="440">
        <v>9445534.3599999994</v>
      </c>
      <c r="D365" s="370">
        <f>VLOOKUP($A$1:$A$1397,BS!$A$8:$A$2406,1,0)</f>
        <v>18239022</v>
      </c>
    </row>
    <row r="366" spans="1:5">
      <c r="A366" s="439">
        <v>18239031</v>
      </c>
      <c r="B366" s="439" t="s">
        <v>893</v>
      </c>
      <c r="C366" s="440">
        <v>-136983196.19</v>
      </c>
      <c r="D366" s="370">
        <f>VLOOKUP($A$1:$A$1397,BS!$A$8:$A$2406,1,0)</f>
        <v>18239031</v>
      </c>
      <c r="E366" s="440"/>
    </row>
    <row r="367" spans="1:5">
      <c r="A367" s="439">
        <v>18239032</v>
      </c>
      <c r="B367" s="439" t="s">
        <v>894</v>
      </c>
      <c r="C367" s="440">
        <v>-44484630.850000001</v>
      </c>
      <c r="D367" s="370">
        <f>VLOOKUP($A$1:$A$1397,BS!$A$8:$A$2406,1,0)</f>
        <v>18239032</v>
      </c>
      <c r="E367" s="440"/>
    </row>
    <row r="368" spans="1:5">
      <c r="A368" s="439">
        <v>18239061</v>
      </c>
      <c r="B368" s="439" t="s">
        <v>1600</v>
      </c>
      <c r="C368" s="440">
        <v>932587</v>
      </c>
      <c r="D368" s="370">
        <f>VLOOKUP($A$1:$A$1397,BS!$A$8:$A$2406,1,0)</f>
        <v>18239061</v>
      </c>
      <c r="E368" s="440"/>
    </row>
    <row r="369" spans="1:5">
      <c r="A369" s="439">
        <v>18239082</v>
      </c>
      <c r="B369" s="439" t="s">
        <v>2922</v>
      </c>
      <c r="C369" s="440">
        <v>1705390.79</v>
      </c>
      <c r="D369" s="370">
        <f>VLOOKUP($A$1:$A$1397,BS!$A$8:$A$2406,1,0)</f>
        <v>18239082</v>
      </c>
    </row>
    <row r="370" spans="1:5">
      <c r="A370" s="439">
        <v>18239091</v>
      </c>
      <c r="B370" s="439" t="s">
        <v>2923</v>
      </c>
      <c r="C370" s="440">
        <v>186486.43</v>
      </c>
      <c r="D370" s="370">
        <f>VLOOKUP($A$1:$A$1397,BS!$A$8:$A$2406,1,0)</f>
        <v>18239091</v>
      </c>
      <c r="E370" s="440"/>
    </row>
    <row r="371" spans="1:5">
      <c r="A371" s="439">
        <v>18239092</v>
      </c>
      <c r="B371" s="439" t="s">
        <v>2772</v>
      </c>
      <c r="C371" s="440">
        <v>1187438.2</v>
      </c>
      <c r="D371" s="370">
        <f>VLOOKUP($A$1:$A$1397,BS!$A$8:$A$2406,1,0)</f>
        <v>18239092</v>
      </c>
      <c r="E371" s="440"/>
    </row>
    <row r="372" spans="1:5">
      <c r="A372" s="439">
        <v>18239101</v>
      </c>
      <c r="B372" s="439" t="s">
        <v>2924</v>
      </c>
      <c r="C372" s="440">
        <v>81621.289999999994</v>
      </c>
      <c r="D372" s="370">
        <f>VLOOKUP($A$1:$A$1397,BS!$A$8:$A$2406,1,0)</f>
        <v>18239101</v>
      </c>
      <c r="E372" s="440"/>
    </row>
    <row r="373" spans="1:5">
      <c r="A373" s="439">
        <v>18239121</v>
      </c>
      <c r="B373" s="439" t="s">
        <v>3108</v>
      </c>
      <c r="C373" s="440">
        <v>-4536769</v>
      </c>
      <c r="D373" s="370">
        <f>VLOOKUP($A$1:$A$1397,BS!$A$8:$A$2406,1,0)</f>
        <v>18239121</v>
      </c>
      <c r="E373" s="440"/>
    </row>
    <row r="374" spans="1:5">
      <c r="A374" s="439">
        <v>18239131</v>
      </c>
      <c r="B374" s="439" t="s">
        <v>3109</v>
      </c>
      <c r="C374" s="440">
        <v>4536769</v>
      </c>
      <c r="D374" s="370">
        <f>VLOOKUP($A$1:$A$1397,BS!$A$8:$A$2406,1,0)</f>
        <v>18239131</v>
      </c>
    </row>
    <row r="375" spans="1:5">
      <c r="A375" s="439">
        <v>18400013</v>
      </c>
      <c r="B375" s="439" t="s">
        <v>1622</v>
      </c>
      <c r="C375" s="440">
        <v>-461433.52</v>
      </c>
      <c r="D375" s="370">
        <f>VLOOKUP($A$1:$A$1397,BS!$A$8:$A$2406,1,0)</f>
        <v>18400013</v>
      </c>
    </row>
    <row r="376" spans="1:5">
      <c r="A376" s="439">
        <v>18400123</v>
      </c>
      <c r="B376" s="439" t="s">
        <v>1623</v>
      </c>
      <c r="C376" s="440">
        <v>-103902.23</v>
      </c>
      <c r="D376" s="370">
        <f>VLOOKUP($A$1:$A$1397,BS!$A$8:$A$2406,1,0)</f>
        <v>18400123</v>
      </c>
      <c r="E376" s="440"/>
    </row>
    <row r="377" spans="1:5">
      <c r="A377" s="439">
        <v>18400143</v>
      </c>
      <c r="B377" s="439" t="s">
        <v>1624</v>
      </c>
      <c r="C377" s="440">
        <v>-330492.59000000003</v>
      </c>
      <c r="D377" s="370">
        <f>VLOOKUP($A$1:$A$1397,BS!$A$8:$A$2406,1,0)</f>
        <v>18400143</v>
      </c>
      <c r="E377" s="440"/>
    </row>
    <row r="378" spans="1:5">
      <c r="A378" s="439">
        <v>18400483</v>
      </c>
      <c r="B378" s="439" t="s">
        <v>621</v>
      </c>
      <c r="C378" s="440">
        <v>-243517.91</v>
      </c>
      <c r="D378" s="370">
        <f>VLOOKUP($A$1:$A$1397,BS!$A$8:$A$2406,1,0)</f>
        <v>18400483</v>
      </c>
      <c r="E378" s="440"/>
    </row>
    <row r="379" spans="1:5">
      <c r="A379" s="439">
        <v>18500003</v>
      </c>
      <c r="B379" s="439" t="s">
        <v>660</v>
      </c>
      <c r="C379" s="440">
        <v>97190.9</v>
      </c>
      <c r="D379" s="370">
        <f>VLOOKUP($A$1:$A$1397,BS!$A$8:$A$2406,1,0)</f>
        <v>18500003</v>
      </c>
      <c r="E379" s="440"/>
    </row>
    <row r="380" spans="1:5">
      <c r="A380" s="439">
        <v>18600013</v>
      </c>
      <c r="B380" s="439" t="s">
        <v>1275</v>
      </c>
      <c r="C380" s="440">
        <v>851166.01</v>
      </c>
      <c r="D380" s="370">
        <f>VLOOKUP($A$1:$A$1397,BS!$A$8:$A$2406,1,0)</f>
        <v>18600013</v>
      </c>
    </row>
    <row r="381" spans="1:5">
      <c r="A381" s="439">
        <v>18600053</v>
      </c>
      <c r="B381" s="439" t="s">
        <v>1276</v>
      </c>
      <c r="C381" s="440">
        <v>4849581.97</v>
      </c>
      <c r="D381" s="370">
        <f>VLOOKUP($A$1:$A$1397,BS!$A$8:$A$2406,1,0)</f>
        <v>18600053</v>
      </c>
      <c r="E381" s="440"/>
    </row>
    <row r="382" spans="1:5">
      <c r="A382" s="439">
        <v>18600091</v>
      </c>
      <c r="B382" s="439" t="s">
        <v>2111</v>
      </c>
      <c r="C382" s="440">
        <v>8358.08</v>
      </c>
      <c r="D382" s="370">
        <f>VLOOKUP($A$1:$A$1397,BS!$A$8:$A$2406,1,0)</f>
        <v>18600091</v>
      </c>
      <c r="E382" s="440"/>
    </row>
    <row r="383" spans="1:5">
      <c r="A383" s="439">
        <v>18600122</v>
      </c>
      <c r="B383" s="439" t="s">
        <v>1568</v>
      </c>
      <c r="C383" s="439">
        <v>662.64</v>
      </c>
      <c r="D383" s="370">
        <f>VLOOKUP($A$1:$A$1397,BS!$A$8:$A$2406,1,0)</f>
        <v>18600122</v>
      </c>
      <c r="E383" s="440"/>
    </row>
    <row r="384" spans="1:5">
      <c r="A384" s="439">
        <v>18600123</v>
      </c>
      <c r="B384" s="439" t="s">
        <v>238</v>
      </c>
      <c r="C384" s="439">
        <v>590.03</v>
      </c>
      <c r="D384" s="370">
        <f>VLOOKUP($A$1:$A$1397,BS!$A$8:$A$2406,1,0)</f>
        <v>18600123</v>
      </c>
      <c r="E384" s="440"/>
    </row>
    <row r="385" spans="1:5">
      <c r="A385" s="439">
        <v>18600143</v>
      </c>
      <c r="B385" s="439" t="s">
        <v>2853</v>
      </c>
      <c r="C385" s="440">
        <v>18977.45</v>
      </c>
      <c r="D385" s="370">
        <f>VLOOKUP($A$1:$A$1397,BS!$A$8:$A$2406,1,0)</f>
        <v>18600143</v>
      </c>
    </row>
    <row r="386" spans="1:5">
      <c r="A386" s="439">
        <v>18600291</v>
      </c>
      <c r="B386" s="439" t="s">
        <v>2778</v>
      </c>
      <c r="C386" s="440">
        <v>12399.37</v>
      </c>
      <c r="D386" s="370">
        <f>VLOOKUP($A$1:$A$1397,BS!$A$8:$A$2406,1,0)</f>
        <v>18600291</v>
      </c>
    </row>
    <row r="387" spans="1:5">
      <c r="A387" s="439">
        <v>18600293</v>
      </c>
      <c r="B387" s="439" t="s">
        <v>843</v>
      </c>
      <c r="C387" s="440">
        <v>222308.32</v>
      </c>
      <c r="D387" s="370">
        <f>VLOOKUP($A$1:$A$1397,BS!$A$8:$A$2406,1,0)</f>
        <v>18600293</v>
      </c>
    </row>
    <row r="388" spans="1:5">
      <c r="A388" s="439">
        <v>18600403</v>
      </c>
      <c r="B388" s="439" t="s">
        <v>2523</v>
      </c>
      <c r="C388" s="440">
        <v>1300386.67</v>
      </c>
      <c r="D388" s="370">
        <f>VLOOKUP($A$1:$A$1397,BS!$A$8:$A$2406,1,0)</f>
        <v>18600403</v>
      </c>
    </row>
    <row r="389" spans="1:5">
      <c r="A389" s="439">
        <v>18600512</v>
      </c>
      <c r="B389" s="439" t="s">
        <v>2369</v>
      </c>
      <c r="C389" s="440">
        <v>36850561.310000002</v>
      </c>
      <c r="D389" s="370">
        <f>VLOOKUP($A$1:$A$1397,BS!$A$8:$A$2406,1,0)</f>
        <v>18600512</v>
      </c>
    </row>
    <row r="390" spans="1:5">
      <c r="A390" s="439">
        <v>18600561</v>
      </c>
      <c r="B390" s="439" t="s">
        <v>1086</v>
      </c>
      <c r="C390" s="440">
        <v>7989232</v>
      </c>
      <c r="D390" s="370">
        <f>VLOOKUP($A$1:$A$1397,BS!$A$8:$A$2406,1,0)</f>
        <v>18600561</v>
      </c>
      <c r="E390" s="440"/>
    </row>
    <row r="391" spans="1:5">
      <c r="A391" s="439">
        <v>18600571</v>
      </c>
      <c r="B391" s="439" t="s">
        <v>1359</v>
      </c>
      <c r="C391" s="440">
        <v>62260372.530000001</v>
      </c>
      <c r="D391" s="370">
        <f>VLOOKUP($A$1:$A$1397,BS!$A$8:$A$2406,1,0)</f>
        <v>18600571</v>
      </c>
      <c r="E391" s="440"/>
    </row>
    <row r="392" spans="1:5">
      <c r="A392" s="439">
        <v>18600573</v>
      </c>
      <c r="B392" s="439" t="s">
        <v>2859</v>
      </c>
      <c r="C392" s="440">
        <v>7642404</v>
      </c>
      <c r="D392" s="370">
        <f>VLOOKUP($A$1:$A$1397,BS!$A$8:$A$2406,1,0)</f>
        <v>18600573</v>
      </c>
      <c r="E392" s="440"/>
    </row>
    <row r="393" spans="1:5">
      <c r="A393" s="439">
        <v>18600751</v>
      </c>
      <c r="B393" s="439" t="s">
        <v>2193</v>
      </c>
      <c r="C393" s="440">
        <v>2431306.5</v>
      </c>
      <c r="D393" s="370">
        <f>VLOOKUP($A$1:$A$1397,BS!$A$8:$A$2406,1,0)</f>
        <v>18600751</v>
      </c>
      <c r="E393" s="440"/>
    </row>
    <row r="394" spans="1:5">
      <c r="A394" s="439">
        <v>18600761</v>
      </c>
      <c r="B394" s="439" t="s">
        <v>2194</v>
      </c>
      <c r="C394" s="440">
        <v>1035514.78</v>
      </c>
      <c r="D394" s="370">
        <f>VLOOKUP($A$1:$A$1397,BS!$A$8:$A$2406,1,0)</f>
        <v>18600761</v>
      </c>
      <c r="E394" s="440"/>
    </row>
    <row r="395" spans="1:5">
      <c r="A395" s="439">
        <v>18600771</v>
      </c>
      <c r="B395" s="439" t="s">
        <v>2346</v>
      </c>
      <c r="C395" s="440">
        <v>2509851.98</v>
      </c>
      <c r="D395" s="370">
        <f>VLOOKUP($A$1:$A$1397,BS!$A$8:$A$2406,1,0)</f>
        <v>18600771</v>
      </c>
    </row>
    <row r="396" spans="1:5">
      <c r="A396" s="439">
        <v>18600781</v>
      </c>
      <c r="B396" s="439" t="s">
        <v>2347</v>
      </c>
      <c r="C396" s="440">
        <v>1322710.06</v>
      </c>
      <c r="D396" s="370">
        <f>VLOOKUP($A$1:$A$1397,BS!$A$8:$A$2406,1,0)</f>
        <v>18600781</v>
      </c>
    </row>
    <row r="397" spans="1:5">
      <c r="A397" s="439">
        <v>18600941</v>
      </c>
      <c r="B397" s="439" t="s">
        <v>2805</v>
      </c>
      <c r="C397" s="440">
        <v>28331.84</v>
      </c>
      <c r="D397" s="370">
        <f>VLOOKUP($A$1:$A$1397,BS!$A$8:$A$2406,1,0)</f>
        <v>18600941</v>
      </c>
      <c r="E397" s="440"/>
    </row>
    <row r="398" spans="1:5">
      <c r="A398" s="439">
        <v>18600943</v>
      </c>
      <c r="B398" s="439" t="s">
        <v>2806</v>
      </c>
      <c r="C398" s="440">
        <v>293084.40000000002</v>
      </c>
      <c r="D398" s="370">
        <f>VLOOKUP($A$1:$A$1397,BS!$A$8:$A$2406,1,0)</f>
        <v>18600943</v>
      </c>
      <c r="E398" s="440"/>
    </row>
    <row r="399" spans="1:5">
      <c r="A399" s="439">
        <v>18601013</v>
      </c>
      <c r="B399" s="439" t="s">
        <v>2884</v>
      </c>
      <c r="C399" s="440">
        <v>112637.5</v>
      </c>
      <c r="D399" s="370">
        <f>VLOOKUP($A$1:$A$1397,BS!$A$8:$A$2406,1,0)</f>
        <v>18601013</v>
      </c>
      <c r="E399" s="440"/>
    </row>
    <row r="400" spans="1:5">
      <c r="A400" s="439">
        <v>18601021</v>
      </c>
      <c r="B400" s="439" t="s">
        <v>3103</v>
      </c>
      <c r="C400" s="440">
        <v>52893.48</v>
      </c>
      <c r="D400" s="370">
        <f>VLOOKUP($A$1:$A$1397,BS!$A$8:$A$2406,1,0)</f>
        <v>18601021</v>
      </c>
      <c r="E400" s="440"/>
    </row>
    <row r="401" spans="1:5">
      <c r="A401" s="439">
        <v>18601173</v>
      </c>
      <c r="B401" s="439" t="s">
        <v>2718</v>
      </c>
      <c r="C401" s="440">
        <v>80437.97</v>
      </c>
      <c r="D401" s="370">
        <f>VLOOKUP($A$1:$A$1397,BS!$A$8:$A$2406,1,0)</f>
        <v>18601173</v>
      </c>
      <c r="E401" s="440"/>
    </row>
    <row r="402" spans="1:5">
      <c r="A402" s="439">
        <v>18601502</v>
      </c>
      <c r="B402" s="439" t="s">
        <v>2525</v>
      </c>
      <c r="C402" s="440">
        <v>142806.66</v>
      </c>
      <c r="D402" s="370">
        <f>VLOOKUP($A$1:$A$1397,BS!$A$8:$A$2406,1,0)</f>
        <v>18601502</v>
      </c>
      <c r="E402" s="440"/>
    </row>
    <row r="403" spans="1:5">
      <c r="A403" s="439">
        <v>18603003</v>
      </c>
      <c r="B403" s="439" t="s">
        <v>2804</v>
      </c>
      <c r="C403" s="440">
        <v>1494488.81</v>
      </c>
      <c r="D403" s="370">
        <f>VLOOKUP($A$1:$A$1397,BS!$A$8:$A$2406,1,0)</f>
        <v>18603003</v>
      </c>
      <c r="E403" s="440"/>
    </row>
    <row r="404" spans="1:5">
      <c r="A404" s="439">
        <v>18603011</v>
      </c>
      <c r="B404" s="439" t="s">
        <v>2761</v>
      </c>
      <c r="C404" s="440">
        <v>1757725.08</v>
      </c>
      <c r="D404" s="370">
        <f>VLOOKUP($A$1:$A$1397,BS!$A$8:$A$2406,1,0)</f>
        <v>18603011</v>
      </c>
      <c r="E404" s="440"/>
    </row>
    <row r="405" spans="1:5">
      <c r="A405" s="439">
        <v>18603021</v>
      </c>
      <c r="B405" s="439" t="s">
        <v>2779</v>
      </c>
      <c r="C405" s="440">
        <v>5651694.8799999999</v>
      </c>
      <c r="D405" s="370">
        <f>VLOOKUP($A$1:$A$1397,BS!$A$8:$A$2406,1,0)</f>
        <v>18603021</v>
      </c>
      <c r="E405" s="440"/>
    </row>
    <row r="406" spans="1:5">
      <c r="A406" s="439">
        <v>18603031</v>
      </c>
      <c r="B406" s="439" t="s">
        <v>2754</v>
      </c>
      <c r="C406" s="440">
        <v>1509346.71</v>
      </c>
      <c r="D406" s="370">
        <f>VLOOKUP($A$1:$A$1397,BS!$A$8:$A$2406,1,0)</f>
        <v>18603031</v>
      </c>
      <c r="E406" s="440"/>
    </row>
    <row r="407" spans="1:5">
      <c r="A407" s="439">
        <v>18603041</v>
      </c>
      <c r="B407" s="439" t="s">
        <v>2780</v>
      </c>
      <c r="C407" s="440">
        <v>833050.78</v>
      </c>
      <c r="D407" s="370">
        <f>VLOOKUP($A$1:$A$1397,BS!$A$8:$A$2406,1,0)</f>
        <v>18603041</v>
      </c>
      <c r="E407" s="440"/>
    </row>
    <row r="408" spans="1:5">
      <c r="A408" s="439">
        <v>18603051</v>
      </c>
      <c r="B408" s="439" t="s">
        <v>2784</v>
      </c>
      <c r="C408" s="440">
        <v>87914.04</v>
      </c>
      <c r="D408" s="370">
        <f>VLOOKUP($A$1:$A$1397,BS!$A$8:$A$2406,1,0)</f>
        <v>18603051</v>
      </c>
      <c r="E408" s="440"/>
    </row>
    <row r="409" spans="1:5">
      <c r="A409" s="439">
        <v>18603061</v>
      </c>
      <c r="B409" s="439" t="s">
        <v>2898</v>
      </c>
      <c r="C409" s="440">
        <v>2685520.13</v>
      </c>
      <c r="D409" s="370">
        <f>VLOOKUP($A$1:$A$1397,BS!$A$8:$A$2406,1,0)</f>
        <v>18603061</v>
      </c>
      <c r="E409" s="440"/>
    </row>
    <row r="410" spans="1:5">
      <c r="A410" s="439">
        <v>18603081</v>
      </c>
      <c r="B410" s="439" t="s">
        <v>2908</v>
      </c>
      <c r="C410" s="440">
        <v>10000</v>
      </c>
      <c r="D410" s="370">
        <f>VLOOKUP($A$1:$A$1397,BS!$A$8:$A$2406,1,0)</f>
        <v>18603081</v>
      </c>
      <c r="E410" s="440"/>
    </row>
    <row r="411" spans="1:5">
      <c r="A411" s="439">
        <v>18603091</v>
      </c>
      <c r="B411" s="439" t="s">
        <v>2909</v>
      </c>
      <c r="C411" s="440">
        <v>12500</v>
      </c>
      <c r="D411" s="370">
        <f>VLOOKUP($A$1:$A$1397,BS!$A$8:$A$2406,1,0)</f>
        <v>18603091</v>
      </c>
      <c r="E411" s="440"/>
    </row>
    <row r="412" spans="1:5">
      <c r="A412" s="439">
        <v>18605011</v>
      </c>
      <c r="B412" s="439" t="s">
        <v>2862</v>
      </c>
      <c r="C412" s="440">
        <v>1435027.69</v>
      </c>
      <c r="D412" s="370">
        <f>VLOOKUP($A$1:$A$1397,BS!$A$8:$A$2406,1,0)</f>
        <v>18605011</v>
      </c>
      <c r="E412" s="440"/>
    </row>
    <row r="413" spans="1:5">
      <c r="A413" s="439">
        <v>18605021</v>
      </c>
      <c r="B413" s="439" t="s">
        <v>2910</v>
      </c>
      <c r="C413" s="440">
        <v>4438722.74</v>
      </c>
      <c r="D413" s="370">
        <f>VLOOKUP($A$1:$A$1397,BS!$A$8:$A$2406,1,0)</f>
        <v>18605021</v>
      </c>
      <c r="E413" s="440"/>
    </row>
    <row r="414" spans="1:5">
      <c r="A414" s="439">
        <v>18605031</v>
      </c>
      <c r="B414" s="439" t="s">
        <v>3104</v>
      </c>
      <c r="C414" s="440">
        <v>922561</v>
      </c>
      <c r="D414" s="370">
        <f>VLOOKUP($A$1:$A$1397,BS!$A$8:$A$2406,1,0)</f>
        <v>18605031</v>
      </c>
      <c r="E414" s="440"/>
    </row>
    <row r="415" spans="1:5">
      <c r="A415" s="439">
        <v>18605041</v>
      </c>
      <c r="B415" s="439" t="s">
        <v>3105</v>
      </c>
      <c r="C415" s="440">
        <v>3231115.22</v>
      </c>
      <c r="D415" s="370">
        <f>VLOOKUP($A$1:$A$1397,BS!$A$8:$A$2406,1,0)</f>
        <v>18605041</v>
      </c>
    </row>
    <row r="416" spans="1:5">
      <c r="A416" s="441">
        <v>18605051</v>
      </c>
      <c r="B416" s="441" t="s">
        <v>3110</v>
      </c>
      <c r="C416" s="442">
        <v>-129037.42</v>
      </c>
      <c r="D416" s="443" t="e">
        <f>VLOOKUP($A$1:$A$1397,BS!$A$8:$A$2406,1,0)</f>
        <v>#N/A</v>
      </c>
    </row>
    <row r="417" spans="1:5">
      <c r="A417" s="439">
        <v>18605071</v>
      </c>
      <c r="B417" s="439" t="s">
        <v>3131</v>
      </c>
      <c r="C417" s="440">
        <v>88849.83</v>
      </c>
      <c r="D417" s="370">
        <f>VLOOKUP($A$1:$A$1397,BS!$A$8:$A$2406,1,0)</f>
        <v>18605071</v>
      </c>
      <c r="E417" s="440"/>
    </row>
    <row r="418" spans="1:5">
      <c r="A418" s="439">
        <v>18608001</v>
      </c>
      <c r="B418" s="439" t="s">
        <v>1495</v>
      </c>
      <c r="C418" s="440">
        <v>419159.38</v>
      </c>
      <c r="D418" s="370">
        <f>VLOOKUP($A$1:$A$1397,BS!$A$8:$A$2406,1,0)</f>
        <v>18608001</v>
      </c>
      <c r="E418" s="440"/>
    </row>
    <row r="419" spans="1:5">
      <c r="A419" s="439">
        <v>18608002</v>
      </c>
      <c r="B419" s="439" t="s">
        <v>2789</v>
      </c>
      <c r="C419" s="440">
        <v>517794.22</v>
      </c>
      <c r="D419" s="370">
        <f>VLOOKUP($A$1:$A$1397,BS!$A$8:$A$2406,1,0)</f>
        <v>18608002</v>
      </c>
      <c r="E419" s="440"/>
    </row>
    <row r="420" spans="1:5">
      <c r="A420" s="439">
        <v>18608011</v>
      </c>
      <c r="B420" s="439" t="s">
        <v>1496</v>
      </c>
      <c r="C420" s="440">
        <v>347291</v>
      </c>
      <c r="D420" s="370">
        <f>VLOOKUP($A$1:$A$1397,BS!$A$8:$A$2406,1,0)</f>
        <v>18608011</v>
      </c>
      <c r="E420" s="440"/>
    </row>
    <row r="421" spans="1:5">
      <c r="A421" s="439">
        <v>18608012</v>
      </c>
      <c r="B421" s="439" t="s">
        <v>2786</v>
      </c>
      <c r="C421" s="440">
        <v>88616.68</v>
      </c>
      <c r="D421" s="370">
        <f>VLOOKUP($A$1:$A$1397,BS!$A$8:$A$2406,1,0)</f>
        <v>18608012</v>
      </c>
      <c r="E421" s="440"/>
    </row>
    <row r="422" spans="1:5">
      <c r="A422" s="439">
        <v>18608021</v>
      </c>
      <c r="B422" s="439" t="s">
        <v>1497</v>
      </c>
      <c r="C422" s="440">
        <v>2254508.17</v>
      </c>
      <c r="D422" s="370">
        <f>VLOOKUP($A$1:$A$1397,BS!$A$8:$A$2406,1,0)</f>
        <v>18608021</v>
      </c>
      <c r="E422" s="440"/>
    </row>
    <row r="423" spans="1:5">
      <c r="A423" s="439">
        <v>18608031</v>
      </c>
      <c r="B423" s="439" t="s">
        <v>1498</v>
      </c>
      <c r="C423" s="440">
        <v>50000</v>
      </c>
      <c r="D423" s="370">
        <f>VLOOKUP($A$1:$A$1397,BS!$A$8:$A$2406,1,0)</f>
        <v>18608031</v>
      </c>
      <c r="E423" s="440"/>
    </row>
    <row r="424" spans="1:5">
      <c r="A424" s="439">
        <v>18608041</v>
      </c>
      <c r="B424" s="439" t="s">
        <v>1509</v>
      </c>
      <c r="C424" s="440">
        <v>2001341.03</v>
      </c>
      <c r="D424" s="370">
        <f>VLOOKUP($A$1:$A$1397,BS!$A$8:$A$2406,1,0)</f>
        <v>18608041</v>
      </c>
      <c r="E424" s="440"/>
    </row>
    <row r="425" spans="1:5">
      <c r="A425" s="439">
        <v>18608051</v>
      </c>
      <c r="B425" s="439" t="s">
        <v>1499</v>
      </c>
      <c r="C425" s="440">
        <v>2867992.26</v>
      </c>
      <c r="D425" s="370">
        <f>VLOOKUP($A$1:$A$1397,BS!$A$8:$A$2406,1,0)</f>
        <v>18608051</v>
      </c>
      <c r="E425" s="440"/>
    </row>
    <row r="426" spans="1:5">
      <c r="A426" s="439">
        <v>18608062</v>
      </c>
      <c r="B426" s="439" t="s">
        <v>476</v>
      </c>
      <c r="C426" s="440">
        <v>-50267724.640000001</v>
      </c>
      <c r="D426" s="370">
        <f>VLOOKUP($A$1:$A$1397,BS!$A$8:$A$2406,1,0)</f>
        <v>18608062</v>
      </c>
      <c r="E426" s="440"/>
    </row>
    <row r="427" spans="1:5">
      <c r="A427" s="439">
        <v>18608081</v>
      </c>
      <c r="B427" s="439" t="s">
        <v>1500</v>
      </c>
      <c r="C427" s="440">
        <v>659654.59</v>
      </c>
      <c r="D427" s="370">
        <f>VLOOKUP($A$1:$A$1397,BS!$A$8:$A$2406,1,0)</f>
        <v>18608081</v>
      </c>
      <c r="E427" s="440"/>
    </row>
    <row r="428" spans="1:5">
      <c r="A428" s="439">
        <v>18608111</v>
      </c>
      <c r="B428" s="439" t="s">
        <v>1501</v>
      </c>
      <c r="C428" s="440">
        <v>250000</v>
      </c>
      <c r="D428" s="370">
        <f>VLOOKUP($A$1:$A$1397,BS!$A$8:$A$2406,1,0)</f>
        <v>18608111</v>
      </c>
      <c r="E428" s="440"/>
    </row>
    <row r="429" spans="1:5">
      <c r="A429" s="439">
        <v>18608112</v>
      </c>
      <c r="B429" s="439" t="s">
        <v>1510</v>
      </c>
      <c r="C429" s="440">
        <v>38968968.009999998</v>
      </c>
      <c r="D429" s="370">
        <f>VLOOKUP($A$1:$A$1397,BS!$A$8:$A$2406,1,0)</f>
        <v>18608112</v>
      </c>
      <c r="E429" s="440"/>
    </row>
    <row r="430" spans="1:5">
      <c r="A430" s="439">
        <v>18608141</v>
      </c>
      <c r="B430" s="439" t="s">
        <v>1477</v>
      </c>
      <c r="C430" s="440">
        <v>224879.76</v>
      </c>
      <c r="D430" s="370">
        <f>VLOOKUP($A$1:$A$1397,BS!$A$8:$A$2406,1,0)</f>
        <v>18608141</v>
      </c>
      <c r="E430" s="440"/>
    </row>
    <row r="431" spans="1:5">
      <c r="A431" s="439">
        <v>18608151</v>
      </c>
      <c r="B431" s="439" t="s">
        <v>1525</v>
      </c>
      <c r="C431" s="440">
        <v>75000</v>
      </c>
      <c r="D431" s="370">
        <f>VLOOKUP($A$1:$A$1397,BS!$A$8:$A$2406,1,0)</f>
        <v>18608151</v>
      </c>
      <c r="E431" s="440"/>
    </row>
    <row r="432" spans="1:5">
      <c r="A432" s="439">
        <v>18608171</v>
      </c>
      <c r="B432" s="439" t="s">
        <v>2505</v>
      </c>
      <c r="C432" s="440">
        <v>212588.68</v>
      </c>
      <c r="D432" s="370">
        <f>VLOOKUP($A$1:$A$1397,BS!$A$8:$A$2406,1,0)</f>
        <v>18608171</v>
      </c>
      <c r="E432" s="440"/>
    </row>
    <row r="433" spans="1:5">
      <c r="A433" s="439">
        <v>18608181</v>
      </c>
      <c r="B433" s="439" t="s">
        <v>2104</v>
      </c>
      <c r="C433" s="440">
        <v>50000</v>
      </c>
      <c r="D433" s="370">
        <f>VLOOKUP($A$1:$A$1397,BS!$A$8:$A$2406,1,0)</f>
        <v>18608181</v>
      </c>
      <c r="E433" s="440"/>
    </row>
    <row r="434" spans="1:5">
      <c r="A434" s="439">
        <v>18608191</v>
      </c>
      <c r="B434" s="439" t="s">
        <v>2112</v>
      </c>
      <c r="C434" s="440">
        <v>400495.47</v>
      </c>
      <c r="D434" s="370">
        <f>VLOOKUP($A$1:$A$1397,BS!$A$8:$A$2406,1,0)</f>
        <v>18608191</v>
      </c>
      <c r="E434" s="440"/>
    </row>
    <row r="435" spans="1:5">
      <c r="A435" s="439">
        <v>18608211</v>
      </c>
      <c r="B435" s="439" t="s">
        <v>2506</v>
      </c>
      <c r="C435" s="440">
        <v>111880.23</v>
      </c>
      <c r="D435" s="370">
        <f>VLOOKUP($A$1:$A$1397,BS!$A$8:$A$2406,1,0)</f>
        <v>18608211</v>
      </c>
      <c r="E435" s="440"/>
    </row>
    <row r="436" spans="1:5">
      <c r="A436" s="439">
        <v>18608212</v>
      </c>
      <c r="B436" s="439" t="s">
        <v>1511</v>
      </c>
      <c r="C436" s="440">
        <v>1466508.01</v>
      </c>
      <c r="D436" s="370">
        <f>VLOOKUP($A$1:$A$1397,BS!$A$8:$A$2406,1,0)</f>
        <v>18608212</v>
      </c>
      <c r="E436" s="440"/>
    </row>
    <row r="437" spans="1:5">
      <c r="A437" s="439">
        <v>18608221</v>
      </c>
      <c r="B437" s="439" t="s">
        <v>2251</v>
      </c>
      <c r="C437" s="440">
        <v>103859</v>
      </c>
      <c r="D437" s="370">
        <f>VLOOKUP($A$1:$A$1397,BS!$A$8:$A$2406,1,0)</f>
        <v>18608221</v>
      </c>
      <c r="E437" s="440"/>
    </row>
    <row r="438" spans="1:5">
      <c r="A438" s="439">
        <v>18608231</v>
      </c>
      <c r="B438" s="439" t="s">
        <v>2351</v>
      </c>
      <c r="C438" s="440">
        <v>320383.42</v>
      </c>
      <c r="D438" s="370">
        <f>VLOOKUP($A$1:$A$1397,BS!$A$8:$A$2406,1,0)</f>
        <v>18608231</v>
      </c>
      <c r="E438" s="440"/>
    </row>
    <row r="439" spans="1:5">
      <c r="A439" s="439">
        <v>18608241</v>
      </c>
      <c r="B439" s="439" t="s">
        <v>2252</v>
      </c>
      <c r="C439" s="440">
        <v>96000</v>
      </c>
      <c r="D439" s="370">
        <f>VLOOKUP($A$1:$A$1397,BS!$A$8:$A$2406,1,0)</f>
        <v>18608241</v>
      </c>
      <c r="E439" s="440"/>
    </row>
    <row r="440" spans="1:5">
      <c r="A440" s="439">
        <v>18608251</v>
      </c>
      <c r="B440" s="439" t="s">
        <v>2971</v>
      </c>
      <c r="C440" s="439">
        <v>695.75</v>
      </c>
      <c r="D440" s="370">
        <f>VLOOKUP($A$1:$A$1397,BS!$A$8:$A$2406,1,0)</f>
        <v>18608251</v>
      </c>
      <c r="E440" s="440"/>
    </row>
    <row r="441" spans="1:5">
      <c r="A441" s="439">
        <v>18608312</v>
      </c>
      <c r="B441" s="439" t="s">
        <v>1512</v>
      </c>
      <c r="C441" s="440">
        <v>3960605.37</v>
      </c>
      <c r="D441" s="370">
        <f>VLOOKUP($A$1:$A$1397,BS!$A$8:$A$2406,1,0)</f>
        <v>18608312</v>
      </c>
      <c r="E441" s="440"/>
    </row>
    <row r="442" spans="1:5">
      <c r="A442" s="439">
        <v>18608412</v>
      </c>
      <c r="B442" s="439" t="s">
        <v>2479</v>
      </c>
      <c r="C442" s="440">
        <v>2651381.7400000002</v>
      </c>
      <c r="D442" s="370">
        <f>VLOOKUP($A$1:$A$1397,BS!$A$8:$A$2406,1,0)</f>
        <v>18608412</v>
      </c>
      <c r="E442" s="440"/>
    </row>
    <row r="443" spans="1:5">
      <c r="A443" s="439">
        <v>18608612</v>
      </c>
      <c r="B443" s="439" t="s">
        <v>1513</v>
      </c>
      <c r="C443" s="440">
        <v>781021.98</v>
      </c>
      <c r="D443" s="370">
        <f>VLOOKUP($A$1:$A$1397,BS!$A$8:$A$2406,1,0)</f>
        <v>18608612</v>
      </c>
      <c r="E443" s="440"/>
    </row>
    <row r="444" spans="1:5">
      <c r="A444" s="439">
        <v>18608712</v>
      </c>
      <c r="B444" s="439" t="s">
        <v>1514</v>
      </c>
      <c r="C444" s="440">
        <v>5358249.62</v>
      </c>
      <c r="D444" s="370">
        <f>VLOOKUP($A$1:$A$1397,BS!$A$8:$A$2406,1,0)</f>
        <v>18608712</v>
      </c>
      <c r="E444" s="440"/>
    </row>
    <row r="445" spans="1:5">
      <c r="A445" s="441">
        <v>18608722</v>
      </c>
      <c r="B445" s="441" t="s">
        <v>3101</v>
      </c>
      <c r="C445" s="442">
        <v>7656.25</v>
      </c>
      <c r="D445" s="443" t="e">
        <f>VLOOKUP($A$1:$A$1397,BS!$A$8:$A$2406,1,0)</f>
        <v>#N/A</v>
      </c>
      <c r="E445" s="440"/>
    </row>
    <row r="446" spans="1:5">
      <c r="A446" s="439">
        <v>18608752</v>
      </c>
      <c r="B446" s="439" t="s">
        <v>1515</v>
      </c>
      <c r="C446" s="440">
        <v>935530</v>
      </c>
      <c r="D446" s="370">
        <f>VLOOKUP($A$1:$A$1397,BS!$A$8:$A$2406,1,0)</f>
        <v>18608752</v>
      </c>
    </row>
    <row r="447" spans="1:5">
      <c r="A447" s="439">
        <v>18608772</v>
      </c>
      <c r="B447" s="439" t="s">
        <v>2658</v>
      </c>
      <c r="C447" s="440">
        <v>-3488999.1</v>
      </c>
      <c r="D447" s="370">
        <f>VLOOKUP($A$1:$A$1397,BS!$A$8:$A$2406,1,0)</f>
        <v>18608772</v>
      </c>
      <c r="E447" s="440"/>
    </row>
    <row r="448" spans="1:5">
      <c r="A448" s="439">
        <v>18608782</v>
      </c>
      <c r="B448" s="439" t="s">
        <v>2659</v>
      </c>
      <c r="C448" s="440">
        <v>-801550.75</v>
      </c>
      <c r="D448" s="370">
        <f>VLOOKUP($A$1:$A$1397,BS!$A$8:$A$2406,1,0)</f>
        <v>18608782</v>
      </c>
      <c r="E448" s="440"/>
    </row>
    <row r="449" spans="1:5">
      <c r="A449" s="439">
        <v>18608792</v>
      </c>
      <c r="B449" s="439" t="s">
        <v>2660</v>
      </c>
      <c r="C449" s="440">
        <v>-160310.15</v>
      </c>
      <c r="D449" s="370">
        <f>VLOOKUP($A$1:$A$1397,BS!$A$8:$A$2406,1,0)</f>
        <v>18608792</v>
      </c>
      <c r="E449" s="440"/>
    </row>
    <row r="450" spans="1:5">
      <c r="A450" s="439">
        <v>18609312</v>
      </c>
      <c r="B450" s="439" t="s">
        <v>2470</v>
      </c>
      <c r="C450" s="440">
        <v>12405154.710000001</v>
      </c>
      <c r="D450" s="370">
        <f>VLOOKUP($A$1:$A$1397,BS!$A$8:$A$2406,1,0)</f>
        <v>18609312</v>
      </c>
      <c r="E450" s="440"/>
    </row>
    <row r="451" spans="1:5">
      <c r="A451" s="439">
        <v>18609422</v>
      </c>
      <c r="B451" s="439" t="s">
        <v>2268</v>
      </c>
      <c r="C451" s="440">
        <v>22000000</v>
      </c>
      <c r="D451" s="370">
        <f>VLOOKUP($A$1:$A$1397,BS!$A$8:$A$2406,1,0)</f>
        <v>18609422</v>
      </c>
      <c r="E451" s="440"/>
    </row>
    <row r="452" spans="1:5">
      <c r="A452" s="439">
        <v>18609432</v>
      </c>
      <c r="B452" s="439" t="s">
        <v>2478</v>
      </c>
      <c r="C452" s="440">
        <v>6457864.5300000003</v>
      </c>
      <c r="D452" s="370">
        <f>VLOOKUP($A$1:$A$1397,BS!$A$8:$A$2406,1,0)</f>
        <v>18609432</v>
      </c>
      <c r="E452" s="440"/>
    </row>
    <row r="453" spans="1:5">
      <c r="A453" s="439">
        <v>18609512</v>
      </c>
      <c r="B453" s="439" t="s">
        <v>2927</v>
      </c>
      <c r="C453" s="440">
        <v>43589.13</v>
      </c>
      <c r="D453" s="370">
        <f>VLOOKUP($A$1:$A$1397,BS!$A$8:$A$2406,1,0)</f>
        <v>18609512</v>
      </c>
      <c r="E453" s="440"/>
    </row>
    <row r="454" spans="1:5">
      <c r="A454" s="439">
        <v>18609532</v>
      </c>
      <c r="B454" s="439" t="s">
        <v>1516</v>
      </c>
      <c r="C454" s="440">
        <v>231369.84</v>
      </c>
      <c r="D454" s="370">
        <f>VLOOKUP($A$1:$A$1397,BS!$A$8:$A$2406,1,0)</f>
        <v>18609532</v>
      </c>
      <c r="E454" s="440"/>
    </row>
    <row r="455" spans="1:5">
      <c r="A455" s="439">
        <v>18609542</v>
      </c>
      <c r="B455" s="439" t="s">
        <v>962</v>
      </c>
      <c r="C455" s="440">
        <v>1255840.19</v>
      </c>
      <c r="D455" s="370">
        <f>VLOOKUP($A$1:$A$1397,BS!$A$8:$A$2406,1,0)</f>
        <v>18609542</v>
      </c>
      <c r="E455" s="440"/>
    </row>
    <row r="456" spans="1:5">
      <c r="A456" s="439">
        <v>18609572</v>
      </c>
      <c r="B456" s="439" t="s">
        <v>2264</v>
      </c>
      <c r="C456" s="440">
        <v>631223.56999999995</v>
      </c>
      <c r="D456" s="370">
        <f>VLOOKUP($A$1:$A$1397,BS!$A$8:$A$2406,1,0)</f>
        <v>18609572</v>
      </c>
      <c r="E456" s="440"/>
    </row>
    <row r="457" spans="1:5">
      <c r="A457" s="439">
        <v>18609582</v>
      </c>
      <c r="B457" s="439" t="s">
        <v>2265</v>
      </c>
      <c r="C457" s="440">
        <v>530428.43000000005</v>
      </c>
      <c r="D457" s="370">
        <f>VLOOKUP($A$1:$A$1397,BS!$A$8:$A$2406,1,0)</f>
        <v>18609582</v>
      </c>
    </row>
    <row r="458" spans="1:5">
      <c r="A458" s="439">
        <v>18609592</v>
      </c>
      <c r="B458" s="439" t="s">
        <v>2266</v>
      </c>
      <c r="C458" s="440">
        <v>3302394.74</v>
      </c>
      <c r="D458" s="370">
        <f>VLOOKUP($A$1:$A$1397,BS!$A$8:$A$2406,1,0)</f>
        <v>18609592</v>
      </c>
      <c r="E458" s="440"/>
    </row>
    <row r="459" spans="1:5">
      <c r="A459" s="439">
        <v>18609602</v>
      </c>
      <c r="B459" s="439" t="s">
        <v>2267</v>
      </c>
      <c r="C459" s="440">
        <v>236393.37</v>
      </c>
      <c r="D459" s="370">
        <f>VLOOKUP($A$1:$A$1397,BS!$A$8:$A$2406,1,0)</f>
        <v>18609602</v>
      </c>
      <c r="E459" s="440"/>
    </row>
    <row r="460" spans="1:5">
      <c r="A460" s="439">
        <v>18609622</v>
      </c>
      <c r="B460" s="439" t="s">
        <v>2269</v>
      </c>
      <c r="C460" s="440">
        <v>1293823.8700000001</v>
      </c>
      <c r="D460" s="370">
        <f>VLOOKUP($A$1:$A$1397,BS!$A$8:$A$2406,1,0)</f>
        <v>18609622</v>
      </c>
      <c r="E460" s="440"/>
    </row>
    <row r="461" spans="1:5">
      <c r="A461" s="439">
        <v>18609642</v>
      </c>
      <c r="B461" s="439" t="s">
        <v>2271</v>
      </c>
      <c r="C461" s="440">
        <v>2473994.61</v>
      </c>
      <c r="D461" s="370">
        <f>VLOOKUP($A$1:$A$1397,BS!$A$8:$A$2406,1,0)</f>
        <v>18609642</v>
      </c>
      <c r="E461" s="440"/>
    </row>
    <row r="462" spans="1:5">
      <c r="A462" s="439">
        <v>18609652</v>
      </c>
      <c r="B462" s="439" t="s">
        <v>2272</v>
      </c>
      <c r="C462" s="440">
        <v>2050000</v>
      </c>
      <c r="D462" s="370">
        <f>VLOOKUP($A$1:$A$1397,BS!$A$8:$A$2406,1,0)</f>
        <v>18609652</v>
      </c>
      <c r="E462" s="440"/>
    </row>
    <row r="463" spans="1:5">
      <c r="A463" s="439">
        <v>18609662</v>
      </c>
      <c r="B463" s="439" t="s">
        <v>2273</v>
      </c>
      <c r="C463" s="440">
        <v>499874.44</v>
      </c>
      <c r="D463" s="370">
        <f>VLOOKUP($A$1:$A$1397,BS!$A$8:$A$2406,1,0)</f>
        <v>18609662</v>
      </c>
      <c r="E463" s="440"/>
    </row>
    <row r="464" spans="1:5">
      <c r="A464" s="439">
        <v>18609672</v>
      </c>
      <c r="B464" s="439" t="s">
        <v>2274</v>
      </c>
      <c r="C464" s="440">
        <v>200000</v>
      </c>
      <c r="D464" s="370">
        <f>VLOOKUP($A$1:$A$1397,BS!$A$8:$A$2406,1,0)</f>
        <v>18609672</v>
      </c>
      <c r="E464" s="440"/>
    </row>
    <row r="465" spans="1:5">
      <c r="A465" s="439">
        <v>18609682</v>
      </c>
      <c r="B465" s="439" t="s">
        <v>2289</v>
      </c>
      <c r="C465" s="440">
        <v>140000</v>
      </c>
      <c r="D465" s="370">
        <f>VLOOKUP($A$1:$A$1397,BS!$A$8:$A$2406,1,0)</f>
        <v>18609682</v>
      </c>
      <c r="E465" s="440"/>
    </row>
    <row r="466" spans="1:5">
      <c r="A466" s="439">
        <v>18609692</v>
      </c>
      <c r="B466" s="439" t="s">
        <v>2290</v>
      </c>
      <c r="C466" s="440">
        <v>100000</v>
      </c>
      <c r="D466" s="370">
        <f>VLOOKUP($A$1:$A$1397,BS!$A$8:$A$2406,1,0)</f>
        <v>18609692</v>
      </c>
      <c r="E466" s="440"/>
    </row>
    <row r="467" spans="1:5">
      <c r="A467" s="439">
        <v>18609801</v>
      </c>
      <c r="B467" s="439" t="s">
        <v>2186</v>
      </c>
      <c r="C467" s="440">
        <v>163595.71</v>
      </c>
      <c r="D467" s="370">
        <f>VLOOKUP($A$1:$A$1397,BS!$A$8:$A$2406,1,0)</f>
        <v>18609801</v>
      </c>
      <c r="E467" s="440"/>
    </row>
    <row r="468" spans="1:5">
      <c r="A468" s="439">
        <v>18609821</v>
      </c>
      <c r="B468" s="439" t="s">
        <v>1031</v>
      </c>
      <c r="C468" s="440">
        <v>817108.2</v>
      </c>
      <c r="D468" s="370">
        <f>VLOOKUP($A$1:$A$1397,BS!$A$8:$A$2406,1,0)</f>
        <v>18609821</v>
      </c>
      <c r="E468" s="440"/>
    </row>
    <row r="469" spans="1:5">
      <c r="A469" s="439">
        <v>18609841</v>
      </c>
      <c r="B469" s="439" t="s">
        <v>2385</v>
      </c>
      <c r="C469" s="440">
        <v>1449799.6</v>
      </c>
      <c r="D469" s="370">
        <f>VLOOKUP($A$1:$A$1397,BS!$A$8:$A$2406,1,0)</f>
        <v>18609841</v>
      </c>
      <c r="E469" s="440"/>
    </row>
    <row r="470" spans="1:5">
      <c r="A470" s="439">
        <v>18609861</v>
      </c>
      <c r="B470" s="439" t="s">
        <v>2187</v>
      </c>
      <c r="C470" s="440">
        <v>1257125.7</v>
      </c>
      <c r="D470" s="370">
        <f>VLOOKUP($A$1:$A$1397,BS!$A$8:$A$2406,1,0)</f>
        <v>18609861</v>
      </c>
      <c r="E470" s="440"/>
    </row>
    <row r="471" spans="1:5">
      <c r="A471" s="439">
        <v>18630031</v>
      </c>
      <c r="B471" s="439" t="s">
        <v>1819</v>
      </c>
      <c r="C471" s="440">
        <v>196688.05</v>
      </c>
      <c r="D471" s="370">
        <f>VLOOKUP($A$1:$A$1397,BS!$A$8:$A$2406,1,0)</f>
        <v>18630031</v>
      </c>
      <c r="E471" s="440"/>
    </row>
    <row r="472" spans="1:5">
      <c r="A472" s="439">
        <v>18700032</v>
      </c>
      <c r="B472" s="439" t="s">
        <v>2309</v>
      </c>
      <c r="C472" s="440">
        <v>316253.37</v>
      </c>
      <c r="D472" s="370">
        <f>VLOOKUP($A$1:$A$1397,BS!$A$8:$A$2406,1,0)</f>
        <v>18700032</v>
      </c>
      <c r="E472" s="440"/>
    </row>
    <row r="473" spans="1:5">
      <c r="A473" s="439">
        <v>18700041</v>
      </c>
      <c r="B473" s="439" t="s">
        <v>1981</v>
      </c>
      <c r="C473" s="440">
        <v>328215.28000000003</v>
      </c>
      <c r="D473" s="370">
        <f>VLOOKUP($A$1:$A$1397,BS!$A$8:$A$2406,1,0)</f>
        <v>18700041</v>
      </c>
      <c r="E473" s="440"/>
    </row>
    <row r="474" spans="1:5">
      <c r="A474" s="439">
        <v>18700062</v>
      </c>
      <c r="B474" s="439" t="s">
        <v>2310</v>
      </c>
      <c r="C474" s="440">
        <v>-17824.37</v>
      </c>
      <c r="D474" s="370">
        <f>VLOOKUP($A$1:$A$1397,BS!$A$8:$A$2406,1,0)</f>
        <v>18700062</v>
      </c>
      <c r="E474" s="440"/>
    </row>
    <row r="475" spans="1:5">
      <c r="A475" s="439">
        <v>18700071</v>
      </c>
      <c r="B475" s="439" t="s">
        <v>2311</v>
      </c>
      <c r="C475" s="440">
        <v>-132197.5</v>
      </c>
      <c r="D475" s="370">
        <f>VLOOKUP($A$1:$A$1397,BS!$A$8:$A$2406,1,0)</f>
        <v>18700071</v>
      </c>
      <c r="E475" s="440"/>
    </row>
    <row r="476" spans="1:5">
      <c r="A476" s="439">
        <v>18900013</v>
      </c>
      <c r="B476" s="439" t="s">
        <v>627</v>
      </c>
      <c r="C476" s="440">
        <v>9958</v>
      </c>
      <c r="D476" s="370">
        <f>VLOOKUP($A$1:$A$1397,BS!$A$8:$A$2406,1,0)</f>
        <v>18900013</v>
      </c>
      <c r="E476" s="440"/>
    </row>
    <row r="477" spans="1:5">
      <c r="A477" s="439">
        <v>18900173</v>
      </c>
      <c r="B477" s="439" t="s">
        <v>495</v>
      </c>
      <c r="C477" s="440">
        <v>1308821.28</v>
      </c>
      <c r="D477" s="370">
        <f>VLOOKUP($A$1:$A$1397,BS!$A$8:$A$2406,1,0)</f>
        <v>18900173</v>
      </c>
      <c r="E477" s="440"/>
    </row>
    <row r="478" spans="1:5">
      <c r="A478" s="439">
        <v>18900183</v>
      </c>
      <c r="B478" s="439" t="s">
        <v>340</v>
      </c>
      <c r="C478" s="440">
        <v>326067.96999999997</v>
      </c>
      <c r="D478" s="370">
        <f>VLOOKUP($A$1:$A$1397,BS!$A$8:$A$2406,1,0)</f>
        <v>18900183</v>
      </c>
      <c r="E478" s="440"/>
    </row>
    <row r="479" spans="1:5">
      <c r="A479" s="439">
        <v>18900193</v>
      </c>
      <c r="B479" s="439" t="s">
        <v>498</v>
      </c>
      <c r="C479" s="440">
        <v>2546995.81</v>
      </c>
      <c r="D479" s="370">
        <f>VLOOKUP($A$1:$A$1397,BS!$A$8:$A$2406,1,0)</f>
        <v>18900193</v>
      </c>
      <c r="E479" s="440"/>
    </row>
    <row r="480" spans="1:5">
      <c r="A480" s="439">
        <v>18900203</v>
      </c>
      <c r="B480" s="439" t="s">
        <v>2972</v>
      </c>
      <c r="C480" s="440">
        <v>2388176.52</v>
      </c>
      <c r="D480" s="370">
        <f>VLOOKUP($A$1:$A$1397,BS!$A$8:$A$2406,1,0)</f>
        <v>18900203</v>
      </c>
      <c r="E480" s="440"/>
    </row>
    <row r="481" spans="1:5">
      <c r="A481" s="439">
        <v>18900213</v>
      </c>
      <c r="B481" s="439" t="s">
        <v>2973</v>
      </c>
      <c r="C481" s="440">
        <v>9186853.1799999997</v>
      </c>
      <c r="D481" s="370">
        <f>VLOOKUP($A$1:$A$1397,BS!$A$8:$A$2406,1,0)</f>
        <v>18900213</v>
      </c>
      <c r="E481" s="440"/>
    </row>
    <row r="482" spans="1:5">
      <c r="A482" s="439">
        <v>18900243</v>
      </c>
      <c r="B482" s="439" t="s">
        <v>1762</v>
      </c>
      <c r="C482" s="440">
        <v>7580.39</v>
      </c>
      <c r="D482" s="370">
        <f>VLOOKUP($A$1:$A$1397,BS!$A$8:$A$2406,1,0)</f>
        <v>18900243</v>
      </c>
      <c r="E482" s="440"/>
    </row>
    <row r="483" spans="1:5">
      <c r="A483" s="439">
        <v>18900253</v>
      </c>
      <c r="B483" s="439" t="s">
        <v>1757</v>
      </c>
      <c r="C483" s="440">
        <v>674626.55</v>
      </c>
      <c r="D483" s="370">
        <f>VLOOKUP($A$1:$A$1397,BS!$A$8:$A$2406,1,0)</f>
        <v>18900253</v>
      </c>
      <c r="E483" s="440"/>
    </row>
    <row r="484" spans="1:5">
      <c r="A484" s="439">
        <v>18900263</v>
      </c>
      <c r="B484" s="439" t="s">
        <v>1758</v>
      </c>
      <c r="C484" s="440">
        <v>512660.46</v>
      </c>
      <c r="D484" s="370">
        <f>VLOOKUP($A$1:$A$1397,BS!$A$8:$A$2406,1,0)</f>
        <v>18900263</v>
      </c>
      <c r="E484" s="440"/>
    </row>
    <row r="485" spans="1:5">
      <c r="A485" s="439">
        <v>18900273</v>
      </c>
      <c r="B485" s="439" t="s">
        <v>756</v>
      </c>
      <c r="C485" s="440">
        <v>1569743.57</v>
      </c>
      <c r="D485" s="370">
        <f>VLOOKUP($A$1:$A$1397,BS!$A$8:$A$2406,1,0)</f>
        <v>18900273</v>
      </c>
      <c r="E485" s="440"/>
    </row>
    <row r="486" spans="1:5">
      <c r="A486" s="439">
        <v>18900283</v>
      </c>
      <c r="B486" s="439" t="s">
        <v>519</v>
      </c>
      <c r="C486" s="440">
        <v>479084.67</v>
      </c>
      <c r="D486" s="370">
        <f>VLOOKUP($A$1:$A$1397,BS!$A$8:$A$2406,1,0)</f>
        <v>18900283</v>
      </c>
      <c r="E486" s="440"/>
    </row>
    <row r="487" spans="1:5">
      <c r="A487" s="439">
        <v>18900293</v>
      </c>
      <c r="B487" s="439" t="s">
        <v>376</v>
      </c>
      <c r="C487" s="440">
        <v>6466.3</v>
      </c>
      <c r="D487" s="370">
        <f>VLOOKUP($A$1:$A$1397,BS!$A$8:$A$2406,1,0)</f>
        <v>18900293</v>
      </c>
      <c r="E487" s="440"/>
    </row>
    <row r="488" spans="1:5">
      <c r="A488" s="439">
        <v>18900303</v>
      </c>
      <c r="B488" s="439" t="s">
        <v>766</v>
      </c>
      <c r="C488" s="440">
        <v>15086.97</v>
      </c>
      <c r="D488" s="370">
        <f>VLOOKUP($A$1:$A$1397,BS!$A$8:$A$2406,1,0)</f>
        <v>18900303</v>
      </c>
      <c r="E488" s="440"/>
    </row>
    <row r="489" spans="1:5">
      <c r="A489" s="439">
        <v>18900323</v>
      </c>
      <c r="B489" s="439" t="s">
        <v>624</v>
      </c>
      <c r="C489" s="440">
        <v>395743</v>
      </c>
      <c r="D489" s="370">
        <f>VLOOKUP($A$1:$A$1397,BS!$A$8:$A$2406,1,0)</f>
        <v>18900323</v>
      </c>
      <c r="E489" s="440"/>
    </row>
    <row r="490" spans="1:5">
      <c r="A490" s="439">
        <v>18900353</v>
      </c>
      <c r="B490" s="439" t="s">
        <v>982</v>
      </c>
      <c r="C490" s="440">
        <v>77257.179999999993</v>
      </c>
      <c r="D490" s="370">
        <f>VLOOKUP($A$1:$A$1397,BS!$A$8:$A$2406,1,0)</f>
        <v>18900353</v>
      </c>
      <c r="E490" s="440"/>
    </row>
    <row r="491" spans="1:5">
      <c r="A491" s="439">
        <v>18900373</v>
      </c>
      <c r="B491" s="439" t="s">
        <v>973</v>
      </c>
      <c r="C491" s="440">
        <v>3973264.16</v>
      </c>
      <c r="D491" s="370">
        <f>VLOOKUP($A$1:$A$1397,BS!$A$8:$A$2406,1,0)</f>
        <v>18900373</v>
      </c>
      <c r="E491" s="440"/>
    </row>
    <row r="492" spans="1:5">
      <c r="A492" s="439">
        <v>18900383</v>
      </c>
      <c r="B492" s="439" t="s">
        <v>963</v>
      </c>
      <c r="C492" s="440">
        <v>206867.79</v>
      </c>
      <c r="D492" s="370">
        <f>VLOOKUP($A$1:$A$1397,BS!$A$8:$A$2406,1,0)</f>
        <v>18900383</v>
      </c>
      <c r="E492" s="440"/>
    </row>
    <row r="493" spans="1:5">
      <c r="A493" s="439">
        <v>18900393</v>
      </c>
      <c r="B493" s="439" t="s">
        <v>2211</v>
      </c>
      <c r="C493" s="440">
        <v>14218419.539999999</v>
      </c>
      <c r="D493" s="370">
        <f>VLOOKUP($A$1:$A$1397,BS!$A$8:$A$2406,1,0)</f>
        <v>18900393</v>
      </c>
      <c r="E493" s="440"/>
    </row>
    <row r="494" spans="1:5">
      <c r="A494" s="439">
        <v>18900403</v>
      </c>
      <c r="B494" s="439" t="s">
        <v>2471</v>
      </c>
      <c r="C494" s="440">
        <v>110778.59</v>
      </c>
      <c r="D494" s="370">
        <f>VLOOKUP($A$1:$A$1397,BS!$A$8:$A$2406,1,0)</f>
        <v>18900403</v>
      </c>
      <c r="E494" s="440"/>
    </row>
    <row r="495" spans="1:5">
      <c r="A495" s="439">
        <v>18900413</v>
      </c>
      <c r="B495" s="439" t="s">
        <v>2475</v>
      </c>
      <c r="C495" s="440">
        <v>145511.85999999999</v>
      </c>
      <c r="D495" s="370">
        <f>VLOOKUP($A$1:$A$1397,BS!$A$8:$A$2406,1,0)</f>
        <v>18900413</v>
      </c>
      <c r="E495" s="440"/>
    </row>
    <row r="496" spans="1:5">
      <c r="A496" s="439">
        <v>18900423</v>
      </c>
      <c r="B496" s="439" t="s">
        <v>2472</v>
      </c>
      <c r="C496" s="440">
        <v>580003.51</v>
      </c>
      <c r="D496" s="370">
        <f>VLOOKUP($A$1:$A$1397,BS!$A$8:$A$2406,1,0)</f>
        <v>18900423</v>
      </c>
      <c r="E496" s="440"/>
    </row>
    <row r="497" spans="1:5">
      <c r="A497" s="439">
        <v>18900433</v>
      </c>
      <c r="B497" s="439" t="s">
        <v>2573</v>
      </c>
      <c r="C497" s="440">
        <v>4437076.96</v>
      </c>
      <c r="D497" s="370">
        <f>VLOOKUP($A$1:$A$1397,BS!$A$8:$A$2406,1,0)</f>
        <v>18900433</v>
      </c>
      <c r="E497" s="440"/>
    </row>
    <row r="498" spans="1:5">
      <c r="A498" s="439">
        <v>18900443</v>
      </c>
      <c r="B498" s="439" t="s">
        <v>2762</v>
      </c>
      <c r="C498" s="440">
        <v>82263.47</v>
      </c>
      <c r="D498" s="370">
        <f>VLOOKUP($A$1:$A$1397,BS!$A$8:$A$2406,1,0)</f>
        <v>18900443</v>
      </c>
      <c r="E498" s="440"/>
    </row>
    <row r="499" spans="1:5">
      <c r="A499" s="439">
        <v>18900451</v>
      </c>
      <c r="B499" s="439" t="s">
        <v>2814</v>
      </c>
      <c r="C499" s="440">
        <v>27899.27</v>
      </c>
      <c r="D499" s="370">
        <f>VLOOKUP($A$1:$A$1397,BS!$A$8:$A$2406,1,0)</f>
        <v>18900451</v>
      </c>
      <c r="E499" s="440"/>
    </row>
    <row r="500" spans="1:5">
      <c r="A500" s="439">
        <v>18900452</v>
      </c>
      <c r="B500" s="439" t="s">
        <v>2814</v>
      </c>
      <c r="C500" s="440">
        <v>17099.509999999998</v>
      </c>
      <c r="D500" s="370">
        <f>VLOOKUP($A$1:$A$1397,BS!$A$8:$A$2406,1,0)</f>
        <v>18900452</v>
      </c>
      <c r="E500" s="440"/>
    </row>
    <row r="501" spans="1:5">
      <c r="A501" s="439">
        <v>18900533</v>
      </c>
      <c r="B501" s="439" t="s">
        <v>2574</v>
      </c>
      <c r="C501" s="440">
        <v>749874.6</v>
      </c>
      <c r="D501" s="370">
        <f>VLOOKUP($A$1:$A$1397,BS!$A$8:$A$2406,1,0)</f>
        <v>18900533</v>
      </c>
      <c r="E501" s="440"/>
    </row>
    <row r="502" spans="1:5">
      <c r="A502" s="439">
        <v>19000003</v>
      </c>
      <c r="B502" s="439" t="s">
        <v>126</v>
      </c>
      <c r="C502" s="440">
        <v>3009447.99</v>
      </c>
      <c r="D502" s="370">
        <f>VLOOKUP($A$1:$A$1397,BS!$A$8:$A$2406,1,0)</f>
        <v>19000003</v>
      </c>
      <c r="E502" s="440"/>
    </row>
    <row r="503" spans="1:5">
      <c r="A503" s="439">
        <v>19000013</v>
      </c>
      <c r="B503" s="439" t="s">
        <v>716</v>
      </c>
      <c r="C503" s="440">
        <v>2786061.86</v>
      </c>
      <c r="D503" s="370">
        <f>VLOOKUP($A$1:$A$1397,BS!$A$8:$A$2406,1,0)</f>
        <v>19000013</v>
      </c>
    </row>
    <row r="504" spans="1:5">
      <c r="A504" s="439">
        <v>19000032</v>
      </c>
      <c r="B504" s="439" t="s">
        <v>1704</v>
      </c>
      <c r="C504" s="440">
        <v>12135484.83</v>
      </c>
      <c r="D504" s="370">
        <f>VLOOKUP($A$1:$A$1397,BS!$A$8:$A$2406,1,0)</f>
        <v>19000032</v>
      </c>
    </row>
    <row r="505" spans="1:5">
      <c r="A505" s="439">
        <v>19000042</v>
      </c>
      <c r="B505" s="439" t="s">
        <v>1740</v>
      </c>
      <c r="C505" s="440">
        <v>3214888.79</v>
      </c>
      <c r="D505" s="370">
        <f>VLOOKUP($A$1:$A$1397,BS!$A$8:$A$2406,1,0)</f>
        <v>19000042</v>
      </c>
      <c r="E505" s="440"/>
    </row>
    <row r="506" spans="1:5">
      <c r="A506" s="439">
        <v>19000043</v>
      </c>
      <c r="B506" s="439" t="s">
        <v>8</v>
      </c>
      <c r="C506" s="440">
        <v>7861443.8399999999</v>
      </c>
      <c r="D506" s="370">
        <f>VLOOKUP($A$1:$A$1397,BS!$A$8:$A$2406,1,0)</f>
        <v>19000043</v>
      </c>
      <c r="E506" s="440"/>
    </row>
    <row r="507" spans="1:5">
      <c r="A507" s="439">
        <v>19000081</v>
      </c>
      <c r="B507" s="439" t="s">
        <v>1625</v>
      </c>
      <c r="C507" s="440">
        <v>23647306.02</v>
      </c>
      <c r="D507" s="370">
        <f>VLOOKUP($A$1:$A$1397,BS!$A$8:$A$2406,1,0)</f>
        <v>19000081</v>
      </c>
      <c r="E507" s="440"/>
    </row>
    <row r="508" spans="1:5">
      <c r="A508" s="439">
        <v>19000091</v>
      </c>
      <c r="B508" s="439" t="s">
        <v>658</v>
      </c>
      <c r="C508" s="440">
        <v>4896414.92</v>
      </c>
      <c r="D508" s="370">
        <f>VLOOKUP($A$1:$A$1397,BS!$A$8:$A$2406,1,0)</f>
        <v>19000091</v>
      </c>
      <c r="E508" s="440"/>
    </row>
    <row r="509" spans="1:5">
      <c r="A509" s="439">
        <v>19000093</v>
      </c>
      <c r="B509" s="439" t="s">
        <v>725</v>
      </c>
      <c r="C509" s="440">
        <v>5146081.46</v>
      </c>
      <c r="D509" s="370">
        <f>VLOOKUP($A$1:$A$1397,BS!$A$8:$A$2406,1,0)</f>
        <v>19000093</v>
      </c>
      <c r="E509" s="440"/>
    </row>
    <row r="510" spans="1:5">
      <c r="A510" s="439">
        <v>19000103</v>
      </c>
      <c r="B510" s="439" t="s">
        <v>2719</v>
      </c>
      <c r="C510" s="440">
        <v>847687.98</v>
      </c>
      <c r="D510" s="370">
        <f>VLOOKUP($A$1:$A$1397,BS!$A$8:$A$2406,1,0)</f>
        <v>19000103</v>
      </c>
      <c r="E510" s="440"/>
    </row>
    <row r="511" spans="1:5">
      <c r="A511" s="439">
        <v>19000111</v>
      </c>
      <c r="B511" s="439" t="s">
        <v>863</v>
      </c>
      <c r="C511" s="440">
        <v>1085173.6000000001</v>
      </c>
      <c r="D511" s="370">
        <f>VLOOKUP($A$1:$A$1397,BS!$A$8:$A$2406,1,0)</f>
        <v>19000111</v>
      </c>
      <c r="E511" s="440"/>
    </row>
    <row r="512" spans="1:5">
      <c r="A512" s="439">
        <v>19000112</v>
      </c>
      <c r="B512" s="439" t="s">
        <v>1914</v>
      </c>
      <c r="C512" s="440">
        <v>30436.89</v>
      </c>
      <c r="D512" s="370">
        <f>VLOOKUP($A$1:$A$1397,BS!$A$8:$A$2406,1,0)</f>
        <v>19000112</v>
      </c>
      <c r="E512" s="440"/>
    </row>
    <row r="513" spans="1:5">
      <c r="A513" s="439">
        <v>19000122</v>
      </c>
      <c r="B513" s="439" t="s">
        <v>2032</v>
      </c>
      <c r="C513" s="440">
        <v>-98945.279999999999</v>
      </c>
      <c r="D513" s="370">
        <f>VLOOKUP($A$1:$A$1397,BS!$A$8:$A$2406,1,0)</f>
        <v>19000122</v>
      </c>
      <c r="E513" s="440"/>
    </row>
    <row r="514" spans="1:5">
      <c r="A514" s="439">
        <v>19000133</v>
      </c>
      <c r="B514" s="439" t="s">
        <v>1001</v>
      </c>
      <c r="C514" s="440">
        <v>13978173</v>
      </c>
      <c r="D514" s="370">
        <f>VLOOKUP($A$1:$A$1397,BS!$A$8:$A$2406,1,0)</f>
        <v>19000133</v>
      </c>
      <c r="E514" s="440"/>
    </row>
    <row r="515" spans="1:5">
      <c r="A515" s="439">
        <v>19000151</v>
      </c>
      <c r="B515" s="439" t="s">
        <v>162</v>
      </c>
      <c r="C515" s="440">
        <v>343148.49</v>
      </c>
      <c r="D515" s="370">
        <f>VLOOKUP($A$1:$A$1397,BS!$A$8:$A$2406,1,0)</f>
        <v>19000151</v>
      </c>
      <c r="E515" s="440"/>
    </row>
    <row r="516" spans="1:5">
      <c r="A516" s="439">
        <v>19000181</v>
      </c>
      <c r="B516" s="439" t="s">
        <v>938</v>
      </c>
      <c r="C516" s="440">
        <v>-1185574.51</v>
      </c>
      <c r="D516" s="370">
        <f>VLOOKUP($A$1:$A$1397,BS!$A$8:$A$2406,1,0)</f>
        <v>19000181</v>
      </c>
      <c r="E516" s="440"/>
    </row>
    <row r="517" spans="1:5">
      <c r="A517" s="439">
        <v>19000193</v>
      </c>
      <c r="B517" s="439" t="s">
        <v>2444</v>
      </c>
      <c r="C517" s="440">
        <v>176679.87</v>
      </c>
      <c r="D517" s="370">
        <f>VLOOKUP($A$1:$A$1397,BS!$A$8:$A$2406,1,0)</f>
        <v>19000193</v>
      </c>
      <c r="E517" s="440"/>
    </row>
    <row r="518" spans="1:5">
      <c r="A518" s="439">
        <v>19000251</v>
      </c>
      <c r="B518" s="439" t="s">
        <v>687</v>
      </c>
      <c r="C518" s="440">
        <v>10696.73</v>
      </c>
      <c r="D518" s="370">
        <f>VLOOKUP($A$1:$A$1397,BS!$A$8:$A$2406,1,0)</f>
        <v>19000251</v>
      </c>
      <c r="E518" s="440"/>
    </row>
    <row r="519" spans="1:5">
      <c r="A519" s="439">
        <v>19000283</v>
      </c>
      <c r="B519" s="439" t="s">
        <v>1471</v>
      </c>
      <c r="C519" s="440">
        <v>2146618.79</v>
      </c>
      <c r="D519" s="370">
        <f>VLOOKUP($A$1:$A$1397,BS!$A$8:$A$2406,1,0)</f>
        <v>19000283</v>
      </c>
      <c r="E519" s="440"/>
    </row>
    <row r="520" spans="1:5">
      <c r="A520" s="439">
        <v>19000361</v>
      </c>
      <c r="B520" s="439" t="s">
        <v>1057</v>
      </c>
      <c r="C520" s="440">
        <v>159437</v>
      </c>
      <c r="D520" s="370">
        <f>VLOOKUP($A$1:$A$1397,BS!$A$8:$A$2406,1,0)</f>
        <v>19000361</v>
      </c>
      <c r="E520" s="440"/>
    </row>
    <row r="521" spans="1:5">
      <c r="A521" s="439">
        <v>19000371</v>
      </c>
      <c r="B521" s="439" t="s">
        <v>1058</v>
      </c>
      <c r="C521" s="440">
        <v>13855.16</v>
      </c>
      <c r="D521" s="370">
        <f>VLOOKUP($A$1:$A$1397,BS!$A$8:$A$2406,1,0)</f>
        <v>19000371</v>
      </c>
      <c r="E521" s="440"/>
    </row>
    <row r="522" spans="1:5">
      <c r="A522" s="439">
        <v>19000403</v>
      </c>
      <c r="B522" s="439" t="s">
        <v>264</v>
      </c>
      <c r="C522" s="440">
        <v>152424.9</v>
      </c>
      <c r="D522" s="370">
        <f>VLOOKUP($A$1:$A$1397,BS!$A$8:$A$2406,1,0)</f>
        <v>19000403</v>
      </c>
      <c r="E522" s="440"/>
    </row>
    <row r="523" spans="1:5">
      <c r="A523" s="439">
        <v>19000441</v>
      </c>
      <c r="B523" s="439" t="s">
        <v>313</v>
      </c>
      <c r="C523" s="440">
        <v>6218972.0700000003</v>
      </c>
      <c r="D523" s="370">
        <f>VLOOKUP($A$1:$A$1397,BS!$A$8:$A$2406,1,0)</f>
        <v>19000441</v>
      </c>
      <c r="E523" s="440"/>
    </row>
    <row r="524" spans="1:5">
      <c r="A524" s="439">
        <v>19000443</v>
      </c>
      <c r="B524" s="439" t="s">
        <v>489</v>
      </c>
      <c r="C524" s="440">
        <v>72527979.890000001</v>
      </c>
      <c r="D524" s="370">
        <f>VLOOKUP($A$1:$A$1397,BS!$A$8:$A$2406,1,0)</f>
        <v>19000443</v>
      </c>
      <c r="E524" s="440"/>
    </row>
    <row r="525" spans="1:5">
      <c r="A525" s="439">
        <v>19000453</v>
      </c>
      <c r="B525" s="439" t="s">
        <v>490</v>
      </c>
      <c r="C525" s="440">
        <v>4267829.9000000004</v>
      </c>
      <c r="D525" s="370">
        <f>VLOOKUP($A$1:$A$1397,BS!$A$8:$A$2406,1,0)</f>
        <v>19000453</v>
      </c>
      <c r="E525" s="440"/>
    </row>
    <row r="526" spans="1:5">
      <c r="A526" s="439">
        <v>19000463</v>
      </c>
      <c r="B526" s="439" t="s">
        <v>491</v>
      </c>
      <c r="C526" s="440">
        <v>-1004033.8</v>
      </c>
      <c r="D526" s="370">
        <f>VLOOKUP($A$1:$A$1397,BS!$A$8:$A$2406,1,0)</f>
        <v>19000463</v>
      </c>
      <c r="E526" s="440"/>
    </row>
    <row r="527" spans="1:5">
      <c r="A527" s="439">
        <v>19000471</v>
      </c>
      <c r="B527" s="439" t="s">
        <v>762</v>
      </c>
      <c r="C527" s="440">
        <v>3808756.15</v>
      </c>
      <c r="D527" s="370">
        <f>VLOOKUP($A$1:$A$1397,BS!$A$8:$A$2406,1,0)</f>
        <v>19000471</v>
      </c>
      <c r="E527" s="440"/>
    </row>
    <row r="528" spans="1:5">
      <c r="A528" s="439">
        <v>19000473</v>
      </c>
      <c r="B528" s="439" t="s">
        <v>1977</v>
      </c>
      <c r="C528" s="440">
        <v>2562568</v>
      </c>
      <c r="D528" s="370">
        <f>VLOOKUP($A$1:$A$1397,BS!$A$8:$A$2406,1,0)</f>
        <v>19000473</v>
      </c>
      <c r="E528" s="440"/>
    </row>
    <row r="529" spans="1:5">
      <c r="A529" s="439">
        <v>19000491</v>
      </c>
      <c r="B529" s="439" t="s">
        <v>2323</v>
      </c>
      <c r="C529" s="440">
        <v>2033539.55</v>
      </c>
      <c r="D529" s="370">
        <f>VLOOKUP($A$1:$A$1397,BS!$A$8:$A$2406,1,0)</f>
        <v>19000491</v>
      </c>
      <c r="E529" s="440"/>
    </row>
    <row r="530" spans="1:5">
      <c r="A530" s="439">
        <v>19000551</v>
      </c>
      <c r="B530" s="439" t="s">
        <v>2821</v>
      </c>
      <c r="C530" s="440">
        <v>1965399</v>
      </c>
      <c r="D530" s="370">
        <f>VLOOKUP($A$1:$A$1397,BS!$A$8:$A$2406,1,0)</f>
        <v>19000551</v>
      </c>
      <c r="E530" s="440"/>
    </row>
    <row r="531" spans="1:5">
      <c r="A531" s="439">
        <v>19000552</v>
      </c>
      <c r="B531" s="439" t="s">
        <v>2304</v>
      </c>
      <c r="C531" s="440">
        <v>482606.52</v>
      </c>
      <c r="D531" s="370">
        <f>VLOOKUP($A$1:$A$1397,BS!$A$8:$A$2406,1,0)</f>
        <v>19000552</v>
      </c>
      <c r="E531" s="440"/>
    </row>
    <row r="532" spans="1:5">
      <c r="A532" s="439">
        <v>19000553</v>
      </c>
      <c r="B532" s="439" t="s">
        <v>100</v>
      </c>
      <c r="C532" s="440">
        <v>191495.78</v>
      </c>
      <c r="D532" s="370">
        <f>VLOOKUP($A$1:$A$1397,BS!$A$8:$A$2406,1,0)</f>
        <v>19000553</v>
      </c>
      <c r="E532" s="440"/>
    </row>
    <row r="533" spans="1:5">
      <c r="A533" s="439">
        <v>19000562</v>
      </c>
      <c r="B533" s="439" t="s">
        <v>717</v>
      </c>
      <c r="C533" s="440">
        <v>1530272.91</v>
      </c>
      <c r="D533" s="370">
        <f>VLOOKUP($A$1:$A$1397,BS!$A$8:$A$2406,1,0)</f>
        <v>19000562</v>
      </c>
      <c r="E533" s="440"/>
    </row>
    <row r="534" spans="1:5">
      <c r="A534" s="439">
        <v>19000572</v>
      </c>
      <c r="B534" s="439" t="s">
        <v>718</v>
      </c>
      <c r="C534" s="440">
        <v>255010.94</v>
      </c>
      <c r="D534" s="370">
        <f>VLOOKUP($A$1:$A$1397,BS!$A$8:$A$2406,1,0)</f>
        <v>19000572</v>
      </c>
      <c r="E534" s="440"/>
    </row>
    <row r="535" spans="1:5">
      <c r="A535" s="439">
        <v>19000573</v>
      </c>
      <c r="B535" s="439" t="s">
        <v>2059</v>
      </c>
      <c r="C535" s="440">
        <v>249072.26</v>
      </c>
      <c r="D535" s="370">
        <f>VLOOKUP($A$1:$A$1397,BS!$A$8:$A$2406,1,0)</f>
        <v>19000573</v>
      </c>
      <c r="E535" s="440"/>
    </row>
    <row r="536" spans="1:5">
      <c r="A536" s="439">
        <v>19000581</v>
      </c>
      <c r="B536" s="439" t="s">
        <v>182</v>
      </c>
      <c r="C536" s="440">
        <v>2767096.64</v>
      </c>
      <c r="D536" s="370">
        <f>VLOOKUP($A$1:$A$1397,BS!$A$8:$A$2406,1,0)</f>
        <v>19000581</v>
      </c>
      <c r="E536" s="440"/>
    </row>
    <row r="537" spans="1:5">
      <c r="A537" s="439">
        <v>19000592</v>
      </c>
      <c r="B537" s="439" t="s">
        <v>548</v>
      </c>
      <c r="C537" s="440">
        <v>3838282.51</v>
      </c>
      <c r="D537" s="370">
        <f>VLOOKUP($A$1:$A$1397,BS!$A$8:$A$2406,1,0)</f>
        <v>19000592</v>
      </c>
      <c r="E537" s="440"/>
    </row>
    <row r="538" spans="1:5">
      <c r="A538" s="439">
        <v>19000601</v>
      </c>
      <c r="B538" s="439" t="s">
        <v>1957</v>
      </c>
      <c r="C538" s="440">
        <v>180450613</v>
      </c>
      <c r="D538" s="370">
        <f>VLOOKUP($A$1:$A$1397,BS!$A$8:$A$2406,1,0)</f>
        <v>19000601</v>
      </c>
      <c r="E538" s="440"/>
    </row>
    <row r="539" spans="1:5">
      <c r="A539" s="439">
        <v>19000621</v>
      </c>
      <c r="B539" s="439" t="s">
        <v>2008</v>
      </c>
      <c r="C539" s="440">
        <v>64400171.5</v>
      </c>
      <c r="D539" s="370">
        <f>VLOOKUP($A$1:$A$1397,BS!$A$8:$A$2406,1,0)</f>
        <v>19000621</v>
      </c>
      <c r="E539" s="440"/>
    </row>
    <row r="540" spans="1:5">
      <c r="A540" s="439">
        <v>19000641</v>
      </c>
      <c r="B540" s="439" t="s">
        <v>2005</v>
      </c>
      <c r="C540" s="440">
        <v>24947.63</v>
      </c>
      <c r="D540" s="370">
        <f>VLOOKUP($A$1:$A$1397,BS!$A$8:$A$2406,1,0)</f>
        <v>19000641</v>
      </c>
      <c r="E540" s="440"/>
    </row>
    <row r="541" spans="1:5">
      <c r="A541" s="439">
        <v>19000671</v>
      </c>
      <c r="B541" s="439" t="s">
        <v>2025</v>
      </c>
      <c r="C541" s="440">
        <v>32765538.120000001</v>
      </c>
      <c r="D541" s="370">
        <f>VLOOKUP($A$1:$A$1397,BS!$A$8:$A$2406,1,0)</f>
        <v>19000671</v>
      </c>
      <c r="E541" s="440"/>
    </row>
    <row r="542" spans="1:5">
      <c r="A542" s="439">
        <v>19000691</v>
      </c>
      <c r="B542" s="439" t="s">
        <v>2324</v>
      </c>
      <c r="C542" s="440">
        <v>116375</v>
      </c>
      <c r="D542" s="370">
        <f>VLOOKUP($A$1:$A$1397,BS!$A$8:$A$2406,1,0)</f>
        <v>19000691</v>
      </c>
      <c r="E542" s="440"/>
    </row>
    <row r="543" spans="1:5">
      <c r="A543" s="439">
        <v>19000692</v>
      </c>
      <c r="B543" s="439" t="s">
        <v>1146</v>
      </c>
      <c r="C543" s="440">
        <v>16625</v>
      </c>
      <c r="D543" s="370">
        <f>VLOOKUP($A$1:$A$1397,BS!$A$8:$A$2406,1,0)</f>
        <v>19000692</v>
      </c>
      <c r="E543" s="440"/>
    </row>
    <row r="544" spans="1:5">
      <c r="A544" s="439">
        <v>19000711</v>
      </c>
      <c r="B544" s="439" t="s">
        <v>1915</v>
      </c>
      <c r="C544" s="440">
        <v>470422.96</v>
      </c>
      <c r="D544" s="370">
        <f>VLOOKUP($A$1:$A$1397,BS!$A$8:$A$2406,1,0)</f>
        <v>19000711</v>
      </c>
      <c r="E544" s="440"/>
    </row>
    <row r="545" spans="1:5">
      <c r="A545" s="439">
        <v>19000721</v>
      </c>
      <c r="B545" s="439" t="s">
        <v>2033</v>
      </c>
      <c r="C545" s="440">
        <v>10869.86</v>
      </c>
      <c r="D545" s="370">
        <f>VLOOKUP($A$1:$A$1397,BS!$A$8:$A$2406,1,0)</f>
        <v>19000721</v>
      </c>
      <c r="E545" s="440"/>
    </row>
    <row r="546" spans="1:5">
      <c r="A546" s="439">
        <v>19000731</v>
      </c>
      <c r="B546" s="439" t="s">
        <v>2121</v>
      </c>
      <c r="C546" s="439">
        <v>7.0000000000000007E-2</v>
      </c>
      <c r="D546" s="370">
        <f>VLOOKUP($A$1:$A$1397,BS!$A$8:$A$2406,1,0)</f>
        <v>19000731</v>
      </c>
      <c r="E546" s="440"/>
    </row>
    <row r="547" spans="1:5">
      <c r="A547" s="439">
        <v>19000732</v>
      </c>
      <c r="B547" s="439" t="s">
        <v>2117</v>
      </c>
      <c r="C547" s="439">
        <v>0.06</v>
      </c>
      <c r="D547" s="370">
        <f>VLOOKUP($A$1:$A$1397,BS!$A$8:$A$2406,1,0)</f>
        <v>19000732</v>
      </c>
      <c r="E547" s="440"/>
    </row>
    <row r="548" spans="1:5">
      <c r="A548" s="439">
        <v>19000741</v>
      </c>
      <c r="B548" s="439" t="s">
        <v>2183</v>
      </c>
      <c r="C548" s="440">
        <v>111643.77</v>
      </c>
      <c r="D548" s="370">
        <f>VLOOKUP($A$1:$A$1397,BS!$A$8:$A$2406,1,0)</f>
        <v>19000741</v>
      </c>
      <c r="E548" s="440"/>
    </row>
    <row r="549" spans="1:5">
      <c r="A549" s="439">
        <v>19000751</v>
      </c>
      <c r="B549" s="439" t="s">
        <v>2204</v>
      </c>
      <c r="C549" s="440">
        <v>1616139</v>
      </c>
      <c r="D549" s="370">
        <f>VLOOKUP($A$1:$A$1397,BS!$A$8:$A$2406,1,0)</f>
        <v>19000751</v>
      </c>
      <c r="E549" s="440"/>
    </row>
    <row r="550" spans="1:5">
      <c r="A550" s="439">
        <v>19000752</v>
      </c>
      <c r="B550" s="439" t="s">
        <v>2205</v>
      </c>
      <c r="C550" s="440">
        <v>864486</v>
      </c>
      <c r="D550" s="370">
        <f>VLOOKUP($A$1:$A$1397,BS!$A$8:$A$2406,1,0)</f>
        <v>19000752</v>
      </c>
      <c r="E550" s="440"/>
    </row>
    <row r="551" spans="1:5">
      <c r="A551" s="439">
        <v>19000781</v>
      </c>
      <c r="B551" s="439" t="s">
        <v>2325</v>
      </c>
      <c r="C551" s="440">
        <v>2646056.96</v>
      </c>
      <c r="D551" s="370">
        <f>VLOOKUP($A$1:$A$1397,BS!$A$8:$A$2406,1,0)</f>
        <v>19000781</v>
      </c>
      <c r="E551" s="440"/>
    </row>
    <row r="552" spans="1:5">
      <c r="A552" s="439">
        <v>19000791</v>
      </c>
      <c r="B552" s="439" t="s">
        <v>2326</v>
      </c>
      <c r="C552" s="440">
        <v>211532.56</v>
      </c>
      <c r="D552" s="370">
        <f>VLOOKUP($A$1:$A$1397,BS!$A$8:$A$2406,1,0)</f>
        <v>19000791</v>
      </c>
      <c r="E552" s="440"/>
    </row>
    <row r="553" spans="1:5">
      <c r="A553" s="439">
        <v>19000801</v>
      </c>
      <c r="B553" s="439" t="s">
        <v>2327</v>
      </c>
      <c r="C553" s="440">
        <v>7780.57</v>
      </c>
      <c r="D553" s="370">
        <f>VLOOKUP($A$1:$A$1397,BS!$A$8:$A$2406,1,0)</f>
        <v>19000801</v>
      </c>
      <c r="E553" s="440"/>
    </row>
    <row r="554" spans="1:5">
      <c r="A554" s="439">
        <v>19000811</v>
      </c>
      <c r="B554" s="439" t="s">
        <v>2328</v>
      </c>
      <c r="C554" s="440">
        <v>1223.21</v>
      </c>
      <c r="D554" s="370">
        <f>VLOOKUP($A$1:$A$1397,BS!$A$8:$A$2406,1,0)</f>
        <v>19000811</v>
      </c>
      <c r="E554" s="440"/>
    </row>
    <row r="555" spans="1:5">
      <c r="A555" s="439">
        <v>19000831</v>
      </c>
      <c r="B555" s="439" t="s">
        <v>2401</v>
      </c>
      <c r="C555" s="440">
        <v>663096.74</v>
      </c>
      <c r="D555" s="370">
        <f>VLOOKUP($A$1:$A$1397,BS!$A$8:$A$2406,1,0)</f>
        <v>19000831</v>
      </c>
      <c r="E555" s="440"/>
    </row>
    <row r="556" spans="1:5">
      <c r="A556" s="439">
        <v>19000841</v>
      </c>
      <c r="B556" s="439" t="s">
        <v>2445</v>
      </c>
      <c r="C556" s="440">
        <v>-435108.92</v>
      </c>
      <c r="D556" s="370">
        <f>VLOOKUP($A$1:$A$1397,BS!$A$8:$A$2406,1,0)</f>
        <v>19000841</v>
      </c>
      <c r="E556" s="440"/>
    </row>
    <row r="557" spans="1:5">
      <c r="A557" s="439">
        <v>19000851</v>
      </c>
      <c r="B557" s="439" t="s">
        <v>2551</v>
      </c>
      <c r="C557" s="440">
        <v>761981.36</v>
      </c>
      <c r="D557" s="370">
        <f>VLOOKUP($A$1:$A$1397,BS!$A$8:$A$2406,1,0)</f>
        <v>19000851</v>
      </c>
      <c r="E557" s="440"/>
    </row>
    <row r="558" spans="1:5">
      <c r="A558" s="439">
        <v>19000861</v>
      </c>
      <c r="B558" s="439" t="s">
        <v>2610</v>
      </c>
      <c r="C558" s="440">
        <v>191594.67</v>
      </c>
      <c r="D558" s="370">
        <f>VLOOKUP($A$1:$A$1397,BS!$A$8:$A$2406,1,0)</f>
        <v>19000861</v>
      </c>
      <c r="E558" s="440"/>
    </row>
    <row r="559" spans="1:5">
      <c r="A559" s="439">
        <v>19000871</v>
      </c>
      <c r="B559" s="439" t="s">
        <v>2911</v>
      </c>
      <c r="C559" s="440">
        <v>2674841.4</v>
      </c>
      <c r="D559" s="370">
        <f>VLOOKUP($A$1:$A$1397,BS!$A$8:$A$2406,1,0)</f>
        <v>19000871</v>
      </c>
      <c r="E559" s="440"/>
    </row>
    <row r="560" spans="1:5">
      <c r="A560" s="439">
        <v>19002003</v>
      </c>
      <c r="B560" s="439" t="s">
        <v>2705</v>
      </c>
      <c r="C560" s="440">
        <v>73295807.200000003</v>
      </c>
      <c r="D560" s="370">
        <f>VLOOKUP($A$1:$A$1397,BS!$A$8:$A$2406,1,0)</f>
        <v>19002003</v>
      </c>
      <c r="E560" s="440"/>
    </row>
    <row r="561" spans="1:5">
      <c r="A561" s="439">
        <v>19003011</v>
      </c>
      <c r="B561" s="439" t="s">
        <v>2767</v>
      </c>
      <c r="C561" s="440">
        <v>1450944.6</v>
      </c>
      <c r="D561" s="370">
        <f>VLOOKUP($A$1:$A$1397,BS!$A$8:$A$2406,1,0)</f>
        <v>19003011</v>
      </c>
      <c r="E561" s="440"/>
    </row>
    <row r="562" spans="1:5">
      <c r="A562" s="439">
        <v>19003021</v>
      </c>
      <c r="B562" s="439" t="s">
        <v>2781</v>
      </c>
      <c r="C562" s="440">
        <v>420024.15</v>
      </c>
      <c r="D562" s="370">
        <f>VLOOKUP($A$1:$A$1397,BS!$A$8:$A$2406,1,0)</f>
        <v>19003021</v>
      </c>
      <c r="E562" s="440"/>
    </row>
    <row r="563" spans="1:5">
      <c r="A563" s="439">
        <v>19003032</v>
      </c>
      <c r="B563" s="439" t="s">
        <v>2913</v>
      </c>
      <c r="C563" s="440">
        <v>3492939.8</v>
      </c>
      <c r="D563" s="370">
        <f>VLOOKUP($A$1:$A$1397,BS!$A$8:$A$2406,1,0)</f>
        <v>19003032</v>
      </c>
      <c r="E563" s="440"/>
    </row>
    <row r="564" spans="1:5">
      <c r="A564" s="439">
        <v>19003041</v>
      </c>
      <c r="B564" s="439" t="s">
        <v>3000</v>
      </c>
      <c r="C564" s="440">
        <v>6845719.6500000004</v>
      </c>
      <c r="D564" s="370">
        <f>VLOOKUP($A$1:$A$1397,BS!$A$8:$A$2406,1,0)</f>
        <v>19003041</v>
      </c>
      <c r="E564" s="440"/>
    </row>
    <row r="565" spans="1:5">
      <c r="A565" s="439">
        <v>19003042</v>
      </c>
      <c r="B565" s="439" t="s">
        <v>2974</v>
      </c>
      <c r="C565" s="440">
        <v>4873622.5999999996</v>
      </c>
      <c r="D565" s="370">
        <f>VLOOKUP($A$1:$A$1397,BS!$A$8:$A$2406,1,0)</f>
        <v>19003042</v>
      </c>
      <c r="E565" s="440"/>
    </row>
    <row r="566" spans="1:5">
      <c r="A566" s="439">
        <v>19100012</v>
      </c>
      <c r="B566" s="439" t="s">
        <v>944</v>
      </c>
      <c r="C566" s="440">
        <v>3706753.43</v>
      </c>
      <c r="D566" s="370">
        <f>VLOOKUP($A$1:$A$1397,BS!$A$8:$A$2406,1,0)</f>
        <v>19100012</v>
      </c>
      <c r="E566" s="440"/>
    </row>
    <row r="567" spans="1:5">
      <c r="A567" s="439">
        <v>19100022</v>
      </c>
      <c r="B567" s="439" t="s">
        <v>653</v>
      </c>
      <c r="C567" s="440">
        <v>-5724405.3899999997</v>
      </c>
      <c r="D567" s="370">
        <f>VLOOKUP($A$1:$A$1397,BS!$A$8:$A$2406,1,0)</f>
        <v>19100022</v>
      </c>
      <c r="E567" s="440"/>
    </row>
    <row r="568" spans="1:5">
      <c r="A568" s="439">
        <v>19100132</v>
      </c>
      <c r="B568" s="439" t="s">
        <v>639</v>
      </c>
      <c r="C568" s="440">
        <v>71303.570000000007</v>
      </c>
      <c r="D568" s="370">
        <f>VLOOKUP($A$1:$A$1397,BS!$A$8:$A$2406,1,0)</f>
        <v>19100132</v>
      </c>
    </row>
    <row r="569" spans="1:5">
      <c r="A569" s="439">
        <v>19100142</v>
      </c>
      <c r="B569" s="439" t="s">
        <v>640</v>
      </c>
      <c r="C569" s="440">
        <v>-245777.86</v>
      </c>
      <c r="D569" s="370">
        <f>VLOOKUP($A$1:$A$1397,BS!$A$8:$A$2406,1,0)</f>
        <v>19100142</v>
      </c>
      <c r="E569" s="440"/>
    </row>
    <row r="570" spans="1:5">
      <c r="A570" s="439">
        <v>19100152</v>
      </c>
      <c r="B570" s="439" t="s">
        <v>1073</v>
      </c>
      <c r="C570" s="440">
        <v>3137839.16</v>
      </c>
      <c r="D570" s="370">
        <f>VLOOKUP($A$1:$A$1397,BS!$A$8:$A$2406,1,0)</f>
        <v>19100152</v>
      </c>
      <c r="E570" s="440"/>
    </row>
    <row r="571" spans="1:5">
      <c r="A571" s="439">
        <v>19100162</v>
      </c>
      <c r="B571" s="439" t="s">
        <v>290</v>
      </c>
      <c r="C571" s="440">
        <v>-16152699.619999999</v>
      </c>
      <c r="D571" s="370">
        <f>VLOOKUP($A$1:$A$1397,BS!$A$8:$A$2406,1,0)</f>
        <v>19100162</v>
      </c>
      <c r="E571" s="440"/>
    </row>
    <row r="572" spans="1:5">
      <c r="A572" s="439">
        <v>20100023</v>
      </c>
      <c r="B572" s="439" t="s">
        <v>1853</v>
      </c>
      <c r="C572" s="440">
        <v>-859037.91</v>
      </c>
      <c r="D572" s="370">
        <f>VLOOKUP($A$1:$A$1397,BS!$A$8:$A$2406,1,0)</f>
        <v>20100023</v>
      </c>
      <c r="E572" s="440"/>
    </row>
    <row r="573" spans="1:5">
      <c r="A573" s="439">
        <v>20700003</v>
      </c>
      <c r="B573" s="439" t="s">
        <v>1224</v>
      </c>
      <c r="C573" s="440">
        <v>-122847945.22</v>
      </c>
      <c r="D573" s="370">
        <f>VLOOKUP($A$1:$A$1397,BS!$A$8:$A$2406,1,0)</f>
        <v>20700003</v>
      </c>
      <c r="E573" s="440"/>
    </row>
    <row r="574" spans="1:5">
      <c r="A574" s="439">
        <v>20700013</v>
      </c>
      <c r="B574" s="439" t="s">
        <v>1765</v>
      </c>
      <c r="C574" s="440">
        <v>-338395484.31</v>
      </c>
      <c r="D574" s="370">
        <f>VLOOKUP($A$1:$A$1397,BS!$A$8:$A$2406,1,0)</f>
        <v>20700013</v>
      </c>
      <c r="E574" s="440"/>
    </row>
    <row r="575" spans="1:5">
      <c r="A575" s="439">
        <v>20700023</v>
      </c>
      <c r="B575" s="439" t="s">
        <v>1269</v>
      </c>
      <c r="C575" s="440">
        <v>-16901820.34</v>
      </c>
      <c r="D575" s="370">
        <f>VLOOKUP($A$1:$A$1397,BS!$A$8:$A$2406,1,0)</f>
        <v>20700023</v>
      </c>
      <c r="E575" s="440"/>
    </row>
    <row r="576" spans="1:5">
      <c r="A576" s="439">
        <v>21100003</v>
      </c>
      <c r="B576" s="439" t="s">
        <v>1114</v>
      </c>
      <c r="C576" s="440">
        <v>-2803605116.4699998</v>
      </c>
      <c r="D576" s="370">
        <f>VLOOKUP($A$1:$A$1397,BS!$A$8:$A$2406,1,0)</f>
        <v>21100003</v>
      </c>
      <c r="E576" s="440"/>
    </row>
    <row r="577" spans="1:5">
      <c r="A577" s="439">
        <v>21100383</v>
      </c>
      <c r="B577" s="439" t="s">
        <v>25</v>
      </c>
      <c r="C577" s="440">
        <v>-491575</v>
      </c>
      <c r="D577" s="370">
        <f>VLOOKUP($A$1:$A$1397,BS!$A$8:$A$2406,1,0)</f>
        <v>21100383</v>
      </c>
      <c r="E577" s="440"/>
    </row>
    <row r="578" spans="1:5">
      <c r="A578" s="439">
        <v>21400013</v>
      </c>
      <c r="B578" s="439" t="s">
        <v>995</v>
      </c>
      <c r="C578" s="440">
        <v>2148854.7200000002</v>
      </c>
      <c r="D578" s="370">
        <f>VLOOKUP($A$1:$A$1397,BS!$A$8:$A$2406,1,0)</f>
        <v>21400013</v>
      </c>
      <c r="E578" s="440"/>
    </row>
    <row r="579" spans="1:5">
      <c r="A579" s="439">
        <v>21400033</v>
      </c>
      <c r="B579" s="439" t="s">
        <v>997</v>
      </c>
      <c r="C579" s="440">
        <v>4985024.68</v>
      </c>
      <c r="D579" s="370">
        <f>VLOOKUP($A$1:$A$1397,BS!$A$8:$A$2406,1,0)</f>
        <v>21400033</v>
      </c>
      <c r="E579" s="440"/>
    </row>
    <row r="580" spans="1:5">
      <c r="A580" s="439">
        <v>21500023</v>
      </c>
      <c r="B580" s="439" t="s">
        <v>1270</v>
      </c>
      <c r="C580" s="440">
        <v>-11821264</v>
      </c>
      <c r="D580" s="370">
        <f>VLOOKUP($A$1:$A$1397,BS!$A$8:$A$2406,1,0)</f>
        <v>21500023</v>
      </c>
      <c r="E580" s="440"/>
    </row>
    <row r="581" spans="1:5">
      <c r="A581" s="439">
        <v>21500033</v>
      </c>
      <c r="B581" s="439" t="s">
        <v>1766</v>
      </c>
      <c r="C581" s="440">
        <v>-5270932</v>
      </c>
      <c r="D581" s="370">
        <f>VLOOKUP($A$1:$A$1397,BS!$A$8:$A$2406,1,0)</f>
        <v>21500033</v>
      </c>
      <c r="E581" s="440"/>
    </row>
    <row r="582" spans="1:5">
      <c r="A582" s="439">
        <v>21600003</v>
      </c>
      <c r="B582" s="439" t="s">
        <v>392</v>
      </c>
      <c r="C582" s="440">
        <v>-365260325.07999998</v>
      </c>
      <c r="D582" s="370">
        <f>VLOOKUP($A$1:$A$1397,BS!$A$8:$A$2406,1,0)</f>
        <v>21600003</v>
      </c>
      <c r="E582" s="440"/>
    </row>
    <row r="583" spans="1:5">
      <c r="A583" s="439">
        <v>21600011</v>
      </c>
      <c r="B583" s="439" t="s">
        <v>1942</v>
      </c>
      <c r="C583" s="440">
        <v>28025246.23</v>
      </c>
      <c r="D583" s="370">
        <f>VLOOKUP($A$1:$A$1397,BS!$A$8:$A$2406,1,0)</f>
        <v>21600011</v>
      </c>
      <c r="E583" s="440"/>
    </row>
    <row r="584" spans="1:5">
      <c r="A584" s="439">
        <v>21600013</v>
      </c>
      <c r="B584" s="439" t="s">
        <v>628</v>
      </c>
      <c r="C584" s="440">
        <v>77562549.519999996</v>
      </c>
      <c r="D584" s="370">
        <f>VLOOKUP($A$1:$A$1397,BS!$A$8:$A$2406,1,0)</f>
        <v>21600013</v>
      </c>
      <c r="E584" s="440"/>
    </row>
    <row r="585" spans="1:5">
      <c r="A585" s="439">
        <v>21600023</v>
      </c>
      <c r="B585" s="439" t="s">
        <v>1767</v>
      </c>
      <c r="C585" s="440">
        <v>1755001.25</v>
      </c>
      <c r="D585" s="370">
        <f>VLOOKUP($A$1:$A$1397,BS!$A$8:$A$2406,1,0)</f>
        <v>21600023</v>
      </c>
      <c r="E585" s="440"/>
    </row>
    <row r="586" spans="1:5">
      <c r="A586" s="439">
        <v>21600033</v>
      </c>
      <c r="B586" s="439" t="s">
        <v>1124</v>
      </c>
      <c r="C586" s="440">
        <v>1471103.62</v>
      </c>
      <c r="D586" s="370">
        <f>VLOOKUP($A$1:$A$1397,BS!$A$8:$A$2406,1,0)</f>
        <v>21600033</v>
      </c>
      <c r="E586" s="440"/>
    </row>
    <row r="587" spans="1:5">
      <c r="A587" s="439">
        <v>21600053</v>
      </c>
      <c r="B587" s="439" t="s">
        <v>1013</v>
      </c>
      <c r="C587" s="440">
        <v>16359946.109999999</v>
      </c>
      <c r="D587" s="370">
        <f>VLOOKUP($A$1:$A$1397,BS!$A$8:$A$2406,1,0)</f>
        <v>21600053</v>
      </c>
      <c r="E587" s="440"/>
    </row>
    <row r="588" spans="1:5">
      <c r="A588" s="439">
        <v>21610013</v>
      </c>
      <c r="B588" s="439" t="s">
        <v>316</v>
      </c>
      <c r="C588" s="440">
        <v>14756651</v>
      </c>
      <c r="D588" s="370">
        <f>VLOOKUP($A$1:$A$1397,BS!$A$8:$A$2406,1,0)</f>
        <v>21610013</v>
      </c>
      <c r="E588" s="440"/>
    </row>
    <row r="589" spans="1:5">
      <c r="A589" s="439">
        <v>21900103</v>
      </c>
      <c r="B589" s="439" t="s">
        <v>2833</v>
      </c>
      <c r="C589" s="440">
        <v>-14332191.1</v>
      </c>
      <c r="D589" s="370">
        <f>VLOOKUP($A$1:$A$1397,BS!$A$8:$A$2406,1,0)</f>
        <v>21900103</v>
      </c>
      <c r="E589" s="440"/>
    </row>
    <row r="590" spans="1:5">
      <c r="A590" s="439">
        <v>21900113</v>
      </c>
      <c r="B590" s="439" t="s">
        <v>2834</v>
      </c>
      <c r="C590" s="440">
        <v>22461268.399999999</v>
      </c>
      <c r="D590" s="370">
        <f>VLOOKUP($A$1:$A$1397,BS!$A$8:$A$2406,1,0)</f>
        <v>21900113</v>
      </c>
      <c r="E590" s="440"/>
    </row>
    <row r="591" spans="1:5">
      <c r="A591" s="439">
        <v>21900133</v>
      </c>
      <c r="B591" s="439" t="s">
        <v>2835</v>
      </c>
      <c r="C591" s="440">
        <v>435499.7</v>
      </c>
      <c r="D591" s="370">
        <f>VLOOKUP($A$1:$A$1397,BS!$A$8:$A$2406,1,0)</f>
        <v>21900133</v>
      </c>
      <c r="E591" s="440"/>
    </row>
    <row r="592" spans="1:5">
      <c r="A592" s="439">
        <v>21900143</v>
      </c>
      <c r="B592" s="439" t="s">
        <v>2851</v>
      </c>
      <c r="C592" s="440">
        <v>207222799.68000001</v>
      </c>
      <c r="D592" s="370">
        <f>VLOOKUP($A$1:$A$1397,BS!$A$8:$A$2406,1,0)</f>
        <v>21900143</v>
      </c>
      <c r="E592" s="440"/>
    </row>
    <row r="593" spans="1:5">
      <c r="A593" s="439">
        <v>21900153</v>
      </c>
      <c r="B593" s="439" t="s">
        <v>2837</v>
      </c>
      <c r="C593" s="440">
        <v>-72527979.890000001</v>
      </c>
      <c r="D593" s="370">
        <f>VLOOKUP($A$1:$A$1397,BS!$A$8:$A$2406,1,0)</f>
        <v>21900153</v>
      </c>
      <c r="E593" s="440"/>
    </row>
    <row r="594" spans="1:5">
      <c r="A594" s="439">
        <v>21900163</v>
      </c>
      <c r="B594" s="439" t="s">
        <v>2852</v>
      </c>
      <c r="C594" s="440">
        <v>12193800</v>
      </c>
      <c r="D594" s="370">
        <f>VLOOKUP($A$1:$A$1397,BS!$A$8:$A$2406,1,0)</f>
        <v>21900163</v>
      </c>
    </row>
    <row r="595" spans="1:5">
      <c r="A595" s="439">
        <v>21900173</v>
      </c>
      <c r="B595" s="439" t="s">
        <v>2839</v>
      </c>
      <c r="C595" s="440">
        <v>-4267829.96</v>
      </c>
      <c r="D595" s="370">
        <f>VLOOKUP($A$1:$A$1397,BS!$A$8:$A$2406,1,0)</f>
        <v>21900173</v>
      </c>
      <c r="E595" s="440"/>
    </row>
    <row r="596" spans="1:5">
      <c r="A596" s="439">
        <v>21900183</v>
      </c>
      <c r="B596" s="439" t="s">
        <v>2840</v>
      </c>
      <c r="C596" s="440">
        <v>-2868666.68</v>
      </c>
      <c r="D596" s="370">
        <f>VLOOKUP($A$1:$A$1397,BS!$A$8:$A$2406,1,0)</f>
        <v>21900183</v>
      </c>
      <c r="E596" s="440"/>
    </row>
    <row r="597" spans="1:5">
      <c r="A597" s="439">
        <v>21900193</v>
      </c>
      <c r="B597" s="439" t="s">
        <v>2841</v>
      </c>
      <c r="C597" s="440">
        <v>1004033.25</v>
      </c>
      <c r="D597" s="370">
        <f>VLOOKUP($A$1:$A$1397,BS!$A$8:$A$2406,1,0)</f>
        <v>21900193</v>
      </c>
    </row>
    <row r="598" spans="1:5">
      <c r="A598" s="439">
        <v>21900223</v>
      </c>
      <c r="B598" s="439" t="s">
        <v>2827</v>
      </c>
      <c r="C598" s="440">
        <v>-152424.9</v>
      </c>
      <c r="D598" s="370">
        <f>VLOOKUP($A$1:$A$1397,BS!$A$8:$A$2406,1,0)</f>
        <v>21900223</v>
      </c>
      <c r="E598" s="440"/>
    </row>
    <row r="599" spans="1:5">
      <c r="A599" s="439">
        <v>21900233</v>
      </c>
      <c r="B599" s="439" t="s">
        <v>2809</v>
      </c>
      <c r="C599" s="440">
        <v>5016266.8899999997</v>
      </c>
      <c r="D599" s="370">
        <f>VLOOKUP($A$1:$A$1397,BS!$A$8:$A$2406,1,0)</f>
        <v>21900233</v>
      </c>
      <c r="E599" s="440"/>
    </row>
    <row r="600" spans="1:5">
      <c r="A600" s="439">
        <v>21900243</v>
      </c>
      <c r="B600" s="439" t="s">
        <v>2842</v>
      </c>
      <c r="C600" s="440">
        <v>-7861443.9400000004</v>
      </c>
      <c r="D600" s="370">
        <f>VLOOKUP($A$1:$A$1397,BS!$A$8:$A$2406,1,0)</f>
        <v>21900243</v>
      </c>
      <c r="E600" s="440"/>
    </row>
    <row r="601" spans="1:5">
      <c r="A601" s="439">
        <v>22100393</v>
      </c>
      <c r="B601" s="439" t="s">
        <v>440</v>
      </c>
      <c r="C601" s="440">
        <v>-15000000</v>
      </c>
      <c r="D601" s="370">
        <f>VLOOKUP($A$1:$A$1397,BS!$A$8:$A$2406,1,0)</f>
        <v>22100393</v>
      </c>
      <c r="E601" s="440"/>
    </row>
    <row r="602" spans="1:5">
      <c r="A602" s="439">
        <v>22100413</v>
      </c>
      <c r="B602" s="439" t="s">
        <v>138</v>
      </c>
      <c r="C602" s="440">
        <v>-2000000</v>
      </c>
      <c r="D602" s="370">
        <f>VLOOKUP($A$1:$A$1397,BS!$A$8:$A$2406,1,0)</f>
        <v>22100413</v>
      </c>
      <c r="E602" s="440"/>
    </row>
    <row r="603" spans="1:5">
      <c r="A603" s="439">
        <v>22100713</v>
      </c>
      <c r="B603" s="439" t="s">
        <v>478</v>
      </c>
      <c r="C603" s="440">
        <v>-300000000</v>
      </c>
      <c r="D603" s="370">
        <f>VLOOKUP($A$1:$A$1397,BS!$A$8:$A$2406,1,0)</f>
        <v>22100713</v>
      </c>
      <c r="E603" s="440"/>
    </row>
    <row r="604" spans="1:5">
      <c r="A604" s="439">
        <v>22100723</v>
      </c>
      <c r="B604" s="439" t="s">
        <v>479</v>
      </c>
      <c r="C604" s="440">
        <v>-200000000</v>
      </c>
      <c r="D604" s="370">
        <f>VLOOKUP($A$1:$A$1397,BS!$A$8:$A$2406,1,0)</f>
        <v>22100723</v>
      </c>
      <c r="E604" s="440"/>
    </row>
    <row r="605" spans="1:5">
      <c r="A605" s="439">
        <v>22100743</v>
      </c>
      <c r="B605" s="439" t="s">
        <v>1250</v>
      </c>
      <c r="C605" s="440">
        <v>-100000000</v>
      </c>
      <c r="D605" s="370">
        <f>VLOOKUP($A$1:$A$1397,BS!$A$8:$A$2406,1,0)</f>
        <v>22100743</v>
      </c>
      <c r="E605" s="440"/>
    </row>
    <row r="606" spans="1:5">
      <c r="A606" s="439">
        <v>22100823</v>
      </c>
      <c r="B606" s="439" t="s">
        <v>1796</v>
      </c>
      <c r="C606" s="440">
        <v>-250000000</v>
      </c>
      <c r="D606" s="370">
        <f>VLOOKUP($A$1:$A$1397,BS!$A$8:$A$2406,1,0)</f>
        <v>22100823</v>
      </c>
      <c r="E606" s="440"/>
    </row>
    <row r="607" spans="1:5">
      <c r="A607" s="439">
        <v>22100833</v>
      </c>
      <c r="B607" s="439" t="s">
        <v>2557</v>
      </c>
      <c r="C607" s="440">
        <v>-138460000</v>
      </c>
      <c r="D607" s="370">
        <f>VLOOKUP($A$1:$A$1397,BS!$A$8:$A$2406,1,0)</f>
        <v>22100833</v>
      </c>
      <c r="E607" s="440"/>
    </row>
    <row r="608" spans="1:5">
      <c r="A608" s="439">
        <v>22100843</v>
      </c>
      <c r="B608" s="439" t="s">
        <v>2561</v>
      </c>
      <c r="C608" s="440">
        <v>-23400000</v>
      </c>
      <c r="D608" s="370">
        <f>VLOOKUP($A$1:$A$1397,BS!$A$8:$A$2406,1,0)</f>
        <v>22100843</v>
      </c>
      <c r="E608" s="440"/>
    </row>
    <row r="609" spans="1:5">
      <c r="A609" s="439">
        <v>22100853</v>
      </c>
      <c r="B609" s="439" t="s">
        <v>2928</v>
      </c>
      <c r="C609" s="440">
        <v>-425000000</v>
      </c>
      <c r="D609" s="370">
        <f>VLOOKUP($A$1:$A$1397,BS!$A$8:$A$2406,1,0)</f>
        <v>22100853</v>
      </c>
      <c r="E609" s="440"/>
    </row>
    <row r="610" spans="1:5">
      <c r="A610" s="439">
        <v>22100923</v>
      </c>
      <c r="B610" s="439" t="s">
        <v>2199</v>
      </c>
      <c r="C610" s="440">
        <v>-250000000</v>
      </c>
      <c r="D610" s="370">
        <f>VLOOKUP($A$1:$A$1397,BS!$A$8:$A$2406,1,0)</f>
        <v>22100923</v>
      </c>
      <c r="E610" s="440"/>
    </row>
    <row r="611" spans="1:5">
      <c r="A611" s="439">
        <v>22100933</v>
      </c>
      <c r="B611" s="439" t="s">
        <v>2200</v>
      </c>
      <c r="C611" s="440">
        <v>-45000000</v>
      </c>
      <c r="D611" s="370">
        <f>VLOOKUP($A$1:$A$1397,BS!$A$8:$A$2406,1,0)</f>
        <v>22100933</v>
      </c>
      <c r="E611" s="440"/>
    </row>
    <row r="612" spans="1:5">
      <c r="A612" s="439">
        <v>22101023</v>
      </c>
      <c r="B612" s="439" t="s">
        <v>974</v>
      </c>
      <c r="C612" s="440">
        <v>-250000000</v>
      </c>
      <c r="D612" s="370">
        <f>VLOOKUP($A$1:$A$1397,BS!$A$8:$A$2406,1,0)</f>
        <v>22101023</v>
      </c>
      <c r="E612" s="440"/>
    </row>
    <row r="613" spans="1:5">
      <c r="A613" s="439">
        <v>22101033</v>
      </c>
      <c r="B613" s="439" t="s">
        <v>1768</v>
      </c>
      <c r="C613" s="440">
        <v>-300000000</v>
      </c>
      <c r="D613" s="370">
        <f>VLOOKUP($A$1:$A$1397,BS!$A$8:$A$2406,1,0)</f>
        <v>22101033</v>
      </c>
      <c r="E613" s="440"/>
    </row>
    <row r="614" spans="1:5">
      <c r="A614" s="439">
        <v>22101053</v>
      </c>
      <c r="B614" s="439" t="s">
        <v>1818</v>
      </c>
      <c r="C614" s="440">
        <v>-250000000</v>
      </c>
      <c r="D614" s="370">
        <f>VLOOKUP($A$1:$A$1397,BS!$A$8:$A$2406,1,0)</f>
        <v>22101053</v>
      </c>
      <c r="E614" s="440"/>
    </row>
    <row r="615" spans="1:5">
      <c r="A615" s="439">
        <v>22101113</v>
      </c>
      <c r="B615" s="439" t="s">
        <v>1487</v>
      </c>
      <c r="C615" s="440">
        <v>-350000000</v>
      </c>
      <c r="D615" s="370">
        <f>VLOOKUP($A$1:$A$1397,BS!$A$8:$A$2406,1,0)</f>
        <v>22101113</v>
      </c>
      <c r="E615" s="440"/>
    </row>
    <row r="616" spans="1:5">
      <c r="A616" s="439">
        <v>22101123</v>
      </c>
      <c r="B616" s="439" t="s">
        <v>1956</v>
      </c>
      <c r="C616" s="440">
        <v>-325000000</v>
      </c>
      <c r="D616" s="370">
        <f>VLOOKUP($A$1:$A$1397,BS!$A$8:$A$2406,1,0)</f>
        <v>22101123</v>
      </c>
      <c r="E616" s="440"/>
    </row>
    <row r="617" spans="1:5">
      <c r="A617" s="439">
        <v>22101133</v>
      </c>
      <c r="B617" s="439" t="s">
        <v>1951</v>
      </c>
      <c r="C617" s="440">
        <v>-250000000</v>
      </c>
      <c r="D617" s="370">
        <f>VLOOKUP($A$1:$A$1397,BS!$A$8:$A$2406,1,0)</f>
        <v>22101133</v>
      </c>
      <c r="E617" s="440"/>
    </row>
    <row r="618" spans="1:5">
      <c r="A618" s="439">
        <v>22101143</v>
      </c>
      <c r="B618" s="439" t="s">
        <v>2058</v>
      </c>
      <c r="C618" s="440">
        <v>-300000000</v>
      </c>
      <c r="D618" s="370">
        <f>VLOOKUP($A$1:$A$1397,BS!$A$8:$A$2406,1,0)</f>
        <v>22101143</v>
      </c>
      <c r="E618" s="440"/>
    </row>
    <row r="619" spans="1:5">
      <c r="A619" s="439">
        <v>22600083</v>
      </c>
      <c r="B619" s="439" t="s">
        <v>2054</v>
      </c>
      <c r="C619" s="440">
        <v>12469.92</v>
      </c>
      <c r="D619" s="370">
        <f>VLOOKUP($A$1:$A$1397,BS!$A$8:$A$2406,1,0)</f>
        <v>22600083</v>
      </c>
      <c r="E619" s="440"/>
    </row>
    <row r="620" spans="1:5">
      <c r="A620" s="439">
        <v>22600093</v>
      </c>
      <c r="B620" s="439" t="s">
        <v>2929</v>
      </c>
      <c r="C620" s="440">
        <v>1853177.08</v>
      </c>
      <c r="D620" s="370">
        <f>VLOOKUP($A$1:$A$1397,BS!$A$8:$A$2406,1,0)</f>
        <v>22600093</v>
      </c>
      <c r="E620" s="440"/>
    </row>
    <row r="621" spans="1:5">
      <c r="A621" s="439">
        <v>22820011</v>
      </c>
      <c r="B621" s="439" t="s">
        <v>1741</v>
      </c>
      <c r="C621" s="440">
        <v>-332500</v>
      </c>
      <c r="D621" s="370">
        <f>VLOOKUP($A$1:$A$1397,BS!$A$8:$A$2406,1,0)</f>
        <v>22820011</v>
      </c>
      <c r="E621" s="440"/>
    </row>
    <row r="622" spans="1:5">
      <c r="A622" s="439">
        <v>22820012</v>
      </c>
      <c r="B622" s="439" t="s">
        <v>1742</v>
      </c>
      <c r="C622" s="440">
        <v>-47500</v>
      </c>
      <c r="D622" s="370">
        <f>VLOOKUP($A$1:$A$1397,BS!$A$8:$A$2406,1,0)</f>
        <v>22820012</v>
      </c>
      <c r="E622" s="440"/>
    </row>
    <row r="623" spans="1:5">
      <c r="A623" s="439">
        <v>22830003</v>
      </c>
      <c r="B623" s="439" t="s">
        <v>999</v>
      </c>
      <c r="C623" s="440">
        <v>-52131436.149999999</v>
      </c>
      <c r="D623" s="370">
        <f>VLOOKUP($A$1:$A$1397,BS!$A$8:$A$2406,1,0)</f>
        <v>22830003</v>
      </c>
      <c r="E623" s="440"/>
    </row>
    <row r="624" spans="1:5">
      <c r="A624" s="439">
        <v>22830013</v>
      </c>
      <c r="B624" s="439" t="s">
        <v>998</v>
      </c>
      <c r="C624" s="440">
        <v>-5091510.08</v>
      </c>
      <c r="D624" s="370">
        <f>VLOOKUP($A$1:$A$1397,BS!$A$8:$A$2406,1,0)</f>
        <v>22830013</v>
      </c>
      <c r="E624" s="440"/>
    </row>
    <row r="625" spans="1:5">
      <c r="A625" s="439">
        <v>22830023</v>
      </c>
      <c r="B625" s="439" t="s">
        <v>1352</v>
      </c>
      <c r="C625" s="440">
        <v>-39848190.359999999</v>
      </c>
      <c r="D625" s="370">
        <f>VLOOKUP($A$1:$A$1397,BS!$A$8:$A$2406,1,0)</f>
        <v>22830023</v>
      </c>
      <c r="E625" s="440"/>
    </row>
    <row r="626" spans="1:5">
      <c r="A626" s="439">
        <v>22830033</v>
      </c>
      <c r="B626" s="439" t="s">
        <v>2215</v>
      </c>
      <c r="C626" s="440">
        <v>-548983.68999999994</v>
      </c>
      <c r="D626" s="370">
        <f>VLOOKUP($A$1:$A$1397,BS!$A$8:$A$2406,1,0)</f>
        <v>22830033</v>
      </c>
      <c r="E626" s="440"/>
    </row>
    <row r="627" spans="1:5">
      <c r="A627" s="439">
        <v>22830043</v>
      </c>
      <c r="B627" s="439" t="s">
        <v>2583</v>
      </c>
      <c r="C627" s="440">
        <v>-195047.22</v>
      </c>
      <c r="D627" s="370">
        <f>VLOOKUP($A$1:$A$1397,BS!$A$8:$A$2406,1,0)</f>
        <v>22830043</v>
      </c>
      <c r="E627" s="440"/>
    </row>
    <row r="628" spans="1:5">
      <c r="A628" s="439">
        <v>22830053</v>
      </c>
      <c r="B628" s="439" t="s">
        <v>2706</v>
      </c>
      <c r="C628" s="440">
        <v>-1724514.95</v>
      </c>
      <c r="D628" s="370">
        <f>VLOOKUP($A$1:$A$1397,BS!$A$8:$A$2406,1,0)</f>
        <v>22830053</v>
      </c>
      <c r="E628" s="440"/>
    </row>
    <row r="629" spans="1:5">
      <c r="A629" s="439">
        <v>22830063</v>
      </c>
      <c r="B629" s="439" t="s">
        <v>2750</v>
      </c>
      <c r="C629" s="440">
        <v>-50538</v>
      </c>
      <c r="D629" s="370">
        <f>VLOOKUP($A$1:$A$1397,BS!$A$8:$A$2406,1,0)</f>
        <v>22830063</v>
      </c>
      <c r="E629" s="440"/>
    </row>
    <row r="630" spans="1:5">
      <c r="A630" s="439">
        <v>22830073</v>
      </c>
      <c r="B630" s="439" t="s">
        <v>2751</v>
      </c>
      <c r="C630" s="440">
        <v>-97929</v>
      </c>
      <c r="D630" s="370">
        <f>VLOOKUP($A$1:$A$1397,BS!$A$8:$A$2406,1,0)</f>
        <v>22830073</v>
      </c>
      <c r="E630" s="440"/>
    </row>
    <row r="631" spans="1:5">
      <c r="A631" s="439">
        <v>22840012</v>
      </c>
      <c r="B631" s="439" t="s">
        <v>2291</v>
      </c>
      <c r="C631" s="440">
        <v>-631223.56999999995</v>
      </c>
      <c r="D631" s="370">
        <f>VLOOKUP($A$1:$A$1397,BS!$A$8:$A$2406,1,0)</f>
        <v>22840012</v>
      </c>
      <c r="E631" s="440"/>
    </row>
    <row r="632" spans="1:5">
      <c r="A632" s="439">
        <v>22840021</v>
      </c>
      <c r="B632" s="439" t="s">
        <v>1502</v>
      </c>
      <c r="C632" s="440">
        <v>-199475.25</v>
      </c>
      <c r="D632" s="370">
        <f>VLOOKUP($A$1:$A$1397,BS!$A$8:$A$2406,1,0)</f>
        <v>22840021</v>
      </c>
      <c r="E632" s="440"/>
    </row>
    <row r="633" spans="1:5">
      <c r="A633" s="439">
        <v>22840022</v>
      </c>
      <c r="B633" s="439" t="s">
        <v>2292</v>
      </c>
      <c r="C633" s="440">
        <v>-530428.43000000005</v>
      </c>
      <c r="D633" s="370">
        <f>VLOOKUP($A$1:$A$1397,BS!$A$8:$A$2406,1,0)</f>
        <v>22840022</v>
      </c>
      <c r="E633" s="440"/>
    </row>
    <row r="634" spans="1:5">
      <c r="A634" s="439">
        <v>22840031</v>
      </c>
      <c r="B634" s="439" t="s">
        <v>1517</v>
      </c>
      <c r="C634" s="440">
        <v>-258000</v>
      </c>
      <c r="D634" s="370">
        <f>VLOOKUP($A$1:$A$1397,BS!$A$8:$A$2406,1,0)</f>
        <v>22840031</v>
      </c>
      <c r="E634" s="440"/>
    </row>
    <row r="635" spans="1:5">
      <c r="A635" s="439">
        <v>22840032</v>
      </c>
      <c r="B635" s="439" t="s">
        <v>2293</v>
      </c>
      <c r="C635" s="440">
        <v>-3302394.74</v>
      </c>
      <c r="D635" s="370">
        <f>VLOOKUP($A$1:$A$1397,BS!$A$8:$A$2406,1,0)</f>
        <v>22840032</v>
      </c>
      <c r="E635" s="440"/>
    </row>
    <row r="636" spans="1:5">
      <c r="A636" s="439">
        <v>22840042</v>
      </c>
      <c r="B636" s="439" t="s">
        <v>2294</v>
      </c>
      <c r="C636" s="440">
        <v>-236393.37</v>
      </c>
      <c r="D636" s="370">
        <f>VLOOKUP($A$1:$A$1397,BS!$A$8:$A$2406,1,0)</f>
        <v>22840042</v>
      </c>
      <c r="E636" s="440"/>
    </row>
    <row r="637" spans="1:5">
      <c r="A637" s="439">
        <v>22840051</v>
      </c>
      <c r="B637" s="439" t="s">
        <v>1518</v>
      </c>
      <c r="C637" s="440">
        <v>-30000</v>
      </c>
      <c r="D637" s="370">
        <f>VLOOKUP($A$1:$A$1397,BS!$A$8:$A$2406,1,0)</f>
        <v>22840051</v>
      </c>
    </row>
    <row r="638" spans="1:5">
      <c r="A638" s="439">
        <v>22840062</v>
      </c>
      <c r="B638" s="439" t="s">
        <v>2296</v>
      </c>
      <c r="C638" s="440">
        <v>-1293823.8700000001</v>
      </c>
      <c r="D638" s="370">
        <f>VLOOKUP($A$1:$A$1397,BS!$A$8:$A$2406,1,0)</f>
        <v>22840062</v>
      </c>
      <c r="E638" s="440"/>
    </row>
    <row r="639" spans="1:5">
      <c r="A639" s="439">
        <v>22840081</v>
      </c>
      <c r="B639" s="439" t="s">
        <v>1503</v>
      </c>
      <c r="C639" s="440">
        <v>-550000</v>
      </c>
      <c r="D639" s="370">
        <f>VLOOKUP($A$1:$A$1397,BS!$A$8:$A$2406,1,0)</f>
        <v>22840081</v>
      </c>
      <c r="E639" s="440"/>
    </row>
    <row r="640" spans="1:5">
      <c r="A640" s="439">
        <v>22840082</v>
      </c>
      <c r="B640" s="439" t="s">
        <v>2297</v>
      </c>
      <c r="C640" s="440">
        <v>-2473994.61</v>
      </c>
      <c r="D640" s="370">
        <f>VLOOKUP($A$1:$A$1397,BS!$A$8:$A$2406,1,0)</f>
        <v>22840082</v>
      </c>
      <c r="E640" s="440"/>
    </row>
    <row r="641" spans="1:5">
      <c r="A641" s="439">
        <v>22840092</v>
      </c>
      <c r="B641" s="439" t="s">
        <v>2298</v>
      </c>
      <c r="C641" s="440">
        <v>-2050000</v>
      </c>
      <c r="D641" s="370">
        <f>VLOOKUP($A$1:$A$1397,BS!$A$8:$A$2406,1,0)</f>
        <v>22840092</v>
      </c>
      <c r="E641" s="440"/>
    </row>
    <row r="642" spans="1:5">
      <c r="A642" s="439">
        <v>22840102</v>
      </c>
      <c r="B642" s="439" t="s">
        <v>2299</v>
      </c>
      <c r="C642" s="440">
        <v>-499874.44</v>
      </c>
      <c r="D642" s="370">
        <f>VLOOKUP($A$1:$A$1397,BS!$A$8:$A$2406,1,0)</f>
        <v>22840102</v>
      </c>
      <c r="E642" s="440"/>
    </row>
    <row r="643" spans="1:5">
      <c r="A643" s="439">
        <v>22840111</v>
      </c>
      <c r="B643" s="439" t="s">
        <v>1519</v>
      </c>
      <c r="C643" s="440">
        <v>-20000</v>
      </c>
      <c r="D643" s="370">
        <f>VLOOKUP($A$1:$A$1397,BS!$A$8:$A$2406,1,0)</f>
        <v>22840111</v>
      </c>
      <c r="E643" s="440"/>
    </row>
    <row r="644" spans="1:5">
      <c r="A644" s="439">
        <v>22840112</v>
      </c>
      <c r="B644" s="439" t="s">
        <v>2300</v>
      </c>
      <c r="C644" s="440">
        <v>-200000</v>
      </c>
      <c r="D644" s="370">
        <f>VLOOKUP($A$1:$A$1397,BS!$A$8:$A$2406,1,0)</f>
        <v>22840112</v>
      </c>
      <c r="E644" s="440"/>
    </row>
    <row r="645" spans="1:5">
      <c r="A645" s="439">
        <v>22840122</v>
      </c>
      <c r="B645" s="439" t="s">
        <v>2301</v>
      </c>
      <c r="C645" s="440">
        <v>-140000</v>
      </c>
      <c r="D645" s="370">
        <f>VLOOKUP($A$1:$A$1397,BS!$A$8:$A$2406,1,0)</f>
        <v>22840122</v>
      </c>
      <c r="E645" s="440"/>
    </row>
    <row r="646" spans="1:5">
      <c r="A646" s="439">
        <v>22840131</v>
      </c>
      <c r="B646" s="439" t="s">
        <v>1504</v>
      </c>
      <c r="C646" s="440">
        <v>-500000</v>
      </c>
      <c r="D646" s="370">
        <f>VLOOKUP($A$1:$A$1397,BS!$A$8:$A$2406,1,0)</f>
        <v>22840131</v>
      </c>
      <c r="E646" s="440"/>
    </row>
    <row r="647" spans="1:5">
      <c r="A647" s="439">
        <v>22840132</v>
      </c>
      <c r="B647" s="439" t="s">
        <v>2302</v>
      </c>
      <c r="C647" s="440">
        <v>-100000</v>
      </c>
      <c r="D647" s="370">
        <f>VLOOKUP($A$1:$A$1397,BS!$A$8:$A$2406,1,0)</f>
        <v>22840132</v>
      </c>
      <c r="E647" s="440"/>
    </row>
    <row r="648" spans="1:5">
      <c r="A648" s="439">
        <v>22840161</v>
      </c>
      <c r="B648" s="439" t="s">
        <v>1505</v>
      </c>
      <c r="C648" s="440">
        <v>-347291</v>
      </c>
      <c r="D648" s="370">
        <f>VLOOKUP($A$1:$A$1397,BS!$A$8:$A$2406,1,0)</f>
        <v>22840161</v>
      </c>
      <c r="E648" s="440"/>
    </row>
    <row r="649" spans="1:5">
      <c r="A649" s="439">
        <v>22840162</v>
      </c>
      <c r="B649" s="439" t="s">
        <v>2787</v>
      </c>
      <c r="C649" s="440">
        <v>-88616.68</v>
      </c>
      <c r="D649" s="370">
        <f>VLOOKUP($A$1:$A$1397,BS!$A$8:$A$2406,1,0)</f>
        <v>22840162</v>
      </c>
      <c r="E649" s="440"/>
    </row>
    <row r="650" spans="1:5">
      <c r="A650" s="439">
        <v>22840171</v>
      </c>
      <c r="B650" s="439" t="s">
        <v>1506</v>
      </c>
      <c r="C650" s="440">
        <v>-50000</v>
      </c>
      <c r="D650" s="370">
        <f>VLOOKUP($A$1:$A$1397,BS!$A$8:$A$2406,1,0)</f>
        <v>22840171</v>
      </c>
      <c r="E650" s="440"/>
    </row>
    <row r="651" spans="1:5">
      <c r="A651" s="439">
        <v>22840181</v>
      </c>
      <c r="B651" s="439" t="s">
        <v>1520</v>
      </c>
      <c r="C651" s="440">
        <v>-2867992.26</v>
      </c>
      <c r="D651" s="370">
        <f>VLOOKUP($A$1:$A$1397,BS!$A$8:$A$2406,1,0)</f>
        <v>22840181</v>
      </c>
      <c r="E651" s="440"/>
    </row>
    <row r="652" spans="1:5">
      <c r="A652" s="439">
        <v>22840191</v>
      </c>
      <c r="B652" s="439" t="s">
        <v>1507</v>
      </c>
      <c r="C652" s="440">
        <v>-250000</v>
      </c>
      <c r="D652" s="370">
        <f>VLOOKUP($A$1:$A$1397,BS!$A$8:$A$2406,1,0)</f>
        <v>22840191</v>
      </c>
      <c r="E652" s="440"/>
    </row>
    <row r="653" spans="1:5">
      <c r="A653" s="439">
        <v>22840221</v>
      </c>
      <c r="B653" s="439" t="s">
        <v>1526</v>
      </c>
      <c r="C653" s="440">
        <v>-545580.69999999995</v>
      </c>
      <c r="D653" s="370">
        <f>VLOOKUP($A$1:$A$1397,BS!$A$8:$A$2406,1,0)</f>
        <v>22840221</v>
      </c>
      <c r="E653" s="440"/>
    </row>
    <row r="654" spans="1:5">
      <c r="A654" s="439">
        <v>22840231</v>
      </c>
      <c r="B654" s="439" t="s">
        <v>414</v>
      </c>
      <c r="C654" s="440">
        <v>-75000</v>
      </c>
      <c r="D654" s="370">
        <f>VLOOKUP($A$1:$A$1397,BS!$A$8:$A$2406,1,0)</f>
        <v>22840231</v>
      </c>
      <c r="E654" s="440"/>
    </row>
    <row r="655" spans="1:5">
      <c r="A655" s="439">
        <v>22840251</v>
      </c>
      <c r="B655" s="439" t="s">
        <v>928</v>
      </c>
      <c r="C655" s="440">
        <v>-8841357</v>
      </c>
      <c r="D655" s="370">
        <f>VLOOKUP($A$1:$A$1397,BS!$A$8:$A$2406,1,0)</f>
        <v>22840251</v>
      </c>
      <c r="E655" s="440"/>
    </row>
    <row r="656" spans="1:5">
      <c r="A656" s="439">
        <v>22840281</v>
      </c>
      <c r="B656" s="439" t="s">
        <v>2105</v>
      </c>
      <c r="C656" s="440">
        <v>-50000</v>
      </c>
      <c r="D656" s="370">
        <f>VLOOKUP($A$1:$A$1397,BS!$A$8:$A$2406,1,0)</f>
        <v>22840281</v>
      </c>
      <c r="E656" s="440"/>
    </row>
    <row r="657" spans="1:5">
      <c r="A657" s="439">
        <v>22840301</v>
      </c>
      <c r="B657" s="439" t="s">
        <v>2253</v>
      </c>
      <c r="C657" s="440">
        <v>-103859</v>
      </c>
      <c r="D657" s="370">
        <f>VLOOKUP($A$1:$A$1397,BS!$A$8:$A$2406,1,0)</f>
        <v>22840301</v>
      </c>
      <c r="E657" s="440"/>
    </row>
    <row r="658" spans="1:5">
      <c r="A658" s="439">
        <v>22840311</v>
      </c>
      <c r="B658" s="439" t="s">
        <v>2254</v>
      </c>
      <c r="C658" s="440">
        <v>-96000</v>
      </c>
      <c r="D658" s="370">
        <f>VLOOKUP($A$1:$A$1397,BS!$A$8:$A$2406,1,0)</f>
        <v>22840311</v>
      </c>
      <c r="E658" s="440"/>
    </row>
    <row r="659" spans="1:5">
      <c r="A659" s="439">
        <v>22840321</v>
      </c>
      <c r="B659" s="439" t="s">
        <v>2422</v>
      </c>
      <c r="C659" s="440">
        <v>-124867306</v>
      </c>
      <c r="D659" s="370">
        <f>VLOOKUP($A$1:$A$1397,BS!$A$8:$A$2406,1,0)</f>
        <v>22840321</v>
      </c>
      <c r="E659" s="440"/>
    </row>
    <row r="660" spans="1:5">
      <c r="A660" s="439">
        <v>22840331</v>
      </c>
      <c r="B660" s="439" t="s">
        <v>2788</v>
      </c>
      <c r="C660" s="440">
        <v>-74869958</v>
      </c>
      <c r="D660" s="370">
        <f>VLOOKUP($A$1:$A$1397,BS!$A$8:$A$2406,1,0)</f>
        <v>22840331</v>
      </c>
      <c r="E660" s="440"/>
    </row>
    <row r="661" spans="1:5">
      <c r="A661" s="439">
        <v>22840332</v>
      </c>
      <c r="B661" s="439" t="s">
        <v>2295</v>
      </c>
      <c r="C661" s="440">
        <v>-22000000</v>
      </c>
      <c r="D661" s="370">
        <f>VLOOKUP($A$1:$A$1397,BS!$A$8:$A$2406,1,0)</f>
        <v>22840332</v>
      </c>
      <c r="E661" s="440"/>
    </row>
    <row r="662" spans="1:5">
      <c r="A662" s="439">
        <v>22840341</v>
      </c>
      <c r="B662" s="439" t="s">
        <v>2770</v>
      </c>
      <c r="C662" s="440">
        <v>-26416226</v>
      </c>
      <c r="D662" s="370">
        <f>VLOOKUP($A$1:$A$1397,BS!$A$8:$A$2406,1,0)</f>
        <v>22840341</v>
      </c>
      <c r="E662" s="440"/>
    </row>
    <row r="663" spans="1:5">
      <c r="A663" s="439">
        <v>22840351</v>
      </c>
      <c r="B663" s="439" t="s">
        <v>3132</v>
      </c>
      <c r="C663" s="440">
        <v>-465000</v>
      </c>
      <c r="D663" s="370">
        <f>VLOOKUP($A$1:$A$1397,BS!$A$8:$A$2406,1,0)</f>
        <v>22840351</v>
      </c>
      <c r="E663" s="440"/>
    </row>
    <row r="664" spans="1:5">
      <c r="A664" s="439">
        <v>22841001</v>
      </c>
      <c r="B664" s="439" t="s">
        <v>1508</v>
      </c>
      <c r="C664" s="440">
        <v>-4610484.08</v>
      </c>
      <c r="D664" s="370">
        <f>VLOOKUP($A$1:$A$1397,BS!$A$8:$A$2406,1,0)</f>
        <v>22841001</v>
      </c>
      <c r="E664" s="440"/>
    </row>
    <row r="665" spans="1:5">
      <c r="A665" s="439">
        <v>23001021</v>
      </c>
      <c r="B665" s="439" t="s">
        <v>29</v>
      </c>
      <c r="C665" s="440">
        <v>-19082813.390000001</v>
      </c>
      <c r="D665" s="370">
        <f>VLOOKUP($A$1:$A$1397,BS!$A$8:$A$2406,1,0)</f>
        <v>23001021</v>
      </c>
    </row>
    <row r="666" spans="1:5">
      <c r="A666" s="439">
        <v>23001031</v>
      </c>
      <c r="B666" s="439" t="s">
        <v>1095</v>
      </c>
      <c r="C666" s="440">
        <v>-19464965.07</v>
      </c>
      <c r="D666" s="370">
        <f>VLOOKUP($A$1:$A$1397,BS!$A$8:$A$2406,1,0)</f>
        <v>23001031</v>
      </c>
      <c r="E666" s="440"/>
    </row>
    <row r="667" spans="1:5">
      <c r="A667" s="439">
        <v>23001041</v>
      </c>
      <c r="B667" s="439" t="s">
        <v>358</v>
      </c>
      <c r="C667" s="440">
        <v>-12227026.060000001</v>
      </c>
      <c r="D667" s="370">
        <f>VLOOKUP($A$1:$A$1397,BS!$A$8:$A$2406,1,0)</f>
        <v>23001041</v>
      </c>
      <c r="E667" s="440"/>
    </row>
    <row r="668" spans="1:5">
      <c r="A668" s="439">
        <v>23001043</v>
      </c>
      <c r="B668" s="439" t="s">
        <v>2438</v>
      </c>
      <c r="C668" s="440">
        <v>-922411.62</v>
      </c>
      <c r="D668" s="370">
        <f>VLOOKUP($A$1:$A$1397,BS!$A$8:$A$2406,1,0)</f>
        <v>23001043</v>
      </c>
      <c r="E668" s="440"/>
    </row>
    <row r="669" spans="1:5">
      <c r="A669" s="439">
        <v>23001061</v>
      </c>
      <c r="B669" s="439" t="s">
        <v>1000</v>
      </c>
      <c r="C669" s="440">
        <v>-5393455.6200000001</v>
      </c>
      <c r="D669" s="370">
        <f>VLOOKUP($A$1:$A$1397,BS!$A$8:$A$2406,1,0)</f>
        <v>23001061</v>
      </c>
      <c r="E669" s="440"/>
    </row>
    <row r="670" spans="1:5">
      <c r="A670" s="439">
        <v>23001071</v>
      </c>
      <c r="B670" s="439" t="s">
        <v>827</v>
      </c>
      <c r="C670" s="440">
        <v>-9122198.75</v>
      </c>
      <c r="D670" s="370">
        <f>VLOOKUP($A$1:$A$1397,BS!$A$8:$A$2406,1,0)</f>
        <v>23001071</v>
      </c>
      <c r="E670" s="440"/>
    </row>
    <row r="671" spans="1:5">
      <c r="A671" s="439">
        <v>23001092</v>
      </c>
      <c r="B671" s="439" t="s">
        <v>509</v>
      </c>
      <c r="C671" s="440">
        <v>-9150383.2699999996</v>
      </c>
      <c r="D671" s="370">
        <f>VLOOKUP($A$1:$A$1397,BS!$A$8:$A$2406,1,0)</f>
        <v>23001092</v>
      </c>
      <c r="E671" s="440"/>
    </row>
    <row r="672" spans="1:5">
      <c r="A672" s="439">
        <v>23001131</v>
      </c>
      <c r="B672" s="439" t="s">
        <v>2244</v>
      </c>
      <c r="C672" s="440">
        <v>-16957350.780000001</v>
      </c>
      <c r="D672" s="370">
        <f>VLOOKUP($A$1:$A$1397,BS!$A$8:$A$2406,1,0)</f>
        <v>23001131</v>
      </c>
      <c r="E672" s="440"/>
    </row>
    <row r="673" spans="1:5">
      <c r="A673" s="439">
        <v>23001141</v>
      </c>
      <c r="B673" s="439" t="s">
        <v>2433</v>
      </c>
      <c r="C673" s="440">
        <v>-558805.1</v>
      </c>
      <c r="D673" s="370">
        <f>VLOOKUP($A$1:$A$1397,BS!$A$8:$A$2406,1,0)</f>
        <v>23001141</v>
      </c>
      <c r="E673" s="440"/>
    </row>
    <row r="674" spans="1:5">
      <c r="A674" s="439">
        <v>23001151</v>
      </c>
      <c r="B674" s="439" t="s">
        <v>2522</v>
      </c>
      <c r="C674" s="440">
        <v>-117933.14</v>
      </c>
      <c r="D674" s="370">
        <f>VLOOKUP($A$1:$A$1397,BS!$A$8:$A$2406,1,0)</f>
        <v>23001151</v>
      </c>
      <c r="E674" s="440"/>
    </row>
    <row r="675" spans="1:5">
      <c r="A675" s="439">
        <v>23001231</v>
      </c>
      <c r="B675" s="439" t="s">
        <v>2403</v>
      </c>
      <c r="C675" s="440">
        <v>-1170422.45</v>
      </c>
      <c r="D675" s="370">
        <f>VLOOKUP($A$1:$A$1397,BS!$A$8:$A$2406,1,0)</f>
        <v>23001231</v>
      </c>
    </row>
    <row r="676" spans="1:5">
      <c r="A676" s="439">
        <v>23002011</v>
      </c>
      <c r="B676" s="439" t="s">
        <v>1747</v>
      </c>
      <c r="C676" s="440">
        <v>-913833.71</v>
      </c>
      <c r="D676" s="370">
        <f>VLOOKUP($A$1:$A$1397,BS!$A$8:$A$2406,1,0)</f>
        <v>23002011</v>
      </c>
      <c r="E676" s="440"/>
    </row>
    <row r="677" spans="1:5">
      <c r="A677" s="439">
        <v>23002041</v>
      </c>
      <c r="B677" s="439" t="s">
        <v>1148</v>
      </c>
      <c r="C677" s="440">
        <v>-7164443.8799999999</v>
      </c>
      <c r="D677" s="370">
        <f>VLOOKUP($A$1:$A$1397,BS!$A$8:$A$2406,1,0)</f>
        <v>23002041</v>
      </c>
    </row>
    <row r="678" spans="1:5">
      <c r="A678" s="439">
        <v>23002061</v>
      </c>
      <c r="B678" s="439" t="s">
        <v>65</v>
      </c>
      <c r="C678" s="440">
        <v>82298</v>
      </c>
      <c r="D678" s="370">
        <f>VLOOKUP($A$1:$A$1397,BS!$A$8:$A$2406,1,0)</f>
        <v>23002061</v>
      </c>
      <c r="E678" s="440"/>
    </row>
    <row r="679" spans="1:5">
      <c r="A679" s="439">
        <v>23002071</v>
      </c>
      <c r="B679" s="439" t="s">
        <v>50</v>
      </c>
      <c r="C679" s="440">
        <v>251781.44</v>
      </c>
      <c r="D679" s="370">
        <f>VLOOKUP($A$1:$A$1397,BS!$A$8:$A$2406,1,0)</f>
        <v>23002071</v>
      </c>
    </row>
    <row r="680" spans="1:5">
      <c r="A680" s="439">
        <v>23002072</v>
      </c>
      <c r="B680" s="439" t="s">
        <v>2439</v>
      </c>
      <c r="C680" s="440">
        <v>18711.25</v>
      </c>
      <c r="D680" s="370">
        <f>VLOOKUP($A$1:$A$1397,BS!$A$8:$A$2406,1,0)</f>
        <v>23002072</v>
      </c>
    </row>
    <row r="681" spans="1:5">
      <c r="A681" s="439">
        <v>23002091</v>
      </c>
      <c r="B681" s="439" t="s">
        <v>512</v>
      </c>
      <c r="C681" s="440">
        <v>-334079.44</v>
      </c>
      <c r="D681" s="370">
        <f>VLOOKUP($A$1:$A$1397,BS!$A$8:$A$2406,1,0)</f>
        <v>23002091</v>
      </c>
    </row>
    <row r="682" spans="1:5">
      <c r="A682" s="439">
        <v>23002092</v>
      </c>
      <c r="B682" s="439" t="s">
        <v>513</v>
      </c>
      <c r="C682" s="440">
        <v>-18711.25</v>
      </c>
      <c r="D682" s="370">
        <f>VLOOKUP($A$1:$A$1397,BS!$A$8:$A$2406,1,0)</f>
        <v>23002092</v>
      </c>
    </row>
    <row r="683" spans="1:5">
      <c r="A683" s="439">
        <v>23200011</v>
      </c>
      <c r="B683" s="439" t="s">
        <v>1657</v>
      </c>
      <c r="C683" s="440">
        <v>-3424310.68</v>
      </c>
      <c r="D683" s="370">
        <f>VLOOKUP($A$1:$A$1397,BS!$A$8:$A$2406,1,0)</f>
        <v>23200011</v>
      </c>
    </row>
    <row r="684" spans="1:5">
      <c r="A684" s="439">
        <v>23200031</v>
      </c>
      <c r="B684" s="439" t="s">
        <v>403</v>
      </c>
      <c r="C684" s="440">
        <v>-14637607.84</v>
      </c>
      <c r="D684" s="370">
        <f>VLOOKUP($A$1:$A$1397,BS!$A$8:$A$2406,1,0)</f>
        <v>23200031</v>
      </c>
    </row>
    <row r="685" spans="1:5">
      <c r="A685" s="439">
        <v>23200033</v>
      </c>
      <c r="B685" s="439" t="s">
        <v>407</v>
      </c>
      <c r="C685" s="440">
        <v>-409746.27</v>
      </c>
      <c r="D685" s="370">
        <f>VLOOKUP($A$1:$A$1397,BS!$A$8:$A$2406,1,0)</f>
        <v>23200033</v>
      </c>
    </row>
    <row r="686" spans="1:5">
      <c r="A686" s="439">
        <v>23200041</v>
      </c>
      <c r="B686" s="439" t="s">
        <v>772</v>
      </c>
      <c r="C686" s="440">
        <v>-9211987</v>
      </c>
      <c r="D686" s="370">
        <f>VLOOKUP($A$1:$A$1397,BS!$A$8:$A$2406,1,0)</f>
        <v>23200041</v>
      </c>
    </row>
    <row r="687" spans="1:5">
      <c r="A687" s="439">
        <v>23200051</v>
      </c>
      <c r="B687" s="439" t="s">
        <v>773</v>
      </c>
      <c r="C687" s="440">
        <v>-11067498.119999999</v>
      </c>
      <c r="D687" s="370">
        <f>VLOOKUP($A$1:$A$1397,BS!$A$8:$A$2406,1,0)</f>
        <v>23200051</v>
      </c>
    </row>
    <row r="688" spans="1:5">
      <c r="A688" s="439">
        <v>23200061</v>
      </c>
      <c r="B688" s="439" t="s">
        <v>348</v>
      </c>
      <c r="C688" s="440">
        <v>-11023173.029999999</v>
      </c>
      <c r="D688" s="370">
        <f>VLOOKUP($A$1:$A$1397,BS!$A$8:$A$2406,1,0)</f>
        <v>23200061</v>
      </c>
    </row>
    <row r="689" spans="1:5">
      <c r="A689" s="439">
        <v>23200071</v>
      </c>
      <c r="B689" s="439" t="s">
        <v>1774</v>
      </c>
      <c r="C689" s="440">
        <v>-2929155.65</v>
      </c>
      <c r="D689" s="370">
        <f>VLOOKUP($A$1:$A$1397,BS!$A$8:$A$2406,1,0)</f>
        <v>23200071</v>
      </c>
    </row>
    <row r="690" spans="1:5">
      <c r="A690" s="439">
        <v>23200081</v>
      </c>
      <c r="B690" s="439" t="s">
        <v>1775</v>
      </c>
      <c r="C690" s="440">
        <v>-3935846.78</v>
      </c>
      <c r="D690" s="370">
        <f>VLOOKUP($A$1:$A$1397,BS!$A$8:$A$2406,1,0)</f>
        <v>23200081</v>
      </c>
    </row>
    <row r="691" spans="1:5">
      <c r="A691" s="439">
        <v>23200101</v>
      </c>
      <c r="B691" s="439" t="s">
        <v>763</v>
      </c>
      <c r="C691" s="440">
        <v>-1160970.23</v>
      </c>
      <c r="D691" s="370">
        <f>VLOOKUP($A$1:$A$1397,BS!$A$8:$A$2406,1,0)</f>
        <v>23200101</v>
      </c>
    </row>
    <row r="692" spans="1:5">
      <c r="A692" s="439">
        <v>23200103</v>
      </c>
      <c r="B692" s="439" t="s">
        <v>133</v>
      </c>
      <c r="C692" s="440">
        <v>-45545.08</v>
      </c>
      <c r="D692" s="370">
        <f>VLOOKUP($A$1:$A$1397,BS!$A$8:$A$2406,1,0)</f>
        <v>23200103</v>
      </c>
    </row>
    <row r="693" spans="1:5">
      <c r="A693" s="439">
        <v>23200111</v>
      </c>
      <c r="B693" s="439" t="s">
        <v>1776</v>
      </c>
      <c r="C693" s="440">
        <v>-242511</v>
      </c>
      <c r="D693" s="370">
        <f>VLOOKUP($A$1:$A$1397,BS!$A$8:$A$2406,1,0)</f>
        <v>23200111</v>
      </c>
      <c r="E693" s="440"/>
    </row>
    <row r="694" spans="1:5">
      <c r="A694" s="439">
        <v>23200121</v>
      </c>
      <c r="B694" s="439" t="s">
        <v>1527</v>
      </c>
      <c r="C694" s="440">
        <v>-115350.52</v>
      </c>
      <c r="D694" s="370">
        <f>VLOOKUP($A$1:$A$1397,BS!$A$8:$A$2406,1,0)</f>
        <v>23200121</v>
      </c>
      <c r="E694" s="440"/>
    </row>
    <row r="695" spans="1:5">
      <c r="A695" s="439">
        <v>23200221</v>
      </c>
      <c r="B695" s="439" t="s">
        <v>2978</v>
      </c>
      <c r="C695" s="439">
        <v>-0.02</v>
      </c>
      <c r="D695" s="370">
        <f>VLOOKUP($A$1:$A$1397,BS!$A$8:$A$2406,1,0)</f>
        <v>23200221</v>
      </c>
      <c r="E695" s="440"/>
    </row>
    <row r="696" spans="1:5">
      <c r="A696" s="439">
        <v>23200222</v>
      </c>
      <c r="B696" s="439" t="s">
        <v>257</v>
      </c>
      <c r="C696" s="440">
        <v>-10221040.02</v>
      </c>
      <c r="D696" s="370">
        <f>VLOOKUP($A$1:$A$1397,BS!$A$8:$A$2406,1,0)</f>
        <v>23200222</v>
      </c>
      <c r="E696" s="440"/>
    </row>
    <row r="697" spans="1:5">
      <c r="A697" s="439">
        <v>23200242</v>
      </c>
      <c r="B697" s="439" t="s">
        <v>1580</v>
      </c>
      <c r="C697" s="440">
        <v>-12422405.83</v>
      </c>
      <c r="D697" s="370">
        <f>VLOOKUP($A$1:$A$1397,BS!$A$8:$A$2406,1,0)</f>
        <v>23200242</v>
      </c>
    </row>
    <row r="698" spans="1:5">
      <c r="A698" s="439">
        <v>23200333</v>
      </c>
      <c r="B698" s="439" t="s">
        <v>987</v>
      </c>
      <c r="C698" s="440">
        <v>-14703088.01</v>
      </c>
      <c r="D698" s="370">
        <f>VLOOKUP($A$1:$A$1397,BS!$A$8:$A$2406,1,0)</f>
        <v>23200333</v>
      </c>
      <c r="E698" s="440"/>
    </row>
    <row r="699" spans="1:5">
      <c r="A699" s="439">
        <v>23200483</v>
      </c>
      <c r="B699" s="439" t="s">
        <v>622</v>
      </c>
      <c r="C699" s="440">
        <v>-7668815.4199999999</v>
      </c>
      <c r="D699" s="370">
        <f>VLOOKUP($A$1:$A$1397,BS!$A$8:$A$2406,1,0)</f>
        <v>23200483</v>
      </c>
      <c r="E699" s="440"/>
    </row>
    <row r="700" spans="1:5">
      <c r="A700" s="439">
        <v>23200493</v>
      </c>
      <c r="B700" s="439" t="s">
        <v>2795</v>
      </c>
      <c r="C700" s="440">
        <v>-140633.26999999999</v>
      </c>
      <c r="D700" s="370">
        <f>VLOOKUP($A$1:$A$1397,BS!$A$8:$A$2406,1,0)</f>
        <v>23200493</v>
      </c>
      <c r="E700" s="440"/>
    </row>
    <row r="701" spans="1:5">
      <c r="A701" s="439">
        <v>23200543</v>
      </c>
      <c r="B701" s="439" t="s">
        <v>689</v>
      </c>
      <c r="C701" s="440">
        <v>-51966980.229999997</v>
      </c>
      <c r="D701" s="370">
        <f>VLOOKUP($A$1:$A$1397,BS!$A$8:$A$2406,1,0)</f>
        <v>23200543</v>
      </c>
      <c r="E701" s="440"/>
    </row>
    <row r="702" spans="1:5">
      <c r="A702" s="439">
        <v>23200643</v>
      </c>
      <c r="B702" s="439" t="s">
        <v>597</v>
      </c>
      <c r="C702" s="440">
        <v>-6931771.9500000002</v>
      </c>
      <c r="D702" s="370">
        <f>VLOOKUP($A$1:$A$1397,BS!$A$8:$A$2406,1,0)</f>
        <v>23200643</v>
      </c>
      <c r="E702" s="440"/>
    </row>
    <row r="703" spans="1:5">
      <c r="A703" s="439">
        <v>23200653</v>
      </c>
      <c r="B703" s="439" t="s">
        <v>1573</v>
      </c>
      <c r="C703" s="440">
        <v>-1397963.04</v>
      </c>
      <c r="D703" s="370">
        <f>VLOOKUP($A$1:$A$1397,BS!$A$8:$A$2406,1,0)</f>
        <v>23200653</v>
      </c>
      <c r="E703" s="440"/>
    </row>
    <row r="704" spans="1:5">
      <c r="A704" s="439">
        <v>23200693</v>
      </c>
      <c r="B704" s="439" t="s">
        <v>1291</v>
      </c>
      <c r="C704" s="439">
        <v>166.99</v>
      </c>
      <c r="D704" s="370">
        <f>VLOOKUP($A$1:$A$1397,BS!$A$8:$A$2406,1,0)</f>
        <v>23200693</v>
      </c>
      <c r="E704" s="440"/>
    </row>
    <row r="705" spans="1:5">
      <c r="A705" s="439">
        <v>23200733</v>
      </c>
      <c r="B705" s="439" t="s">
        <v>230</v>
      </c>
      <c r="C705" s="440">
        <v>-2162.96</v>
      </c>
      <c r="D705" s="370">
        <f>VLOOKUP($A$1:$A$1397,BS!$A$8:$A$2406,1,0)</f>
        <v>23200733</v>
      </c>
    </row>
    <row r="706" spans="1:5">
      <c r="A706" s="439">
        <v>23200743</v>
      </c>
      <c r="B706" s="439" t="s">
        <v>1821</v>
      </c>
      <c r="C706" s="440">
        <v>14067.92</v>
      </c>
      <c r="D706" s="370">
        <f>VLOOKUP($A$1:$A$1397,BS!$A$8:$A$2406,1,0)</f>
        <v>23200743</v>
      </c>
    </row>
    <row r="707" spans="1:5">
      <c r="A707" s="439">
        <v>23200753</v>
      </c>
      <c r="B707" s="439" t="s">
        <v>1554</v>
      </c>
      <c r="C707" s="440">
        <v>-1857.22</v>
      </c>
      <c r="D707" s="370">
        <f>VLOOKUP($A$1:$A$1397,BS!$A$8:$A$2406,1,0)</f>
        <v>23200753</v>
      </c>
      <c r="E707" s="440"/>
    </row>
    <row r="708" spans="1:5">
      <c r="A708" s="439">
        <v>23200763</v>
      </c>
      <c r="B708" s="439" t="s">
        <v>1820</v>
      </c>
      <c r="C708" s="440">
        <v>6811.68</v>
      </c>
      <c r="D708" s="370">
        <f>VLOOKUP($A$1:$A$1397,BS!$A$8:$A$2406,1,0)</f>
        <v>23200763</v>
      </c>
      <c r="E708" s="440"/>
    </row>
    <row r="709" spans="1:5">
      <c r="A709" s="439">
        <v>23200773</v>
      </c>
      <c r="B709" s="439" t="s">
        <v>1064</v>
      </c>
      <c r="C709" s="440">
        <v>-16738.2</v>
      </c>
      <c r="D709" s="370">
        <f>VLOOKUP($A$1:$A$1397,BS!$A$8:$A$2406,1,0)</f>
        <v>23200773</v>
      </c>
    </row>
    <row r="710" spans="1:5">
      <c r="A710" s="439">
        <v>23200813</v>
      </c>
      <c r="B710" s="439" t="s">
        <v>2870</v>
      </c>
      <c r="C710" s="439">
        <v>28.85</v>
      </c>
      <c r="D710" s="370">
        <f>VLOOKUP($A$1:$A$1397,BS!$A$8:$A$2406,1,0)</f>
        <v>23200813</v>
      </c>
      <c r="E710" s="440"/>
    </row>
    <row r="711" spans="1:5">
      <c r="A711" s="439">
        <v>23200823</v>
      </c>
      <c r="B711" s="439" t="s">
        <v>2886</v>
      </c>
      <c r="C711" s="440">
        <v>-122074.87</v>
      </c>
      <c r="D711" s="370">
        <f>VLOOKUP($A$1:$A$1397,BS!$A$8:$A$2406,1,0)</f>
        <v>23200823</v>
      </c>
      <c r="E711" s="440"/>
    </row>
    <row r="712" spans="1:5">
      <c r="A712" s="441">
        <v>23200833</v>
      </c>
      <c r="B712" s="441" t="s">
        <v>3111</v>
      </c>
      <c r="C712" s="441">
        <v>463.5</v>
      </c>
      <c r="D712" s="443" t="e">
        <f>VLOOKUP($A$1:$A$1397,BS!$A$8:$A$2406,1,0)</f>
        <v>#N/A</v>
      </c>
      <c r="E712" s="440"/>
    </row>
    <row r="713" spans="1:5">
      <c r="A713" s="439">
        <v>23200873</v>
      </c>
      <c r="B713" s="439" t="s">
        <v>2979</v>
      </c>
      <c r="C713" s="440">
        <v>-1625647.9</v>
      </c>
      <c r="D713" s="370">
        <f>VLOOKUP($A$1:$A$1397,BS!$A$8:$A$2406,1,0)</f>
        <v>23200873</v>
      </c>
      <c r="E713" s="440"/>
    </row>
    <row r="714" spans="1:5">
      <c r="A714" s="439">
        <v>23201003</v>
      </c>
      <c r="B714" s="439" t="s">
        <v>737</v>
      </c>
      <c r="C714" s="440">
        <v>-25958065.199999999</v>
      </c>
      <c r="D714" s="370">
        <f>VLOOKUP($A$1:$A$1397,BS!$A$8:$A$2406,1,0)</f>
        <v>23201003</v>
      </c>
      <c r="E714" s="440"/>
    </row>
    <row r="715" spans="1:5">
      <c r="A715" s="439">
        <v>23201013</v>
      </c>
      <c r="B715" s="439" t="s">
        <v>1373</v>
      </c>
      <c r="C715" s="440">
        <v>-6870734.3099999996</v>
      </c>
      <c r="D715" s="370">
        <f>VLOOKUP($A$1:$A$1397,BS!$A$8:$A$2406,1,0)</f>
        <v>23201013</v>
      </c>
      <c r="E715" s="440"/>
    </row>
    <row r="716" spans="1:5">
      <c r="A716" s="439">
        <v>23201033</v>
      </c>
      <c r="B716" s="439" t="s">
        <v>1097</v>
      </c>
      <c r="C716" s="440">
        <v>-179857.26</v>
      </c>
      <c r="D716" s="370">
        <f>VLOOKUP($A$1:$A$1397,BS!$A$8:$A$2406,1,0)</f>
        <v>23201033</v>
      </c>
      <c r="E716" s="440"/>
    </row>
    <row r="717" spans="1:5">
      <c r="A717" s="439">
        <v>23201043</v>
      </c>
      <c r="B717" s="439" t="s">
        <v>464</v>
      </c>
      <c r="C717" s="440">
        <v>48515.06</v>
      </c>
      <c r="D717" s="370">
        <f>VLOOKUP($A$1:$A$1397,BS!$A$8:$A$2406,1,0)</f>
        <v>23201043</v>
      </c>
      <c r="E717" s="440"/>
    </row>
    <row r="718" spans="1:5">
      <c r="A718" s="439">
        <v>23201053</v>
      </c>
      <c r="B718" s="439" t="s">
        <v>2434</v>
      </c>
      <c r="C718" s="440">
        <v>-176281.65</v>
      </c>
      <c r="D718" s="370">
        <f>VLOOKUP($A$1:$A$1397,BS!$A$8:$A$2406,1,0)</f>
        <v>23201053</v>
      </c>
      <c r="E718" s="440"/>
    </row>
    <row r="719" spans="1:5">
      <c r="A719" s="439">
        <v>23201073</v>
      </c>
      <c r="B719" s="439" t="s">
        <v>1220</v>
      </c>
      <c r="C719" s="439">
        <v>-532.76</v>
      </c>
      <c r="D719" s="370">
        <f>VLOOKUP($A$1:$A$1397,BS!$A$8:$A$2406,1,0)</f>
        <v>23201073</v>
      </c>
      <c r="E719" s="440"/>
    </row>
    <row r="720" spans="1:5">
      <c r="A720" s="439">
        <v>23201113</v>
      </c>
      <c r="B720" s="439" t="s">
        <v>539</v>
      </c>
      <c r="C720" s="440">
        <v>16775.82</v>
      </c>
      <c r="D720" s="370">
        <f>VLOOKUP($A$1:$A$1397,BS!$A$8:$A$2406,1,0)</f>
        <v>23201113</v>
      </c>
      <c r="E720" s="440"/>
    </row>
    <row r="721" spans="1:5">
      <c r="A721" s="439">
        <v>23201153</v>
      </c>
      <c r="B721" s="439" t="s">
        <v>2487</v>
      </c>
      <c r="C721" s="440">
        <v>-8106.45</v>
      </c>
      <c r="D721" s="370">
        <f>VLOOKUP($A$1:$A$1397,BS!$A$8:$A$2406,1,0)</f>
        <v>23201153</v>
      </c>
      <c r="E721" s="440"/>
    </row>
    <row r="722" spans="1:5">
      <c r="A722" s="439">
        <v>23201163</v>
      </c>
      <c r="B722" s="439" t="s">
        <v>2488</v>
      </c>
      <c r="C722" s="440">
        <v>-6936.23</v>
      </c>
      <c r="D722" s="370">
        <f>VLOOKUP($A$1:$A$1397,BS!$A$8:$A$2406,1,0)</f>
        <v>23201163</v>
      </c>
    </row>
    <row r="723" spans="1:5">
      <c r="A723" s="439">
        <v>23201173</v>
      </c>
      <c r="B723" s="439" t="s">
        <v>462</v>
      </c>
      <c r="C723" s="440">
        <v>88078.03</v>
      </c>
      <c r="D723" s="370">
        <f>VLOOKUP($A$1:$A$1397,BS!$A$8:$A$2406,1,0)</f>
        <v>23201173</v>
      </c>
      <c r="E723" s="440"/>
    </row>
    <row r="724" spans="1:5">
      <c r="A724" s="439">
        <v>23201193</v>
      </c>
      <c r="B724" s="439" t="s">
        <v>2489</v>
      </c>
      <c r="C724" s="440">
        <v>-22287.14</v>
      </c>
      <c r="D724" s="370">
        <f>VLOOKUP($A$1:$A$1397,BS!$A$8:$A$2406,1,0)</f>
        <v>23201193</v>
      </c>
      <c r="E724" s="440"/>
    </row>
    <row r="725" spans="1:5">
      <c r="A725" s="439">
        <v>23201203</v>
      </c>
      <c r="B725" s="439" t="s">
        <v>2490</v>
      </c>
      <c r="C725" s="440">
        <v>-1633.01</v>
      </c>
      <c r="D725" s="370">
        <f>VLOOKUP($A$1:$A$1397,BS!$A$8:$A$2406,1,0)</f>
        <v>23201203</v>
      </c>
      <c r="E725" s="440"/>
    </row>
    <row r="726" spans="1:5">
      <c r="A726" s="439">
        <v>23201213</v>
      </c>
      <c r="B726" s="439" t="s">
        <v>2902</v>
      </c>
      <c r="C726" s="439">
        <v>-8.85</v>
      </c>
      <c r="D726" s="370">
        <f>VLOOKUP($A$1:$A$1397,BS!$A$8:$A$2406,1,0)</f>
        <v>23201213</v>
      </c>
      <c r="E726" s="440"/>
    </row>
    <row r="727" spans="1:5">
      <c r="A727" s="439">
        <v>23201251</v>
      </c>
      <c r="B727" s="439" t="s">
        <v>2440</v>
      </c>
      <c r="C727" s="440">
        <v>-1110041</v>
      </c>
      <c r="D727" s="370">
        <f>VLOOKUP($A$1:$A$1397,BS!$A$8:$A$2406,1,0)</f>
        <v>23201251</v>
      </c>
      <c r="E727" s="440"/>
    </row>
    <row r="728" spans="1:5">
      <c r="A728" s="439">
        <v>23202183</v>
      </c>
      <c r="B728" s="439" t="s">
        <v>1183</v>
      </c>
      <c r="C728" s="439">
        <v>-145.31</v>
      </c>
      <c r="D728" s="370">
        <f>VLOOKUP($A$1:$A$1397,BS!$A$8:$A$2406,1,0)</f>
        <v>23202183</v>
      </c>
      <c r="E728" s="440"/>
    </row>
    <row r="729" spans="1:5">
      <c r="A729" s="439">
        <v>23202233</v>
      </c>
      <c r="B729" s="439" t="s">
        <v>2975</v>
      </c>
      <c r="C729" s="440">
        <v>2322709.04</v>
      </c>
      <c r="D729" s="370">
        <f>VLOOKUP($A$1:$A$1397,BS!$A$8:$A$2406,1,0)</f>
        <v>23202233</v>
      </c>
    </row>
    <row r="730" spans="1:5">
      <c r="A730" s="439">
        <v>23202353</v>
      </c>
      <c r="B730" s="439" t="s">
        <v>2976</v>
      </c>
      <c r="C730" s="440">
        <v>-13782130.1</v>
      </c>
      <c r="D730" s="370">
        <f>VLOOKUP($A$1:$A$1397,BS!$A$8:$A$2406,1,0)</f>
        <v>23202353</v>
      </c>
      <c r="E730" s="440"/>
    </row>
    <row r="731" spans="1:5">
      <c r="A731" s="439">
        <v>23500003</v>
      </c>
      <c r="B731" s="439" t="s">
        <v>2507</v>
      </c>
      <c r="C731" s="440">
        <v>-28782942</v>
      </c>
      <c r="D731" s="370">
        <f>VLOOKUP($A$1:$A$1397,BS!$A$8:$A$2406,1,0)</f>
        <v>23500003</v>
      </c>
      <c r="E731" s="440"/>
    </row>
    <row r="732" spans="1:5">
      <c r="A732" s="439">
        <v>23500011</v>
      </c>
      <c r="B732" s="439" t="s">
        <v>935</v>
      </c>
      <c r="C732" s="440">
        <v>-6686993.8099999996</v>
      </c>
      <c r="D732" s="370">
        <f>VLOOKUP($A$1:$A$1397,BS!$A$8:$A$2406,1,0)</f>
        <v>23500011</v>
      </c>
      <c r="E732" s="440"/>
    </row>
    <row r="733" spans="1:5">
      <c r="A733" s="439">
        <v>23600021</v>
      </c>
      <c r="B733" s="439" t="s">
        <v>2281</v>
      </c>
      <c r="C733" s="440">
        <v>-3937129.35</v>
      </c>
      <c r="D733" s="370">
        <f>VLOOKUP($A$1:$A$1397,BS!$A$8:$A$2406,1,0)</f>
        <v>23600021</v>
      </c>
      <c r="E733" s="440"/>
    </row>
    <row r="734" spans="1:5">
      <c r="A734" s="439">
        <v>23600022</v>
      </c>
      <c r="B734" s="439" t="s">
        <v>2282</v>
      </c>
      <c r="C734" s="440">
        <v>-1167260.81</v>
      </c>
      <c r="D734" s="370">
        <f>VLOOKUP($A$1:$A$1397,BS!$A$8:$A$2406,1,0)</f>
        <v>23600022</v>
      </c>
      <c r="E734" s="440"/>
    </row>
    <row r="735" spans="1:5">
      <c r="A735" s="439">
        <v>23600063</v>
      </c>
      <c r="B735" s="439" t="s">
        <v>897</v>
      </c>
      <c r="C735" s="439">
        <v>-108.27</v>
      </c>
      <c r="D735" s="370">
        <f>VLOOKUP($A$1:$A$1397,BS!$A$8:$A$2406,1,0)</f>
        <v>23600063</v>
      </c>
      <c r="E735" s="440"/>
    </row>
    <row r="736" spans="1:5">
      <c r="A736" s="439">
        <v>23600201</v>
      </c>
      <c r="B736" s="439" t="s">
        <v>453</v>
      </c>
      <c r="C736" s="440">
        <v>-43050553.270000003</v>
      </c>
      <c r="D736" s="370">
        <f>VLOOKUP($A$1:$A$1397,BS!$A$8:$A$2406,1,0)</f>
        <v>23600201</v>
      </c>
    </row>
    <row r="737" spans="1:5">
      <c r="A737" s="439">
        <v>23600211</v>
      </c>
      <c r="B737" s="439" t="s">
        <v>454</v>
      </c>
      <c r="C737" s="440">
        <v>-10159057.289999999</v>
      </c>
      <c r="D737" s="370">
        <f>VLOOKUP($A$1:$A$1397,BS!$A$8:$A$2406,1,0)</f>
        <v>23600211</v>
      </c>
      <c r="E737" s="440"/>
    </row>
    <row r="738" spans="1:5">
      <c r="A738" s="439">
        <v>23600213</v>
      </c>
      <c r="B738" s="439" t="s">
        <v>1732</v>
      </c>
      <c r="C738" s="440">
        <v>-123625.97</v>
      </c>
      <c r="D738" s="370">
        <f>VLOOKUP($A$1:$A$1397,BS!$A$8:$A$2406,1,0)</f>
        <v>23600213</v>
      </c>
      <c r="E738" s="440"/>
    </row>
    <row r="739" spans="1:5">
      <c r="A739" s="439">
        <v>23600221</v>
      </c>
      <c r="B739" s="439" t="s">
        <v>670</v>
      </c>
      <c r="C739" s="440">
        <v>97287.29</v>
      </c>
      <c r="D739" s="370">
        <f>VLOOKUP($A$1:$A$1397,BS!$A$8:$A$2406,1,0)</f>
        <v>23600221</v>
      </c>
      <c r="E739" s="440"/>
    </row>
    <row r="740" spans="1:5">
      <c r="A740" s="439">
        <v>23600232</v>
      </c>
      <c r="B740" s="439" t="s">
        <v>455</v>
      </c>
      <c r="C740" s="440">
        <v>-18430542.609999999</v>
      </c>
      <c r="D740" s="370">
        <f>VLOOKUP($A$1:$A$1397,BS!$A$8:$A$2406,1,0)</f>
        <v>23600232</v>
      </c>
    </row>
    <row r="741" spans="1:5">
      <c r="A741" s="439">
        <v>23600351</v>
      </c>
      <c r="B741" s="439" t="s">
        <v>1544</v>
      </c>
      <c r="C741" s="440">
        <v>-6850285.7000000002</v>
      </c>
      <c r="D741" s="370">
        <f>VLOOKUP($A$1:$A$1397,BS!$A$8:$A$2406,1,0)</f>
        <v>23600351</v>
      </c>
      <c r="E741" s="440"/>
    </row>
    <row r="742" spans="1:5">
      <c r="A742" s="439">
        <v>23600391</v>
      </c>
      <c r="B742" s="439" t="s">
        <v>699</v>
      </c>
      <c r="C742" s="440">
        <v>-112997.97</v>
      </c>
      <c r="D742" s="370">
        <f>VLOOKUP($A$1:$A$1397,BS!$A$8:$A$2406,1,0)</f>
        <v>23600391</v>
      </c>
      <c r="E742" s="440"/>
    </row>
    <row r="743" spans="1:5">
      <c r="A743" s="439">
        <v>23600421</v>
      </c>
      <c r="B743" s="439" t="s">
        <v>2460</v>
      </c>
      <c r="C743" s="439">
        <v>-4.6100000000000003</v>
      </c>
      <c r="D743" s="370">
        <f>VLOOKUP($A$1:$A$1397,BS!$A$8:$A$2406,1,0)</f>
        <v>23600421</v>
      </c>
      <c r="E743" s="440"/>
    </row>
    <row r="744" spans="1:5">
      <c r="A744" s="439">
        <v>23600431</v>
      </c>
      <c r="B744" s="439" t="s">
        <v>2822</v>
      </c>
      <c r="C744" s="440">
        <v>1600</v>
      </c>
      <c r="D744" s="370">
        <f>VLOOKUP($A$1:$A$1397,BS!$A$8:$A$2406,1,0)</f>
        <v>23600431</v>
      </c>
    </row>
    <row r="745" spans="1:5">
      <c r="A745" s="439">
        <v>23600471</v>
      </c>
      <c r="B745" s="439" t="s">
        <v>1724</v>
      </c>
      <c r="C745" s="440">
        <v>-6719766.5499999998</v>
      </c>
      <c r="D745" s="370">
        <f>VLOOKUP($A$1:$A$1397,BS!$A$8:$A$2406,1,0)</f>
        <v>23600471</v>
      </c>
    </row>
    <row r="746" spans="1:5">
      <c r="A746" s="439">
        <v>23600552</v>
      </c>
      <c r="B746" s="439" t="s">
        <v>1724</v>
      </c>
      <c r="C746" s="440">
        <v>-2783517.89</v>
      </c>
      <c r="D746" s="370">
        <f>VLOOKUP($A$1:$A$1397,BS!$A$8:$A$2406,1,0)</f>
        <v>23600552</v>
      </c>
      <c r="E746" s="440"/>
    </row>
    <row r="747" spans="1:5">
      <c r="A747" s="439">
        <v>23600602</v>
      </c>
      <c r="B747" s="439" t="s">
        <v>1725</v>
      </c>
      <c r="C747" s="440">
        <v>-3453232.2</v>
      </c>
      <c r="D747" s="370">
        <f>VLOOKUP($A$1:$A$1397,BS!$A$8:$A$2406,1,0)</f>
        <v>23600602</v>
      </c>
      <c r="E747" s="440"/>
    </row>
    <row r="748" spans="1:5">
      <c r="A748" s="439">
        <v>23601003</v>
      </c>
      <c r="B748" s="439" t="s">
        <v>1610</v>
      </c>
      <c r="C748" s="440">
        <v>-117579.03</v>
      </c>
      <c r="D748" s="370">
        <f>VLOOKUP($A$1:$A$1397,BS!$A$8:$A$2406,1,0)</f>
        <v>23601003</v>
      </c>
      <c r="E748" s="440"/>
    </row>
    <row r="749" spans="1:5">
      <c r="A749" s="439">
        <v>23601013</v>
      </c>
      <c r="B749" s="439" t="s">
        <v>2283</v>
      </c>
      <c r="C749" s="440">
        <v>-118184.26</v>
      </c>
      <c r="D749" s="370">
        <f>VLOOKUP($A$1:$A$1397,BS!$A$8:$A$2406,1,0)</f>
        <v>23601013</v>
      </c>
    </row>
    <row r="750" spans="1:5">
      <c r="A750" s="439">
        <v>23601023</v>
      </c>
      <c r="B750" s="439" t="s">
        <v>645</v>
      </c>
      <c r="C750" s="440">
        <v>-7447.12</v>
      </c>
      <c r="D750" s="370">
        <f>VLOOKUP($A$1:$A$1397,BS!$A$8:$A$2406,1,0)</f>
        <v>23601023</v>
      </c>
    </row>
    <row r="751" spans="1:5">
      <c r="A751" s="439">
        <v>23601043</v>
      </c>
      <c r="B751" s="439" t="s">
        <v>1733</v>
      </c>
      <c r="C751" s="440">
        <v>-1410.88</v>
      </c>
      <c r="D751" s="370">
        <f>VLOOKUP($A$1:$A$1397,BS!$A$8:$A$2406,1,0)</f>
        <v>23601043</v>
      </c>
      <c r="E751" s="440"/>
    </row>
    <row r="752" spans="1:5">
      <c r="A752" s="439">
        <v>23700363</v>
      </c>
      <c r="B752" s="439" t="s">
        <v>1583</v>
      </c>
      <c r="C752" s="440">
        <v>-402187.5</v>
      </c>
      <c r="D752" s="370">
        <f>VLOOKUP($A$1:$A$1397,BS!$A$8:$A$2406,1,0)</f>
        <v>23700363</v>
      </c>
      <c r="E752" s="440"/>
    </row>
    <row r="753" spans="1:5">
      <c r="A753" s="439">
        <v>23700383</v>
      </c>
      <c r="B753" s="439" t="s">
        <v>186</v>
      </c>
      <c r="C753" s="440">
        <v>-54000</v>
      </c>
      <c r="D753" s="370">
        <f>VLOOKUP($A$1:$A$1397,BS!$A$8:$A$2406,1,0)</f>
        <v>23700383</v>
      </c>
    </row>
    <row r="754" spans="1:5">
      <c r="A754" s="439">
        <v>23700713</v>
      </c>
      <c r="B754" s="439" t="s">
        <v>1093</v>
      </c>
      <c r="C754" s="440">
        <v>-63291.14</v>
      </c>
      <c r="D754" s="370">
        <f>VLOOKUP($A$1:$A$1397,BS!$A$8:$A$2406,1,0)</f>
        <v>23700713</v>
      </c>
      <c r="E754" s="440"/>
    </row>
    <row r="755" spans="1:5">
      <c r="A755" s="439">
        <v>23700813</v>
      </c>
      <c r="B755" s="439" t="s">
        <v>375</v>
      </c>
      <c r="C755" s="440">
        <v>-291666.44</v>
      </c>
      <c r="D755" s="370">
        <f>VLOOKUP($A$1:$A$1397,BS!$A$8:$A$2406,1,0)</f>
        <v>23700813</v>
      </c>
      <c r="E755" s="440"/>
    </row>
    <row r="756" spans="1:5">
      <c r="A756" s="439">
        <v>23700823</v>
      </c>
      <c r="B756" s="439" t="s">
        <v>129</v>
      </c>
      <c r="C756" s="440">
        <v>-1684999.77</v>
      </c>
      <c r="D756" s="370">
        <f>VLOOKUP($A$1:$A$1397,BS!$A$8:$A$2406,1,0)</f>
        <v>23700823</v>
      </c>
      <c r="E756" s="440"/>
    </row>
    <row r="757" spans="1:5">
      <c r="A757" s="439">
        <v>23700841</v>
      </c>
      <c r="B757" s="439" t="s">
        <v>1197</v>
      </c>
      <c r="C757" s="440">
        <v>-460251.34</v>
      </c>
      <c r="D757" s="370">
        <f>VLOOKUP($A$1:$A$1397,BS!$A$8:$A$2406,1,0)</f>
        <v>23700841</v>
      </c>
      <c r="E757" s="440"/>
    </row>
    <row r="758" spans="1:5">
      <c r="A758" s="439">
        <v>23700873</v>
      </c>
      <c r="B758" s="439" t="s">
        <v>1792</v>
      </c>
      <c r="C758" s="440">
        <v>-2632500</v>
      </c>
      <c r="D758" s="370">
        <f>VLOOKUP($A$1:$A$1397,BS!$A$8:$A$2406,1,0)</f>
        <v>23700873</v>
      </c>
      <c r="E758" s="440"/>
    </row>
    <row r="759" spans="1:5">
      <c r="A759" s="439">
        <v>23700963</v>
      </c>
      <c r="B759" s="439" t="s">
        <v>1848</v>
      </c>
      <c r="C759" s="440">
        <v>-5749535.0599999996</v>
      </c>
      <c r="D759" s="370">
        <f>VLOOKUP($A$1:$A$1397,BS!$A$8:$A$2406,1,0)</f>
        <v>23700963</v>
      </c>
      <c r="E759" s="440"/>
    </row>
    <row r="760" spans="1:5">
      <c r="A760" s="439">
        <v>23701023</v>
      </c>
      <c r="B760" s="439" t="s">
        <v>978</v>
      </c>
      <c r="C760" s="440">
        <v>-6349804.4299999997</v>
      </c>
      <c r="D760" s="370">
        <f>VLOOKUP($A$1:$A$1397,BS!$A$8:$A$2406,1,0)</f>
        <v>23701023</v>
      </c>
      <c r="E760" s="440"/>
    </row>
    <row r="761" spans="1:5">
      <c r="A761" s="439">
        <v>23701033</v>
      </c>
      <c r="B761" s="439" t="s">
        <v>1769</v>
      </c>
      <c r="C761" s="440">
        <v>-2405033.33</v>
      </c>
      <c r="D761" s="370">
        <f>VLOOKUP($A$1:$A$1397,BS!$A$8:$A$2406,1,0)</f>
        <v>23701033</v>
      </c>
    </row>
    <row r="762" spans="1:5">
      <c r="A762" s="439">
        <v>23701053</v>
      </c>
      <c r="B762" s="439" t="s">
        <v>1818</v>
      </c>
      <c r="C762" s="440">
        <v>-7264583.5099999998</v>
      </c>
      <c r="D762" s="370">
        <f>VLOOKUP($A$1:$A$1397,BS!$A$8:$A$2406,1,0)</f>
        <v>23701053</v>
      </c>
      <c r="E762" s="440"/>
    </row>
    <row r="763" spans="1:5">
      <c r="A763" s="439">
        <v>23701063</v>
      </c>
      <c r="B763" s="439" t="s">
        <v>1856</v>
      </c>
      <c r="C763" s="440">
        <v>-98014.39</v>
      </c>
      <c r="D763" s="370">
        <f>VLOOKUP($A$1:$A$1397,BS!$A$8:$A$2406,1,0)</f>
        <v>23701063</v>
      </c>
      <c r="E763" s="440"/>
    </row>
    <row r="764" spans="1:5">
      <c r="A764" s="439">
        <v>23701113</v>
      </c>
      <c r="B764" s="439" t="s">
        <v>415</v>
      </c>
      <c r="C764" s="440">
        <v>-1679125</v>
      </c>
      <c r="D764" s="370">
        <f>VLOOKUP($A$1:$A$1397,BS!$A$8:$A$2406,1,0)</f>
        <v>23701113</v>
      </c>
      <c r="E764" s="440"/>
    </row>
    <row r="765" spans="1:5">
      <c r="A765" s="439">
        <v>23701123</v>
      </c>
      <c r="B765" s="439" t="s">
        <v>1956</v>
      </c>
      <c r="C765" s="440">
        <v>-2458850.84</v>
      </c>
      <c r="D765" s="370">
        <f>VLOOKUP($A$1:$A$1397,BS!$A$8:$A$2406,1,0)</f>
        <v>23701123</v>
      </c>
      <c r="E765" s="440"/>
    </row>
    <row r="766" spans="1:5">
      <c r="A766" s="439">
        <v>23701133</v>
      </c>
      <c r="B766" s="439" t="s">
        <v>1951</v>
      </c>
      <c r="C766" s="440">
        <v>-4242944.2</v>
      </c>
      <c r="D766" s="370">
        <f>VLOOKUP($A$1:$A$1397,BS!$A$8:$A$2406,1,0)</f>
        <v>23701133</v>
      </c>
      <c r="E766" s="440"/>
    </row>
    <row r="767" spans="1:5">
      <c r="A767" s="439">
        <v>23701143</v>
      </c>
      <c r="B767" s="439" t="s">
        <v>2058</v>
      </c>
      <c r="C767" s="440">
        <v>-798716.66</v>
      </c>
      <c r="D767" s="370">
        <f>VLOOKUP($A$1:$A$1397,BS!$A$8:$A$2406,1,0)</f>
        <v>23701143</v>
      </c>
      <c r="E767" s="440"/>
    </row>
    <row r="768" spans="1:5">
      <c r="A768" s="439">
        <v>23701153</v>
      </c>
      <c r="B768" s="439" t="s">
        <v>2199</v>
      </c>
      <c r="C768" s="440">
        <v>-5111416.67</v>
      </c>
      <c r="D768" s="370">
        <f>VLOOKUP($A$1:$A$1397,BS!$A$8:$A$2406,1,0)</f>
        <v>23701153</v>
      </c>
      <c r="E768" s="440"/>
    </row>
    <row r="769" spans="1:5">
      <c r="A769" s="439">
        <v>23701163</v>
      </c>
      <c r="B769" s="439" t="s">
        <v>2200</v>
      </c>
      <c r="C769" s="440">
        <v>-975250</v>
      </c>
      <c r="D769" s="370">
        <f>VLOOKUP($A$1:$A$1397,BS!$A$8:$A$2406,1,0)</f>
        <v>23701163</v>
      </c>
      <c r="E769" s="440"/>
    </row>
    <row r="770" spans="1:5">
      <c r="A770" s="439">
        <v>23701173</v>
      </c>
      <c r="B770" s="439" t="s">
        <v>2515</v>
      </c>
      <c r="C770" s="440">
        <v>-32766.6</v>
      </c>
      <c r="D770" s="370">
        <f>VLOOKUP($A$1:$A$1397,BS!$A$8:$A$2406,1,0)</f>
        <v>23701173</v>
      </c>
      <c r="E770" s="440"/>
    </row>
    <row r="771" spans="1:5">
      <c r="A771" s="439">
        <v>23701183</v>
      </c>
      <c r="B771" s="439" t="s">
        <v>2557</v>
      </c>
      <c r="C771" s="440">
        <v>-914989.83</v>
      </c>
      <c r="D771" s="370">
        <f>VLOOKUP($A$1:$A$1397,BS!$A$8:$A$2406,1,0)</f>
        <v>23701183</v>
      </c>
      <c r="E771" s="440"/>
    </row>
    <row r="772" spans="1:5">
      <c r="A772" s="439">
        <v>23701193</v>
      </c>
      <c r="B772" s="439" t="s">
        <v>2561</v>
      </c>
      <c r="C772" s="440">
        <v>-158600</v>
      </c>
      <c r="D772" s="370">
        <f>VLOOKUP($A$1:$A$1397,BS!$A$8:$A$2406,1,0)</f>
        <v>23701193</v>
      </c>
    </row>
    <row r="773" spans="1:5">
      <c r="A773" s="441">
        <v>23701203</v>
      </c>
      <c r="B773" s="441" t="s">
        <v>2930</v>
      </c>
      <c r="C773" s="442">
        <v>-8172986.1399999997</v>
      </c>
      <c r="D773" s="443" t="e">
        <f>VLOOKUP($A$1:$A$1397,BS!$A$8:$A$2406,1,0)</f>
        <v>#N/A</v>
      </c>
    </row>
    <row r="774" spans="1:5">
      <c r="A774" s="439">
        <v>24100063</v>
      </c>
      <c r="B774" s="439" t="s">
        <v>1793</v>
      </c>
      <c r="C774" s="439">
        <v>-316</v>
      </c>
      <c r="D774" s="370">
        <f>VLOOKUP($A$1:$A$1397,BS!$A$8:$A$2406,1,0)</f>
        <v>24100063</v>
      </c>
      <c r="E774" s="440"/>
    </row>
    <row r="775" spans="1:5">
      <c r="A775" s="439">
        <v>24100173</v>
      </c>
      <c r="B775" s="439" t="s">
        <v>1793</v>
      </c>
      <c r="C775" s="440">
        <v>-24901.21</v>
      </c>
      <c r="D775" s="370">
        <f>VLOOKUP($A$1:$A$1397,BS!$A$8:$A$2406,1,0)</f>
        <v>24100173</v>
      </c>
      <c r="E775" s="440"/>
    </row>
    <row r="776" spans="1:5">
      <c r="A776" s="439">
        <v>24100212</v>
      </c>
      <c r="B776" s="439" t="s">
        <v>1135</v>
      </c>
      <c r="C776" s="440">
        <v>-630249.23</v>
      </c>
      <c r="D776" s="370">
        <f>VLOOKUP($A$1:$A$1397,BS!$A$8:$A$2406,1,0)</f>
        <v>24100212</v>
      </c>
      <c r="E776" s="440"/>
    </row>
    <row r="777" spans="1:5">
      <c r="A777" s="439">
        <v>24200011</v>
      </c>
      <c r="B777" s="439" t="s">
        <v>2243</v>
      </c>
      <c r="C777" s="440">
        <v>-63924.81</v>
      </c>
      <c r="D777" s="370">
        <f>VLOOKUP($A$1:$A$1397,BS!$A$8:$A$2406,1,0)</f>
        <v>24200011</v>
      </c>
      <c r="E777" s="440"/>
    </row>
    <row r="778" spans="1:5">
      <c r="A778" s="439">
        <v>24200041</v>
      </c>
      <c r="B778" s="439" t="s">
        <v>1150</v>
      </c>
      <c r="C778" s="440">
        <v>-59670</v>
      </c>
      <c r="D778" s="370">
        <f>VLOOKUP($A$1:$A$1397,BS!$A$8:$A$2406,1,0)</f>
        <v>24200041</v>
      </c>
      <c r="E778" s="440"/>
    </row>
    <row r="779" spans="1:5">
      <c r="A779" s="439">
        <v>24200061</v>
      </c>
      <c r="B779" s="439" t="s">
        <v>2492</v>
      </c>
      <c r="C779" s="440">
        <v>-1365491.88</v>
      </c>
      <c r="D779" s="370">
        <f>VLOOKUP($A$1:$A$1397,BS!$A$8:$A$2406,1,0)</f>
        <v>24200061</v>
      </c>
      <c r="E779" s="440"/>
    </row>
    <row r="780" spans="1:5">
      <c r="A780" s="439">
        <v>24200103</v>
      </c>
      <c r="B780" s="439" t="s">
        <v>2398</v>
      </c>
      <c r="C780" s="440">
        <v>-25000</v>
      </c>
      <c r="D780" s="370">
        <f>VLOOKUP($A$1:$A$1397,BS!$A$8:$A$2406,1,0)</f>
        <v>24200103</v>
      </c>
    </row>
    <row r="781" spans="1:5">
      <c r="A781" s="439">
        <v>24200451</v>
      </c>
      <c r="B781" s="439" t="s">
        <v>2038</v>
      </c>
      <c r="C781" s="440">
        <v>-2031139.4</v>
      </c>
      <c r="D781" s="370">
        <f>VLOOKUP($A$1:$A$1397,BS!$A$8:$A$2406,1,0)</f>
        <v>24200451</v>
      </c>
    </row>
    <row r="782" spans="1:5">
      <c r="A782" s="439">
        <v>24200461</v>
      </c>
      <c r="B782" s="439" t="s">
        <v>2422</v>
      </c>
      <c r="C782" s="440">
        <v>-14479514.84</v>
      </c>
      <c r="D782" s="370">
        <f>VLOOKUP($A$1:$A$1397,BS!$A$8:$A$2406,1,0)</f>
        <v>24200461</v>
      </c>
      <c r="E782" s="440"/>
    </row>
    <row r="783" spans="1:5">
      <c r="A783" s="439">
        <v>24200511</v>
      </c>
      <c r="B783" s="439" t="s">
        <v>1020</v>
      </c>
      <c r="C783" s="440">
        <v>-1587280.2</v>
      </c>
      <c r="D783" s="370">
        <f>VLOOKUP($A$1:$A$1397,BS!$A$8:$A$2406,1,0)</f>
        <v>24200511</v>
      </c>
      <c r="E783" s="440"/>
    </row>
    <row r="784" spans="1:5">
      <c r="A784" s="439">
        <v>24200521</v>
      </c>
      <c r="B784" s="439" t="s">
        <v>2639</v>
      </c>
      <c r="C784" s="440">
        <v>-577052.84</v>
      </c>
      <c r="D784" s="370">
        <f>VLOOKUP($A$1:$A$1397,BS!$A$8:$A$2406,1,0)</f>
        <v>24200521</v>
      </c>
      <c r="E784" s="440"/>
    </row>
    <row r="785" spans="1:5">
      <c r="A785" s="439">
        <v>24200541</v>
      </c>
      <c r="B785" s="439" t="s">
        <v>1217</v>
      </c>
      <c r="C785" s="440">
        <v>-177807.78</v>
      </c>
      <c r="D785" s="370">
        <f>VLOOKUP($A$1:$A$1397,BS!$A$8:$A$2406,1,0)</f>
        <v>24200541</v>
      </c>
      <c r="E785" s="440"/>
    </row>
    <row r="786" spans="1:5">
      <c r="A786" s="439">
        <v>24200551</v>
      </c>
      <c r="B786" s="439" t="s">
        <v>48</v>
      </c>
      <c r="C786" s="440">
        <v>-177807.78</v>
      </c>
      <c r="D786" s="370">
        <f>VLOOKUP($A$1:$A$1397,BS!$A$8:$A$2406,1,0)</f>
        <v>24200551</v>
      </c>
      <c r="E786" s="440"/>
    </row>
    <row r="787" spans="1:5">
      <c r="A787" s="439">
        <v>24200561</v>
      </c>
      <c r="B787" s="439" t="s">
        <v>814</v>
      </c>
      <c r="C787" s="440">
        <v>-47029.86</v>
      </c>
      <c r="D787" s="370">
        <f>VLOOKUP($A$1:$A$1397,BS!$A$8:$A$2406,1,0)</f>
        <v>24200561</v>
      </c>
      <c r="E787" s="440"/>
    </row>
    <row r="788" spans="1:5">
      <c r="A788" s="439">
        <v>24200571</v>
      </c>
      <c r="B788" s="439" t="s">
        <v>390</v>
      </c>
      <c r="C788" s="440">
        <v>-47029.86</v>
      </c>
      <c r="D788" s="370">
        <f>VLOOKUP($A$1:$A$1397,BS!$A$8:$A$2406,1,0)</f>
        <v>24200571</v>
      </c>
      <c r="E788" s="440"/>
    </row>
    <row r="789" spans="1:5">
      <c r="A789" s="439">
        <v>24200611</v>
      </c>
      <c r="B789" s="439" t="s">
        <v>2010</v>
      </c>
      <c r="C789" s="440">
        <v>-390227.25</v>
      </c>
      <c r="D789" s="370">
        <f>VLOOKUP($A$1:$A$1397,BS!$A$8:$A$2406,1,0)</f>
        <v>24200611</v>
      </c>
      <c r="E789" s="440"/>
    </row>
    <row r="790" spans="1:5">
      <c r="A790" s="439">
        <v>24200622</v>
      </c>
      <c r="B790" s="439" t="s">
        <v>736</v>
      </c>
      <c r="C790" s="440">
        <v>-779678.22</v>
      </c>
      <c r="D790" s="370">
        <f>VLOOKUP($A$1:$A$1397,BS!$A$8:$A$2406,1,0)</f>
        <v>24200622</v>
      </c>
      <c r="E790" s="440"/>
    </row>
    <row r="791" spans="1:5">
      <c r="A791" s="439">
        <v>24200632</v>
      </c>
      <c r="B791" s="439" t="s">
        <v>1739</v>
      </c>
      <c r="C791" s="440">
        <v>-113058</v>
      </c>
      <c r="D791" s="370">
        <f>VLOOKUP($A$1:$A$1397,BS!$A$8:$A$2406,1,0)</f>
        <v>24200632</v>
      </c>
      <c r="E791" s="440"/>
    </row>
    <row r="792" spans="1:5">
      <c r="A792" s="439">
        <v>24200633</v>
      </c>
      <c r="B792" s="439" t="s">
        <v>2743</v>
      </c>
      <c r="C792" s="440">
        <v>-1038466.94</v>
      </c>
      <c r="D792" s="370">
        <f>VLOOKUP($A$1:$A$1397,BS!$A$8:$A$2406,1,0)</f>
        <v>24200633</v>
      </c>
      <c r="E792" s="440"/>
    </row>
    <row r="793" spans="1:5">
      <c r="A793" s="439">
        <v>24200641</v>
      </c>
      <c r="B793" s="439" t="s">
        <v>1570</v>
      </c>
      <c r="C793" s="440">
        <v>-732098</v>
      </c>
      <c r="D793" s="370">
        <f>VLOOKUP($A$1:$A$1397,BS!$A$8:$A$2406,1,0)</f>
        <v>24200641</v>
      </c>
      <c r="E793" s="440"/>
    </row>
    <row r="794" spans="1:5">
      <c r="A794" s="439">
        <v>24200651</v>
      </c>
      <c r="B794" s="439" t="s">
        <v>1337</v>
      </c>
      <c r="C794" s="440">
        <v>-16500</v>
      </c>
      <c r="D794" s="370">
        <f>VLOOKUP($A$1:$A$1397,BS!$A$8:$A$2406,1,0)</f>
        <v>24200651</v>
      </c>
      <c r="E794" s="440"/>
    </row>
    <row r="795" spans="1:5">
      <c r="A795" s="439">
        <v>24200653</v>
      </c>
      <c r="B795" s="439" t="s">
        <v>1593</v>
      </c>
      <c r="C795" s="440">
        <v>-460128.93</v>
      </c>
      <c r="D795" s="370">
        <f>VLOOKUP($A$1:$A$1397,BS!$A$8:$A$2406,1,0)</f>
        <v>24200653</v>
      </c>
      <c r="E795" s="440"/>
    </row>
    <row r="796" spans="1:5">
      <c r="A796" s="439">
        <v>24200661</v>
      </c>
      <c r="B796" s="439" t="s">
        <v>1338</v>
      </c>
      <c r="C796" s="440">
        <v>-36713.339999999997</v>
      </c>
      <c r="D796" s="370">
        <f>VLOOKUP($A$1:$A$1397,BS!$A$8:$A$2406,1,0)</f>
        <v>24200661</v>
      </c>
      <c r="E796" s="440"/>
    </row>
    <row r="797" spans="1:5">
      <c r="A797" s="439">
        <v>24200671</v>
      </c>
      <c r="B797" s="439" t="s">
        <v>1339</v>
      </c>
      <c r="C797" s="440">
        <v>-10873.11</v>
      </c>
      <c r="D797" s="370">
        <f>VLOOKUP($A$1:$A$1397,BS!$A$8:$A$2406,1,0)</f>
        <v>24200671</v>
      </c>
      <c r="E797" s="440"/>
    </row>
    <row r="798" spans="1:5">
      <c r="A798" s="439">
        <v>24200681</v>
      </c>
      <c r="B798" s="439" t="s">
        <v>1340</v>
      </c>
      <c r="C798" s="440">
        <v>-10873.11</v>
      </c>
      <c r="D798" s="370">
        <f>VLOOKUP($A$1:$A$1397,BS!$A$8:$A$2406,1,0)</f>
        <v>24200681</v>
      </c>
      <c r="E798" s="440"/>
    </row>
    <row r="799" spans="1:5">
      <c r="A799" s="439">
        <v>24200811</v>
      </c>
      <c r="B799" s="439" t="s">
        <v>1032</v>
      </c>
      <c r="C799" s="440">
        <v>-176240.08</v>
      </c>
      <c r="D799" s="370">
        <f>VLOOKUP($A$1:$A$1397,BS!$A$8:$A$2406,1,0)</f>
        <v>24200811</v>
      </c>
      <c r="E799" s="440"/>
    </row>
    <row r="800" spans="1:5">
      <c r="A800" s="439">
        <v>24200821</v>
      </c>
      <c r="B800" s="439" t="s">
        <v>1033</v>
      </c>
      <c r="C800" s="440">
        <v>-147054.12</v>
      </c>
      <c r="D800" s="370">
        <f>VLOOKUP($A$1:$A$1397,BS!$A$8:$A$2406,1,0)</f>
        <v>24200821</v>
      </c>
      <c r="E800" s="440"/>
    </row>
    <row r="801" spans="1:5">
      <c r="A801" s="439">
        <v>24200831</v>
      </c>
      <c r="B801" s="439" t="s">
        <v>1034</v>
      </c>
      <c r="C801" s="440">
        <v>-88258.37</v>
      </c>
      <c r="D801" s="370">
        <f>VLOOKUP($A$1:$A$1397,BS!$A$8:$A$2406,1,0)</f>
        <v>24200831</v>
      </c>
      <c r="E801" s="440"/>
    </row>
    <row r="802" spans="1:5">
      <c r="A802" s="439">
        <v>24200841</v>
      </c>
      <c r="B802" s="439" t="s">
        <v>1941</v>
      </c>
      <c r="C802" s="440">
        <v>-322434.17</v>
      </c>
      <c r="D802" s="370">
        <f>VLOOKUP($A$1:$A$1397,BS!$A$8:$A$2406,1,0)</f>
        <v>24200841</v>
      </c>
      <c r="E802" s="440"/>
    </row>
    <row r="803" spans="1:5">
      <c r="A803" s="439">
        <v>24200851</v>
      </c>
      <c r="B803" s="439" t="s">
        <v>1394</v>
      </c>
      <c r="C803" s="440">
        <v>-83655.850000000006</v>
      </c>
      <c r="D803" s="370">
        <f>VLOOKUP($A$1:$A$1397,BS!$A$8:$A$2406,1,0)</f>
        <v>24200851</v>
      </c>
      <c r="E803" s="440"/>
    </row>
    <row r="804" spans="1:5">
      <c r="A804" s="439">
        <v>24200871</v>
      </c>
      <c r="B804" s="439" t="s">
        <v>2056</v>
      </c>
      <c r="C804" s="440">
        <v>-94691.64</v>
      </c>
      <c r="D804" s="370">
        <f>VLOOKUP($A$1:$A$1397,BS!$A$8:$A$2406,1,0)</f>
        <v>24200871</v>
      </c>
      <c r="E804" s="440"/>
    </row>
    <row r="805" spans="1:5">
      <c r="A805" s="439">
        <v>24200881</v>
      </c>
      <c r="B805" s="439" t="s">
        <v>2359</v>
      </c>
      <c r="C805" s="440">
        <v>-271964.90999999997</v>
      </c>
      <c r="D805" s="370">
        <f>VLOOKUP($A$1:$A$1397,BS!$A$8:$A$2406,1,0)</f>
        <v>24200881</v>
      </c>
      <c r="E805" s="440"/>
    </row>
    <row r="806" spans="1:5">
      <c r="A806" s="439">
        <v>24200891</v>
      </c>
      <c r="B806" s="439" t="s">
        <v>2018</v>
      </c>
      <c r="C806" s="440">
        <v>-67388.98</v>
      </c>
      <c r="D806" s="370">
        <f>VLOOKUP($A$1:$A$1397,BS!$A$8:$A$2406,1,0)</f>
        <v>24200891</v>
      </c>
    </row>
    <row r="807" spans="1:5">
      <c r="A807" s="439">
        <v>24200901</v>
      </c>
      <c r="B807" s="439" t="s">
        <v>2186</v>
      </c>
      <c r="C807" s="440">
        <v>-163595.71</v>
      </c>
      <c r="D807" s="370">
        <f>VLOOKUP($A$1:$A$1397,BS!$A$8:$A$2406,1,0)</f>
        <v>24200901</v>
      </c>
    </row>
    <row r="808" spans="1:5">
      <c r="A808" s="439">
        <v>24200911</v>
      </c>
      <c r="B808" s="439" t="s">
        <v>2019</v>
      </c>
      <c r="C808" s="440">
        <v>-16928.46</v>
      </c>
      <c r="D808" s="370">
        <f>VLOOKUP($A$1:$A$1397,BS!$A$8:$A$2406,1,0)</f>
        <v>24200911</v>
      </c>
    </row>
    <row r="809" spans="1:5">
      <c r="A809" s="439">
        <v>24200921</v>
      </c>
      <c r="B809" s="439" t="s">
        <v>1031</v>
      </c>
      <c r="C809" s="440">
        <v>-2232333.2200000002</v>
      </c>
      <c r="D809" s="370">
        <f>VLOOKUP($A$1:$A$1397,BS!$A$8:$A$2406,1,0)</f>
        <v>24200921</v>
      </c>
      <c r="E809" s="440"/>
    </row>
    <row r="810" spans="1:5">
      <c r="A810" s="439">
        <v>24200931</v>
      </c>
      <c r="B810" s="439" t="s">
        <v>1035</v>
      </c>
      <c r="C810" s="440">
        <v>-297234.61</v>
      </c>
      <c r="D810" s="370">
        <f>VLOOKUP($A$1:$A$1397,BS!$A$8:$A$2406,1,0)</f>
        <v>24200931</v>
      </c>
      <c r="E810" s="440"/>
    </row>
    <row r="811" spans="1:5">
      <c r="A811" s="439">
        <v>24200941</v>
      </c>
      <c r="B811" s="439" t="s">
        <v>2385</v>
      </c>
      <c r="C811" s="440">
        <v>-67999.600000000006</v>
      </c>
      <c r="D811" s="370">
        <f>VLOOKUP($A$1:$A$1397,BS!$A$8:$A$2406,1,0)</f>
        <v>24200941</v>
      </c>
      <c r="E811" s="440"/>
    </row>
    <row r="812" spans="1:5">
      <c r="A812" s="439">
        <v>24200951</v>
      </c>
      <c r="B812" s="439" t="s">
        <v>2190</v>
      </c>
      <c r="C812" s="440">
        <v>-202748.05</v>
      </c>
      <c r="D812" s="370">
        <f>VLOOKUP($A$1:$A$1397,BS!$A$8:$A$2406,1,0)</f>
        <v>24200951</v>
      </c>
      <c r="E812" s="440"/>
    </row>
    <row r="813" spans="1:5">
      <c r="A813" s="439">
        <v>24200961</v>
      </c>
      <c r="B813" s="439" t="s">
        <v>2187</v>
      </c>
      <c r="C813" s="440">
        <v>-1223700.68</v>
      </c>
      <c r="D813" s="370">
        <f>VLOOKUP($A$1:$A$1397,BS!$A$8:$A$2406,1,0)</f>
        <v>24200961</v>
      </c>
      <c r="E813" s="440"/>
    </row>
    <row r="814" spans="1:5">
      <c r="A814" s="439">
        <v>24200971</v>
      </c>
      <c r="B814" s="439" t="s">
        <v>1036</v>
      </c>
      <c r="C814" s="440">
        <v>-117172.62</v>
      </c>
      <c r="D814" s="370">
        <f>VLOOKUP($A$1:$A$1397,BS!$A$8:$A$2406,1,0)</f>
        <v>24200971</v>
      </c>
    </row>
    <row r="815" spans="1:5">
      <c r="A815" s="439">
        <v>24200991</v>
      </c>
      <c r="B815" s="439" t="s">
        <v>2247</v>
      </c>
      <c r="C815" s="440">
        <v>-1267.27</v>
      </c>
      <c r="D815" s="370">
        <f>VLOOKUP($A$1:$A$1397,BS!$A$8:$A$2406,1,0)</f>
        <v>24200991</v>
      </c>
    </row>
    <row r="816" spans="1:5">
      <c r="A816" s="439">
        <v>24201031</v>
      </c>
      <c r="B816" s="439" t="s">
        <v>2360</v>
      </c>
      <c r="C816" s="440">
        <v>-96986.5</v>
      </c>
      <c r="D816" s="370">
        <f>VLOOKUP($A$1:$A$1397,BS!$A$8:$A$2406,1,0)</f>
        <v>24201031</v>
      </c>
      <c r="E816" s="440"/>
    </row>
    <row r="817" spans="1:5">
      <c r="A817" s="439">
        <v>24201041</v>
      </c>
      <c r="B817" s="439" t="s">
        <v>2361</v>
      </c>
      <c r="C817" s="440">
        <v>-22848.97</v>
      </c>
      <c r="D817" s="370">
        <f>VLOOKUP($A$1:$A$1397,BS!$A$8:$A$2406,1,0)</f>
        <v>24201041</v>
      </c>
      <c r="E817" s="440"/>
    </row>
    <row r="818" spans="1:5">
      <c r="A818" s="439">
        <v>24400001</v>
      </c>
      <c r="B818" s="439" t="s">
        <v>2372</v>
      </c>
      <c r="C818" s="440">
        <v>-67563731.480000004</v>
      </c>
      <c r="D818" s="370">
        <f>VLOOKUP($A$1:$A$1397,BS!$A$8:$A$2406,1,0)</f>
        <v>24400001</v>
      </c>
      <c r="E818" s="440"/>
    </row>
    <row r="819" spans="1:5">
      <c r="A819" s="439">
        <v>24400002</v>
      </c>
      <c r="B819" s="439" t="s">
        <v>2373</v>
      </c>
      <c r="C819" s="440">
        <v>-34672813.780000001</v>
      </c>
      <c r="D819" s="370">
        <f>VLOOKUP($A$1:$A$1397,BS!$A$8:$A$2406,1,0)</f>
        <v>24400002</v>
      </c>
      <c r="E819" s="440"/>
    </row>
    <row r="820" spans="1:5">
      <c r="A820" s="439">
        <v>24400011</v>
      </c>
      <c r="B820" s="439" t="s">
        <v>2374</v>
      </c>
      <c r="C820" s="440">
        <v>-13989756.93</v>
      </c>
      <c r="D820" s="370">
        <f>VLOOKUP($A$1:$A$1397,BS!$A$8:$A$2406,1,0)</f>
        <v>24400011</v>
      </c>
      <c r="E820" s="440"/>
    </row>
    <row r="821" spans="1:5">
      <c r="A821" s="439">
        <v>24400012</v>
      </c>
      <c r="B821" s="439" t="s">
        <v>2375</v>
      </c>
      <c r="C821" s="440">
        <v>-9185396.5299999993</v>
      </c>
      <c r="D821" s="370">
        <f>VLOOKUP($A$1:$A$1397,BS!$A$8:$A$2406,1,0)</f>
        <v>24400012</v>
      </c>
      <c r="E821" s="440"/>
    </row>
    <row r="822" spans="1:5">
      <c r="A822" s="439">
        <v>25200152</v>
      </c>
      <c r="B822" s="439" t="s">
        <v>1198</v>
      </c>
      <c r="C822" s="440">
        <v>-15660.38</v>
      </c>
      <c r="D822" s="370">
        <f>VLOOKUP($A$1:$A$1397,BS!$A$8:$A$2406,1,0)</f>
        <v>25200152</v>
      </c>
      <c r="E822" s="440"/>
    </row>
    <row r="823" spans="1:5">
      <c r="A823" s="439">
        <v>25200161</v>
      </c>
      <c r="B823" s="439" t="s">
        <v>55</v>
      </c>
      <c r="C823" s="440">
        <v>-6430928.9199999999</v>
      </c>
      <c r="D823" s="370">
        <f>VLOOKUP($A$1:$A$1397,BS!$A$8:$A$2406,1,0)</f>
        <v>25200161</v>
      </c>
      <c r="E823" s="440"/>
    </row>
    <row r="824" spans="1:5">
      <c r="A824" s="439">
        <v>25200171</v>
      </c>
      <c r="B824" s="439" t="s">
        <v>56</v>
      </c>
      <c r="C824" s="440">
        <v>-15093602.380000001</v>
      </c>
      <c r="D824" s="370">
        <f>VLOOKUP($A$1:$A$1397,BS!$A$8:$A$2406,1,0)</f>
        <v>25200171</v>
      </c>
      <c r="E824" s="440"/>
    </row>
    <row r="825" spans="1:5">
      <c r="A825" s="439">
        <v>25200181</v>
      </c>
      <c r="B825" s="439" t="s">
        <v>1204</v>
      </c>
      <c r="C825" s="440">
        <v>-33446510.52</v>
      </c>
      <c r="D825" s="370">
        <f>VLOOKUP($A$1:$A$1397,BS!$A$8:$A$2406,1,0)</f>
        <v>25200181</v>
      </c>
      <c r="E825" s="440"/>
    </row>
    <row r="826" spans="1:5">
      <c r="A826" s="439">
        <v>25200202</v>
      </c>
      <c r="B826" s="439" t="s">
        <v>1298</v>
      </c>
      <c r="C826" s="440">
        <v>-19210975.829999998</v>
      </c>
      <c r="D826" s="370">
        <f>VLOOKUP($A$1:$A$1397,BS!$A$8:$A$2406,1,0)</f>
        <v>25200202</v>
      </c>
      <c r="E826" s="440"/>
    </row>
    <row r="827" spans="1:5">
      <c r="A827" s="439">
        <v>25200222</v>
      </c>
      <c r="B827" s="439" t="s">
        <v>1299</v>
      </c>
      <c r="C827" s="440">
        <v>-1210591.99</v>
      </c>
      <c r="D827" s="370">
        <f>VLOOKUP($A$1:$A$1397,BS!$A$8:$A$2406,1,0)</f>
        <v>25200222</v>
      </c>
      <c r="E827" s="440"/>
    </row>
    <row r="828" spans="1:5">
      <c r="A828" s="439">
        <v>25300001</v>
      </c>
      <c r="B828" s="439" t="s">
        <v>558</v>
      </c>
      <c r="C828" s="440">
        <v>-39585.18</v>
      </c>
      <c r="D828" s="370">
        <f>VLOOKUP($A$1:$A$1397,BS!$A$8:$A$2406,1,0)</f>
        <v>25300001</v>
      </c>
      <c r="E828" s="440"/>
    </row>
    <row r="829" spans="1:5">
      <c r="A829" s="439">
        <v>25300011</v>
      </c>
      <c r="B829" s="439" t="s">
        <v>1002</v>
      </c>
      <c r="C829" s="440">
        <v>-5000</v>
      </c>
      <c r="D829" s="370">
        <f>VLOOKUP($A$1:$A$1397,BS!$A$8:$A$2406,1,0)</f>
        <v>25300011</v>
      </c>
      <c r="E829" s="440"/>
    </row>
    <row r="830" spans="1:5">
      <c r="A830" s="439">
        <v>25300033</v>
      </c>
      <c r="B830" s="439" t="s">
        <v>314</v>
      </c>
      <c r="C830" s="440">
        <v>-8598422.0700000003</v>
      </c>
      <c r="D830" s="370">
        <f>VLOOKUP($A$1:$A$1397,BS!$A$8:$A$2406,1,0)</f>
        <v>25300033</v>
      </c>
      <c r="E830" s="440"/>
    </row>
    <row r="831" spans="1:5">
      <c r="A831" s="439">
        <v>25300071</v>
      </c>
      <c r="B831" s="439" t="s">
        <v>1995</v>
      </c>
      <c r="C831" s="440">
        <v>-184000490</v>
      </c>
      <c r="D831" s="370">
        <f>VLOOKUP($A$1:$A$1397,BS!$A$8:$A$2406,1,0)</f>
        <v>25300071</v>
      </c>
      <c r="E831" s="440"/>
    </row>
    <row r="832" spans="1:5">
      <c r="A832" s="439">
        <v>25300081</v>
      </c>
      <c r="B832" s="439" t="s">
        <v>2585</v>
      </c>
      <c r="C832" s="440">
        <v>-1000</v>
      </c>
      <c r="D832" s="370">
        <f>VLOOKUP($A$1:$A$1397,BS!$A$8:$A$2406,1,0)</f>
        <v>25300081</v>
      </c>
      <c r="E832" s="440"/>
    </row>
    <row r="833" spans="1:5">
      <c r="A833" s="439">
        <v>25300091</v>
      </c>
      <c r="B833" s="439" t="s">
        <v>2547</v>
      </c>
      <c r="C833" s="440">
        <v>-2177089.59</v>
      </c>
      <c r="D833" s="370">
        <f>VLOOKUP($A$1:$A$1397,BS!$A$8:$A$2406,1,0)</f>
        <v>25300091</v>
      </c>
      <c r="E833" s="440"/>
    </row>
    <row r="834" spans="1:5">
      <c r="A834" s="439">
        <v>25300121</v>
      </c>
      <c r="B834" s="439" t="s">
        <v>2606</v>
      </c>
      <c r="C834" s="440">
        <v>-547413.32999999996</v>
      </c>
      <c r="D834" s="370">
        <f>VLOOKUP($A$1:$A$1397,BS!$A$8:$A$2406,1,0)</f>
        <v>25300121</v>
      </c>
      <c r="E834" s="440"/>
    </row>
    <row r="835" spans="1:5">
      <c r="A835" s="439">
        <v>25300141</v>
      </c>
      <c r="B835" s="439" t="s">
        <v>728</v>
      </c>
      <c r="C835" s="440">
        <v>-3061282.89</v>
      </c>
      <c r="D835" s="370">
        <f>VLOOKUP($A$1:$A$1397,BS!$A$8:$A$2406,1,0)</f>
        <v>25300141</v>
      </c>
      <c r="E835" s="440"/>
    </row>
    <row r="836" spans="1:5">
      <c r="A836" s="439">
        <v>25300151</v>
      </c>
      <c r="B836" s="439" t="s">
        <v>1185</v>
      </c>
      <c r="C836" s="440">
        <v>-10014019.439999999</v>
      </c>
      <c r="D836" s="370">
        <f>VLOOKUP($A$1:$A$1397,BS!$A$8:$A$2406,1,0)</f>
        <v>25300151</v>
      </c>
      <c r="E836" s="440"/>
    </row>
    <row r="837" spans="1:5">
      <c r="A837" s="439">
        <v>25300153</v>
      </c>
      <c r="B837" s="439" t="s">
        <v>2399</v>
      </c>
      <c r="C837" s="440">
        <v>-75000</v>
      </c>
      <c r="D837" s="370">
        <f>VLOOKUP($A$1:$A$1397,BS!$A$8:$A$2406,1,0)</f>
        <v>25300153</v>
      </c>
      <c r="E837" s="440"/>
    </row>
    <row r="838" spans="1:5">
      <c r="A838" s="439">
        <v>25300161</v>
      </c>
      <c r="B838" s="439" t="s">
        <v>359</v>
      </c>
      <c r="C838" s="440">
        <v>-505560.83</v>
      </c>
      <c r="D838" s="370">
        <f>VLOOKUP($A$1:$A$1397,BS!$A$8:$A$2406,1,0)</f>
        <v>25300161</v>
      </c>
      <c r="E838" s="440"/>
    </row>
    <row r="839" spans="1:5">
      <c r="A839" s="439">
        <v>25300181</v>
      </c>
      <c r="B839" s="439" t="s">
        <v>1988</v>
      </c>
      <c r="C839" s="440">
        <v>-4286994.66</v>
      </c>
      <c r="D839" s="370">
        <f>VLOOKUP($A$1:$A$1397,BS!$A$8:$A$2406,1,0)</f>
        <v>25300181</v>
      </c>
      <c r="E839" s="440"/>
    </row>
    <row r="840" spans="1:5">
      <c r="A840" s="439">
        <v>25300201</v>
      </c>
      <c r="B840" s="439" t="s">
        <v>1989</v>
      </c>
      <c r="C840" s="440">
        <v>-5810113</v>
      </c>
      <c r="D840" s="370">
        <f>VLOOKUP($A$1:$A$1397,BS!$A$8:$A$2406,1,0)</f>
        <v>25300201</v>
      </c>
      <c r="E840" s="440"/>
    </row>
    <row r="841" spans="1:5">
      <c r="A841" s="439">
        <v>25300212</v>
      </c>
      <c r="B841" s="439" t="s">
        <v>924</v>
      </c>
      <c r="C841" s="440">
        <v>-86962.15</v>
      </c>
      <c r="D841" s="370">
        <f>VLOOKUP($A$1:$A$1397,BS!$A$8:$A$2406,1,0)</f>
        <v>25300212</v>
      </c>
      <c r="E841" s="440"/>
    </row>
    <row r="842" spans="1:5">
      <c r="A842" s="439">
        <v>25300281</v>
      </c>
      <c r="B842" s="439" t="s">
        <v>2343</v>
      </c>
      <c r="C842" s="440">
        <v>-506260</v>
      </c>
      <c r="D842" s="370">
        <f>VLOOKUP($A$1:$A$1397,BS!$A$8:$A$2406,1,0)</f>
        <v>25300281</v>
      </c>
      <c r="E842" s="440"/>
    </row>
    <row r="843" spans="1:5">
      <c r="A843" s="439">
        <v>25300293</v>
      </c>
      <c r="B843" s="439" t="s">
        <v>1469</v>
      </c>
      <c r="C843" s="440">
        <v>-6133198.3200000003</v>
      </c>
      <c r="D843" s="370">
        <f>VLOOKUP($A$1:$A$1397,BS!$A$8:$A$2406,1,0)</f>
        <v>25300293</v>
      </c>
      <c r="E843" s="440"/>
    </row>
    <row r="844" spans="1:5">
      <c r="A844" s="439">
        <v>25300303</v>
      </c>
      <c r="B844" s="439" t="s">
        <v>1731</v>
      </c>
      <c r="C844" s="439">
        <v>-0.01</v>
      </c>
      <c r="D844" s="370">
        <f>VLOOKUP($A$1:$A$1397,BS!$A$8:$A$2406,1,0)</f>
        <v>25300303</v>
      </c>
      <c r="E844" s="440"/>
    </row>
    <row r="845" spans="1:5">
      <c r="A845" s="439">
        <v>25300323</v>
      </c>
      <c r="B845" s="439" t="s">
        <v>1261</v>
      </c>
      <c r="C845" s="440">
        <v>-49789</v>
      </c>
      <c r="D845" s="370">
        <f>VLOOKUP($A$1:$A$1397,BS!$A$8:$A$2406,1,0)</f>
        <v>25300323</v>
      </c>
      <c r="E845" s="440"/>
    </row>
    <row r="846" spans="1:5">
      <c r="A846" s="439">
        <v>25300343</v>
      </c>
      <c r="B846" s="439" t="s">
        <v>2641</v>
      </c>
      <c r="C846" s="440">
        <v>-2794875.48</v>
      </c>
      <c r="D846" s="370">
        <f>VLOOKUP($A$1:$A$1397,BS!$A$8:$A$2406,1,0)</f>
        <v>25300343</v>
      </c>
      <c r="E846" s="440"/>
    </row>
    <row r="847" spans="1:5">
      <c r="A847" s="439">
        <v>25300353</v>
      </c>
      <c r="B847" s="439" t="s">
        <v>1734</v>
      </c>
      <c r="C847" s="440">
        <v>-5660417.7999999998</v>
      </c>
      <c r="D847" s="370">
        <f>VLOOKUP($A$1:$A$1397,BS!$A$8:$A$2406,1,0)</f>
        <v>25300353</v>
      </c>
      <c r="E847" s="440"/>
    </row>
    <row r="848" spans="1:5">
      <c r="A848" s="439">
        <v>25300363</v>
      </c>
      <c r="B848" s="439" t="s">
        <v>1632</v>
      </c>
      <c r="C848" s="440">
        <v>-1462659.63</v>
      </c>
      <c r="D848" s="370">
        <f>VLOOKUP($A$1:$A$1397,BS!$A$8:$A$2406,1,0)</f>
        <v>25300363</v>
      </c>
      <c r="E848" s="440"/>
    </row>
    <row r="849" spans="1:5">
      <c r="A849" s="439">
        <v>25300371</v>
      </c>
      <c r="B849" s="439" t="s">
        <v>1567</v>
      </c>
      <c r="C849" s="440">
        <v>-1402396.64</v>
      </c>
      <c r="D849" s="370">
        <f>VLOOKUP($A$1:$A$1397,BS!$A$8:$A$2406,1,0)</f>
        <v>25300371</v>
      </c>
      <c r="E849" s="440"/>
    </row>
    <row r="850" spans="1:5">
      <c r="A850" s="439">
        <v>25300413</v>
      </c>
      <c r="B850" s="439" t="s">
        <v>880</v>
      </c>
      <c r="C850" s="440">
        <v>-547130.6</v>
      </c>
      <c r="D850" s="370">
        <f>VLOOKUP($A$1:$A$1397,BS!$A$8:$A$2406,1,0)</f>
        <v>25300413</v>
      </c>
      <c r="E850" s="440"/>
    </row>
    <row r="851" spans="1:5">
      <c r="A851" s="439">
        <v>25300443</v>
      </c>
      <c r="B851" s="439" t="s">
        <v>2051</v>
      </c>
      <c r="C851" s="440">
        <v>-711635.3</v>
      </c>
      <c r="D851" s="370">
        <f>VLOOKUP($A$1:$A$1397,BS!$A$8:$A$2406,1,0)</f>
        <v>25300443</v>
      </c>
      <c r="E851" s="440"/>
    </row>
    <row r="852" spans="1:5">
      <c r="A852" s="439">
        <v>25300503</v>
      </c>
      <c r="B852" s="439" t="s">
        <v>401</v>
      </c>
      <c r="C852" s="440">
        <v>-1915.18</v>
      </c>
      <c r="D852" s="370">
        <f>VLOOKUP($A$1:$A$1397,BS!$A$8:$A$2406,1,0)</f>
        <v>25300503</v>
      </c>
      <c r="E852" s="440"/>
    </row>
    <row r="853" spans="1:5">
      <c r="A853" s="439">
        <v>25300541</v>
      </c>
      <c r="B853" s="439" t="s">
        <v>859</v>
      </c>
      <c r="C853" s="440">
        <v>-9167223.7100000009</v>
      </c>
      <c r="D853" s="370">
        <f>VLOOKUP($A$1:$A$1397,BS!$A$8:$A$2406,1,0)</f>
        <v>25300541</v>
      </c>
      <c r="E853" s="440"/>
    </row>
    <row r="854" spans="1:5">
      <c r="A854" s="439">
        <v>25300553</v>
      </c>
      <c r="B854" s="439" t="s">
        <v>2640</v>
      </c>
      <c r="C854" s="440">
        <v>-3513.77</v>
      </c>
      <c r="D854" s="370">
        <f>VLOOKUP($A$1:$A$1397,BS!$A$8:$A$2406,1,0)</f>
        <v>25300553</v>
      </c>
      <c r="E854" s="440"/>
    </row>
    <row r="855" spans="1:5">
      <c r="A855" s="439">
        <v>25300561</v>
      </c>
      <c r="B855" s="439" t="s">
        <v>1824</v>
      </c>
      <c r="C855" s="440">
        <v>-7989232</v>
      </c>
      <c r="D855" s="370">
        <f>VLOOKUP($A$1:$A$1397,BS!$A$8:$A$2406,1,0)</f>
        <v>25300561</v>
      </c>
      <c r="E855" s="440"/>
    </row>
    <row r="856" spans="1:5">
      <c r="A856" s="439">
        <v>25300581</v>
      </c>
      <c r="B856" s="439" t="s">
        <v>683</v>
      </c>
      <c r="C856" s="440">
        <v>-5174706.6399999997</v>
      </c>
      <c r="D856" s="370">
        <f>VLOOKUP($A$1:$A$1397,BS!$A$8:$A$2406,1,0)</f>
        <v>25300581</v>
      </c>
      <c r="E856" s="440"/>
    </row>
    <row r="857" spans="1:5">
      <c r="A857" s="439">
        <v>25300582</v>
      </c>
      <c r="B857" s="439" t="s">
        <v>683</v>
      </c>
      <c r="C857" s="440">
        <v>-2209620.63</v>
      </c>
      <c r="D857" s="370">
        <f>VLOOKUP($A$1:$A$1397,BS!$A$8:$A$2406,1,0)</f>
        <v>25300582</v>
      </c>
      <c r="E857" s="440"/>
    </row>
    <row r="858" spans="1:5">
      <c r="A858" s="439">
        <v>25300591</v>
      </c>
      <c r="B858" s="439" t="s">
        <v>684</v>
      </c>
      <c r="C858" s="440">
        <v>5174706.6399999997</v>
      </c>
      <c r="D858" s="370">
        <f>VLOOKUP($A$1:$A$1397,BS!$A$8:$A$2406,1,0)</f>
        <v>25300591</v>
      </c>
      <c r="E858" s="440"/>
    </row>
    <row r="859" spans="1:5">
      <c r="A859" s="439">
        <v>25300592</v>
      </c>
      <c r="B859" s="439" t="s">
        <v>684</v>
      </c>
      <c r="C859" s="440">
        <v>2209620.63</v>
      </c>
      <c r="D859" s="370">
        <f>VLOOKUP($A$1:$A$1397,BS!$A$8:$A$2406,1,0)</f>
        <v>25300592</v>
      </c>
      <c r="E859" s="440"/>
    </row>
    <row r="860" spans="1:5">
      <c r="A860" s="439">
        <v>25300611</v>
      </c>
      <c r="B860" s="439" t="s">
        <v>1341</v>
      </c>
      <c r="C860" s="440">
        <v>-62260372.530000001</v>
      </c>
      <c r="D860" s="370">
        <f>VLOOKUP($A$1:$A$1397,BS!$A$8:$A$2406,1,0)</f>
        <v>25300611</v>
      </c>
      <c r="E860" s="440"/>
    </row>
    <row r="861" spans="1:5">
      <c r="A861" s="439">
        <v>25300621</v>
      </c>
      <c r="B861" s="439" t="s">
        <v>1360</v>
      </c>
      <c r="C861" s="440">
        <v>-7905975.6799999997</v>
      </c>
      <c r="D861" s="370">
        <f>VLOOKUP($A$1:$A$1397,BS!$A$8:$A$2406,1,0)</f>
        <v>25300621</v>
      </c>
      <c r="E861" s="440"/>
    </row>
    <row r="862" spans="1:5">
      <c r="A862" s="439">
        <v>25300663</v>
      </c>
      <c r="B862" s="439" t="s">
        <v>2356</v>
      </c>
      <c r="C862" s="440">
        <v>-70012.039999999994</v>
      </c>
      <c r="D862" s="370">
        <f>VLOOKUP($A$1:$A$1397,BS!$A$8:$A$2406,1,0)</f>
        <v>25300663</v>
      </c>
      <c r="E862" s="440"/>
    </row>
    <row r="863" spans="1:5">
      <c r="A863" s="439">
        <v>25300731</v>
      </c>
      <c r="B863" s="439" t="s">
        <v>2868</v>
      </c>
      <c r="C863" s="440">
        <v>-15154.75</v>
      </c>
      <c r="D863" s="370">
        <f>VLOOKUP($A$1:$A$1397,BS!$A$8:$A$2406,1,0)</f>
        <v>25300731</v>
      </c>
      <c r="E863" s="440"/>
    </row>
    <row r="864" spans="1:5">
      <c r="A864" s="439">
        <v>25300733</v>
      </c>
      <c r="B864" s="439" t="s">
        <v>2869</v>
      </c>
      <c r="C864" s="440">
        <v>-50468.17</v>
      </c>
      <c r="D864" s="370">
        <f>VLOOKUP($A$1:$A$1397,BS!$A$8:$A$2406,1,0)</f>
        <v>25300733</v>
      </c>
      <c r="E864" s="440"/>
    </row>
    <row r="865" spans="1:5">
      <c r="A865" s="439">
        <v>25300742</v>
      </c>
      <c r="B865" s="439" t="s">
        <v>2916</v>
      </c>
      <c r="C865" s="440">
        <v>-9979828</v>
      </c>
      <c r="D865" s="370">
        <f>VLOOKUP($A$1:$A$1397,BS!$A$8:$A$2406,1,0)</f>
        <v>25300742</v>
      </c>
    </row>
    <row r="866" spans="1:5">
      <c r="A866" s="439">
        <v>25300761</v>
      </c>
      <c r="B866" s="439" t="s">
        <v>355</v>
      </c>
      <c r="C866" s="440">
        <v>-174063.97</v>
      </c>
      <c r="D866" s="370">
        <f>VLOOKUP($A$1:$A$1397,BS!$A$8:$A$2406,1,0)</f>
        <v>25300761</v>
      </c>
      <c r="E866" s="440"/>
    </row>
    <row r="867" spans="1:5">
      <c r="A867" s="439">
        <v>25300771</v>
      </c>
      <c r="B867" s="439" t="s">
        <v>223</v>
      </c>
      <c r="C867" s="440">
        <v>-5370587.5199999996</v>
      </c>
      <c r="D867" s="370">
        <f>VLOOKUP($A$1:$A$1397,BS!$A$8:$A$2406,1,0)</f>
        <v>25300771</v>
      </c>
    </row>
    <row r="868" spans="1:5">
      <c r="A868" s="439">
        <v>25300772</v>
      </c>
      <c r="B868" s="439" t="s">
        <v>2068</v>
      </c>
      <c r="C868" s="440">
        <v>7674.62</v>
      </c>
      <c r="D868" s="370">
        <f>VLOOKUP($A$1:$A$1397,BS!$A$8:$A$2406,1,0)</f>
        <v>25300772</v>
      </c>
    </row>
    <row r="869" spans="1:5">
      <c r="A869" s="439">
        <v>25301073</v>
      </c>
      <c r="B869" s="439" t="s">
        <v>547</v>
      </c>
      <c r="C869" s="439">
        <v>-680.54</v>
      </c>
      <c r="D869" s="370">
        <f>VLOOKUP($A$1:$A$1397,BS!$A$8:$A$2406,1,0)</f>
        <v>25301073</v>
      </c>
    </row>
    <row r="870" spans="1:5">
      <c r="A870" s="439">
        <v>25301151</v>
      </c>
      <c r="B870" s="439" t="s">
        <v>2404</v>
      </c>
      <c r="C870" s="440">
        <v>-1894562.11</v>
      </c>
      <c r="D870" s="370">
        <f>VLOOKUP($A$1:$A$1397,BS!$A$8:$A$2406,1,0)</f>
        <v>25301151</v>
      </c>
      <c r="E870" s="440"/>
    </row>
    <row r="871" spans="1:5">
      <c r="A871" s="439">
        <v>25301203</v>
      </c>
      <c r="B871" s="439" t="s">
        <v>1009</v>
      </c>
      <c r="C871" s="440">
        <v>-146031.17000000001</v>
      </c>
      <c r="D871" s="370">
        <f>VLOOKUP($A$1:$A$1397,BS!$A$8:$A$2406,1,0)</f>
        <v>25301203</v>
      </c>
      <c r="E871" s="440"/>
    </row>
    <row r="872" spans="1:5">
      <c r="A872" s="439">
        <v>25301213</v>
      </c>
      <c r="B872" s="439" t="s">
        <v>2874</v>
      </c>
      <c r="C872" s="440">
        <v>-675825</v>
      </c>
      <c r="D872" s="370">
        <f>VLOOKUP($A$1:$A$1397,BS!$A$8:$A$2406,1,0)</f>
        <v>25301213</v>
      </c>
      <c r="E872" s="440"/>
    </row>
    <row r="873" spans="1:5">
      <c r="A873" s="439">
        <v>25302221</v>
      </c>
      <c r="B873" s="439" t="s">
        <v>1697</v>
      </c>
      <c r="C873" s="440">
        <v>-3711115.17</v>
      </c>
      <c r="D873" s="370">
        <f>VLOOKUP($A$1:$A$1397,BS!$A$8:$A$2406,1,0)</f>
        <v>25302221</v>
      </c>
      <c r="E873" s="440"/>
    </row>
    <row r="874" spans="1:5">
      <c r="A874" s="439">
        <v>25302222</v>
      </c>
      <c r="B874" s="439" t="s">
        <v>1214</v>
      </c>
      <c r="C874" s="440">
        <v>-6199652.1900000004</v>
      </c>
      <c r="D874" s="370">
        <f>VLOOKUP($A$1:$A$1397,BS!$A$8:$A$2406,1,0)</f>
        <v>25302222</v>
      </c>
    </row>
    <row r="875" spans="1:5">
      <c r="A875" s="439">
        <v>25302223</v>
      </c>
      <c r="B875" s="439" t="s">
        <v>2859</v>
      </c>
      <c r="C875" s="440">
        <v>-7642404</v>
      </c>
      <c r="D875" s="370">
        <f>VLOOKUP($A$1:$A$1397,BS!$A$8:$A$2406,1,0)</f>
        <v>25302223</v>
      </c>
    </row>
    <row r="876" spans="1:5">
      <c r="A876" s="439">
        <v>25400101</v>
      </c>
      <c r="B876" s="439" t="s">
        <v>1248</v>
      </c>
      <c r="C876" s="440">
        <v>-24969.51</v>
      </c>
      <c r="D876" s="370">
        <f>VLOOKUP($A$1:$A$1397,BS!$A$8:$A$2406,1,0)</f>
        <v>25400101</v>
      </c>
      <c r="E876" s="440"/>
    </row>
    <row r="877" spans="1:5">
      <c r="A877" s="439">
        <v>25400111</v>
      </c>
      <c r="B877" s="439" t="s">
        <v>1249</v>
      </c>
      <c r="C877" s="440">
        <v>-5592.81</v>
      </c>
      <c r="D877" s="370">
        <f>VLOOKUP($A$1:$A$1397,BS!$A$8:$A$2406,1,0)</f>
        <v>25400111</v>
      </c>
      <c r="E877" s="440"/>
    </row>
    <row r="878" spans="1:5">
      <c r="A878" s="439">
        <v>25400181</v>
      </c>
      <c r="B878" s="439" t="s">
        <v>1668</v>
      </c>
      <c r="C878" s="440">
        <v>-4617540</v>
      </c>
      <c r="D878" s="370">
        <f>VLOOKUP($A$1:$A$1397,BS!$A$8:$A$2406,1,0)</f>
        <v>25400181</v>
      </c>
      <c r="E878" s="440"/>
    </row>
    <row r="879" spans="1:5">
      <c r="A879" s="439">
        <v>25400182</v>
      </c>
      <c r="B879" s="439" t="s">
        <v>1669</v>
      </c>
      <c r="C879" s="440">
        <v>-2469960</v>
      </c>
      <c r="D879" s="370">
        <f>VLOOKUP($A$1:$A$1397,BS!$A$8:$A$2406,1,0)</f>
        <v>25400182</v>
      </c>
      <c r="E879" s="440"/>
    </row>
    <row r="880" spans="1:5">
      <c r="A880" s="439">
        <v>25400191</v>
      </c>
      <c r="B880" s="439" t="s">
        <v>1927</v>
      </c>
      <c r="C880" s="440">
        <v>-1344065.86</v>
      </c>
      <c r="D880" s="370">
        <f>VLOOKUP($A$1:$A$1397,BS!$A$8:$A$2406,1,0)</f>
        <v>25400191</v>
      </c>
      <c r="E880" s="440"/>
    </row>
    <row r="881" spans="1:5">
      <c r="A881" s="439">
        <v>25400201</v>
      </c>
      <c r="B881" s="439" t="s">
        <v>1928</v>
      </c>
      <c r="C881" s="440">
        <v>-980424.5</v>
      </c>
      <c r="D881" s="370">
        <f>VLOOKUP($A$1:$A$1397,BS!$A$8:$A$2406,1,0)</f>
        <v>25400201</v>
      </c>
      <c r="E881" s="440"/>
    </row>
    <row r="882" spans="1:5">
      <c r="A882" s="439">
        <v>25400221</v>
      </c>
      <c r="B882" s="439" t="s">
        <v>2009</v>
      </c>
      <c r="C882" s="440">
        <v>-71278.94</v>
      </c>
      <c r="D882" s="370">
        <f>VLOOKUP($A$1:$A$1397,BS!$A$8:$A$2406,1,0)</f>
        <v>25400221</v>
      </c>
      <c r="E882" s="440"/>
    </row>
    <row r="883" spans="1:5">
      <c r="A883" s="439">
        <v>25400261</v>
      </c>
      <c r="B883" s="439" t="s">
        <v>2022</v>
      </c>
      <c r="C883" s="440">
        <v>-93615823</v>
      </c>
      <c r="D883" s="370">
        <f>VLOOKUP($A$1:$A$1397,BS!$A$8:$A$2406,1,0)</f>
        <v>25400261</v>
      </c>
      <c r="E883" s="440"/>
    </row>
    <row r="884" spans="1:5">
      <c r="A884" s="439">
        <v>25400291</v>
      </c>
      <c r="B884" s="439" t="s">
        <v>2317</v>
      </c>
      <c r="C884" s="440">
        <v>-604378.72</v>
      </c>
      <c r="D884" s="370">
        <f>VLOOKUP($A$1:$A$1397,BS!$A$8:$A$2406,1,0)</f>
        <v>25400291</v>
      </c>
      <c r="E884" s="440"/>
    </row>
    <row r="885" spans="1:5">
      <c r="A885" s="439">
        <v>25400301</v>
      </c>
      <c r="B885" s="439" t="s">
        <v>2318</v>
      </c>
      <c r="C885" s="440">
        <v>-22230.22</v>
      </c>
      <c r="D885" s="370">
        <f>VLOOKUP($A$1:$A$1397,BS!$A$8:$A$2406,1,0)</f>
        <v>25400301</v>
      </c>
      <c r="E885" s="440"/>
    </row>
    <row r="886" spans="1:5">
      <c r="A886" s="439">
        <v>25400311</v>
      </c>
      <c r="B886" s="439" t="s">
        <v>2320</v>
      </c>
      <c r="C886" s="440">
        <v>-3494.87</v>
      </c>
      <c r="D886" s="370">
        <f>VLOOKUP($A$1:$A$1397,BS!$A$8:$A$2406,1,0)</f>
        <v>25400311</v>
      </c>
      <c r="E886" s="440"/>
    </row>
    <row r="887" spans="1:5">
      <c r="A887" s="439">
        <v>25400321</v>
      </c>
      <c r="B887" s="439" t="s">
        <v>2419</v>
      </c>
      <c r="C887" s="440">
        <v>-128144.03</v>
      </c>
      <c r="D887" s="370">
        <f>VLOOKUP($A$1:$A$1397,BS!$A$8:$A$2406,1,0)</f>
        <v>25400321</v>
      </c>
      <c r="E887" s="440"/>
    </row>
    <row r="888" spans="1:5">
      <c r="A888" s="439">
        <v>25400331</v>
      </c>
      <c r="B888" s="439" t="s">
        <v>2420</v>
      </c>
      <c r="C888" s="440">
        <v>-1243168.3400000001</v>
      </c>
      <c r="D888" s="370">
        <f>VLOOKUP($A$1:$A$1397,BS!$A$8:$A$2406,1,0)</f>
        <v>25400331</v>
      </c>
      <c r="E888" s="440"/>
    </row>
    <row r="889" spans="1:5">
      <c r="A889" s="439">
        <v>25400392</v>
      </c>
      <c r="B889" s="439" t="s">
        <v>2904</v>
      </c>
      <c r="C889" s="440">
        <v>-13924636</v>
      </c>
      <c r="D889" s="370">
        <f>VLOOKUP($A$1:$A$1397,BS!$A$8:$A$2406,1,0)</f>
        <v>25400392</v>
      </c>
      <c r="E889" s="440"/>
    </row>
    <row r="890" spans="1:5">
      <c r="A890" s="439">
        <v>25400411</v>
      </c>
      <c r="B890" s="439" t="s">
        <v>2773</v>
      </c>
      <c r="C890" s="440">
        <v>-6340.01</v>
      </c>
      <c r="D890" s="370">
        <f>VLOOKUP($A$1:$A$1397,BS!$A$8:$A$2406,1,0)</f>
        <v>25400411</v>
      </c>
      <c r="E890" s="440"/>
    </row>
    <row r="891" spans="1:5">
      <c r="A891" s="439">
        <v>25400431</v>
      </c>
      <c r="B891" s="439" t="s">
        <v>2672</v>
      </c>
      <c r="C891" s="440">
        <v>-327362.05</v>
      </c>
      <c r="D891" s="370">
        <f>VLOOKUP($A$1:$A$1397,BS!$A$8:$A$2406,1,0)</f>
        <v>25400431</v>
      </c>
      <c r="E891" s="440"/>
    </row>
    <row r="892" spans="1:5">
      <c r="A892" s="439">
        <v>25400441</v>
      </c>
      <c r="B892" s="439" t="s">
        <v>2677</v>
      </c>
      <c r="C892" s="440">
        <v>8379.86</v>
      </c>
      <c r="D892" s="370">
        <f>VLOOKUP($A$1:$A$1397,BS!$A$8:$A$2406,1,0)</f>
        <v>25400441</v>
      </c>
      <c r="E892" s="440"/>
    </row>
    <row r="893" spans="1:5">
      <c r="A893" s="439">
        <v>25400481</v>
      </c>
      <c r="B893" s="439" t="s">
        <v>2777</v>
      </c>
      <c r="C893" s="440">
        <v>1074.28</v>
      </c>
      <c r="D893" s="370">
        <f>VLOOKUP($A$1:$A$1397,BS!$A$8:$A$2406,1,0)</f>
        <v>25400481</v>
      </c>
      <c r="E893" s="440"/>
    </row>
    <row r="894" spans="1:5">
      <c r="A894" s="439">
        <v>25400491</v>
      </c>
      <c r="B894" s="439" t="s">
        <v>2793</v>
      </c>
      <c r="C894" s="440">
        <v>-4145556</v>
      </c>
      <c r="D894" s="370">
        <f>VLOOKUP($A$1:$A$1397,BS!$A$8:$A$2406,1,0)</f>
        <v>25400491</v>
      </c>
      <c r="E894" s="440"/>
    </row>
    <row r="895" spans="1:5">
      <c r="A895" s="439">
        <v>25400501</v>
      </c>
      <c r="B895" s="439" t="s">
        <v>2794</v>
      </c>
      <c r="C895" s="440">
        <v>-1200069</v>
      </c>
      <c r="D895" s="370">
        <f>VLOOKUP($A$1:$A$1397,BS!$A$8:$A$2406,1,0)</f>
        <v>25400501</v>
      </c>
      <c r="E895" s="440"/>
    </row>
    <row r="896" spans="1:5">
      <c r="A896" s="441">
        <v>25400521</v>
      </c>
      <c r="B896" s="441" t="s">
        <v>2855</v>
      </c>
      <c r="C896" s="442">
        <v>-19559199</v>
      </c>
      <c r="D896" s="443" t="e">
        <f>VLOOKUP($A$1:$A$1397,BS!$A$8:$A$2406,1,0)</f>
        <v>#N/A</v>
      </c>
      <c r="E896" s="440"/>
    </row>
    <row r="897" spans="1:5">
      <c r="A897" s="439">
        <v>25500002</v>
      </c>
      <c r="B897" s="439" t="s">
        <v>1604</v>
      </c>
      <c r="C897" s="440">
        <v>-8165809</v>
      </c>
      <c r="D897" s="370">
        <f>VLOOKUP($A$1:$A$1397,BS!$A$8:$A$2406,1,0)</f>
        <v>25500002</v>
      </c>
      <c r="E897" s="440"/>
    </row>
    <row r="898" spans="1:5">
      <c r="A898" s="439">
        <v>25500022</v>
      </c>
      <c r="B898" s="439" t="s">
        <v>1604</v>
      </c>
      <c r="C898" s="440">
        <v>8165809</v>
      </c>
      <c r="D898" s="370">
        <f>VLOOKUP($A$1:$A$1397,BS!$A$8:$A$2406,1,0)</f>
        <v>25500022</v>
      </c>
      <c r="E898" s="440"/>
    </row>
    <row r="899" spans="1:5">
      <c r="A899" s="439">
        <v>25600072</v>
      </c>
      <c r="B899" s="439" t="s">
        <v>2069</v>
      </c>
      <c r="C899" s="440">
        <v>-82626.36</v>
      </c>
      <c r="D899" s="370">
        <f>VLOOKUP($A$1:$A$1397,BS!$A$8:$A$2406,1,0)</f>
        <v>25600072</v>
      </c>
      <c r="E899" s="440"/>
    </row>
    <row r="900" spans="1:5">
      <c r="A900" s="439">
        <v>25600081</v>
      </c>
      <c r="B900" s="439" t="s">
        <v>1929</v>
      </c>
      <c r="C900" s="440">
        <v>-3977508.1</v>
      </c>
      <c r="D900" s="370">
        <f>VLOOKUP($A$1:$A$1397,BS!$A$8:$A$2406,1,0)</f>
        <v>25600081</v>
      </c>
      <c r="E900" s="440"/>
    </row>
    <row r="901" spans="1:5">
      <c r="A901" s="439">
        <v>25600102</v>
      </c>
      <c r="B901" s="439" t="s">
        <v>2312</v>
      </c>
      <c r="C901" s="440">
        <v>66898.14</v>
      </c>
      <c r="D901" s="370">
        <f>VLOOKUP($A$1:$A$1397,BS!$A$8:$A$2406,1,0)</f>
        <v>25600102</v>
      </c>
      <c r="E901" s="440"/>
    </row>
    <row r="902" spans="1:5">
      <c r="A902" s="439">
        <v>25600111</v>
      </c>
      <c r="B902" s="439" t="s">
        <v>2313</v>
      </c>
      <c r="C902" s="440">
        <v>680994.31</v>
      </c>
      <c r="D902" s="370">
        <f>VLOOKUP($A$1:$A$1397,BS!$A$8:$A$2406,1,0)</f>
        <v>25600111</v>
      </c>
      <c r="E902" s="440"/>
    </row>
    <row r="903" spans="1:5">
      <c r="A903" s="439">
        <v>28200002</v>
      </c>
      <c r="B903" s="439" t="s">
        <v>3001</v>
      </c>
      <c r="C903" s="440">
        <v>-512597554.75</v>
      </c>
      <c r="D903" s="370">
        <f>VLOOKUP($A$1:$A$1397,BS!$A$8:$A$2406,1,0)</f>
        <v>28200002</v>
      </c>
      <c r="E903" s="440"/>
    </row>
    <row r="904" spans="1:5">
      <c r="A904" s="439">
        <v>28200013</v>
      </c>
      <c r="B904" s="439" t="s">
        <v>3002</v>
      </c>
      <c r="C904" s="440">
        <v>-45069484.149999999</v>
      </c>
      <c r="D904" s="370">
        <f>VLOOKUP($A$1:$A$1397,BS!$A$8:$A$2406,1,0)</f>
        <v>28200013</v>
      </c>
      <c r="E904" s="440"/>
    </row>
    <row r="905" spans="1:5">
      <c r="A905" s="439">
        <v>28200121</v>
      </c>
      <c r="B905" s="439" t="s">
        <v>3003</v>
      </c>
      <c r="C905" s="440">
        <v>-1271747383.75</v>
      </c>
      <c r="D905" s="370">
        <f>VLOOKUP($A$1:$A$1397,BS!$A$8:$A$2406,1,0)</f>
        <v>28200121</v>
      </c>
      <c r="E905" s="440"/>
    </row>
    <row r="906" spans="1:5">
      <c r="A906" s="439">
        <v>28300031</v>
      </c>
      <c r="B906" s="439" t="s">
        <v>1376</v>
      </c>
      <c r="C906" s="440">
        <v>-8565516.4399999995</v>
      </c>
      <c r="D906" s="370">
        <f>VLOOKUP($A$1:$A$1397,BS!$A$8:$A$2406,1,0)</f>
        <v>28300031</v>
      </c>
      <c r="E906" s="440"/>
    </row>
    <row r="907" spans="1:5">
      <c r="A907" s="439">
        <v>28300033</v>
      </c>
      <c r="B907" s="439" t="s">
        <v>261</v>
      </c>
      <c r="C907" s="440">
        <v>-68445420.569999993</v>
      </c>
      <c r="D907" s="370">
        <f>VLOOKUP($A$1:$A$1397,BS!$A$8:$A$2406,1,0)</f>
        <v>28300033</v>
      </c>
      <c r="E907" s="440"/>
    </row>
    <row r="908" spans="1:5">
      <c r="A908" s="439">
        <v>28300041</v>
      </c>
      <c r="B908" s="439" t="s">
        <v>882</v>
      </c>
      <c r="C908" s="440">
        <v>-1738436.02</v>
      </c>
      <c r="D908" s="370">
        <f>VLOOKUP($A$1:$A$1397,BS!$A$8:$A$2406,1,0)</f>
        <v>28300041</v>
      </c>
      <c r="E908" s="440"/>
    </row>
    <row r="909" spans="1:5">
      <c r="A909" s="439">
        <v>28300043</v>
      </c>
      <c r="B909" s="439" t="s">
        <v>262</v>
      </c>
      <c r="C909" s="440">
        <v>-15394084.609999999</v>
      </c>
      <c r="D909" s="370">
        <f>VLOOKUP($A$1:$A$1397,BS!$A$8:$A$2406,1,0)</f>
        <v>28300043</v>
      </c>
      <c r="E909" s="440"/>
    </row>
    <row r="910" spans="1:5">
      <c r="A910" s="439">
        <v>28300081</v>
      </c>
      <c r="B910" s="439" t="s">
        <v>2329</v>
      </c>
      <c r="C910" s="440">
        <v>-5080286.4000000004</v>
      </c>
      <c r="D910" s="370">
        <f>VLOOKUP($A$1:$A$1397,BS!$A$8:$A$2406,1,0)</f>
        <v>28300081</v>
      </c>
      <c r="E910" s="440"/>
    </row>
    <row r="911" spans="1:5">
      <c r="A911" s="439">
        <v>28300091</v>
      </c>
      <c r="B911" s="439" t="s">
        <v>2552</v>
      </c>
      <c r="C911" s="440">
        <v>-2313605.6</v>
      </c>
      <c r="D911" s="370">
        <f>VLOOKUP($A$1:$A$1397,BS!$A$8:$A$2406,1,0)</f>
        <v>28300091</v>
      </c>
      <c r="E911" s="440"/>
    </row>
    <row r="912" spans="1:5">
      <c r="A912" s="439">
        <v>28300152</v>
      </c>
      <c r="B912" s="439" t="s">
        <v>946</v>
      </c>
      <c r="C912" s="440">
        <v>-1895947.77</v>
      </c>
      <c r="D912" s="370">
        <f>VLOOKUP($A$1:$A$1397,BS!$A$8:$A$2406,1,0)</f>
        <v>28300152</v>
      </c>
      <c r="E912" s="440"/>
    </row>
    <row r="913" spans="1:5">
      <c r="A913" s="439">
        <v>28300162</v>
      </c>
      <c r="B913" s="439" t="s">
        <v>749</v>
      </c>
      <c r="C913" s="440">
        <v>-556729.37</v>
      </c>
      <c r="D913" s="370">
        <f>VLOOKUP($A$1:$A$1397,BS!$A$8:$A$2406,1,0)</f>
        <v>28300162</v>
      </c>
      <c r="E913" s="440"/>
    </row>
    <row r="914" spans="1:5">
      <c r="A914" s="439">
        <v>28300211</v>
      </c>
      <c r="B914" s="439" t="s">
        <v>2887</v>
      </c>
      <c r="C914" s="440">
        <v>-28074941.629999999</v>
      </c>
      <c r="D914" s="370">
        <f>VLOOKUP($A$1:$A$1397,BS!$A$8:$A$2406,1,0)</f>
        <v>28300211</v>
      </c>
      <c r="E914" s="440"/>
    </row>
    <row r="915" spans="1:5">
      <c r="A915" s="439">
        <v>28300221</v>
      </c>
      <c r="B915" s="439" t="s">
        <v>2888</v>
      </c>
      <c r="C915" s="440">
        <v>-6365020.4299999997</v>
      </c>
      <c r="D915" s="370">
        <f>VLOOKUP($A$1:$A$1397,BS!$A$8:$A$2406,1,0)</f>
        <v>28300221</v>
      </c>
      <c r="E915" s="440"/>
    </row>
    <row r="916" spans="1:5">
      <c r="A916" s="439">
        <v>28300232</v>
      </c>
      <c r="B916" s="439" t="s">
        <v>921</v>
      </c>
      <c r="C916" s="440">
        <v>-12897696.470000001</v>
      </c>
      <c r="D916" s="370">
        <f>VLOOKUP($A$1:$A$1397,BS!$A$8:$A$2406,1,0)</f>
        <v>28300232</v>
      </c>
      <c r="E916" s="440"/>
    </row>
    <row r="917" spans="1:5">
      <c r="A917" s="439">
        <v>28300252</v>
      </c>
      <c r="B917" s="439" t="s">
        <v>2206</v>
      </c>
      <c r="C917" s="440">
        <v>-7356982.3399999999</v>
      </c>
      <c r="D917" s="370">
        <f>VLOOKUP($A$1:$A$1397,BS!$A$8:$A$2406,1,0)</f>
        <v>28300252</v>
      </c>
      <c r="E917" s="440"/>
    </row>
    <row r="918" spans="1:5">
      <c r="A918" s="439">
        <v>28300262</v>
      </c>
      <c r="B918" s="439" t="s">
        <v>2207</v>
      </c>
      <c r="C918" s="440">
        <v>-2449981.42</v>
      </c>
      <c r="D918" s="370">
        <f>VLOOKUP($A$1:$A$1397,BS!$A$8:$A$2406,1,0)</f>
        <v>28300262</v>
      </c>
      <c r="E918" s="440"/>
    </row>
    <row r="919" spans="1:5">
      <c r="A919" s="439">
        <v>28300311</v>
      </c>
      <c r="B919" s="439" t="s">
        <v>2990</v>
      </c>
      <c r="C919" s="440">
        <v>-8441159.7100000009</v>
      </c>
      <c r="D919" s="370">
        <f>VLOOKUP($A$1:$A$1397,BS!$A$8:$A$2406,1,0)</f>
        <v>28300311</v>
      </c>
    </row>
    <row r="920" spans="1:5">
      <c r="A920" s="439">
        <v>28300361</v>
      </c>
      <c r="B920" s="439" t="s">
        <v>160</v>
      </c>
      <c r="C920" s="440">
        <v>-69664927.510000005</v>
      </c>
      <c r="D920" s="370">
        <f>VLOOKUP($A$1:$A$1397,BS!$A$8:$A$2406,1,0)</f>
        <v>28300361</v>
      </c>
    </row>
    <row r="921" spans="1:5">
      <c r="A921" s="439">
        <v>28300362</v>
      </c>
      <c r="B921" s="439" t="s">
        <v>161</v>
      </c>
      <c r="C921" s="440">
        <v>-1536724.83</v>
      </c>
      <c r="D921" s="370">
        <f>VLOOKUP($A$1:$A$1397,BS!$A$8:$A$2406,1,0)</f>
        <v>28300362</v>
      </c>
      <c r="E921" s="440"/>
    </row>
    <row r="922" spans="1:5">
      <c r="A922" s="439">
        <v>28300431</v>
      </c>
      <c r="B922" s="439" t="s">
        <v>516</v>
      </c>
      <c r="C922" s="440">
        <v>-1689520.85</v>
      </c>
      <c r="D922" s="370">
        <f>VLOOKUP($A$1:$A$1397,BS!$A$8:$A$2406,1,0)</f>
        <v>28300431</v>
      </c>
      <c r="E922" s="440"/>
    </row>
    <row r="923" spans="1:5">
      <c r="A923" s="439">
        <v>28300441</v>
      </c>
      <c r="B923" s="439" t="s">
        <v>3133</v>
      </c>
      <c r="C923" s="440">
        <v>-1562046.92</v>
      </c>
      <c r="D923" s="370">
        <f>VLOOKUP($A$1:$A$1397,BS!$A$8:$A$2406,1,0)</f>
        <v>28300441</v>
      </c>
      <c r="E923" s="440"/>
    </row>
    <row r="924" spans="1:5">
      <c r="A924" s="439">
        <v>28300501</v>
      </c>
      <c r="B924" s="439" t="s">
        <v>1973</v>
      </c>
      <c r="C924" s="440">
        <v>1366320.1</v>
      </c>
      <c r="D924" s="370">
        <f>VLOOKUP($A$1:$A$1397,BS!$A$8:$A$2406,1,0)</f>
        <v>28300501</v>
      </c>
      <c r="E924" s="440"/>
    </row>
    <row r="925" spans="1:5">
      <c r="A925" s="439">
        <v>28300503</v>
      </c>
      <c r="B925" s="439" t="s">
        <v>1545</v>
      </c>
      <c r="C925" s="440">
        <v>-5016266.8899999997</v>
      </c>
      <c r="D925" s="370">
        <f>VLOOKUP($A$1:$A$1397,BS!$A$8:$A$2406,1,0)</f>
        <v>28300503</v>
      </c>
      <c r="E925" s="440"/>
    </row>
    <row r="926" spans="1:5">
      <c r="A926" s="439">
        <v>28300511</v>
      </c>
      <c r="B926" s="439" t="s">
        <v>1572</v>
      </c>
      <c r="C926" s="440">
        <v>-1350431.6</v>
      </c>
      <c r="D926" s="370">
        <f>VLOOKUP($A$1:$A$1397,BS!$A$8:$A$2406,1,0)</f>
        <v>28300511</v>
      </c>
      <c r="E926" s="440"/>
    </row>
    <row r="927" spans="1:5">
      <c r="A927" s="439">
        <v>28300561</v>
      </c>
      <c r="B927" s="439" t="s">
        <v>879</v>
      </c>
      <c r="C927" s="440">
        <v>-14311312.300000001</v>
      </c>
      <c r="D927" s="370">
        <f>VLOOKUP($A$1:$A$1397,BS!$A$8:$A$2406,1,0)</f>
        <v>28300561</v>
      </c>
      <c r="E927" s="440"/>
    </row>
    <row r="928" spans="1:5">
      <c r="A928" s="439">
        <v>28300581</v>
      </c>
      <c r="B928" s="439" t="s">
        <v>1350</v>
      </c>
      <c r="C928" s="440">
        <v>-7434510.8899999997</v>
      </c>
      <c r="D928" s="370">
        <f>VLOOKUP($A$1:$A$1397,BS!$A$8:$A$2406,1,0)</f>
        <v>28300581</v>
      </c>
      <c r="E928" s="440"/>
    </row>
    <row r="929" spans="1:5">
      <c r="A929" s="439">
        <v>28300651</v>
      </c>
      <c r="B929" s="439" t="s">
        <v>1038</v>
      </c>
      <c r="C929" s="440">
        <v>-7904287.6500000004</v>
      </c>
      <c r="D929" s="370">
        <f>VLOOKUP($A$1:$A$1397,BS!$A$8:$A$2406,1,0)</f>
        <v>28300651</v>
      </c>
      <c r="E929" s="440"/>
    </row>
    <row r="930" spans="1:5">
      <c r="A930" s="439">
        <v>28300661</v>
      </c>
      <c r="B930" s="439" t="s">
        <v>1934</v>
      </c>
      <c r="C930" s="440">
        <v>-8945582.4499999993</v>
      </c>
      <c r="D930" s="370">
        <f>VLOOKUP($A$1:$A$1397,BS!$A$8:$A$2406,1,0)</f>
        <v>28300661</v>
      </c>
      <c r="E930" s="440"/>
    </row>
    <row r="931" spans="1:5">
      <c r="A931" s="439">
        <v>28300731</v>
      </c>
      <c r="B931" s="439" t="s">
        <v>2405</v>
      </c>
      <c r="C931" s="440">
        <v>-5537517.2199999997</v>
      </c>
      <c r="D931" s="370">
        <f>VLOOKUP($A$1:$A$1397,BS!$A$8:$A$2406,1,0)</f>
        <v>28300731</v>
      </c>
      <c r="E931" s="440"/>
    </row>
    <row r="932" spans="1:5">
      <c r="A932" s="439">
        <v>28300741</v>
      </c>
      <c r="B932" s="439" t="s">
        <v>2611</v>
      </c>
      <c r="C932" s="440">
        <v>-589180.52</v>
      </c>
      <c r="D932" s="370">
        <f>VLOOKUP($A$1:$A$1397,BS!$A$8:$A$2406,1,0)</f>
        <v>28300741</v>
      </c>
      <c r="E932" s="440"/>
    </row>
    <row r="933" spans="1:5">
      <c r="A933" s="439">
        <v>28300761</v>
      </c>
      <c r="B933" s="439" t="s">
        <v>2911</v>
      </c>
      <c r="C933" s="440">
        <v>-2674841.4</v>
      </c>
      <c r="D933" s="370">
        <f>VLOOKUP($A$1:$A$1397,BS!$A$8:$A$2406,1,0)</f>
        <v>28300761</v>
      </c>
      <c r="E933" s="440"/>
    </row>
    <row r="934" spans="1:5">
      <c r="A934" s="439">
        <v>28302001</v>
      </c>
      <c r="B934" s="439" t="s">
        <v>2620</v>
      </c>
      <c r="C934" s="440">
        <v>-13214001.65</v>
      </c>
      <c r="D934" s="370">
        <f>VLOOKUP($A$1:$A$1397,BS!$A$8:$A$2406,1,0)</f>
        <v>28302001</v>
      </c>
      <c r="E934" s="440"/>
    </row>
    <row r="935" spans="1:5">
      <c r="A935" s="439">
        <v>28302002</v>
      </c>
      <c r="B935" s="439" t="s">
        <v>2621</v>
      </c>
      <c r="C935" s="440">
        <v>-27436832.16</v>
      </c>
      <c r="D935" s="370">
        <f>VLOOKUP($A$1:$A$1397,BS!$A$8:$A$2406,1,0)</f>
        <v>28302002</v>
      </c>
      <c r="E935" s="440"/>
    </row>
    <row r="936" spans="1:5">
      <c r="A936" s="439">
        <v>28302011</v>
      </c>
      <c r="B936" s="439" t="s">
        <v>2622</v>
      </c>
      <c r="C936" s="440">
        <v>-4736772.87</v>
      </c>
      <c r="D936" s="370">
        <f>VLOOKUP($A$1:$A$1397,BS!$A$8:$A$2406,1,0)</f>
        <v>28302011</v>
      </c>
      <c r="E936" s="440"/>
    </row>
    <row r="937" spans="1:5">
      <c r="A937" s="439">
        <v>28302012</v>
      </c>
      <c r="B937" s="439" t="s">
        <v>2623</v>
      </c>
      <c r="C937" s="440">
        <v>-6642884.46</v>
      </c>
      <c r="D937" s="370">
        <f>VLOOKUP($A$1:$A$1397,BS!$A$8:$A$2406,1,0)</f>
        <v>28302012</v>
      </c>
      <c r="E937" s="440"/>
    </row>
    <row r="938" spans="1:5">
      <c r="A938" s="439">
        <v>28302021</v>
      </c>
      <c r="B938" s="439" t="s">
        <v>2624</v>
      </c>
      <c r="C938" s="440">
        <v>-12024445.73</v>
      </c>
      <c r="D938" s="370">
        <f>VLOOKUP($A$1:$A$1397,BS!$A$8:$A$2406,1,0)</f>
        <v>28302021</v>
      </c>
      <c r="E938" s="440"/>
    </row>
    <row r="939" spans="1:5">
      <c r="A939" s="439">
        <v>28302022</v>
      </c>
      <c r="B939" s="439" t="s">
        <v>2625</v>
      </c>
      <c r="C939" s="440">
        <v>-3515340.25</v>
      </c>
      <c r="D939" s="370">
        <f>VLOOKUP($A$1:$A$1397,BS!$A$8:$A$2406,1,0)</f>
        <v>28302022</v>
      </c>
      <c r="E939" s="440"/>
    </row>
    <row r="940" spans="1:5">
      <c r="A940" s="439">
        <v>28302031</v>
      </c>
      <c r="B940" s="439" t="s">
        <v>2727</v>
      </c>
      <c r="C940" s="440">
        <v>-1378286.82</v>
      </c>
      <c r="D940" s="370">
        <f>VLOOKUP($A$1:$A$1397,BS!$A$8:$A$2406,1,0)</f>
        <v>28302031</v>
      </c>
      <c r="E940" s="440"/>
    </row>
    <row r="941" spans="1:5">
      <c r="A941" s="439">
        <v>28302041</v>
      </c>
      <c r="B941" s="439" t="s">
        <v>2755</v>
      </c>
      <c r="C941" s="440">
        <v>-5837624.75</v>
      </c>
      <c r="D941" s="370">
        <f>VLOOKUP($A$1:$A$1397,BS!$A$8:$A$2406,1,0)</f>
        <v>28302041</v>
      </c>
      <c r="E941" s="440"/>
    </row>
    <row r="942" spans="1:5">
      <c r="A942" s="439">
        <v>28302051</v>
      </c>
      <c r="B942" s="439" t="s">
        <v>2850</v>
      </c>
      <c r="C942" s="440">
        <v>-2055812.65</v>
      </c>
      <c r="D942" s="370">
        <f>VLOOKUP($A$1:$A$1397,BS!$A$8:$A$2406,1,0)</f>
        <v>28302051</v>
      </c>
      <c r="E942" s="440"/>
    </row>
    <row r="943" spans="1:5">
      <c r="A943" s="439">
        <v>28302061</v>
      </c>
      <c r="B943" s="439" t="s">
        <v>2863</v>
      </c>
      <c r="C943" s="440">
        <v>-3303582.74</v>
      </c>
      <c r="D943" s="370">
        <f>VLOOKUP($A$1:$A$1397,BS!$A$8:$A$2406,1,0)</f>
        <v>28302061</v>
      </c>
      <c r="E943" s="440"/>
    </row>
    <row r="944" spans="1:5">
      <c r="A944" s="439">
        <v>43800003</v>
      </c>
      <c r="B944" s="439" t="s">
        <v>1651</v>
      </c>
      <c r="C944" s="440">
        <v>67900283</v>
      </c>
      <c r="D944" s="370">
        <f>VLOOKUP($A$1:$A$1397,BS!$A$8:$A$2406,1,0)</f>
        <v>43800003</v>
      </c>
      <c r="E944" s="440"/>
    </row>
    <row r="945" spans="1:5">
      <c r="A945" s="439">
        <v>43900003</v>
      </c>
      <c r="B945" s="439" t="s">
        <v>1247</v>
      </c>
      <c r="C945" s="440">
        <v>5848610</v>
      </c>
      <c r="D945" s="370">
        <f>VLOOKUP($A$1:$A$1397,BS!$A$8:$A$2406,1,0)</f>
        <v>43900003</v>
      </c>
      <c r="E945" s="440"/>
    </row>
    <row r="946" spans="1:5">
      <c r="A946" s="439" t="s">
        <v>391</v>
      </c>
      <c r="C946" s="440">
        <v>-191793150.21000001</v>
      </c>
      <c r="E946" s="44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3C679FACBF767418D4D2AF9C5803E0B" ma:contentTypeVersion="76" ma:contentTypeDescription="" ma:contentTypeScope="" ma:versionID="f058cda35981f7a69f184a1697251f0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1D5D075-B8F5-47D4-92E2-09DD0F7040FF}"/>
</file>

<file path=customXml/itemProps2.xml><?xml version="1.0" encoding="utf-8"?>
<ds:datastoreItem xmlns:ds="http://schemas.openxmlformats.org/officeDocument/2006/customXml" ds:itemID="{000BAADD-9F14-4203-A278-204819527BDD}"/>
</file>

<file path=customXml/itemProps3.xml><?xml version="1.0" encoding="utf-8"?>
<ds:datastoreItem xmlns:ds="http://schemas.openxmlformats.org/officeDocument/2006/customXml" ds:itemID="{906137CC-F261-4824-B26D-5EAA8EC1AE25}"/>
</file>

<file path=customXml/itemProps4.xml><?xml version="1.0" encoding="utf-8"?>
<ds:datastoreItem xmlns:ds="http://schemas.openxmlformats.org/officeDocument/2006/customXml" ds:itemID="{5A5FFF30-212F-4050-A228-693B708EAC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32</vt:i4>
      </vt:variant>
    </vt:vector>
  </HeadingPairs>
  <TitlesOfParts>
    <vt:vector size="50" baseType="lpstr">
      <vt:lpstr>ERB</vt:lpstr>
      <vt:lpstr>GRB</vt:lpstr>
      <vt:lpstr>CWC</vt:lpstr>
      <vt:lpstr>BS</vt:lpstr>
      <vt:lpstr>NOL Spread</vt:lpstr>
      <vt:lpstr>summary NOL</vt:lpstr>
      <vt:lpstr>June16</vt:lpstr>
      <vt:lpstr>May16</vt:lpstr>
      <vt:lpstr>Apr16</vt:lpstr>
      <vt:lpstr>Mar16</vt:lpstr>
      <vt:lpstr>Feb16</vt:lpstr>
      <vt:lpstr>Jan16</vt:lpstr>
      <vt:lpstr>Dec15</vt:lpstr>
      <vt:lpstr>Nov15</vt:lpstr>
      <vt:lpstr>Oct15</vt:lpstr>
      <vt:lpstr>Sept15</vt:lpstr>
      <vt:lpstr>BS and CWC Recon, p1</vt:lpstr>
      <vt:lpstr>BS and CWC Recon, p2</vt:lpstr>
      <vt:lpstr>_Apr16</vt:lpstr>
      <vt:lpstr>_Aug16</vt:lpstr>
      <vt:lpstr>_Dec15</vt:lpstr>
      <vt:lpstr>_End</vt:lpstr>
      <vt:lpstr>_Feb16</vt:lpstr>
      <vt:lpstr>_Filter</vt:lpstr>
      <vt:lpstr>_Jan16</vt:lpstr>
      <vt:lpstr>_July16</vt:lpstr>
      <vt:lpstr>_Jun16</vt:lpstr>
      <vt:lpstr>_Mar16</vt:lpstr>
      <vt:lpstr>_May16</vt:lpstr>
      <vt:lpstr>_Nov15</vt:lpstr>
      <vt:lpstr>_Oct15</vt:lpstr>
      <vt:lpstr>_Sept15</vt:lpstr>
      <vt:lpstr>_Sept16</vt:lpstr>
      <vt:lpstr>BS_Accounts</vt:lpstr>
      <vt:lpstr>CombWC_LineItem</vt:lpstr>
      <vt:lpstr>Data</vt:lpstr>
      <vt:lpstr>BS!Database</vt:lpstr>
      <vt:lpstr>ElRBLine</vt:lpstr>
      <vt:lpstr>GasRBLine</vt:lpstr>
      <vt:lpstr>BS!Print_Area</vt:lpstr>
      <vt:lpstr>'BS and CWC Recon, p1'!Print_Area</vt:lpstr>
      <vt:lpstr>'BS and CWC Recon, p2'!Print_Area</vt:lpstr>
      <vt:lpstr>CWC!Print_Area</vt:lpstr>
      <vt:lpstr>ERB!Print_Area</vt:lpstr>
      <vt:lpstr>GRB!Print_Area</vt:lpstr>
      <vt:lpstr>BS!Print_Titles</vt:lpstr>
      <vt:lpstr>CWC!Print_Titles</vt:lpstr>
      <vt:lpstr>ERB!Print_Titles</vt:lpstr>
      <vt:lpstr>GRB!Print_Titles</vt:lpstr>
      <vt:lpstr>Sept16AMA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tfette</dc:creator>
  <cp:lastModifiedBy>kbarnard</cp:lastModifiedBy>
  <cp:lastPrinted>2017-08-08T18:22:17Z</cp:lastPrinted>
  <dcterms:created xsi:type="dcterms:W3CDTF">1999-04-09T16:35:24Z</dcterms:created>
  <dcterms:modified xsi:type="dcterms:W3CDTF">2018-04-05T15:24:03Z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0x0101006E56B4D1795A2E4DB2F0B01679ED314A00A3C679FACBF767418D4D2AF9C5803E0B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