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5" yWindow="45" windowWidth="12690" windowHeight="11085" tabRatio="819"/>
  </bookViews>
  <sheets>
    <sheet name="4.1.2" sheetId="44" r:id="rId1"/>
  </sheets>
  <definedNames>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_xlnm.Print_Area" localSheetId="0">'4.1.2'!$A$1:$Z$439</definedName>
    <definedName name="_xlnm.Print_Titles" localSheetId="0">'4.1.2'!$1:$3</definedName>
    <definedName name="shit" hidden="1">{"PRINT",#N/A,TRUE,"APPA";"PRINT",#N/A,TRUE,"APS";"PRINT",#N/A,TRUE,"BHPL";"PRINT",#N/A,TRUE,"BHPL2";"PRINT",#N/A,TRUE,"CDWR";"PRINT",#N/A,TRUE,"EWEB";"PRINT",#N/A,TRUE,"LADWP";"PRINT",#N/A,TRUE,"NEVBASE"}</definedName>
    <definedName name="wrn.All._.Pages." hidden="1">{#N/A,#N/A,FALSE,"Cover";#N/A,#N/A,FALSE,"Lead Sheet";#N/A,#N/A,FALSE,"T-Accounts";#N/A,#N/A,FALSE,"Expense Detail 10 01 to 3  02";#N/A,#N/A,FALSE,"Expense Detail 4 01 to 9 01";#N/A,#N/A,FALSE,"Three Factor % 3  2002"}</definedName>
    <definedName name="wrn.Factors._.Tab._.10." hidden="1">{"Factors Pages 1-2",#N/A,FALSE,"Factors";"Factors Page 3",#N/A,FALSE,"Factors";"Factors Page 4",#N/A,FALSE,"Factors";"Factors Page 5",#N/A,FALSE,"Factors";"Factors Pages 8-27",#N/A,FALSE,"Factors"}</definedName>
    <definedName name="wrn.SALES._.VAR._.95._.BUDGET." hidden="1">{"PRINT",#N/A,TRUE,"APPA";"PRINT",#N/A,TRUE,"APS";"PRINT",#N/A,TRUE,"BHPL";"PRINT",#N/A,TRUE,"BHPL2";"PRINT",#N/A,TRUE,"CDWR";"PRINT",#N/A,TRUE,"EWEB";"PRINT",#N/A,TRUE,"LADWP";"PRINT",#N/A,TRUE,"NEVBASE"}</definedName>
    <definedName name="wrn.YearEnd." hidden="1">{"Factors Pages 1-2",#N/A,FALSE,"Variables";"Factors Page 3",#N/A,FALSE,"Variables";"Factors Page 4",#N/A,FALSE,"Variables";"Factors Page 5",#N/A,FALSE,"Variables";"YE Pages 7-26",#N/A,FALSE,"Variables"}</definedName>
  </definedNames>
  <calcPr calcId="145621" iterate="1"/>
</workbook>
</file>

<file path=xl/calcChain.xml><?xml version="1.0" encoding="utf-8"?>
<calcChain xmlns="http://schemas.openxmlformats.org/spreadsheetml/2006/main">
  <c r="O207" i="44" l="1"/>
  <c r="O443" i="44" s="1"/>
  <c r="Y207" i="44"/>
  <c r="Y22" i="44"/>
  <c r="Y443" i="44" s="1"/>
  <c r="O22" i="44"/>
  <c r="L443" i="44"/>
  <c r="L22" i="44"/>
  <c r="L207" i="44"/>
  <c r="Z215" i="44" l="1"/>
  <c r="Z437" i="44"/>
  <c r="Z176" i="44"/>
  <c r="Z156" i="44"/>
  <c r="Z198" i="44"/>
  <c r="Y437" i="44" l="1"/>
  <c r="O437" i="44"/>
  <c r="L437" i="44"/>
  <c r="L327" i="44"/>
  <c r="L215" i="44"/>
  <c r="L198" i="44"/>
  <c r="L176" i="44"/>
  <c r="L156" i="44"/>
  <c r="Y436" i="44" l="1"/>
  <c r="U436" i="44"/>
  <c r="Y435" i="44"/>
  <c r="S435" i="44"/>
  <c r="Q435" i="44"/>
  <c r="O435" i="44"/>
  <c r="Y326" i="44"/>
  <c r="S326" i="44"/>
  <c r="Q326" i="44"/>
  <c r="O326" i="44"/>
  <c r="Y434" i="44"/>
  <c r="S434" i="44"/>
  <c r="Q434" i="44"/>
  <c r="O434" i="44"/>
  <c r="Y433" i="44"/>
  <c r="S433" i="44"/>
  <c r="Q433" i="44"/>
  <c r="O433" i="44"/>
  <c r="Y432" i="44"/>
  <c r="S432" i="44"/>
  <c r="Q432" i="44"/>
  <c r="O432" i="44"/>
  <c r="Y431" i="44"/>
  <c r="S431" i="44"/>
  <c r="Q431" i="44"/>
  <c r="O431" i="44"/>
  <c r="Y430" i="44"/>
  <c r="S430" i="44"/>
  <c r="Q430" i="44"/>
  <c r="O430" i="44"/>
  <c r="Y429" i="44"/>
  <c r="S429" i="44"/>
  <c r="Q429" i="44"/>
  <c r="O429" i="44"/>
  <c r="Y428" i="44"/>
  <c r="S428" i="44"/>
  <c r="Q428" i="44"/>
  <c r="O428" i="44"/>
  <c r="Y427" i="44"/>
  <c r="S427" i="44"/>
  <c r="Q427" i="44"/>
  <c r="O427" i="44"/>
  <c r="Y426" i="44"/>
  <c r="S426" i="44"/>
  <c r="Q426" i="44"/>
  <c r="O426" i="44"/>
  <c r="Y425" i="44"/>
  <c r="S425" i="44"/>
  <c r="Q425" i="44"/>
  <c r="O425" i="44"/>
  <c r="Y424" i="44"/>
  <c r="S424" i="44"/>
  <c r="Q424" i="44"/>
  <c r="O424" i="44"/>
  <c r="Y423" i="44"/>
  <c r="S423" i="44"/>
  <c r="Q423" i="44"/>
  <c r="O423" i="44"/>
  <c r="Y422" i="44"/>
  <c r="S422" i="44"/>
  <c r="U422" i="44" s="1"/>
  <c r="Q422" i="44"/>
  <c r="O422" i="44"/>
  <c r="Y421" i="44"/>
  <c r="S421" i="44"/>
  <c r="O421" i="44"/>
  <c r="Y420" i="44"/>
  <c r="S420" i="44"/>
  <c r="O420" i="44"/>
  <c r="Y419" i="44"/>
  <c r="S419" i="44"/>
  <c r="Q419" i="44"/>
  <c r="O419" i="44"/>
  <c r="Y418" i="44"/>
  <c r="O418" i="44"/>
  <c r="U418" i="44" s="1"/>
  <c r="Y417" i="44"/>
  <c r="S417" i="44"/>
  <c r="Q417" i="44"/>
  <c r="O417" i="44"/>
  <c r="Y416" i="44"/>
  <c r="S416" i="44"/>
  <c r="O416" i="44"/>
  <c r="Y415" i="44"/>
  <c r="O415" i="44"/>
  <c r="U415" i="44" s="1"/>
  <c r="Y414" i="44"/>
  <c r="S414" i="44"/>
  <c r="Q414" i="44"/>
  <c r="O414" i="44"/>
  <c r="Y413" i="44"/>
  <c r="S413" i="44"/>
  <c r="O413" i="44"/>
  <c r="Y412" i="44"/>
  <c r="S412" i="44"/>
  <c r="O412" i="44"/>
  <c r="Y411" i="44"/>
  <c r="S411" i="44"/>
  <c r="U411" i="44" s="1"/>
  <c r="Q411" i="44"/>
  <c r="O411" i="44"/>
  <c r="Y410" i="44"/>
  <c r="S410" i="44"/>
  <c r="Q410" i="44"/>
  <c r="O410" i="44"/>
  <c r="Y409" i="44"/>
  <c r="S409" i="44"/>
  <c r="Q409" i="44"/>
  <c r="O409" i="44"/>
  <c r="Y408" i="44"/>
  <c r="S408" i="44"/>
  <c r="Q408" i="44"/>
  <c r="O408" i="44"/>
  <c r="Y407" i="44"/>
  <c r="S407" i="44"/>
  <c r="Q407" i="44"/>
  <c r="O407" i="44"/>
  <c r="Y406" i="44"/>
  <c r="O406" i="44"/>
  <c r="U406" i="44" s="1"/>
  <c r="Y405" i="44"/>
  <c r="S405" i="44"/>
  <c r="Q405" i="44"/>
  <c r="O405" i="44"/>
  <c r="Y404" i="44"/>
  <c r="S404" i="44"/>
  <c r="O404" i="44"/>
  <c r="Y403" i="44"/>
  <c r="S403" i="44"/>
  <c r="O403" i="44"/>
  <c r="Y402" i="44"/>
  <c r="S402" i="44"/>
  <c r="Q402" i="44"/>
  <c r="O402" i="44"/>
  <c r="Y401" i="44"/>
  <c r="S401" i="44"/>
  <c r="O401" i="44"/>
  <c r="Y400" i="44"/>
  <c r="S400" i="44"/>
  <c r="Q400" i="44"/>
  <c r="O400" i="44"/>
  <c r="Y399" i="44"/>
  <c r="S399" i="44"/>
  <c r="Q399" i="44"/>
  <c r="O399" i="44"/>
  <c r="Y398" i="44"/>
  <c r="S398" i="44"/>
  <c r="Q398" i="44"/>
  <c r="O398" i="44"/>
  <c r="Y397" i="44"/>
  <c r="S397" i="44"/>
  <c r="Q397" i="44"/>
  <c r="O397" i="44"/>
  <c r="Y396" i="44"/>
  <c r="S396" i="44"/>
  <c r="O396" i="44"/>
  <c r="Y395" i="44"/>
  <c r="S395" i="44"/>
  <c r="Q395" i="44"/>
  <c r="O395" i="44"/>
  <c r="Y394" i="44"/>
  <c r="O394" i="44"/>
  <c r="U394" i="44" s="1"/>
  <c r="Y393" i="44"/>
  <c r="S393" i="44"/>
  <c r="Q393" i="44"/>
  <c r="O393" i="44"/>
  <c r="Y392" i="44"/>
  <c r="S392" i="44"/>
  <c r="O392" i="44"/>
  <c r="Y391" i="44"/>
  <c r="S391" i="44"/>
  <c r="Q391" i="44"/>
  <c r="O391" i="44"/>
  <c r="Y390" i="44"/>
  <c r="S390" i="44"/>
  <c r="Q390" i="44"/>
  <c r="O390" i="44"/>
  <c r="Y389" i="44"/>
  <c r="S389" i="44"/>
  <c r="Q389" i="44"/>
  <c r="O389" i="44"/>
  <c r="Y388" i="44"/>
  <c r="S388" i="44"/>
  <c r="O388" i="44"/>
  <c r="Y387" i="44"/>
  <c r="S387" i="44"/>
  <c r="Q387" i="44"/>
  <c r="O387" i="44"/>
  <c r="Y386" i="44"/>
  <c r="S386" i="44"/>
  <c r="O386" i="44"/>
  <c r="Y385" i="44"/>
  <c r="S385" i="44"/>
  <c r="O385" i="44"/>
  <c r="Y384" i="44"/>
  <c r="O384" i="44"/>
  <c r="U384" i="44" s="1"/>
  <c r="Y383" i="44"/>
  <c r="S383" i="44"/>
  <c r="Q383" i="44"/>
  <c r="O383" i="44"/>
  <c r="Y382" i="44"/>
  <c r="S382" i="44"/>
  <c r="O382" i="44"/>
  <c r="Y381" i="44"/>
  <c r="S381" i="44"/>
  <c r="O381" i="44"/>
  <c r="Y380" i="44"/>
  <c r="O380" i="44"/>
  <c r="U380" i="44" s="1"/>
  <c r="Y379" i="44"/>
  <c r="S379" i="44"/>
  <c r="Q379" i="44"/>
  <c r="O379" i="44"/>
  <c r="Y378" i="44"/>
  <c r="S378" i="44"/>
  <c r="O378" i="44"/>
  <c r="Y377" i="44"/>
  <c r="O377" i="44"/>
  <c r="U377" i="44" s="1"/>
  <c r="Y376" i="44"/>
  <c r="S376" i="44"/>
  <c r="Q376" i="44"/>
  <c r="O376" i="44"/>
  <c r="Y375" i="44"/>
  <c r="S375" i="44"/>
  <c r="O375" i="44"/>
  <c r="Y374" i="44"/>
  <c r="S374" i="44"/>
  <c r="O374" i="44"/>
  <c r="Y373" i="44"/>
  <c r="S373" i="44"/>
  <c r="Q373" i="44"/>
  <c r="O373" i="44"/>
  <c r="Y372" i="44"/>
  <c r="S372" i="44"/>
  <c r="O372" i="44"/>
  <c r="Y371" i="44"/>
  <c r="S371" i="44"/>
  <c r="Q371" i="44"/>
  <c r="O371" i="44"/>
  <c r="Y370" i="44"/>
  <c r="O370" i="44"/>
  <c r="U370" i="44" s="1"/>
  <c r="Y369" i="44"/>
  <c r="S369" i="44"/>
  <c r="Q369" i="44"/>
  <c r="O369" i="44"/>
  <c r="Y368" i="44"/>
  <c r="S368" i="44"/>
  <c r="O368" i="44"/>
  <c r="Y367" i="44"/>
  <c r="O367" i="44"/>
  <c r="U367" i="44" s="1"/>
  <c r="Y366" i="44"/>
  <c r="S366" i="44"/>
  <c r="O366" i="44"/>
  <c r="Y365" i="44"/>
  <c r="S365" i="44"/>
  <c r="O365" i="44"/>
  <c r="Y364" i="44"/>
  <c r="S364" i="44"/>
  <c r="O364" i="44"/>
  <c r="Y363" i="44"/>
  <c r="S363" i="44"/>
  <c r="Q363" i="44"/>
  <c r="O363" i="44"/>
  <c r="Y362" i="44"/>
  <c r="S362" i="44"/>
  <c r="O362" i="44"/>
  <c r="Y361" i="44"/>
  <c r="S361" i="44"/>
  <c r="Q361" i="44"/>
  <c r="O361" i="44"/>
  <c r="Y360" i="44"/>
  <c r="O360" i="44"/>
  <c r="U360" i="44" s="1"/>
  <c r="Y359" i="44"/>
  <c r="S359" i="44"/>
  <c r="O359" i="44"/>
  <c r="Y358" i="44"/>
  <c r="S358" i="44"/>
  <c r="O358" i="44"/>
  <c r="Y357" i="44"/>
  <c r="O357" i="44"/>
  <c r="U357" i="44" s="1"/>
  <c r="Y356" i="44"/>
  <c r="S356" i="44"/>
  <c r="Q356" i="44"/>
  <c r="O356" i="44"/>
  <c r="Y355" i="44"/>
  <c r="S355" i="44"/>
  <c r="O355" i="44"/>
  <c r="Y354" i="44"/>
  <c r="S354" i="44"/>
  <c r="Q354" i="44"/>
  <c r="O354" i="44"/>
  <c r="Y353" i="44"/>
  <c r="O353" i="44"/>
  <c r="U353" i="44" s="1"/>
  <c r="Y352" i="44"/>
  <c r="S352" i="44"/>
  <c r="O352" i="44"/>
  <c r="Y351" i="44"/>
  <c r="S351" i="44"/>
  <c r="O351" i="44"/>
  <c r="Y350" i="44"/>
  <c r="S350" i="44"/>
  <c r="Q350" i="44"/>
  <c r="O350" i="44"/>
  <c r="Y349" i="44"/>
  <c r="S349" i="44"/>
  <c r="Q349" i="44"/>
  <c r="O349" i="44"/>
  <c r="Y348" i="44"/>
  <c r="S348" i="44"/>
  <c r="Q348" i="44"/>
  <c r="O348" i="44"/>
  <c r="Y347" i="44"/>
  <c r="O347" i="44"/>
  <c r="U347" i="44" s="1"/>
  <c r="Y346" i="44"/>
  <c r="S346" i="44"/>
  <c r="Q346" i="44"/>
  <c r="O346" i="44"/>
  <c r="Y345" i="44"/>
  <c r="S345" i="44"/>
  <c r="O345" i="44"/>
  <c r="Y344" i="44"/>
  <c r="O344" i="44"/>
  <c r="U344" i="44" s="1"/>
  <c r="Y343" i="44"/>
  <c r="S343" i="44"/>
  <c r="Q343" i="44"/>
  <c r="O343" i="44"/>
  <c r="Y342" i="44"/>
  <c r="S342" i="44"/>
  <c r="O342" i="44"/>
  <c r="U342" i="44" s="1"/>
  <c r="Y341" i="44"/>
  <c r="U341" i="44"/>
  <c r="O341" i="44"/>
  <c r="Y340" i="44"/>
  <c r="S340" i="44"/>
  <c r="O340" i="44"/>
  <c r="Y339" i="44"/>
  <c r="S339" i="44"/>
  <c r="U339" i="44" s="1"/>
  <c r="O339" i="44"/>
  <c r="Y338" i="44"/>
  <c r="S338" i="44"/>
  <c r="O338" i="44"/>
  <c r="Y337" i="44"/>
  <c r="S337" i="44"/>
  <c r="U337" i="44" s="1"/>
  <c r="O337" i="44"/>
  <c r="Y325" i="44"/>
  <c r="S325" i="44"/>
  <c r="Q325" i="44"/>
  <c r="O325" i="44"/>
  <c r="Y324" i="44"/>
  <c r="S324" i="44"/>
  <c r="Q324" i="44"/>
  <c r="O324" i="44"/>
  <c r="Y323" i="44"/>
  <c r="S323" i="44"/>
  <c r="Q323" i="44"/>
  <c r="O323" i="44"/>
  <c r="Y322" i="44"/>
  <c r="S322" i="44"/>
  <c r="Q322" i="44"/>
  <c r="O322" i="44"/>
  <c r="Y321" i="44"/>
  <c r="S321" i="44"/>
  <c r="Q321" i="44"/>
  <c r="O321" i="44"/>
  <c r="Y320" i="44"/>
  <c r="S320" i="44"/>
  <c r="O320" i="44"/>
  <c r="Y319" i="44"/>
  <c r="S319" i="44"/>
  <c r="Q319" i="44"/>
  <c r="O319" i="44"/>
  <c r="Y318" i="44"/>
  <c r="S318" i="44"/>
  <c r="Q318" i="44"/>
  <c r="O318" i="44"/>
  <c r="Y317" i="44"/>
  <c r="S317" i="44"/>
  <c r="Q317" i="44"/>
  <c r="O317" i="44"/>
  <c r="Y316" i="44"/>
  <c r="S316" i="44"/>
  <c r="Q316" i="44"/>
  <c r="O316" i="44"/>
  <c r="Y315" i="44"/>
  <c r="S315" i="44"/>
  <c r="O315" i="44"/>
  <c r="Y314" i="44"/>
  <c r="S314" i="44"/>
  <c r="O314" i="44"/>
  <c r="Y313" i="44"/>
  <c r="S313" i="44"/>
  <c r="O313" i="44"/>
  <c r="Y312" i="44"/>
  <c r="S312" i="44"/>
  <c r="Q312" i="44"/>
  <c r="O312" i="44"/>
  <c r="Y311" i="44"/>
  <c r="S311" i="44"/>
  <c r="O311" i="44"/>
  <c r="Y310" i="44"/>
  <c r="S310" i="44"/>
  <c r="Q310" i="44"/>
  <c r="O310" i="44"/>
  <c r="Y309" i="44"/>
  <c r="S309" i="44"/>
  <c r="O309" i="44"/>
  <c r="Y308" i="44"/>
  <c r="S308" i="44"/>
  <c r="Q308" i="44"/>
  <c r="O308" i="44"/>
  <c r="Y307" i="44"/>
  <c r="S307" i="44"/>
  <c r="Q307" i="44"/>
  <c r="O307" i="44"/>
  <c r="Y306" i="44"/>
  <c r="S306" i="44"/>
  <c r="Q306" i="44"/>
  <c r="O306" i="44"/>
  <c r="Y305" i="44"/>
  <c r="S305" i="44"/>
  <c r="O305" i="44"/>
  <c r="Y304" i="44"/>
  <c r="S304" i="44"/>
  <c r="Q304" i="44"/>
  <c r="O304" i="44"/>
  <c r="Y303" i="44"/>
  <c r="S303" i="44"/>
  <c r="Q303" i="44"/>
  <c r="O303" i="44"/>
  <c r="Y302" i="44"/>
  <c r="S302" i="44"/>
  <c r="Q302" i="44"/>
  <c r="O302" i="44"/>
  <c r="Y301" i="44"/>
  <c r="S301" i="44"/>
  <c r="Q301" i="44"/>
  <c r="O301" i="44"/>
  <c r="Y300" i="44"/>
  <c r="S300" i="44"/>
  <c r="Q300" i="44"/>
  <c r="O300" i="44"/>
  <c r="Y299" i="44"/>
  <c r="S299" i="44"/>
  <c r="Q299" i="44"/>
  <c r="O299" i="44"/>
  <c r="Y298" i="44"/>
  <c r="S298" i="44"/>
  <c r="Q298" i="44"/>
  <c r="O298" i="44"/>
  <c r="Y297" i="44"/>
  <c r="S297" i="44"/>
  <c r="Q297" i="44"/>
  <c r="O297" i="44"/>
  <c r="Y296" i="44"/>
  <c r="S296" i="44"/>
  <c r="O296" i="44"/>
  <c r="Y295" i="44"/>
  <c r="S295" i="44"/>
  <c r="Q295" i="44"/>
  <c r="O295" i="44"/>
  <c r="Y294" i="44"/>
  <c r="S294" i="44"/>
  <c r="Q294" i="44"/>
  <c r="O294" i="44"/>
  <c r="Y293" i="44"/>
  <c r="S293" i="44"/>
  <c r="Q293" i="44"/>
  <c r="O293" i="44"/>
  <c r="Y292" i="44"/>
  <c r="S292" i="44"/>
  <c r="Q292" i="44"/>
  <c r="O292" i="44"/>
  <c r="Y291" i="44"/>
  <c r="S291" i="44"/>
  <c r="Q291" i="44"/>
  <c r="O291" i="44"/>
  <c r="Y290" i="44"/>
  <c r="S290" i="44"/>
  <c r="O290" i="44"/>
  <c r="Y289" i="44"/>
  <c r="S289" i="44"/>
  <c r="Q289" i="44"/>
  <c r="O289" i="44"/>
  <c r="Y288" i="44"/>
  <c r="S288" i="44"/>
  <c r="Q288" i="44"/>
  <c r="O288" i="44"/>
  <c r="Y287" i="44"/>
  <c r="S287" i="44"/>
  <c r="Q287" i="44"/>
  <c r="O287" i="44"/>
  <c r="Y286" i="44"/>
  <c r="S286" i="44"/>
  <c r="Q286" i="44"/>
  <c r="O286" i="44"/>
  <c r="Y285" i="44"/>
  <c r="S285" i="44"/>
  <c r="Q285" i="44"/>
  <c r="O285" i="44"/>
  <c r="Y284" i="44"/>
  <c r="S284" i="44"/>
  <c r="Q284" i="44"/>
  <c r="O284" i="44"/>
  <c r="Y283" i="44"/>
  <c r="S283" i="44"/>
  <c r="Q283" i="44"/>
  <c r="O283" i="44"/>
  <c r="Y282" i="44"/>
  <c r="S282" i="44"/>
  <c r="Q282" i="44"/>
  <c r="O282" i="44"/>
  <c r="Y281" i="44"/>
  <c r="S281" i="44"/>
  <c r="Q281" i="44"/>
  <c r="O281" i="44"/>
  <c r="Y280" i="44"/>
  <c r="S280" i="44"/>
  <c r="U280" i="44" s="1"/>
  <c r="O280" i="44"/>
  <c r="Y279" i="44"/>
  <c r="S279" i="44"/>
  <c r="Q279" i="44"/>
  <c r="O279" i="44"/>
  <c r="Y278" i="44"/>
  <c r="S278" i="44"/>
  <c r="Q278" i="44"/>
  <c r="O278" i="44"/>
  <c r="Y277" i="44"/>
  <c r="S277" i="44"/>
  <c r="Q277" i="44"/>
  <c r="O277" i="44"/>
  <c r="Y276" i="44"/>
  <c r="S276" i="44"/>
  <c r="O276" i="44"/>
  <c r="Y275" i="44"/>
  <c r="S275" i="44"/>
  <c r="O275" i="44"/>
  <c r="Y274" i="44"/>
  <c r="S274" i="44"/>
  <c r="Q274" i="44"/>
  <c r="O274" i="44"/>
  <c r="Y273" i="44"/>
  <c r="S273" i="44"/>
  <c r="O273" i="44"/>
  <c r="Y272" i="44"/>
  <c r="S272" i="44"/>
  <c r="Q272" i="44"/>
  <c r="O272" i="44"/>
  <c r="Y336" i="44"/>
  <c r="S336" i="44"/>
  <c r="Q336" i="44"/>
  <c r="O336" i="44"/>
  <c r="Y335" i="44"/>
  <c r="S335" i="44"/>
  <c r="Q335" i="44"/>
  <c r="O335" i="44"/>
  <c r="Y334" i="44"/>
  <c r="S334" i="44"/>
  <c r="O334" i="44"/>
  <c r="Y333" i="44"/>
  <c r="S333" i="44"/>
  <c r="Q333" i="44"/>
  <c r="O333" i="44"/>
  <c r="Y332" i="44"/>
  <c r="S332" i="44"/>
  <c r="O332" i="44"/>
  <c r="Y331" i="44"/>
  <c r="S331" i="44"/>
  <c r="U331" i="44" s="1"/>
  <c r="O331" i="44"/>
  <c r="Y330" i="44"/>
  <c r="S330" i="44"/>
  <c r="Q330" i="44"/>
  <c r="O330" i="44"/>
  <c r="Y329" i="44"/>
  <c r="S329" i="44"/>
  <c r="Q329" i="44"/>
  <c r="O329" i="44"/>
  <c r="Y271" i="44"/>
  <c r="S271" i="44"/>
  <c r="Q271" i="44"/>
  <c r="O271" i="44"/>
  <c r="Y270" i="44"/>
  <c r="S270" i="44"/>
  <c r="Q270" i="44"/>
  <c r="O270" i="44"/>
  <c r="Y269" i="44"/>
  <c r="S269" i="44"/>
  <c r="Q269" i="44"/>
  <c r="O269" i="44"/>
  <c r="Y268" i="44"/>
  <c r="S268" i="44"/>
  <c r="Q268" i="44"/>
  <c r="O268" i="44"/>
  <c r="Y267" i="44"/>
  <c r="S267" i="44"/>
  <c r="Q267" i="44"/>
  <c r="O267" i="44"/>
  <c r="Y266" i="44"/>
  <c r="S266" i="44"/>
  <c r="Q266" i="44"/>
  <c r="O266" i="44"/>
  <c r="U266" i="44" s="1"/>
  <c r="Y265" i="44"/>
  <c r="S265" i="44"/>
  <c r="Q265" i="44"/>
  <c r="O265" i="44"/>
  <c r="Y264" i="44"/>
  <c r="S264" i="44"/>
  <c r="Q264" i="44"/>
  <c r="O264" i="44"/>
  <c r="Y263" i="44"/>
  <c r="S263" i="44"/>
  <c r="Q263" i="44"/>
  <c r="O263" i="44"/>
  <c r="Y262" i="44"/>
  <c r="S262" i="44"/>
  <c r="Q262" i="44"/>
  <c r="O262" i="44"/>
  <c r="Y261" i="44"/>
  <c r="S261" i="44"/>
  <c r="Q261" i="44"/>
  <c r="O261" i="44"/>
  <c r="Y260" i="44"/>
  <c r="S260" i="44"/>
  <c r="Q260" i="44"/>
  <c r="O260" i="44"/>
  <c r="Y259" i="44"/>
  <c r="S259" i="44"/>
  <c r="Q259" i="44"/>
  <c r="O259" i="44"/>
  <c r="Y258" i="44"/>
  <c r="S258" i="44"/>
  <c r="Q258" i="44"/>
  <c r="O258" i="44"/>
  <c r="Y257" i="44"/>
  <c r="S257" i="44"/>
  <c r="Q257" i="44"/>
  <c r="O257" i="44"/>
  <c r="Y256" i="44"/>
  <c r="S256" i="44"/>
  <c r="O256" i="44"/>
  <c r="Y255" i="44"/>
  <c r="S255" i="44"/>
  <c r="O255" i="44"/>
  <c r="Y254" i="44"/>
  <c r="S254" i="44"/>
  <c r="Q254" i="44"/>
  <c r="O254" i="44"/>
  <c r="Y253" i="44"/>
  <c r="S253" i="44"/>
  <c r="O253" i="44"/>
  <c r="Y252" i="44"/>
  <c r="S252" i="44"/>
  <c r="Q252" i="44"/>
  <c r="O252" i="44"/>
  <c r="Y251" i="44"/>
  <c r="S251" i="44"/>
  <c r="Q251" i="44"/>
  <c r="O251" i="44"/>
  <c r="Y250" i="44"/>
  <c r="S250" i="44"/>
  <c r="Q250" i="44"/>
  <c r="O250" i="44"/>
  <c r="Y249" i="44"/>
  <c r="S249" i="44"/>
  <c r="Q249" i="44"/>
  <c r="O249" i="44"/>
  <c r="Y248" i="44"/>
  <c r="S248" i="44"/>
  <c r="Q248" i="44"/>
  <c r="O248" i="44"/>
  <c r="Y247" i="44"/>
  <c r="S247" i="44"/>
  <c r="Q247" i="44"/>
  <c r="O247" i="44"/>
  <c r="Y246" i="44"/>
  <c r="S246" i="44"/>
  <c r="Q246" i="44"/>
  <c r="O246" i="44"/>
  <c r="Y245" i="44"/>
  <c r="S245" i="44"/>
  <c r="Q245" i="44"/>
  <c r="O245" i="44"/>
  <c r="Y244" i="44"/>
  <c r="S244" i="44"/>
  <c r="Q244" i="44"/>
  <c r="O244" i="44"/>
  <c r="Y243" i="44"/>
  <c r="S243" i="44"/>
  <c r="Q243" i="44"/>
  <c r="O243" i="44"/>
  <c r="Y242" i="44"/>
  <c r="S242" i="44"/>
  <c r="Q242" i="44"/>
  <c r="O242" i="44"/>
  <c r="Y241" i="44"/>
  <c r="S241" i="44"/>
  <c r="Q241" i="44"/>
  <c r="O241" i="44"/>
  <c r="Y240" i="44"/>
  <c r="S240" i="44"/>
  <c r="Q240" i="44"/>
  <c r="O240" i="44"/>
  <c r="Y239" i="44"/>
  <c r="S239" i="44"/>
  <c r="Q239" i="44"/>
  <c r="O239" i="44"/>
  <c r="Y238" i="44"/>
  <c r="S238" i="44"/>
  <c r="Q238" i="44"/>
  <c r="O238" i="44"/>
  <c r="Y237" i="44"/>
  <c r="S237" i="44"/>
  <c r="O237" i="44"/>
  <c r="Y236" i="44"/>
  <c r="S236" i="44"/>
  <c r="Q236" i="44"/>
  <c r="O236" i="44"/>
  <c r="Y235" i="44"/>
  <c r="S235" i="44"/>
  <c r="Q235" i="44"/>
  <c r="O235" i="44"/>
  <c r="Y234" i="44"/>
  <c r="S234" i="44"/>
  <c r="O234" i="44"/>
  <c r="Y233" i="44"/>
  <c r="S233" i="44"/>
  <c r="Q233" i="44"/>
  <c r="O233" i="44"/>
  <c r="Y232" i="44"/>
  <c r="S232" i="44"/>
  <c r="Q232" i="44"/>
  <c r="O232" i="44"/>
  <c r="Y231" i="44"/>
  <c r="S231" i="44"/>
  <c r="Q231" i="44"/>
  <c r="O231" i="44"/>
  <c r="Y230" i="44"/>
  <c r="S230" i="44"/>
  <c r="Q230" i="44"/>
  <c r="O230" i="44"/>
  <c r="Y229" i="44"/>
  <c r="S229" i="44"/>
  <c r="Q229" i="44"/>
  <c r="O229" i="44"/>
  <c r="Y228" i="44"/>
  <c r="S228" i="44"/>
  <c r="Q228" i="44"/>
  <c r="O228" i="44"/>
  <c r="Y227" i="44"/>
  <c r="S227" i="44"/>
  <c r="Q227" i="44"/>
  <c r="O227" i="44"/>
  <c r="U227" i="44" s="1"/>
  <c r="Y226" i="44"/>
  <c r="S226" i="44"/>
  <c r="Q226" i="44"/>
  <c r="O226" i="44"/>
  <c r="Y225" i="44"/>
  <c r="S225" i="44"/>
  <c r="Q225" i="44"/>
  <c r="O225" i="44"/>
  <c r="Y224" i="44"/>
  <c r="S224" i="44"/>
  <c r="Q224" i="44"/>
  <c r="O224" i="44"/>
  <c r="Y223" i="44"/>
  <c r="S223" i="44"/>
  <c r="O223" i="44"/>
  <c r="Y222" i="44"/>
  <c r="S222" i="44"/>
  <c r="Q222" i="44"/>
  <c r="O222" i="44"/>
  <c r="Y221" i="44"/>
  <c r="S221" i="44"/>
  <c r="U221" i="44" s="1"/>
  <c r="O221" i="44"/>
  <c r="Y220" i="44"/>
  <c r="S220" i="44"/>
  <c r="O220" i="44"/>
  <c r="Y219" i="44"/>
  <c r="S219" i="44"/>
  <c r="Q219" i="44"/>
  <c r="O219" i="44"/>
  <c r="Y218" i="44"/>
  <c r="S218" i="44"/>
  <c r="O218" i="44"/>
  <c r="Y214" i="44"/>
  <c r="S214" i="44"/>
  <c r="Q214" i="44"/>
  <c r="O214" i="44"/>
  <c r="Y213" i="44"/>
  <c r="S213" i="44"/>
  <c r="Q213" i="44"/>
  <c r="O213" i="44"/>
  <c r="Y212" i="44"/>
  <c r="S212" i="44"/>
  <c r="Q212" i="44"/>
  <c r="O212" i="44"/>
  <c r="Y211" i="44"/>
  <c r="S211" i="44"/>
  <c r="Q211" i="44"/>
  <c r="O211" i="44"/>
  <c r="Y210" i="44"/>
  <c r="S210" i="44"/>
  <c r="Q210" i="44"/>
  <c r="O210" i="44"/>
  <c r="Y209" i="44"/>
  <c r="Y215" i="44" s="1"/>
  <c r="S209" i="44"/>
  <c r="O209" i="44"/>
  <c r="O215" i="44" s="1"/>
  <c r="Y206" i="44"/>
  <c r="S206" i="44"/>
  <c r="Q206" i="44"/>
  <c r="O206" i="44"/>
  <c r="Y204" i="44"/>
  <c r="S204" i="44"/>
  <c r="Q204" i="44"/>
  <c r="O204" i="44"/>
  <c r="Y203" i="44"/>
  <c r="S203" i="44"/>
  <c r="Q203" i="44"/>
  <c r="O203" i="44"/>
  <c r="Y202" i="44"/>
  <c r="S202" i="44"/>
  <c r="Q202" i="44"/>
  <c r="O202" i="44"/>
  <c r="Y200" i="44"/>
  <c r="S200" i="44"/>
  <c r="Q200" i="44"/>
  <c r="O200" i="44"/>
  <c r="Y197" i="44"/>
  <c r="S197" i="44"/>
  <c r="Q197" i="44"/>
  <c r="O197" i="44"/>
  <c r="Y196" i="44"/>
  <c r="S196" i="44"/>
  <c r="O196" i="44"/>
  <c r="Y195" i="44"/>
  <c r="S195" i="44"/>
  <c r="Q195" i="44"/>
  <c r="O195" i="44"/>
  <c r="Y194" i="44"/>
  <c r="S194" i="44"/>
  <c r="Q194" i="44"/>
  <c r="O194" i="44"/>
  <c r="Y193" i="44"/>
  <c r="S193" i="44"/>
  <c r="Q193" i="44"/>
  <c r="O193" i="44"/>
  <c r="Y192" i="44"/>
  <c r="S192" i="44"/>
  <c r="Q192" i="44"/>
  <c r="O192" i="44"/>
  <c r="Y191" i="44"/>
  <c r="S191" i="44"/>
  <c r="O191" i="44"/>
  <c r="Y190" i="44"/>
  <c r="S190" i="44"/>
  <c r="Q190" i="44"/>
  <c r="O190" i="44"/>
  <c r="Y189" i="44"/>
  <c r="S189" i="44"/>
  <c r="O189" i="44"/>
  <c r="Y188" i="44"/>
  <c r="S188" i="44"/>
  <c r="Q188" i="44"/>
  <c r="O188" i="44"/>
  <c r="Y187" i="44"/>
  <c r="S187" i="44"/>
  <c r="Q187" i="44"/>
  <c r="O187" i="44"/>
  <c r="Y186" i="44"/>
  <c r="S186" i="44"/>
  <c r="Q186" i="44"/>
  <c r="O186" i="44"/>
  <c r="Y185" i="44"/>
  <c r="S185" i="44"/>
  <c r="Q185" i="44"/>
  <c r="O185" i="44"/>
  <c r="Y184" i="44"/>
  <c r="S184" i="44"/>
  <c r="O184" i="44"/>
  <c r="U184" i="44" s="1"/>
  <c r="Y183" i="44"/>
  <c r="S183" i="44"/>
  <c r="O183" i="44"/>
  <c r="Y182" i="44"/>
  <c r="S182" i="44"/>
  <c r="O182" i="44"/>
  <c r="U182" i="44" s="1"/>
  <c r="Y181" i="44"/>
  <c r="U181" i="44"/>
  <c r="S181" i="44"/>
  <c r="Q181" i="44"/>
  <c r="O181" i="44"/>
  <c r="Y180" i="44"/>
  <c r="S180" i="44"/>
  <c r="Q180" i="44"/>
  <c r="O180" i="44"/>
  <c r="Y217" i="44"/>
  <c r="Y327" i="44" s="1"/>
  <c r="S217" i="44"/>
  <c r="Q217" i="44"/>
  <c r="O217" i="44"/>
  <c r="O327" i="44" s="1"/>
  <c r="Y179" i="44"/>
  <c r="S179" i="44"/>
  <c r="Q179" i="44"/>
  <c r="O179" i="44"/>
  <c r="Y7" i="44"/>
  <c r="S7" i="44"/>
  <c r="Q7" i="44"/>
  <c r="O7" i="44"/>
  <c r="Y178" i="44"/>
  <c r="Y198" i="44" s="1"/>
  <c r="S178" i="44"/>
  <c r="O178" i="44"/>
  <c r="O198" i="44" s="1"/>
  <c r="Y175" i="44"/>
  <c r="S175" i="44"/>
  <c r="Q175" i="44"/>
  <c r="O175" i="44"/>
  <c r="Y174" i="44"/>
  <c r="S174" i="44"/>
  <c r="O174" i="44"/>
  <c r="Y173" i="44"/>
  <c r="S173" i="44"/>
  <c r="Q173" i="44"/>
  <c r="O173" i="44"/>
  <c r="Y172" i="44"/>
  <c r="S172" i="44"/>
  <c r="O172" i="44"/>
  <c r="Y171" i="44"/>
  <c r="S171" i="44"/>
  <c r="Q171" i="44"/>
  <c r="O171" i="44"/>
  <c r="Y170" i="44"/>
  <c r="S170" i="44"/>
  <c r="Q170" i="44"/>
  <c r="O170" i="44"/>
  <c r="Y169" i="44"/>
  <c r="S169" i="44"/>
  <c r="Q169" i="44"/>
  <c r="O169" i="44"/>
  <c r="Y168" i="44"/>
  <c r="S168" i="44"/>
  <c r="O168" i="44"/>
  <c r="Y167" i="44"/>
  <c r="S167" i="44"/>
  <c r="O167" i="44"/>
  <c r="Y166" i="44"/>
  <c r="S166" i="44"/>
  <c r="Q166" i="44"/>
  <c r="O166" i="44"/>
  <c r="Y165" i="44"/>
  <c r="S165" i="44"/>
  <c r="O165" i="44"/>
  <c r="Y164" i="44"/>
  <c r="S164" i="44"/>
  <c r="Q164" i="44"/>
  <c r="O164" i="44"/>
  <c r="Y163" i="44"/>
  <c r="S163" i="44"/>
  <c r="Q163" i="44"/>
  <c r="O163" i="44"/>
  <c r="Y162" i="44"/>
  <c r="S162" i="44"/>
  <c r="Q162" i="44"/>
  <c r="O162" i="44"/>
  <c r="Y161" i="44"/>
  <c r="S161" i="44"/>
  <c r="O161" i="44"/>
  <c r="Y160" i="44"/>
  <c r="S160" i="44"/>
  <c r="O160" i="44"/>
  <c r="Y159" i="44"/>
  <c r="S159" i="44"/>
  <c r="O159" i="44"/>
  <c r="U159" i="44" s="1"/>
  <c r="Y158" i="44"/>
  <c r="S158" i="44"/>
  <c r="Q158" i="44"/>
  <c r="O158" i="44"/>
  <c r="Y155" i="44"/>
  <c r="S155" i="44"/>
  <c r="O155" i="44"/>
  <c r="Y154" i="44"/>
  <c r="S154" i="44"/>
  <c r="Q154" i="44"/>
  <c r="O154" i="44"/>
  <c r="Y153" i="44"/>
  <c r="S153" i="44"/>
  <c r="O153" i="44"/>
  <c r="Y152" i="44"/>
  <c r="S152" i="44"/>
  <c r="O152" i="44"/>
  <c r="Y151" i="44"/>
  <c r="S151" i="44"/>
  <c r="Q151" i="44"/>
  <c r="O151" i="44"/>
  <c r="Y150" i="44"/>
  <c r="S150" i="44"/>
  <c r="Q150" i="44"/>
  <c r="O150" i="44"/>
  <c r="Y149" i="44"/>
  <c r="S149" i="44"/>
  <c r="O149" i="44"/>
  <c r="U149" i="44" s="1"/>
  <c r="Y148" i="44"/>
  <c r="S148" i="44"/>
  <c r="U148" i="44" s="1"/>
  <c r="Q148" i="44"/>
  <c r="O148" i="44"/>
  <c r="Y147" i="44"/>
  <c r="S147" i="44"/>
  <c r="O147" i="44"/>
  <c r="Y146" i="44"/>
  <c r="S146" i="44"/>
  <c r="U146" i="44" s="1"/>
  <c r="O146" i="44"/>
  <c r="Y145" i="44"/>
  <c r="S145" i="44"/>
  <c r="Q145" i="44"/>
  <c r="O145" i="44"/>
  <c r="Y144" i="44"/>
  <c r="S144" i="44"/>
  <c r="Q144" i="44"/>
  <c r="O144" i="44"/>
  <c r="Y143" i="44"/>
  <c r="S143" i="44"/>
  <c r="O143" i="44"/>
  <c r="Y142" i="44"/>
  <c r="S142" i="44"/>
  <c r="O142" i="44"/>
  <c r="Y141" i="44"/>
  <c r="S141" i="44"/>
  <c r="O141" i="44"/>
  <c r="Y140" i="44"/>
  <c r="S140" i="44"/>
  <c r="O140" i="44"/>
  <c r="Y139" i="44"/>
  <c r="S139" i="44"/>
  <c r="O139" i="44"/>
  <c r="Y138" i="44"/>
  <c r="S138" i="44"/>
  <c r="Q138" i="44"/>
  <c r="O138" i="44"/>
  <c r="Y137" i="44"/>
  <c r="S137" i="44"/>
  <c r="O137" i="44"/>
  <c r="Y136" i="44"/>
  <c r="S136" i="44"/>
  <c r="O136" i="44"/>
  <c r="Y135" i="44"/>
  <c r="S135" i="44"/>
  <c r="O135" i="44"/>
  <c r="Y134" i="44"/>
  <c r="S134" i="44"/>
  <c r="O134" i="44"/>
  <c r="Y133" i="44"/>
  <c r="S133" i="44"/>
  <c r="Q133" i="44"/>
  <c r="O133" i="44"/>
  <c r="Y132" i="44"/>
  <c r="S132" i="44"/>
  <c r="O132" i="44"/>
  <c r="Y131" i="44"/>
  <c r="S131" i="44"/>
  <c r="O131" i="44"/>
  <c r="Y130" i="44"/>
  <c r="S130" i="44"/>
  <c r="U130" i="44" s="1"/>
  <c r="O130" i="44"/>
  <c r="Y129" i="44"/>
  <c r="S129" i="44"/>
  <c r="O129" i="44"/>
  <c r="Y128" i="44"/>
  <c r="S128" i="44"/>
  <c r="Q128" i="44"/>
  <c r="O128" i="44"/>
  <c r="Y127" i="44"/>
  <c r="S127" i="44"/>
  <c r="O127" i="44"/>
  <c r="Y126" i="44"/>
  <c r="S126" i="44"/>
  <c r="O126" i="44"/>
  <c r="U126" i="44" s="1"/>
  <c r="Y125" i="44"/>
  <c r="S125" i="44"/>
  <c r="O125" i="44"/>
  <c r="Y124" i="44"/>
  <c r="S124" i="44"/>
  <c r="O124" i="44"/>
  <c r="U124" i="44" s="1"/>
  <c r="Y123" i="44"/>
  <c r="S123" i="44"/>
  <c r="O123" i="44"/>
  <c r="Y122" i="44"/>
  <c r="S122" i="44"/>
  <c r="O122" i="44"/>
  <c r="U122" i="44" s="1"/>
  <c r="Y121" i="44"/>
  <c r="U121" i="44"/>
  <c r="S121" i="44"/>
  <c r="Q121" i="44"/>
  <c r="O121" i="44"/>
  <c r="Y120" i="44"/>
  <c r="S120" i="44"/>
  <c r="Q120" i="44"/>
  <c r="O120" i="44"/>
  <c r="Y119" i="44"/>
  <c r="S119" i="44"/>
  <c r="Q119" i="44"/>
  <c r="O119" i="44"/>
  <c r="Y118" i="44"/>
  <c r="S118" i="44"/>
  <c r="Q118" i="44"/>
  <c r="O118" i="44"/>
  <c r="Y117" i="44"/>
  <c r="S117" i="44"/>
  <c r="Q117" i="44"/>
  <c r="O117" i="44"/>
  <c r="Y116" i="44"/>
  <c r="S116" i="44"/>
  <c r="Q116" i="44"/>
  <c r="O116" i="44"/>
  <c r="Y115" i="44"/>
  <c r="S115" i="44"/>
  <c r="O115" i="44"/>
  <c r="Y114" i="44"/>
  <c r="S114" i="44"/>
  <c r="O114" i="44"/>
  <c r="Y113" i="44"/>
  <c r="S113" i="44"/>
  <c r="Q113" i="44"/>
  <c r="O113" i="44"/>
  <c r="Y112" i="44"/>
  <c r="S112" i="44"/>
  <c r="Q112" i="44"/>
  <c r="O112" i="44"/>
  <c r="Y111" i="44"/>
  <c r="S111" i="44"/>
  <c r="Q111" i="44"/>
  <c r="O111" i="44"/>
  <c r="Y110" i="44"/>
  <c r="S110" i="44"/>
  <c r="Q110" i="44"/>
  <c r="O110" i="44"/>
  <c r="Y109" i="44"/>
  <c r="S109" i="44"/>
  <c r="Q109" i="44"/>
  <c r="O109" i="44"/>
  <c r="Y108" i="44"/>
  <c r="S108" i="44"/>
  <c r="O108" i="44"/>
  <c r="Y107" i="44"/>
  <c r="S107" i="44"/>
  <c r="O107" i="44"/>
  <c r="Y106" i="44"/>
  <c r="S106" i="44"/>
  <c r="Q106" i="44"/>
  <c r="O106" i="44"/>
  <c r="Y105" i="44"/>
  <c r="S105" i="44"/>
  <c r="Q105" i="44"/>
  <c r="O105" i="44"/>
  <c r="Y104" i="44"/>
  <c r="S104" i="44"/>
  <c r="Q104" i="44"/>
  <c r="O104" i="44"/>
  <c r="Y103" i="44"/>
  <c r="S103" i="44"/>
  <c r="Q103" i="44"/>
  <c r="O103" i="44"/>
  <c r="Y102" i="44"/>
  <c r="S102" i="44"/>
  <c r="Q102" i="44"/>
  <c r="O102" i="44"/>
  <c r="Y101" i="44"/>
  <c r="S101" i="44"/>
  <c r="U101" i="44" s="1"/>
  <c r="Q101" i="44"/>
  <c r="O101" i="44"/>
  <c r="Y100" i="44"/>
  <c r="S100" i="44"/>
  <c r="Q100" i="44"/>
  <c r="O100" i="44"/>
  <c r="Y99" i="44"/>
  <c r="S99" i="44"/>
  <c r="Q99" i="44"/>
  <c r="O99" i="44"/>
  <c r="Y98" i="44"/>
  <c r="S98" i="44"/>
  <c r="Q98" i="44"/>
  <c r="O98" i="44"/>
  <c r="Y97" i="44"/>
  <c r="S97" i="44"/>
  <c r="O97" i="44"/>
  <c r="Y96" i="44"/>
  <c r="S96" i="44"/>
  <c r="Q96" i="44"/>
  <c r="O96" i="44"/>
  <c r="Y95" i="44"/>
  <c r="S95" i="44"/>
  <c r="O95" i="44"/>
  <c r="Y94" i="44"/>
  <c r="S94" i="44"/>
  <c r="O94" i="44"/>
  <c r="Y93" i="44"/>
  <c r="S93" i="44"/>
  <c r="O93" i="44"/>
  <c r="Y92" i="44"/>
  <c r="S92" i="44"/>
  <c r="O92" i="44"/>
  <c r="Y91" i="44"/>
  <c r="S91" i="44"/>
  <c r="Q91" i="44"/>
  <c r="O91" i="44"/>
  <c r="Y90" i="44"/>
  <c r="S90" i="44"/>
  <c r="U90" i="44" s="1"/>
  <c r="Q90" i="44"/>
  <c r="O90" i="44"/>
  <c r="Y89" i="44"/>
  <c r="S89" i="44"/>
  <c r="Q89" i="44"/>
  <c r="O89" i="44"/>
  <c r="Y88" i="44"/>
  <c r="S88" i="44"/>
  <c r="Q88" i="44"/>
  <c r="O88" i="44"/>
  <c r="Y87" i="44"/>
  <c r="S87" i="44"/>
  <c r="O87" i="44"/>
  <c r="Y86" i="44"/>
  <c r="S86" i="44"/>
  <c r="Q86" i="44"/>
  <c r="O86" i="44"/>
  <c r="Y85" i="44"/>
  <c r="S85" i="44"/>
  <c r="Q85" i="44"/>
  <c r="O85" i="44"/>
  <c r="Y84" i="44"/>
  <c r="S84" i="44"/>
  <c r="O84" i="44"/>
  <c r="Y83" i="44"/>
  <c r="S83" i="44"/>
  <c r="O83" i="44"/>
  <c r="Y82" i="44"/>
  <c r="S82" i="44"/>
  <c r="O82" i="44"/>
  <c r="Y81" i="44"/>
  <c r="S81" i="44"/>
  <c r="O81" i="44"/>
  <c r="Y80" i="44"/>
  <c r="S80" i="44"/>
  <c r="O80" i="44"/>
  <c r="Y79" i="44"/>
  <c r="S79" i="44"/>
  <c r="O79" i="44"/>
  <c r="Y78" i="44"/>
  <c r="S78" i="44"/>
  <c r="O78" i="44"/>
  <c r="Y77" i="44"/>
  <c r="S77" i="44"/>
  <c r="Q77" i="44"/>
  <c r="O77" i="44"/>
  <c r="Y76" i="44"/>
  <c r="S76" i="44"/>
  <c r="O76" i="44"/>
  <c r="U76" i="44" s="1"/>
  <c r="Y75" i="44"/>
  <c r="S75" i="44"/>
  <c r="O75" i="44"/>
  <c r="Y74" i="44"/>
  <c r="S74" i="44"/>
  <c r="O74" i="44"/>
  <c r="U74" i="44" s="1"/>
  <c r="Y73" i="44"/>
  <c r="S73" i="44"/>
  <c r="O73" i="44"/>
  <c r="Y72" i="44"/>
  <c r="S72" i="44"/>
  <c r="Q72" i="44"/>
  <c r="O72" i="44"/>
  <c r="Y71" i="44"/>
  <c r="S71" i="44"/>
  <c r="O71" i="44"/>
  <c r="Y70" i="44"/>
  <c r="S70" i="44"/>
  <c r="O70" i="44"/>
  <c r="Y69" i="44"/>
  <c r="S69" i="44"/>
  <c r="O69" i="44"/>
  <c r="Y68" i="44"/>
  <c r="S68" i="44"/>
  <c r="Q68" i="44"/>
  <c r="O68" i="44"/>
  <c r="Y67" i="44"/>
  <c r="S67" i="44"/>
  <c r="O67" i="44"/>
  <c r="Y66" i="44"/>
  <c r="S66" i="44"/>
  <c r="O66" i="44"/>
  <c r="Y65" i="44"/>
  <c r="S65" i="44"/>
  <c r="Q65" i="44"/>
  <c r="O65" i="44"/>
  <c r="Y64" i="44"/>
  <c r="S64" i="44"/>
  <c r="Q64" i="44"/>
  <c r="O64" i="44"/>
  <c r="Y63" i="44"/>
  <c r="S63" i="44"/>
  <c r="O63" i="44"/>
  <c r="Y62" i="44"/>
  <c r="S62" i="44"/>
  <c r="Q62" i="44"/>
  <c r="O62" i="44"/>
  <c r="Y61" i="44"/>
  <c r="S61" i="44"/>
  <c r="Q61" i="44"/>
  <c r="O61" i="44"/>
  <c r="Y60" i="44"/>
  <c r="S60" i="44"/>
  <c r="Q60" i="44"/>
  <c r="O60" i="44"/>
  <c r="Y59" i="44"/>
  <c r="S59" i="44"/>
  <c r="Q59" i="44"/>
  <c r="O59" i="44"/>
  <c r="Y58" i="44"/>
  <c r="S58" i="44"/>
  <c r="Q58" i="44"/>
  <c r="O58" i="44"/>
  <c r="Y57" i="44"/>
  <c r="S57" i="44"/>
  <c r="O57" i="44"/>
  <c r="Y56" i="44"/>
  <c r="S56" i="44"/>
  <c r="O56" i="44"/>
  <c r="Y55" i="44"/>
  <c r="S55" i="44"/>
  <c r="O55" i="44"/>
  <c r="Y54" i="44"/>
  <c r="S54" i="44"/>
  <c r="O54" i="44"/>
  <c r="Y53" i="44"/>
  <c r="S53" i="44"/>
  <c r="O53" i="44"/>
  <c r="Y52" i="44"/>
  <c r="S52" i="44"/>
  <c r="O52" i="44"/>
  <c r="Y51" i="44"/>
  <c r="S51" i="44"/>
  <c r="Q51" i="44"/>
  <c r="O51" i="44"/>
  <c r="Y50" i="44"/>
  <c r="S50" i="44"/>
  <c r="O50" i="44"/>
  <c r="Y49" i="44"/>
  <c r="S49" i="44"/>
  <c r="Q49" i="44"/>
  <c r="O49" i="44"/>
  <c r="Y48" i="44"/>
  <c r="S48" i="44"/>
  <c r="O48" i="44"/>
  <c r="Y47" i="44"/>
  <c r="S47" i="44"/>
  <c r="O47" i="44"/>
  <c r="Y46" i="44"/>
  <c r="S46" i="44"/>
  <c r="O46" i="44"/>
  <c r="Y45" i="44"/>
  <c r="S45" i="44"/>
  <c r="O45" i="44"/>
  <c r="Y44" i="44"/>
  <c r="S44" i="44"/>
  <c r="O44" i="44"/>
  <c r="Y43" i="44"/>
  <c r="S43" i="44"/>
  <c r="O43" i="44"/>
  <c r="Y42" i="44"/>
  <c r="S42" i="44"/>
  <c r="Q42" i="44"/>
  <c r="O42" i="44"/>
  <c r="Y41" i="44"/>
  <c r="S41" i="44"/>
  <c r="Q41" i="44"/>
  <c r="O41" i="44"/>
  <c r="Y40" i="44"/>
  <c r="S40" i="44"/>
  <c r="Q40" i="44"/>
  <c r="O40" i="44"/>
  <c r="Y39" i="44"/>
  <c r="S39" i="44"/>
  <c r="Q39" i="44"/>
  <c r="O39" i="44"/>
  <c r="Y38" i="44"/>
  <c r="S38" i="44"/>
  <c r="O38" i="44"/>
  <c r="Y37" i="44"/>
  <c r="S37" i="44"/>
  <c r="Q37" i="44"/>
  <c r="O37" i="44"/>
  <c r="Y36" i="44"/>
  <c r="S36" i="44"/>
  <c r="Q36" i="44"/>
  <c r="O36" i="44"/>
  <c r="Y35" i="44"/>
  <c r="S35" i="44"/>
  <c r="Q35" i="44"/>
  <c r="O35" i="44"/>
  <c r="Y34" i="44"/>
  <c r="S34" i="44"/>
  <c r="O34" i="44"/>
  <c r="Y33" i="44"/>
  <c r="S33" i="44"/>
  <c r="O33" i="44"/>
  <c r="Y32" i="44"/>
  <c r="S32" i="44"/>
  <c r="O32" i="44"/>
  <c r="Y31" i="44"/>
  <c r="S31" i="44"/>
  <c r="O31" i="44"/>
  <c r="Y30" i="44"/>
  <c r="S30" i="44"/>
  <c r="Q30" i="44"/>
  <c r="O30" i="44"/>
  <c r="Y29" i="44"/>
  <c r="S29" i="44"/>
  <c r="Q29" i="44"/>
  <c r="O29" i="44"/>
  <c r="Y28" i="44"/>
  <c r="S28" i="44"/>
  <c r="Q28" i="44"/>
  <c r="O28" i="44"/>
  <c r="Y27" i="44"/>
  <c r="S27" i="44"/>
  <c r="Q27" i="44"/>
  <c r="O27" i="44"/>
  <c r="Y26" i="44"/>
  <c r="S26" i="44"/>
  <c r="Q26" i="44"/>
  <c r="O26" i="44"/>
  <c r="Y25" i="44"/>
  <c r="S25" i="44"/>
  <c r="Q25" i="44"/>
  <c r="O25" i="44"/>
  <c r="Y24" i="44"/>
  <c r="Y156" i="44" s="1"/>
  <c r="S24" i="44"/>
  <c r="Q24" i="44"/>
  <c r="O24" i="44"/>
  <c r="O156" i="44" s="1"/>
  <c r="Y21" i="44"/>
  <c r="S21" i="44"/>
  <c r="Q21" i="44"/>
  <c r="O21" i="44"/>
  <c r="Y20" i="44"/>
  <c r="S20" i="44"/>
  <c r="Q20" i="44"/>
  <c r="O20" i="44"/>
  <c r="Y19" i="44"/>
  <c r="S19" i="44"/>
  <c r="Q19" i="44"/>
  <c r="O19" i="44"/>
  <c r="Y18" i="44"/>
  <c r="S18" i="44"/>
  <c r="Q18" i="44"/>
  <c r="O18" i="44"/>
  <c r="Y16" i="44"/>
  <c r="S16" i="44"/>
  <c r="Q16" i="44"/>
  <c r="O16" i="44"/>
  <c r="Y14" i="44"/>
  <c r="S14" i="44"/>
  <c r="Q14" i="44"/>
  <c r="O14" i="44"/>
  <c r="Y12" i="44"/>
  <c r="S12" i="44"/>
  <c r="Q12" i="44"/>
  <c r="O12" i="44"/>
  <c r="Y10" i="44"/>
  <c r="S10" i="44"/>
  <c r="Q10" i="44"/>
  <c r="O10" i="44"/>
  <c r="Y8" i="44"/>
  <c r="S8" i="44"/>
  <c r="Q8" i="44"/>
  <c r="O8" i="44"/>
  <c r="Y6" i="44"/>
  <c r="S6" i="44"/>
  <c r="Q6" i="44"/>
  <c r="O6" i="44"/>
  <c r="Y5" i="44"/>
  <c r="S5" i="44"/>
  <c r="Q5" i="44"/>
  <c r="O5" i="44"/>
  <c r="O4" i="44"/>
  <c r="Z439" i="44" l="1"/>
  <c r="U14" i="44"/>
  <c r="U26" i="44"/>
  <c r="U132" i="44"/>
  <c r="U158" i="44"/>
  <c r="O176" i="44"/>
  <c r="U258" i="44"/>
  <c r="U294" i="44"/>
  <c r="U375" i="44"/>
  <c r="U381" i="44"/>
  <c r="U412" i="44"/>
  <c r="U420" i="44"/>
  <c r="U430" i="44"/>
  <c r="U78" i="44"/>
  <c r="U80" i="44"/>
  <c r="U82" i="44"/>
  <c r="U84" i="44"/>
  <c r="U93" i="44"/>
  <c r="U95" i="44"/>
  <c r="U111" i="44"/>
  <c r="U151" i="44"/>
  <c r="U152" i="44"/>
  <c r="Y176" i="44"/>
  <c r="U186" i="44"/>
  <c r="U241" i="44"/>
  <c r="U249" i="44"/>
  <c r="U287" i="44"/>
  <c r="U297" i="44"/>
  <c r="U383" i="44"/>
  <c r="U30" i="44"/>
  <c r="U53" i="44"/>
  <c r="U55" i="44"/>
  <c r="U57" i="44"/>
  <c r="U60" i="44"/>
  <c r="U117" i="44"/>
  <c r="U163" i="44"/>
  <c r="U172" i="44"/>
  <c r="U7" i="44"/>
  <c r="U196" i="44"/>
  <c r="U202" i="44"/>
  <c r="U245" i="44"/>
  <c r="U336" i="44"/>
  <c r="U283" i="44"/>
  <c r="U305" i="44"/>
  <c r="U308" i="44"/>
  <c r="U322" i="44"/>
  <c r="U356" i="44"/>
  <c r="U386" i="44"/>
  <c r="U392" i="44"/>
  <c r="U395" i="44"/>
  <c r="U404" i="44"/>
  <c r="U407" i="44"/>
  <c r="U434" i="44"/>
  <c r="U20" i="44"/>
  <c r="U38" i="44"/>
  <c r="U41" i="44"/>
  <c r="U105" i="44"/>
  <c r="U166" i="44"/>
  <c r="U192" i="44"/>
  <c r="U209" i="44"/>
  <c r="U212" i="44"/>
  <c r="U231" i="44"/>
  <c r="U256" i="44"/>
  <c r="U262" i="44"/>
  <c r="U270" i="44"/>
  <c r="U333" i="44"/>
  <c r="U274" i="44"/>
  <c r="U301" i="44"/>
  <c r="U314" i="44"/>
  <c r="U319" i="44"/>
  <c r="U345" i="44"/>
  <c r="U362" i="44"/>
  <c r="U369" i="44"/>
  <c r="U398" i="44"/>
  <c r="U426" i="44"/>
  <c r="U6" i="44"/>
  <c r="U10" i="44"/>
  <c r="U24" i="44"/>
  <c r="U31" i="44"/>
  <c r="U33" i="44"/>
  <c r="U36" i="44"/>
  <c r="U44" i="44"/>
  <c r="U46" i="44"/>
  <c r="U48" i="44"/>
  <c r="U49" i="44"/>
  <c r="U62" i="44"/>
  <c r="U67" i="44"/>
  <c r="U69" i="44"/>
  <c r="U71" i="44"/>
  <c r="U72" i="44"/>
  <c r="U87" i="44"/>
  <c r="U88" i="44"/>
  <c r="U99" i="44"/>
  <c r="U108" i="44"/>
  <c r="U109" i="44"/>
  <c r="U115" i="44"/>
  <c r="U119" i="44"/>
  <c r="U135" i="44"/>
  <c r="U137" i="44"/>
  <c r="U139" i="44"/>
  <c r="U141" i="44"/>
  <c r="U143" i="44"/>
  <c r="U144" i="44"/>
  <c r="U173" i="44"/>
  <c r="U188" i="44"/>
  <c r="U197" i="44"/>
  <c r="U210" i="44"/>
  <c r="U222" i="44"/>
  <c r="U229" i="44"/>
  <c r="U236" i="44"/>
  <c r="U243" i="44"/>
  <c r="U251" i="44"/>
  <c r="U268" i="44"/>
  <c r="U334" i="44"/>
  <c r="U275" i="44"/>
  <c r="U278" i="44"/>
  <c r="U285" i="44"/>
  <c r="U292" i="44"/>
  <c r="U303" i="44"/>
  <c r="U309" i="44"/>
  <c r="U311" i="44"/>
  <c r="U312" i="44"/>
  <c r="U320" i="44"/>
  <c r="U324" i="44"/>
  <c r="U351" i="44"/>
  <c r="U359" i="44"/>
  <c r="U365" i="44"/>
  <c r="U371" i="44"/>
  <c r="U378" i="44"/>
  <c r="U379" i="44"/>
  <c r="U390" i="44"/>
  <c r="U396" i="44"/>
  <c r="U400" i="44"/>
  <c r="U409" i="44"/>
  <c r="U428" i="44"/>
  <c r="U435" i="44"/>
  <c r="U18" i="44"/>
  <c r="U28" i="44"/>
  <c r="U39" i="44"/>
  <c r="U58" i="44"/>
  <c r="U65" i="44"/>
  <c r="U85" i="44"/>
  <c r="U96" i="44"/>
  <c r="U103" i="44"/>
  <c r="U113" i="44"/>
  <c r="U133" i="44"/>
  <c r="U161" i="44"/>
  <c r="U167" i="44"/>
  <c r="U170" i="44"/>
  <c r="U217" i="44"/>
  <c r="U194" i="44"/>
  <c r="U204" i="44"/>
  <c r="U214" i="44"/>
  <c r="U225" i="44"/>
  <c r="U233" i="44"/>
  <c r="U239" i="44"/>
  <c r="U247" i="44"/>
  <c r="U253" i="44"/>
  <c r="U329" i="44"/>
  <c r="U281" i="44"/>
  <c r="U289" i="44"/>
  <c r="U299" i="44"/>
  <c r="U306" i="44"/>
  <c r="U317" i="44"/>
  <c r="U349" i="44"/>
  <c r="U363" i="44"/>
  <c r="U376" i="44"/>
  <c r="U387" i="44"/>
  <c r="U393" i="44"/>
  <c r="U405" i="44"/>
  <c r="U424" i="44"/>
  <c r="U432" i="44"/>
  <c r="U8" i="44"/>
  <c r="S437" i="44"/>
  <c r="U12" i="44"/>
  <c r="U19" i="44"/>
  <c r="U25" i="44"/>
  <c r="U29" i="44"/>
  <c r="U32" i="44"/>
  <c r="U34" i="44"/>
  <c r="U37" i="44"/>
  <c r="U40" i="44"/>
  <c r="U43" i="44"/>
  <c r="U45" i="44"/>
  <c r="U47" i="44"/>
  <c r="U50" i="44"/>
  <c r="U52" i="44"/>
  <c r="U54" i="44"/>
  <c r="U56" i="44"/>
  <c r="U59" i="44"/>
  <c r="U63" i="44"/>
  <c r="U66" i="44"/>
  <c r="U68" i="44"/>
  <c r="U70" i="44"/>
  <c r="U73" i="44"/>
  <c r="U75" i="44"/>
  <c r="U77" i="44"/>
  <c r="U79" i="44"/>
  <c r="U81" i="44"/>
  <c r="U83" i="44"/>
  <c r="U86" i="44"/>
  <c r="U89" i="44"/>
  <c r="U92" i="44"/>
  <c r="U94" i="44"/>
  <c r="U97" i="44"/>
  <c r="U100" i="44"/>
  <c r="U104" i="44"/>
  <c r="U107" i="44"/>
  <c r="U110" i="44"/>
  <c r="U114" i="44"/>
  <c r="U116" i="44"/>
  <c r="U120" i="44"/>
  <c r="U123" i="44"/>
  <c r="U125" i="44"/>
  <c r="U127" i="44"/>
  <c r="U129" i="44"/>
  <c r="U131" i="44"/>
  <c r="U134" i="44"/>
  <c r="U136" i="44"/>
  <c r="U138" i="44"/>
  <c r="U140" i="44"/>
  <c r="U142" i="44"/>
  <c r="U145" i="44"/>
  <c r="U147" i="44"/>
  <c r="U150" i="44"/>
  <c r="U153" i="44"/>
  <c r="U155" i="44"/>
  <c r="U160" i="44"/>
  <c r="U162" i="44"/>
  <c r="U165" i="44"/>
  <c r="U168" i="44"/>
  <c r="U171" i="44"/>
  <c r="U174" i="44"/>
  <c r="U178" i="44"/>
  <c r="U180" i="44"/>
  <c r="U183" i="44"/>
  <c r="U185" i="44"/>
  <c r="U189" i="44"/>
  <c r="U191" i="44"/>
  <c r="U195" i="44"/>
  <c r="U200" i="44"/>
  <c r="U206" i="44"/>
  <c r="U211" i="44"/>
  <c r="U218" i="44"/>
  <c r="U220" i="44"/>
  <c r="U223" i="44"/>
  <c r="U226" i="44"/>
  <c r="U230" i="44"/>
  <c r="U234" i="44"/>
  <c r="U237" i="44"/>
  <c r="U240" i="44"/>
  <c r="U244" i="44"/>
  <c r="U248" i="44"/>
  <c r="U252" i="44"/>
  <c r="U259" i="44"/>
  <c r="U260" i="44"/>
  <c r="U16" i="44"/>
  <c r="U21" i="44"/>
  <c r="U27" i="44"/>
  <c r="U35" i="44"/>
  <c r="U42" i="44"/>
  <c r="U51" i="44"/>
  <c r="U61" i="44"/>
  <c r="U64" i="44"/>
  <c r="U91" i="44"/>
  <c r="U98" i="44"/>
  <c r="U102" i="44"/>
  <c r="U106" i="44"/>
  <c r="U112" i="44"/>
  <c r="U118" i="44"/>
  <c r="U128" i="44"/>
  <c r="U154" i="44"/>
  <c r="U164" i="44"/>
  <c r="U169" i="44"/>
  <c r="U175" i="44"/>
  <c r="U179" i="44"/>
  <c r="U187" i="44"/>
  <c r="U190" i="44"/>
  <c r="U193" i="44"/>
  <c r="U203" i="44"/>
  <c r="U213" i="44"/>
  <c r="U219" i="44"/>
  <c r="U224" i="44"/>
  <c r="U228" i="44"/>
  <c r="U232" i="44"/>
  <c r="U235" i="44"/>
  <c r="U238" i="44"/>
  <c r="U242" i="44"/>
  <c r="U246" i="44"/>
  <c r="U250" i="44"/>
  <c r="U254" i="44"/>
  <c r="U263" i="44"/>
  <c r="U264" i="44"/>
  <c r="U255" i="44"/>
  <c r="U257" i="44"/>
  <c r="U261" i="44"/>
  <c r="U265" i="44"/>
  <c r="U269" i="44"/>
  <c r="U330" i="44"/>
  <c r="U332" i="44"/>
  <c r="U273" i="44"/>
  <c r="U276" i="44"/>
  <c r="U290" i="44"/>
  <c r="U296" i="44"/>
  <c r="U300" i="44"/>
  <c r="U304" i="44"/>
  <c r="U307" i="44"/>
  <c r="U310" i="44"/>
  <c r="U313" i="44"/>
  <c r="U315" i="44"/>
  <c r="U318" i="44"/>
  <c r="U321" i="44"/>
  <c r="U325" i="44"/>
  <c r="U338" i="44"/>
  <c r="U340" i="44"/>
  <c r="U343" i="44"/>
  <c r="U346" i="44"/>
  <c r="U350" i="44"/>
  <c r="U352" i="44"/>
  <c r="U355" i="44"/>
  <c r="U358" i="44"/>
  <c r="U361" i="44"/>
  <c r="U364" i="44"/>
  <c r="U366" i="44"/>
  <c r="U368" i="44"/>
  <c r="U372" i="44"/>
  <c r="U374" i="44"/>
  <c r="U382" i="44"/>
  <c r="U385" i="44"/>
  <c r="U388" i="44"/>
  <c r="U391" i="44"/>
  <c r="U397" i="44"/>
  <c r="U401" i="44"/>
  <c r="U403" i="44"/>
  <c r="U410" i="44"/>
  <c r="U413" i="44"/>
  <c r="U416" i="44"/>
  <c r="U419" i="44"/>
  <c r="U421" i="44"/>
  <c r="U425" i="44"/>
  <c r="U429" i="44"/>
  <c r="U433" i="44"/>
  <c r="U267" i="44"/>
  <c r="U271" i="44"/>
  <c r="U295" i="44"/>
  <c r="U298" i="44"/>
  <c r="U302" i="44"/>
  <c r="U316" i="44"/>
  <c r="U323" i="44"/>
  <c r="U348" i="44"/>
  <c r="U354" i="44"/>
  <c r="U373" i="44"/>
  <c r="U389" i="44"/>
  <c r="U399" i="44"/>
  <c r="U402" i="44"/>
  <c r="U408" i="44"/>
  <c r="U414" i="44"/>
  <c r="U417" i="44"/>
  <c r="U423" i="44"/>
  <c r="U427" i="44"/>
  <c r="U431" i="44"/>
  <c r="U326" i="44"/>
  <c r="U335" i="44"/>
  <c r="U279" i="44"/>
  <c r="U282" i="44"/>
  <c r="U286" i="44"/>
  <c r="U291" i="44"/>
  <c r="U5" i="44"/>
  <c r="U272" i="44"/>
  <c r="U277" i="44"/>
  <c r="U284" i="44"/>
  <c r="U288" i="44"/>
  <c r="U293" i="44"/>
  <c r="U437" i="44" l="1"/>
</calcChain>
</file>

<file path=xl/sharedStrings.xml><?xml version="1.0" encoding="utf-8"?>
<sst xmlns="http://schemas.openxmlformats.org/spreadsheetml/2006/main" count="2644" uniqueCount="1108">
  <si>
    <t>SG</t>
  </si>
  <si>
    <t>SO</t>
  </si>
  <si>
    <t>SNPD</t>
  </si>
  <si>
    <t>CN</t>
  </si>
  <si>
    <t>OR</t>
  </si>
  <si>
    <t>UT</t>
  </si>
  <si>
    <t>ID</t>
  </si>
  <si>
    <t>Factor</t>
  </si>
  <si>
    <t>WA</t>
  </si>
  <si>
    <t>FERC Acct</t>
  </si>
  <si>
    <t>FERC Acct Description</t>
  </si>
  <si>
    <t>Locatn</t>
  </si>
  <si>
    <t>RMP50167</t>
  </si>
  <si>
    <t>WYOMING SUGAR COMPANY</t>
  </si>
  <si>
    <t>CAGE</t>
  </si>
  <si>
    <t>RMP00426</t>
  </si>
  <si>
    <t>WY REGULATION GENERAL MATTERS</t>
  </si>
  <si>
    <t>WY</t>
  </si>
  <si>
    <t>RMP50294</t>
  </si>
  <si>
    <t>WY ARBITRATION GENERAL</t>
  </si>
  <si>
    <t>RMP50353</t>
  </si>
  <si>
    <t>WY 2011 LEGISLATION</t>
  </si>
  <si>
    <t>PPL03225</t>
  </si>
  <si>
    <t>Willow Wind Organic Farm - Bankruptcy</t>
  </si>
  <si>
    <t>Pacific Power General Counsel</t>
  </si>
  <si>
    <t>RMP50247</t>
  </si>
  <si>
    <t>WILLIAM PROCHNOW</t>
  </si>
  <si>
    <t>CAGW</t>
  </si>
  <si>
    <t>PPL10185</t>
  </si>
  <si>
    <t>Wallula McNary Condemnation</t>
  </si>
  <si>
    <t>PPL00403</t>
  </si>
  <si>
    <t>Wah Chang v. PacifiCorp</t>
  </si>
  <si>
    <t>RMP50379</t>
  </si>
  <si>
    <t>UWUA COMPLAINT LOCAL 127</t>
  </si>
  <si>
    <t>RMP00390</t>
  </si>
  <si>
    <t>UT REGULATION GENERAL MATTERS</t>
  </si>
  <si>
    <t>RMP50373</t>
  </si>
  <si>
    <t>UT 2010 PROPERTY TAX APPEAL</t>
  </si>
  <si>
    <t>RMP50175</t>
  </si>
  <si>
    <t>UT 2009 PROPERTY TAX APPEAL</t>
  </si>
  <si>
    <t>RMP02464</t>
  </si>
  <si>
    <t>UT 2006 PROPERTY TAX APPEAL</t>
  </si>
  <si>
    <t>RMP50342</t>
  </si>
  <si>
    <t>TUPPER V. RMP</t>
  </si>
  <si>
    <t>PPL10081</t>
  </si>
  <si>
    <t>Transmission - System Interconnection Ag</t>
  </si>
  <si>
    <t>PPL10157</t>
  </si>
  <si>
    <t>Three Mile Canyon Load Pocket</t>
  </si>
  <si>
    <t>RMP03240</t>
  </si>
  <si>
    <t>TAXES GENERAL</t>
  </si>
  <si>
    <t>RMP01012</t>
  </si>
  <si>
    <t>TAX - AUDIT RESPONSE</t>
  </si>
  <si>
    <t>PPL10111</t>
  </si>
  <si>
    <t>T&amp;D Dairy v. PacifiCorp (stray voltage)</t>
  </si>
  <si>
    <t>RMP50187</t>
  </si>
  <si>
    <t>SUMMERLYN BRADE V. ZANE BALL, RMP</t>
  </si>
  <si>
    <t>PPL10165</t>
  </si>
  <si>
    <t>Stray Voltage Policy</t>
  </si>
  <si>
    <t>RMP50016</t>
  </si>
  <si>
    <t>STEVEN BECKER V. RMP</t>
  </si>
  <si>
    <t>RMP50262</t>
  </si>
  <si>
    <t>STATE OF UTAH V. ROCKY MOUNTAIN POWER</t>
  </si>
  <si>
    <t>RMP50041</t>
  </si>
  <si>
    <t>STATE FARM &amp; CASUALTY M.RINDLISACH, J. A</t>
  </si>
  <si>
    <t>RMP50266</t>
  </si>
  <si>
    <t>SPCC ENVIRONMENTAL</t>
  </si>
  <si>
    <t>RMP50406</t>
  </si>
  <si>
    <t>SITING LEGISLATION</t>
  </si>
  <si>
    <t>PPL10191</t>
  </si>
  <si>
    <t>Shepherd, Tracy v. PacifiCorp</t>
  </si>
  <si>
    <t>PPL01640</t>
  </si>
  <si>
    <t>ROW - Motes' Prescriptive Rights Claim</t>
  </si>
  <si>
    <t>PPL03181</t>
  </si>
  <si>
    <t>Rough &amp; Ready Lumber Co.</t>
  </si>
  <si>
    <t>PPL10188</t>
  </si>
  <si>
    <t>Ronald Verraneault vs. PacifiCorp</t>
  </si>
  <si>
    <t>RMP50177</t>
  </si>
  <si>
    <t>RODEBACK V. RMP</t>
  </si>
  <si>
    <t>RMP50043</t>
  </si>
  <si>
    <t>ROBERT PROCTOR &amp; LORI PROCTOR V. RMP</t>
  </si>
  <si>
    <t>RMP50410</t>
  </si>
  <si>
    <t>RMP v. Ken Noscich</t>
  </si>
  <si>
    <t>RMP General Counsel</t>
  </si>
  <si>
    <t>PPL02493</t>
  </si>
  <si>
    <t>REWS Blue Sky Interconnection</t>
  </si>
  <si>
    <t>PPL02779</t>
  </si>
  <si>
    <t>Restraining Orders</t>
  </si>
  <si>
    <t>PPL00303</t>
  </si>
  <si>
    <t>Qualified Domestic Relations Orders</t>
  </si>
  <si>
    <t>PPL02546</t>
  </si>
  <si>
    <t>PP - General (Weinstein)</t>
  </si>
  <si>
    <t>RMP02002</t>
  </si>
  <si>
    <t>OUC LEASE</t>
  </si>
  <si>
    <t>PPL02608</t>
  </si>
  <si>
    <t>OSU - IA</t>
  </si>
  <si>
    <t>PPL10198</t>
  </si>
  <si>
    <t>OR - Interconnection Agreement - General</t>
  </si>
  <si>
    <t>PPL10194</t>
  </si>
  <si>
    <t>OR - Evergreen Biopower, Freres Lumb re</t>
  </si>
  <si>
    <t>PPL10193</t>
  </si>
  <si>
    <t>OR - Del Rio Interconnection Issue</t>
  </si>
  <si>
    <t>PPL10192</t>
  </si>
  <si>
    <t>OR - COID Interconnection-Juniper Ridge</t>
  </si>
  <si>
    <t>RMP50409</t>
  </si>
  <si>
    <t>NANCY M. DALTON V. RMP</t>
  </si>
  <si>
    <t>RMP00239</t>
  </si>
  <si>
    <t>MORTGAGE MATTERS</t>
  </si>
  <si>
    <t>PPL03065</t>
  </si>
  <si>
    <t>Moon Lake - Load Interconnection</t>
  </si>
  <si>
    <t>RMP02832</t>
  </si>
  <si>
    <t>MONTANA 2006 VALUATION APPEAL</t>
  </si>
  <si>
    <t>MT</t>
  </si>
  <si>
    <t>PPL10041</t>
  </si>
  <si>
    <t>McLoud, Sammie and Loyal</t>
  </si>
  <si>
    <t>RMP50392</t>
  </si>
  <si>
    <t>LUNDGREEN V. RMP</t>
  </si>
  <si>
    <t>PPL03243</t>
  </si>
  <si>
    <t>Lloyd, Kevin v. PacifiCorp (State Litiga</t>
  </si>
  <si>
    <t>PPL02967</t>
  </si>
  <si>
    <t>Lloyd, Kevin G. v. PacifiCorp (Federal L</t>
  </si>
  <si>
    <t>RMP50203</t>
  </si>
  <si>
    <t>LINDA NICHOLAS V. SPRGDL CTY, PACIFICORP</t>
  </si>
  <si>
    <t>RMP02554</t>
  </si>
  <si>
    <t>LEGISLATIVE MATTER-RMP</t>
  </si>
  <si>
    <t>NUTIL</t>
  </si>
  <si>
    <t>PPL10163</t>
  </si>
  <si>
    <t>Legal Ethics Advice</t>
  </si>
  <si>
    <t>Legal - Klamath Geary Dike</t>
  </si>
  <si>
    <t>Labor Relations, East</t>
  </si>
  <si>
    <t>PPL01530</t>
  </si>
  <si>
    <t>Labor Relations</t>
  </si>
  <si>
    <t>RMP50246</t>
  </si>
  <si>
    <t>KIM BENDER</t>
  </si>
  <si>
    <t>PPL10177</t>
  </si>
  <si>
    <t>Keith Terry v. Pacific Power</t>
  </si>
  <si>
    <t>RMP50401</t>
  </si>
  <si>
    <t>Kayla Laughter</t>
  </si>
  <si>
    <t>RMP50054</t>
  </si>
  <si>
    <t>JULIE PHILLIPS</t>
  </si>
  <si>
    <t>PPL10071</t>
  </si>
  <si>
    <t>Joshua Rider v. PacifiCorp et al</t>
  </si>
  <si>
    <t>RMP50066</t>
  </si>
  <si>
    <t>JOSE E. GONZALES V. 5 STAR INVESTM ET AL</t>
  </si>
  <si>
    <t>PPL10115</t>
  </si>
  <si>
    <t>JNJ Construction v. PW Berry and PacifiC</t>
  </si>
  <si>
    <t>RMP50042</t>
  </si>
  <si>
    <t>INSURANCE (RISK MANAGEMENT)-GENERAL</t>
  </si>
  <si>
    <t>Idaho Power Transmission Asset Purchase</t>
  </si>
  <si>
    <t>PPL10130</t>
  </si>
  <si>
    <t>RMP00200</t>
  </si>
  <si>
    <t>ID REGULATION GENERAL MATTERS</t>
  </si>
  <si>
    <t>PPL10088</t>
  </si>
  <si>
    <t>HR Legal Advisory and Consult</t>
  </si>
  <si>
    <t>RMP50124</t>
  </si>
  <si>
    <t>HEIDI HALLMAN DISCRIMINATION</t>
  </si>
  <si>
    <t>RMP50208</t>
  </si>
  <si>
    <t>GENERAL EMPLOYMENT MATTERS</t>
  </si>
  <si>
    <t>PPL03116</t>
  </si>
  <si>
    <t>General Counsel Office - General</t>
  </si>
  <si>
    <t>RMP50336</t>
  </si>
  <si>
    <t>GARNER SIMMONS INSURANCE</t>
  </si>
  <si>
    <t>PPL10102</t>
  </si>
  <si>
    <t>Gap Funding Company, LLC v. PacifiCorp</t>
  </si>
  <si>
    <t>PPL03202</t>
  </si>
  <si>
    <t>FERC - Jurisdictional Agreements</t>
  </si>
  <si>
    <t>PPL10166</t>
  </si>
  <si>
    <t>Fella, Kim - Labor Arbitration (IBEW Loc</t>
  </si>
  <si>
    <t>RMP50212</t>
  </si>
  <si>
    <t>FATU &amp; SHELLISE MATAGI V. RMP</t>
  </si>
  <si>
    <t>PPL02586</t>
  </si>
  <si>
    <t>FAA Proposed Notification and Obstructio</t>
  </si>
  <si>
    <t>PPL10158</t>
  </si>
  <si>
    <t>Energy Recovery Group, LLC - Complaint</t>
  </si>
  <si>
    <t>PPL02847</t>
  </si>
  <si>
    <t>Employment Issues</t>
  </si>
  <si>
    <t>PPL01483</t>
  </si>
  <si>
    <t>East Antelope Fire</t>
  </si>
  <si>
    <t>PPL10147</t>
  </si>
  <si>
    <t>DeRuyter Dairy v. PacifiCorp</t>
  </si>
  <si>
    <t>CA</t>
  </si>
  <si>
    <t>PPL10116</t>
  </si>
  <si>
    <t>Coy, Jolene -  Labor Arbitration</t>
  </si>
  <si>
    <t>PPL00525</t>
  </si>
  <si>
    <t>Commercial and Industrial Customer Credi</t>
  </si>
  <si>
    <t>PPL10126</t>
  </si>
  <si>
    <t>Clint Mooney v. PacifiCorp</t>
  </si>
  <si>
    <t>PPL02710</t>
  </si>
  <si>
    <t>Claim - Brien Walters v. Pacificorp</t>
  </si>
  <si>
    <t>PPL10159</t>
  </si>
  <si>
    <t>Christine Pedersen, Rep of Gary Anderson</t>
  </si>
  <si>
    <t>RMP50006</t>
  </si>
  <si>
    <t>CHRIS &amp; KELLY BURROWS V. RMP</t>
  </si>
  <si>
    <t>PPL10117</t>
  </si>
  <si>
    <t>Carol Eccel v. PacifiCorp</t>
  </si>
  <si>
    <t>PPL03168</t>
  </si>
  <si>
    <t>BPA - Residential Exchange Program Negot</t>
  </si>
  <si>
    <t>PPL10189</t>
  </si>
  <si>
    <t>BPA - Mediation</t>
  </si>
  <si>
    <t>PPL10068</t>
  </si>
  <si>
    <t>BPA - Litigation</t>
  </si>
  <si>
    <t>RMP50130</t>
  </si>
  <si>
    <t>BOONE HARNESS V PACIFICORP</t>
  </si>
  <si>
    <t>RMP50233</t>
  </si>
  <si>
    <t>BLACK HILLS POWER INTER.</t>
  </si>
  <si>
    <t>PPL10172</t>
  </si>
  <si>
    <t>Austin, Lois Jane v. Hidbon, PacifiCorp</t>
  </si>
  <si>
    <t>PPL10052</t>
  </si>
  <si>
    <t>Audit Letters - Period Ending 12/31/08</t>
  </si>
  <si>
    <t>RMP50189</t>
  </si>
  <si>
    <t>ARBITRATION/STEVE DRAKE</t>
  </si>
  <si>
    <t>RMP50192</t>
  </si>
  <si>
    <t>ARBITRATION/CHOCKING</t>
  </si>
  <si>
    <t>RMP50417</t>
  </si>
  <si>
    <t>Arbitration Dean Applegate</t>
  </si>
  <si>
    <t>RMP50395</t>
  </si>
  <si>
    <t>ARBITRATION  ALLEN</t>
  </si>
  <si>
    <t>PPL10201</t>
  </si>
  <si>
    <t>American States Insurance Co. v. PacifiC</t>
  </si>
  <si>
    <t>RMP50398</t>
  </si>
  <si>
    <t>2010 MONTANA PROPERTY TAX APPEAL</t>
  </si>
  <si>
    <t>RMP50399</t>
  </si>
  <si>
    <t>2010 IDAHO PROPERTY TAX APPEAL</t>
  </si>
  <si>
    <t>RMP50198</t>
  </si>
  <si>
    <t>2009 WYOMING PROPERTY TAX APPEAL</t>
  </si>
  <si>
    <t>RMP50213</t>
  </si>
  <si>
    <t>2009 IDAHO PROPERTY TAX APPEAL</t>
  </si>
  <si>
    <t>RMP50060</t>
  </si>
  <si>
    <t>2008 MONTANA PROPERTY TAX APPEAL</t>
  </si>
  <si>
    <t>RMP50059</t>
  </si>
  <si>
    <t>2008 IDAHO PROPERTY TAX APPEAL</t>
  </si>
  <si>
    <t>RMP02146</t>
  </si>
  <si>
    <t>2005 MONTANA APPEAL OF DIRECT ACCESS ORD</t>
  </si>
  <si>
    <t>RMP00005</t>
  </si>
  <si>
    <t>1934 ACT REPORTING</t>
  </si>
  <si>
    <t>CY 2010 Outside Legal Fees</t>
  </si>
  <si>
    <t>CONFIDENTIAL</t>
  </si>
  <si>
    <t>WUTC 48 - Original Data</t>
  </si>
  <si>
    <t>PC 27 - Situs where Possible</t>
  </si>
  <si>
    <t>Staff Position</t>
  </si>
  <si>
    <t>Cost Object</t>
  </si>
  <si>
    <t>Cost Object Description</t>
  </si>
  <si>
    <t>Matter Description</t>
  </si>
  <si>
    <t>"Major" Litigation - Amount of Claim (if known)</t>
  </si>
  <si>
    <t>Total Fees per Matter 
($)</t>
  </si>
  <si>
    <t>Avg Billing Rate per Matter 
($)</t>
  </si>
  <si>
    <t>Costs per Matter
 ($)</t>
  </si>
  <si>
    <t>Total Fees and Costs per Matter
 ($)</t>
  </si>
  <si>
    <t>CY2010</t>
  </si>
  <si>
    <t>WA Alloc %</t>
  </si>
  <si>
    <t>WA Alloc</t>
  </si>
  <si>
    <t xml:space="preserve"> </t>
  </si>
  <si>
    <r>
      <t xml:space="preserve">Difference
</t>
    </r>
    <r>
      <rPr>
        <sz val="10"/>
        <color theme="1"/>
        <rFont val="Arial"/>
        <family val="2"/>
      </rPr>
      <t>(PC 27 -
WUTC 48)</t>
    </r>
  </si>
  <si>
    <t>EXPEN CERT CIVIC POLIT &amp;</t>
  </si>
  <si>
    <t>PacifiCorp Energy Legal</t>
  </si>
  <si>
    <t>(this amount transferred from incorrect CC 13033 to correct CC 12827)</t>
  </si>
  <si>
    <t>n/a</t>
  </si>
  <si>
    <t>PCE30116L</t>
  </si>
  <si>
    <t>Klamath Lobbying</t>
  </si>
  <si>
    <t>Credit (see Object 115640) related to matter for legal services regarding lobbying for passage of state and federal legislation supporting the Klamath Hydroelectric Settlement Agreement.</t>
  </si>
  <si>
    <t>OTHER DEDUCTIONS</t>
  </si>
  <si>
    <t>Pacificorp Foundation</t>
  </si>
  <si>
    <t>Tax exemption advice</t>
  </si>
  <si>
    <t>OPERATION SUPERVISION AND</t>
  </si>
  <si>
    <t>YJSAFETY</t>
  </si>
  <si>
    <t>SAFETY DEPARTMENT EXPENSES</t>
  </si>
  <si>
    <t>Legal advice on workers' compensation and safety claims</t>
  </si>
  <si>
    <t>JBG</t>
  </si>
  <si>
    <t>MISC STEAM POWER EXPENSES</t>
  </si>
  <si>
    <t>Jim Bridger Common JVA</t>
  </si>
  <si>
    <t>Credit</t>
  </si>
  <si>
    <t>LRIMP-PMT</t>
  </si>
  <si>
    <t>Lewis River Imp. Program Team Management</t>
  </si>
  <si>
    <t>General legal advice for license implementation</t>
  </si>
  <si>
    <t>HYDRAULIC EXPENSES - OTHE</t>
  </si>
  <si>
    <t>BRI-LANDMGT</t>
  </si>
  <si>
    <t>Art. 424. Land Management Plan</t>
  </si>
  <si>
    <t>Mortgage release search</t>
  </si>
  <si>
    <t>MISC OTHER POWER GENERATI</t>
  </si>
  <si>
    <t>WINDGRLEGAL</t>
  </si>
  <si>
    <t>LEGAL SERVICES ASSOCIATED WITH GLENROCK/</t>
  </si>
  <si>
    <t>General legal advice on crossing easements and licenses</t>
  </si>
  <si>
    <t>WINDHPLEGAL</t>
  </si>
  <si>
    <t>LEGAL SERVICES ASSOCIATED WITH HIGH PLAI</t>
  </si>
  <si>
    <t>General legal advice on wind project</t>
  </si>
  <si>
    <t>WINDLJLEGAL</t>
  </si>
  <si>
    <t>LEGAL SERVICES ASSOCIATED WITH LEANING J</t>
  </si>
  <si>
    <t>WINDMGLEGAL</t>
  </si>
  <si>
    <t>LEGAL SERVICES ASSOCIATED WITH MARENGO</t>
  </si>
  <si>
    <t>OTHER EXPENSES</t>
  </si>
  <si>
    <t>(this amount transferred from incorrect CC 13033 to correct CC 12827 - see above)</t>
  </si>
  <si>
    <t>VP Generation</t>
  </si>
  <si>
    <t>General legal advice on jurisdiction over power 
plants</t>
  </si>
  <si>
    <t>Wholesale Trading</t>
  </si>
  <si>
    <t>consultant - FERC Transmission Rate Case 2010</t>
  </si>
  <si>
    <t>C&amp;T-Planning and Analytics</t>
  </si>
  <si>
    <t>Transcription services</t>
  </si>
  <si>
    <t>Energy Legal Services</t>
  </si>
  <si>
    <t>Net outside legal services accruals‐various matters</t>
  </si>
  <si>
    <t>PCE00104</t>
  </si>
  <si>
    <t>EPA 114 Requests</t>
  </si>
  <si>
    <t>Response and ongoing negotiations regarding EPA's Section 114 investigation into potential NSR violations.</t>
  </si>
  <si>
    <t>No amount specified</t>
  </si>
  <si>
    <t>PCE00139</t>
  </si>
  <si>
    <t>Environmental Miscellaneous Legal Advice</t>
  </si>
  <si>
    <t>Legal advice on various environmental issues</t>
  </si>
  <si>
    <t>PCE00221</t>
  </si>
  <si>
    <t>Lewis River Hydro Project</t>
  </si>
  <si>
    <t>Legal advice regarding Lewis River project operations.</t>
  </si>
  <si>
    <t>PCE00385</t>
  </si>
  <si>
    <t>North Umpqua Project (Hydro)</t>
  </si>
  <si>
    <t>Legal advice regarding North Umpqua project operations.</t>
  </si>
  <si>
    <t>PCE00576</t>
  </si>
  <si>
    <t>Klamath River Water Rights Adjudication</t>
  </si>
  <si>
    <t>Litigation services regarding Klamath water rights adjudication and associated settlement of PacifiCorp's water rights claims and contests.</t>
  </si>
  <si>
    <t>Unspecified</t>
  </si>
  <si>
    <t>PCE00577</t>
  </si>
  <si>
    <t>Klamath River ESA</t>
  </si>
  <si>
    <t>Legal advice regarding Klamath project endangered species act issues.</t>
  </si>
  <si>
    <t>PCE00667</t>
  </si>
  <si>
    <t>Hydro - General Matters</t>
  </si>
  <si>
    <t>Hydro advice pertinent to hydro projects generally.</t>
  </si>
  <si>
    <t>PCE00775</t>
  </si>
  <si>
    <t>Financing Opinions</t>
  </si>
  <si>
    <t>Legal opinions relating to issuance of first mortgage bonds</t>
  </si>
  <si>
    <t>PCE00810</t>
  </si>
  <si>
    <t>FERC California Spot Market Refund Case</t>
  </si>
  <si>
    <t>Ongoing FERC case arising out of California Energy Crisis.</t>
  </si>
  <si>
    <t>PCE00837</t>
  </si>
  <si>
    <t>Bear River/Bear Lake</t>
  </si>
  <si>
    <t>General legal advice regarding project and lake operations.</t>
  </si>
  <si>
    <t>PCE00840</t>
  </si>
  <si>
    <t>FERC Annual Charges Appeal</t>
  </si>
  <si>
    <t>FERC land use fee matter</t>
  </si>
  <si>
    <t>PCE00861</t>
  </si>
  <si>
    <t>Water Rights Consultation</t>
  </si>
  <si>
    <t>Legal advice regarding various water rights  issues.</t>
  </si>
  <si>
    <t>PCE00965</t>
  </si>
  <si>
    <t>FERC Northwest Refund Case</t>
  </si>
  <si>
    <t>Claims energy sold pursuant to bilateral contracts was sold at unjust and unreasonable rates in violation of Section 206 of the Federal Power Act.</t>
  </si>
  <si>
    <t>PCE01006</t>
  </si>
  <si>
    <t>Hydro Strategy</t>
  </si>
  <si>
    <t>Legal advice regarding general hydro strategy issues.</t>
  </si>
  <si>
    <t>PCE01142</t>
  </si>
  <si>
    <t>Klamath Project</t>
  </si>
  <si>
    <t>Legal advice regarding Klamath project operations.</t>
  </si>
  <si>
    <t>PCE01213</t>
  </si>
  <si>
    <t>Prospect Project</t>
  </si>
  <si>
    <t>Legal advice regarding Prospect project operations.</t>
  </si>
  <si>
    <t>PCE01225</t>
  </si>
  <si>
    <t>Bear River - Hydro</t>
  </si>
  <si>
    <t>General legal advice regarding project operations.</t>
  </si>
  <si>
    <t>PCE01240</t>
  </si>
  <si>
    <t>North Umpqua Settlement Agreement Advice</t>
  </si>
  <si>
    <t>Legal advice regarding interpretation and implementation of settlement agreement.</t>
  </si>
  <si>
    <t>PCE01241</t>
  </si>
  <si>
    <t>Bear River Implementation (OPS)</t>
  </si>
  <si>
    <t>Legal advice regarding implementation of Bear River licenses.</t>
  </si>
  <si>
    <t>PCE01558</t>
  </si>
  <si>
    <t>Prospect Nos. 1, 2, #4 Hydro</t>
  </si>
  <si>
    <t>PCE01566</t>
  </si>
  <si>
    <t>General Corporate</t>
  </si>
  <si>
    <t xml:space="preserve">Outside counsel review of miscellaneous information technology contracts </t>
  </si>
  <si>
    <t>PCE01603</t>
  </si>
  <si>
    <t>Klamath Settlement Negotiations</t>
  </si>
  <si>
    <t>Legal services regarding Klamath relicensing settlement issues.</t>
  </si>
  <si>
    <t>PCE01686</t>
  </si>
  <si>
    <t>FERC Market Power Update</t>
  </si>
  <si>
    <t>FERC filings required for market based rate authority.</t>
  </si>
  <si>
    <t>PCE01702</t>
  </si>
  <si>
    <t>Utah Air Permit Intervention</t>
  </si>
  <si>
    <t>Intervention by PacifiCorp in a dispute over an air permit issued to an unrelated entity because the outcome had the potential to affect future PacifiCorp air permits.</t>
  </si>
  <si>
    <t>PCE01715</t>
  </si>
  <si>
    <t>Ashton Project (Hydro Ops)</t>
  </si>
  <si>
    <t>Legal services regarding Ashton operational issues.</t>
  </si>
  <si>
    <t>PCE01767</t>
  </si>
  <si>
    <t>Swift O&amp;M Agreement</t>
  </si>
  <si>
    <t>Legal services for evaluation, negotiation, and drafting of a operations and maintenance agreement with Cowlitz Public Utility District.</t>
  </si>
  <si>
    <t>PCE01821</t>
  </si>
  <si>
    <t>Klamath Water Rights</t>
  </si>
  <si>
    <t>Legal services regarding Klamath water rights issues separate from water rights adjudication.</t>
  </si>
  <si>
    <t>PCE01998</t>
  </si>
  <si>
    <t>USA Power LLC v. Jody L. Williams et al</t>
  </si>
  <si>
    <t>Defense of claims alleging PacifiCorp improperly stole developer's idea to build a power plant in Juab County, Utah.</t>
  </si>
  <si>
    <t>$250,000 + punitive damages</t>
  </si>
  <si>
    <t>PCE02169</t>
  </si>
  <si>
    <t>Santa Clara Project</t>
  </si>
  <si>
    <t>Legal services regarding Santa Clara project.</t>
  </si>
  <si>
    <t>PCE02207</t>
  </si>
  <si>
    <t>C&amp;T - General</t>
  </si>
  <si>
    <t xml:space="preserve">General advice on commercial transactions and documentation. </t>
  </si>
  <si>
    <t>PCE02214</t>
  </si>
  <si>
    <t>C&amp;T - General (Weinstein)</t>
  </si>
  <si>
    <t>General documentation and transactional legal advice to commercial and trading organization from PacifiCorp Energy contract attorney Jeremy Weinstein.</t>
  </si>
  <si>
    <t>PCE02224</t>
  </si>
  <si>
    <t>FERC Gas Regulatory Counseling</t>
  </si>
  <si>
    <t>Advice on FERC gas reporting.</t>
  </si>
  <si>
    <t>PCE02301</t>
  </si>
  <si>
    <t>Hydro Advice</t>
  </si>
  <si>
    <t>PCE02375</t>
  </si>
  <si>
    <t>FERC Change in Status Filings</t>
  </si>
  <si>
    <t>PCE02444C</t>
  </si>
  <si>
    <t>Geary Dike Breach</t>
  </si>
  <si>
    <t>Legal services regarding Geary Dike breach, including settlement negotiations with multiple claimants.</t>
  </si>
  <si>
    <t>Jeld-Wen $8,400,000, Qwest $23,900,000, ODOT $5,100,000, McGill $1,201,810</t>
  </si>
  <si>
    <t>PCE02578</t>
  </si>
  <si>
    <t>Master Trading Enabling Agreements</t>
  </si>
  <si>
    <t>Negotiation and documentation of master trading enabling agreements.</t>
  </si>
  <si>
    <t>PCE02579</t>
  </si>
  <si>
    <t>Origination Transactions</t>
  </si>
  <si>
    <t xml:space="preserve">Negotiation and documentation of origination transactions. </t>
  </si>
  <si>
    <t>PCE02739</t>
  </si>
  <si>
    <t>Klamath Off-Proj Water User v PacifiCorp</t>
  </si>
  <si>
    <t>Legal services for litigation regarding contract dispute over below cost power rates to irrigators.</t>
  </si>
  <si>
    <t>PCE02879</t>
  </si>
  <si>
    <t>Claim Against Simplex Grinnell</t>
  </si>
  <si>
    <t>Litigation to recover damages from 7/31/06 breaker arc flash at Currant Creek plant.</t>
  </si>
  <si>
    <t>PCE02880</t>
  </si>
  <si>
    <t>PE Resource Development Matters</t>
  </si>
  <si>
    <t>Resource water issues.</t>
  </si>
  <si>
    <t>PCE02928</t>
  </si>
  <si>
    <t>Naughton Coal Pile NOV</t>
  </si>
  <si>
    <t>Resolution of notice of violation asserting non-compliance with fugitive emissions standards from the Naughton Plant coal pile.</t>
  </si>
  <si>
    <t>PCE02930</t>
  </si>
  <si>
    <t>Bridger Opacity Litigation</t>
  </si>
  <si>
    <t xml:space="preserve">Defense of claims alleging opacity violations at the Jim Bridger Plant </t>
  </si>
  <si>
    <t>PCE02999</t>
  </si>
  <si>
    <t>Klamath Riverkeeper v. PacifiCorp</t>
  </si>
  <si>
    <t>Legal services regarding Clean Water Act section 402 litigation involving the Iron Gate Hatchery.</t>
  </si>
  <si>
    <t>PCE03056</t>
  </si>
  <si>
    <t>Strategic Real Estate Acq for Renewables</t>
  </si>
  <si>
    <t>Transactional legal services for acquisition of proposed renewable energy sites</t>
  </si>
  <si>
    <t>PCE03166</t>
  </si>
  <si>
    <t>Project Gold Rush</t>
  </si>
  <si>
    <t>Legal advice regarding impacts to PacifiCorp's Bear River/Lake water rights due to industrial development.</t>
  </si>
  <si>
    <t>PCE03175</t>
  </si>
  <si>
    <t>Karuk v. North Coast Board</t>
  </si>
  <si>
    <t>Litigation services regarding water quality issues where PacifiCorp was a real party in interest</t>
  </si>
  <si>
    <t>PCE03183</t>
  </si>
  <si>
    <t>2007 Gas Contamination - Hermiston Plant</t>
  </si>
  <si>
    <t>PacifiCorp seeking contract and tort redress from gas suppliers and transporters for two turbines experiencing combustion nozzle fouling and failures.</t>
  </si>
  <si>
    <t>up to $2,000,000</t>
  </si>
  <si>
    <t>PCE03222</t>
  </si>
  <si>
    <t>Cutler Dam-Property Issues-Cardon</t>
  </si>
  <si>
    <t xml:space="preserve">Legal advice regarding a repeat trespass issue on PacifiCorp lands with an adjoining landowner. </t>
  </si>
  <si>
    <t>PCE03262</t>
  </si>
  <si>
    <t>PCE System-Wide Water Review</t>
  </si>
  <si>
    <t>Legal services regarding comprehensive assessment of PacifiCorp Energy's water rights.</t>
  </si>
  <si>
    <t>PCE30026</t>
  </si>
  <si>
    <t>Foote Creek I</t>
  </si>
  <si>
    <t xml:space="preserve">Legal work for operations and maintenance of existing renewable energy project in Wyoming </t>
  </si>
  <si>
    <t>PCE30030</t>
  </si>
  <si>
    <t>Pebble Springs Wind</t>
  </si>
  <si>
    <t>Legal work related to non-disturbance and easements to benefit operations and maintenance of existing renewable energy project (Leaning Juniper)</t>
  </si>
  <si>
    <t>PCE30036</t>
  </si>
  <si>
    <t>Idaho Power Contract Disputes</t>
  </si>
  <si>
    <t xml:space="preserve">Dispute on contract with Idaho Power. </t>
  </si>
  <si>
    <t>PCE30038</t>
  </si>
  <si>
    <t>Lake Side II</t>
  </si>
  <si>
    <t>Documentation and other matters respecting development and acquisition of LakeSide II power plant.</t>
  </si>
  <si>
    <t>PCE30044</t>
  </si>
  <si>
    <t>Technology Contracting</t>
  </si>
  <si>
    <t>Intellectual property advice</t>
  </si>
  <si>
    <t>PCE30046</t>
  </si>
  <si>
    <t>Q Creek Ranch</t>
  </si>
  <si>
    <t xml:space="preserve">Transactional legal services for acquisition of proposed renewable energy site in Wyoming </t>
  </si>
  <si>
    <t>PCE30048</t>
  </si>
  <si>
    <t>Huntington Creek Water Rights Agreement</t>
  </si>
  <si>
    <t>Legal advice regarding water rights agreement</t>
  </si>
  <si>
    <t>PCE30049</t>
  </si>
  <si>
    <t>PE Procurement General</t>
  </si>
  <si>
    <t>Copying costs for NERC CIPS training</t>
  </si>
  <si>
    <t>PCE30052</t>
  </si>
  <si>
    <t>Miscellaneous Real Property Matters</t>
  </si>
  <si>
    <t>Legal advice regarding real property issues</t>
  </si>
  <si>
    <t>PCE30066</t>
  </si>
  <si>
    <t>Wyoming BART</t>
  </si>
  <si>
    <t>Legal advice regarding compliance with BART permit requirements.</t>
  </si>
  <si>
    <t>PCE30067</t>
  </si>
  <si>
    <t>Anderson, Joseph Alexander (Asbestos)</t>
  </si>
  <si>
    <t>Asbestos litigation</t>
  </si>
  <si>
    <t>PCE30072</t>
  </si>
  <si>
    <t>PPA Collateral and Securities</t>
  </si>
  <si>
    <t>Review and audit of power purchase agreement documentation to ensure liens and security interests have been properly taken and renewal filings properly calendared.</t>
  </si>
  <si>
    <t>PCE30074</t>
  </si>
  <si>
    <t>Canadian Gas Import/Export Application</t>
  </si>
  <si>
    <t xml:space="preserve">Import/Export application for cross-border gas transactions. </t>
  </si>
  <si>
    <t>PCE30077</t>
  </si>
  <si>
    <t>Metzger, Brenda v. PacifiCorp</t>
  </si>
  <si>
    <t>Employment claim for disability discrimination under the Americans with Disabilities Act.</t>
  </si>
  <si>
    <t>No amount specified; at least $200,000</t>
  </si>
  <si>
    <t>PCE30078</t>
  </si>
  <si>
    <t>Deseret Power Electric Co-op (Hunter 2)</t>
  </si>
  <si>
    <t>Litigation by Deseret Power asserting that PacifiCorp improperly committed to install emission control upgrades on Hunter unit 2.</t>
  </si>
  <si>
    <t>PCE30082</t>
  </si>
  <si>
    <t>PacifiCorp Energy Legal-General Business</t>
  </si>
  <si>
    <t>Wyoming project-related advice.</t>
  </si>
  <si>
    <t>PCE30083</t>
  </si>
  <si>
    <t>CW-Bear Canyon Mine</t>
  </si>
  <si>
    <t>Advice and structuring of prepaid coal acquisition transactions.</t>
  </si>
  <si>
    <t>PCE30084</t>
  </si>
  <si>
    <t>Questar - Lake Side Pipeline Dispute</t>
  </si>
  <si>
    <t>Contract dispute over construction of lateral gas pipeline serving Lake Side plant</t>
  </si>
  <si>
    <t>PCE30085</t>
  </si>
  <si>
    <t>Corporate General-Trademark Applications</t>
  </si>
  <si>
    <t>Protecting corporate retail power product brand names.</t>
  </si>
  <si>
    <t>PCE30086</t>
  </si>
  <si>
    <t>Grant P.U.D. - Declaratory Order</t>
  </si>
  <si>
    <t xml:space="preserve">PacifiCorp is seeking a declaratory order terminating a 1982 contract for 14 megawatts </t>
  </si>
  <si>
    <t>injunctive relief only</t>
  </si>
  <si>
    <t>PCE30091</t>
  </si>
  <si>
    <t>Arbitration - Sewell</t>
  </si>
  <si>
    <t>Labor arbitrations</t>
  </si>
  <si>
    <t>PCE30092</t>
  </si>
  <si>
    <t>Arbitration - Wyodak</t>
  </si>
  <si>
    <t>Cage</t>
  </si>
  <si>
    <t>PCE30098</t>
  </si>
  <si>
    <t>Arbitration - Holmes</t>
  </si>
  <si>
    <t>PCE30101</t>
  </si>
  <si>
    <t>Arbitration - Icenogle</t>
  </si>
  <si>
    <t>PCE30105</t>
  </si>
  <si>
    <t>PE General Employment Matters</t>
  </si>
  <si>
    <t>Legal advice regarding employment issues</t>
  </si>
  <si>
    <t>PCE30108</t>
  </si>
  <si>
    <t>Taylor, David, et ux v. Saberhagen et al</t>
  </si>
  <si>
    <t>PCE30113</t>
  </si>
  <si>
    <t>Craig William Bare</t>
  </si>
  <si>
    <t>Personal injury litigation</t>
  </si>
  <si>
    <t>PCE30114</t>
  </si>
  <si>
    <t>M&amp;M Ranch - Option Agreement</t>
  </si>
  <si>
    <t>Negotiations regarding option agreement to sell M&amp;M Ranch.</t>
  </si>
  <si>
    <t>PCE30115</t>
  </si>
  <si>
    <t>Hoopa Valley Tribe v. FERC</t>
  </si>
  <si>
    <t>Legal services regarding Tribal attempt to require FERC to modify PacifiCorp's Klamath hydro license.</t>
  </si>
  <si>
    <t>None</t>
  </si>
  <si>
    <t>Legal services regarding lobbying for passage of state and federal legislation supporting the Klamath Hydroelectric Settlement Agreement.</t>
  </si>
  <si>
    <t>PCE30117</t>
  </si>
  <si>
    <t>Wyoming Wind Curtailment 2009</t>
  </si>
  <si>
    <t>Legal advice on an active commercial contract (PPA) dispute with BPA</t>
  </si>
  <si>
    <t>PCE30119</t>
  </si>
  <si>
    <t>Alabama Power Motion to Compel</t>
  </si>
  <si>
    <t xml:space="preserve">Resolution of effort by Alabama Power to obtain by subpoena confidential business information from PacifiCorp and other utilities in connection with claims by EPA against Alabama Power. </t>
  </si>
  <si>
    <t>PCE30121</t>
  </si>
  <si>
    <t>Arbitration - Carter</t>
  </si>
  <si>
    <t>PCE30122</t>
  </si>
  <si>
    <t>Single Employer and Mining Operations</t>
  </si>
  <si>
    <t>General labor matters.</t>
  </si>
  <si>
    <t>PCE30124</t>
  </si>
  <si>
    <t>Miller, Thomas</t>
  </si>
  <si>
    <t>Wage claim for unpaid vacation benefits.</t>
  </si>
  <si>
    <t>PCE30125</t>
  </si>
  <si>
    <t>Labor Matters - Local 127</t>
  </si>
  <si>
    <t>Labor disputes.</t>
  </si>
  <si>
    <t>PCE30126</t>
  </si>
  <si>
    <t>Lake Side II Water Rights</t>
  </si>
  <si>
    <t>Legal support for acquistion of water supply contracts and water rights for proposed Lake Side 2 plant.</t>
  </si>
  <si>
    <t>PCE30129</t>
  </si>
  <si>
    <t>Wyoming Sales Tax Dispute</t>
  </si>
  <si>
    <t>Contract dispute over contractor's obligations to administer sales taxes applicable to certain equipment purchased and installed under contract</t>
  </si>
  <si>
    <t>PCE30130</t>
  </si>
  <si>
    <t>Corporate General</t>
  </si>
  <si>
    <t>Legal advice on various energy contract (PPA) issues including collateral and secured transactions</t>
  </si>
  <si>
    <t>PCE30131</t>
  </si>
  <si>
    <t>C&amp;T Contracts Review</t>
  </si>
  <si>
    <t>Legal advice on compliance with FERC contract filing requirements</t>
  </si>
  <si>
    <t>PCE30132</t>
  </si>
  <si>
    <t>RFP 2009R - North Rim</t>
  </si>
  <si>
    <t>Wind project advice.</t>
  </si>
  <si>
    <t>PCE30133</t>
  </si>
  <si>
    <t>Emergency Action Plan - Healy Reservoir</t>
  </si>
  <si>
    <t>Legal support for development of reservoir emergency action plan.</t>
  </si>
  <si>
    <t>PCE30136</t>
  </si>
  <si>
    <t>Arbitration - Caldwell (LTD)</t>
  </si>
  <si>
    <t>PCE30137</t>
  </si>
  <si>
    <t>Wind Farm Mechanics Grievance</t>
  </si>
  <si>
    <t>PCE30138</t>
  </si>
  <si>
    <t>Chevron Mine</t>
  </si>
  <si>
    <t>Negotiation of coal supply agreement for the Naughton Plant.</t>
  </si>
  <si>
    <t>PCE30139</t>
  </si>
  <si>
    <t>Wheeler Easement</t>
  </si>
  <si>
    <t>Utah real property.</t>
  </si>
  <si>
    <t>PCE30142</t>
  </si>
  <si>
    <t>Ashton Dam Renovation</t>
  </si>
  <si>
    <t>Legal support for renovation of Ashton dam.</t>
  </si>
  <si>
    <t>PCE30143</t>
  </si>
  <si>
    <t>Merwin Dam Fish Collection</t>
  </si>
  <si>
    <t>Legal support for construction and permitting of fish collection device.</t>
  </si>
  <si>
    <t>PCE30144</t>
  </si>
  <si>
    <t>Swift Reservoir Floating Fish Collection</t>
  </si>
  <si>
    <t>PCE30145</t>
  </si>
  <si>
    <t>Soda Springs Fish Passage</t>
  </si>
  <si>
    <t>Legal support for construction and permitting of fish ladder.</t>
  </si>
  <si>
    <t>PCE30149</t>
  </si>
  <si>
    <t>Nix v. PacifiCorp</t>
  </si>
  <si>
    <t>Personal injury litigation.</t>
  </si>
  <si>
    <t>PCE30150</t>
  </si>
  <si>
    <t>Wyoming Wind Development</t>
  </si>
  <si>
    <t>PCE30151</t>
  </si>
  <si>
    <t>Gambrell (OT Grievance - Wyodak Plant)</t>
  </si>
  <si>
    <t>Overtime grievance.</t>
  </si>
  <si>
    <t>PCE30152</t>
  </si>
  <si>
    <t>Osterman (OT Grievance - DJ Plant)</t>
  </si>
  <si>
    <t>PCE30153</t>
  </si>
  <si>
    <t>Sheets (OT Grievance - DJ Plant)</t>
  </si>
  <si>
    <t>PCE30154</t>
  </si>
  <si>
    <t>Contract Drafting and Negotiation</t>
  </si>
  <si>
    <t>Legal services for contract drafting and negotiation.</t>
  </si>
  <si>
    <t>PCE30156</t>
  </si>
  <si>
    <t>Real Property Transactions</t>
  </si>
  <si>
    <t>PCE30157</t>
  </si>
  <si>
    <t>Smith, Greg (OT Grievance at Wyodak)</t>
  </si>
  <si>
    <t>PCE30158</t>
  </si>
  <si>
    <t>Johnson, Pat (Termination at Wyodak)</t>
  </si>
  <si>
    <t>PCE30160</t>
  </si>
  <si>
    <t>Klamath Relicensing/Settlement</t>
  </si>
  <si>
    <t>Legal support for implementation of Klamath decommisisoning settlement and on-going relicensing.</t>
  </si>
  <si>
    <t>PCE30161</t>
  </si>
  <si>
    <t>Giberson Termination</t>
  </si>
  <si>
    <t>PCE30163</t>
  </si>
  <si>
    <t>APEX Acquisition</t>
  </si>
  <si>
    <t>Legal advice in connection with proposed acquisition of Nevada gas-fired power plant</t>
  </si>
  <si>
    <t>PCE30166</t>
  </si>
  <si>
    <t>Willmore (road maintenance issue)</t>
  </si>
  <si>
    <t>PCE30167</t>
  </si>
  <si>
    <t>Winland v. PacifiCorp</t>
  </si>
  <si>
    <t>QF litigation - Rocky Mountain Power legal is handling with outside counsel for C&amp;T</t>
  </si>
  <si>
    <t>PCE30168</t>
  </si>
  <si>
    <t>Hunter Plant Water Issues</t>
  </si>
  <si>
    <t>Water contract negotiations.</t>
  </si>
  <si>
    <t>PCE30169</t>
  </si>
  <si>
    <t>Wallowa Falls Project</t>
  </si>
  <si>
    <t>Legal support for relicensing of Wallowa Falls project.</t>
  </si>
  <si>
    <t>PCE30170</t>
  </si>
  <si>
    <t>Kelly, Mike - NLRB Charge #27-CA-21628</t>
  </si>
  <si>
    <t>PCE30172</t>
  </si>
  <si>
    <t>Qualified Domestic Relations Orders /PCE</t>
  </si>
  <si>
    <t>Legal fees to review qualified domestic relations orders.</t>
  </si>
  <si>
    <t>PCE30173</t>
  </si>
  <si>
    <t>Snake Creek Hydro Transaction</t>
  </si>
  <si>
    <t>Legal support for the negotiation, drafting, and implementation of a purchase and sale agreement for the Snake Creek project.</t>
  </si>
  <si>
    <t>PCE30176</t>
  </si>
  <si>
    <t>Arch Coal Sales Company Negotiations</t>
  </si>
  <si>
    <t>Negotiation of coal supply agreement extension for the Hunter Plant</t>
  </si>
  <si>
    <t>PCE30177</t>
  </si>
  <si>
    <t>Rider v. PacifiCorp et al</t>
  </si>
  <si>
    <t>PCE30178</t>
  </si>
  <si>
    <t>Arch Coal Contract - Litigation Analysis</t>
  </si>
  <si>
    <t>Assertion of complaint in regard to negotiation of coal supply agreement extenstion for the Hunter Plant.</t>
  </si>
  <si>
    <t>PCE30179</t>
  </si>
  <si>
    <t>Arbitration - Larsen (HTG termination)</t>
  </si>
  <si>
    <t>PCE30181</t>
  </si>
  <si>
    <t>XRG Litigation</t>
  </si>
  <si>
    <t>Ongoing QF Litigation</t>
  </si>
  <si>
    <t>PCE30184</t>
  </si>
  <si>
    <t>Colorado BART</t>
  </si>
  <si>
    <t>Participation in BART hearing in regard to Craig and Hayden Plants.</t>
  </si>
  <si>
    <t>PCE30185</t>
  </si>
  <si>
    <t>General Matters - PCE</t>
  </si>
  <si>
    <t>Utah water issues</t>
  </si>
  <si>
    <t>PCE30186</t>
  </si>
  <si>
    <t>BPA Transmission Rate Case 2012</t>
  </si>
  <si>
    <t>Legal representation in connection with transmission rates that PacifiCorp pays for use of BPA Transmission system</t>
  </si>
  <si>
    <t>PCE30192</t>
  </si>
  <si>
    <t>Condit Decommissioning - Section 401</t>
  </si>
  <si>
    <t>Condit Clean Water Act issues</t>
  </si>
  <si>
    <t>MISC TRANSMISSION EXPENSE</t>
  </si>
  <si>
    <t>RMP02467</t>
  </si>
  <si>
    <t>ANDERSON V. PACIFICORP</t>
  </si>
  <si>
    <t>Condemnation Action</t>
  </si>
  <si>
    <t>RMP02499</t>
  </si>
  <si>
    <t>ROCKY MTN PWR V. MARIE MORRELL ET AL</t>
  </si>
  <si>
    <t>Condemnation action</t>
  </si>
  <si>
    <t>RMP02500</t>
  </si>
  <si>
    <t>RMP VS PAUL F. CARDON</t>
  </si>
  <si>
    <t>RMP03120C</t>
  </si>
  <si>
    <t>SOUTH JORDAN - GATEWAY</t>
  </si>
  <si>
    <t>Jordan Gateway issues - costs are capitalized through surcharge</t>
  </si>
  <si>
    <t>RMP03231</t>
  </si>
  <si>
    <t>UNITED ALLIANCE &amp; FIDELITY CORP V. RMP</t>
  </si>
  <si>
    <t>Trespass action</t>
  </si>
  <si>
    <t>RMP50065</t>
  </si>
  <si>
    <t>MARK ADAIR V. PACIFICORP DBA RMP</t>
  </si>
  <si>
    <t>Trespass action and damages claim</t>
  </si>
  <si>
    <t>RMP50079</t>
  </si>
  <si>
    <t>SILVER REFINERY ACQUISITION V. PACIFICOR</t>
  </si>
  <si>
    <t>Litigation involving quiet title and relocation clause</t>
  </si>
  <si>
    <t>RMP50094</t>
  </si>
  <si>
    <t>CACHE VALLEY POLE ENCROACHMENT</t>
  </si>
  <si>
    <t>Dispute related to encroachment issue.</t>
  </si>
  <si>
    <t>RMP50103</t>
  </si>
  <si>
    <t>WILLIAM BRENT SAVAGE V. PACIFICORP</t>
  </si>
  <si>
    <t>Trespass and quiet title action</t>
  </si>
  <si>
    <t>RMP50106</t>
  </si>
  <si>
    <t>BRIAN HEAD  RASOULI, SEAN</t>
  </si>
  <si>
    <t>Dispute over easement / condemnation action</t>
  </si>
  <si>
    <t>RMP50107</t>
  </si>
  <si>
    <t>BRIAN HEAD  DEVELOPMENT</t>
  </si>
  <si>
    <t xml:space="preserve">Dispute over easement </t>
  </si>
  <si>
    <t>RMP50140</t>
  </si>
  <si>
    <t>MITCHENER V PACIFICORP</t>
  </si>
  <si>
    <t>RMP50217</t>
  </si>
  <si>
    <t>DRAPER TECHNOLOGY PARK</t>
  </si>
  <si>
    <t>Lease agreement</t>
  </si>
  <si>
    <t>RMP50224</t>
  </si>
  <si>
    <r>
      <t xml:space="preserve">SMITH &amp; EDWARDS LEASE </t>
    </r>
    <r>
      <rPr>
        <b/>
        <sz val="12"/>
        <color rgb="FFFF0000"/>
        <rFont val="Arial"/>
        <family val="2"/>
      </rPr>
      <t>(Far West, UT)</t>
    </r>
  </si>
  <si>
    <t>Lease renewal and condemnation for transmission line</t>
  </si>
  <si>
    <t>RMP50256</t>
  </si>
  <si>
    <t>SINCLAIR V. RMP</t>
  </si>
  <si>
    <t>Sinclair experienced outages that resulted in plant shut-down</t>
  </si>
  <si>
    <t>RMP50333</t>
  </si>
  <si>
    <t>CLEARWIRE COMMUNICATIONS SITE LEASE</t>
  </si>
  <si>
    <t>Lease revisions with Clearwire</t>
  </si>
  <si>
    <t>RMP50359</t>
  </si>
  <si>
    <t>RMP v. GORDON WALTERS</t>
  </si>
  <si>
    <t>Tree pruning refusal</t>
  </si>
  <si>
    <t>RMP50369</t>
  </si>
  <si>
    <t>CHEVRON MATTER OMAG</t>
  </si>
  <si>
    <t>Red Butte Gardens oil spill - Facility replacement</t>
  </si>
  <si>
    <t>MISC DISTRIBUTION EXPENSE</t>
  </si>
  <si>
    <t>Transaction Services - Capital Support</t>
  </si>
  <si>
    <t>Credit - South Jordan Gateway RMP03120C</t>
  </si>
  <si>
    <t>PPL10176</t>
  </si>
  <si>
    <t>WA - Legislation</t>
  </si>
  <si>
    <t>Legal advice on general Washington legislation issues.</t>
  </si>
  <si>
    <t>PPL10179</t>
  </si>
  <si>
    <t>Environmental - General Issues</t>
  </si>
  <si>
    <t>Legal advice on environmental issues.</t>
  </si>
  <si>
    <t>OUTSIDE SERVICES EMPLOYED</t>
  </si>
  <si>
    <t>Legal advice regarding interpretation and administration of qualified domestic relations orders affecting employees</t>
  </si>
  <si>
    <t>RMP00691</t>
  </si>
  <si>
    <t>JOE COOK PROPERTY ROW</t>
  </si>
  <si>
    <t>Joe Cook refuses to let Company on property to trim trees</t>
  </si>
  <si>
    <t>RMP01264</t>
  </si>
  <si>
    <t>TOLMAN, R.C.</t>
  </si>
  <si>
    <t>Dispute arising from access to substation</t>
  </si>
  <si>
    <t>RMP02339</t>
  </si>
  <si>
    <t>HEBER LIGHT &amp; POWER</t>
  </si>
  <si>
    <t>Service territory dispute</t>
  </si>
  <si>
    <t>RMP02647</t>
  </si>
  <si>
    <t>GRANTS TOWER</t>
  </si>
  <si>
    <t>Transfer of Company's American Barrel site to Salt Lake City</t>
  </si>
  <si>
    <t>RMP02896</t>
  </si>
  <si>
    <t>WEST JORDAN MARKETPLACE V.</t>
  </si>
  <si>
    <t>Dispute arising from payment for relocation</t>
  </si>
  <si>
    <t>RMP50026</t>
  </si>
  <si>
    <t>JOINT USE</t>
  </si>
  <si>
    <t>General legal advice on joint use issues</t>
  </si>
  <si>
    <t>RMP50027</t>
  </si>
  <si>
    <t>GENERAL REAL PROPERTY</t>
  </si>
  <si>
    <t>Legal advice on matters related to Company property rights</t>
  </si>
  <si>
    <t>RMP50037</t>
  </si>
  <si>
    <t>RONALD J. MARX</t>
  </si>
  <si>
    <t>Dispute over boundary line</t>
  </si>
  <si>
    <t>RMP50040</t>
  </si>
  <si>
    <t>DISTRIBUTION OPERATIONS - GENERAL</t>
  </si>
  <si>
    <t>Legal advice various matters related to distribution operations</t>
  </si>
  <si>
    <t>RMP50068</t>
  </si>
  <si>
    <t>THE PINES AT BRIANHEAD omag</t>
  </si>
  <si>
    <t>Dispute arising from encroachment on private property</t>
  </si>
  <si>
    <t>RMP50085</t>
  </si>
  <si>
    <t>SOUTH CENTRAL</t>
  </si>
  <si>
    <t>Joint use pole attachment contract</t>
  </si>
  <si>
    <t>RMP50166C</t>
  </si>
  <si>
    <t>DRAPER UTA</t>
  </si>
  <si>
    <t>Quiet title/probate action</t>
  </si>
  <si>
    <t>RMP50216C</t>
  </si>
  <si>
    <t>SAUNDERS OUTDOOR ADVERTISING</t>
  </si>
  <si>
    <t>Lease agreement - costs are capitalized through surcharge</t>
  </si>
  <si>
    <t>RMP50220</t>
  </si>
  <si>
    <t>PROPERTY - GENERAL MATTERS DISTRIB</t>
  </si>
  <si>
    <t>Legal advice on various matters related to Company property</t>
  </si>
  <si>
    <t>RMP50229</t>
  </si>
  <si>
    <t>FEDERAL SAFETY VIOLATION</t>
  </si>
  <si>
    <t>Administrative violation related to mine, safety and health</t>
  </si>
  <si>
    <t>RMP50250</t>
  </si>
  <si>
    <t>OSHA  VIOLATION 09/09/09</t>
  </si>
  <si>
    <t xml:space="preserve">Employee contact with electrical equipment </t>
  </si>
  <si>
    <t>RMP50285</t>
  </si>
  <si>
    <t>HOGLE SUB/MOBIL SUB PROP LEASE RENEW</t>
  </si>
  <si>
    <t>Lease with Salt Lake City Zoo</t>
  </si>
  <si>
    <t>RMP50415C</t>
  </si>
  <si>
    <t>Union Pacific RR Pos Train Control Proj</t>
  </si>
  <si>
    <t>Easement issue - costs are capitalized through surcharge</t>
  </si>
  <si>
    <t>MAINTENANCE SUPERVISION A</t>
  </si>
  <si>
    <t>75323 Accident Damage</t>
  </si>
  <si>
    <t>Damage claim</t>
  </si>
  <si>
    <t>MAINTENANCE OF OVERHEAD L</t>
  </si>
  <si>
    <t>DCP:LOT 26 MTN HOME SCOFIELD/RPLC POLE</t>
  </si>
  <si>
    <t>DCP#19/SNAGED LINE/FP 247919</t>
  </si>
  <si>
    <t>LITTLE CREEK MTN RANCH LLC, CENTRAL UT</t>
  </si>
  <si>
    <t>MAINTENANCE OF UNDERGROUN</t>
  </si>
  <si>
    <t>DCP/CAR HIT PMH9/1200 E 12400 S/</t>
  </si>
  <si>
    <t>MISC CUSTOMER ACCOUNTS EX</t>
  </si>
  <si>
    <t>RMP03220</t>
  </si>
  <si>
    <t>THE LOFTS AT BRIAN HEAD</t>
  </si>
  <si>
    <t>Litigation arising from master services agreement</t>
  </si>
  <si>
    <t>RMP50188</t>
  </si>
  <si>
    <t>TRADEMARKS</t>
  </si>
  <si>
    <t xml:space="preserve">Legal advice on Company trademark matters </t>
  </si>
  <si>
    <t>RMP50204</t>
  </si>
  <si>
    <t>INTERSTATE BAKERIES BANKRUPTCY</t>
  </si>
  <si>
    <t>Bankruptcy litigation arising from inadequate insurance deposit</t>
  </si>
  <si>
    <t>RMP50215</t>
  </si>
  <si>
    <t>BANKRUPTCY GENERAL</t>
  </si>
  <si>
    <t>Legal advice on various bankruptcy matters affecting the Company</t>
  </si>
  <si>
    <t>RMP50293</t>
  </si>
  <si>
    <t>MISC. CUSTOMER SVC</t>
  </si>
  <si>
    <t>Legal advice on various customer service matters affecting the Company</t>
  </si>
  <si>
    <t>RMP50322</t>
  </si>
  <si>
    <t>Net outside legal services payable and accrued credits for insurance receivables</t>
  </si>
  <si>
    <t>S-3 SHELF REGISTRATION</t>
  </si>
  <si>
    <t>Legal advice S-3 reporting requirements</t>
  </si>
  <si>
    <t>Claim to rescind special OPUC-approved tariff based on various theories of mutual mistake of fact, frustration of purpose and impracticality</t>
  </si>
  <si>
    <t>36,800,000 (lesss what would have paid at tariff) + 200,000,000 punitives</t>
  </si>
  <si>
    <t>Legal advice on commercial and industrial customer credits issues, deposits, bankruptcies, etc.</t>
  </si>
  <si>
    <t>Offensive litigation seeking contractual indemnity for fire suppression costs</t>
  </si>
  <si>
    <t>$10,713  less L&amp;D liab Claim Accrual ($11,123.79)</t>
  </si>
  <si>
    <t>WYP</t>
  </si>
  <si>
    <t>Legal advice on labor relations matters including negotiations and grievances</t>
  </si>
  <si>
    <t>Claim for trespass, ejectment and inverse condemnation relating to lines that crossed plaintiff's property</t>
  </si>
  <si>
    <t>Legal advice on blue sky program issues</t>
  </si>
  <si>
    <t>Legal advice on general issues</t>
  </si>
  <si>
    <t>Legal advice on FAA rulemaking for obstruction standards</t>
  </si>
  <si>
    <t>Legal advice regarding interconnection agreement</t>
  </si>
  <si>
    <t>Legal advice regarding pole attachment claim</t>
  </si>
  <si>
    <t>Legal advice on obtaining restraining orders against third parties</t>
  </si>
  <si>
    <t>Legal advice on various employment matters</t>
  </si>
  <si>
    <t>Employment claim alleging violations of the Consolidated Omnibus Budget Reconciliation Act</t>
  </si>
  <si>
    <t>Legal advice on interconnection.</t>
  </si>
  <si>
    <t>General legal advice and issues for Office of General Counsel.</t>
  </si>
  <si>
    <t>Legal advice on BPA residential exchange program issues</t>
  </si>
  <si>
    <t>Breach of contract claim arising out of generator interconnection dispute</t>
  </si>
  <si>
    <t>Filing of transmission service agreements in compliance with Federal Energy Regulatory Commission rules.</t>
  </si>
  <si>
    <t>Legal advice on customer bankruptcy</t>
  </si>
  <si>
    <t>Employment claim alleging wrongful termination</t>
  </si>
  <si>
    <t>Personal injury claim arising out of motor vehicle accident</t>
  </si>
  <si>
    <t>$9564  less L&amp;D liab Claim Accrual ($27466.24)</t>
  </si>
  <si>
    <t>Annual audit letters</t>
  </si>
  <si>
    <t>9th Circuit Litigation of the BPA residential exchange settlement agreements</t>
  </si>
  <si>
    <t>Personal injury claim arising out of contact with sliding gate</t>
  </si>
  <si>
    <t>$52.5  less reclassified legal ($332)</t>
  </si>
  <si>
    <t xml:space="preserve">Development of template interconnection agreement.  </t>
  </si>
  <si>
    <t>Legal advice regarding employment matters</t>
  </si>
  <si>
    <t>Breach of contract claim arising out of purchase of safety vests</t>
  </si>
  <si>
    <t>Negligence and nuisance claims arising out of alleged stray voltage at dairy farm</t>
  </si>
  <si>
    <t>$  837,955.36 less L&amp;D liab Claim Accrual ($1,043,705.65)</t>
  </si>
  <si>
    <t>Complaint seeking foreclosure  of mechanics' lien</t>
  </si>
  <si>
    <t>Wrongful termination claim</t>
  </si>
  <si>
    <t>Personal injury claim arising out of contact with an abandoned pole hole</t>
  </si>
  <si>
    <t>Property damage and personal injury claim arising out of motor vehicle accident</t>
  </si>
  <si>
    <t>Development of contractual arrangements and related filings for purchase of transmission assets.</t>
  </si>
  <si>
    <t>$  116,555.06 less Project Reclass ($131,297.49)</t>
  </si>
  <si>
    <t>Property damage claim arising out of alleged stray voltage at dairy farm</t>
  </si>
  <si>
    <t>Complaint with Oregon Public Utility Commission regarding qualifying facility</t>
  </si>
  <si>
    <t xml:space="preserve">Defense of complaint filed with the Oregon Public Utility Commission by qualifying facility regarding avoided cost rates.  </t>
  </si>
  <si>
    <t>Negligence claim arising from fatality.</t>
  </si>
  <si>
    <t>Legal advice on ethics issues.</t>
  </si>
  <si>
    <t>Legal advice for stray voltage policy.</t>
  </si>
  <si>
    <t>Labor arbitration.</t>
  </si>
  <si>
    <t>Employment claim alleging sex discrimination</t>
  </si>
  <si>
    <t>Legal advice on condemnation.</t>
  </si>
  <si>
    <t>Legal advice and mediation for BPA matters.</t>
  </si>
  <si>
    <t>Legal advice on BOLI claim</t>
  </si>
  <si>
    <t>Legal advice on interconnection issue.</t>
  </si>
  <si>
    <t>Legal advice of Orgon general interconnection agreements.</t>
  </si>
  <si>
    <t>Complaint seeking declaritory judgement of no oblication to defend or indemnify.</t>
  </si>
  <si>
    <t>REGULATORY COMMISSION EXP</t>
  </si>
  <si>
    <t>PPL00070</t>
  </si>
  <si>
    <t>CA Regulation - General Matters</t>
  </si>
  <si>
    <t xml:space="preserve">Legal advice on California Public Utilities Commission practice and procedure with respect to various filings, rulemakings and other matters. </t>
  </si>
  <si>
    <t xml:space="preserve">General legal advice on California Public Utilities Commission practice and procedure with respect to various matters. </t>
  </si>
  <si>
    <t>PPL00265</t>
  </si>
  <si>
    <t>OR Regulation - General Matters</t>
  </si>
  <si>
    <t xml:space="preserve">General legal advice on Oregon Public Utilities Commission practice and procedure with respect to various matters. </t>
  </si>
  <si>
    <t>PPL00531</t>
  </si>
  <si>
    <t>FERC Counsel</t>
  </si>
  <si>
    <t>Legal advice on Federal Energy Regulatory Commission open access transmission tariff compliance and other transmission related matters including rulemaking and policy issues .</t>
  </si>
  <si>
    <t>PPL01024</t>
  </si>
  <si>
    <t>FCC Frequency Filing</t>
  </si>
  <si>
    <t>Legal assistance regarding participating  in FCC dockets that impact PacifiCorp communication operations.</t>
  </si>
  <si>
    <t>Legal advice on 1934 Act reporting requirements</t>
  </si>
  <si>
    <t>Legal advice on Idah general regulation matters</t>
  </si>
  <si>
    <t>Legal advice on general mortgage issues</t>
  </si>
  <si>
    <t>Legal advice on Utah general regulation matters</t>
  </si>
  <si>
    <t>Legal advice on Wyoming general regulation matters</t>
  </si>
  <si>
    <t>Draft of audit letter to outside audit firm</t>
  </si>
  <si>
    <t>One Utah Center Lease matter</t>
  </si>
  <si>
    <t>2005 Montana Property Tax Appeal</t>
  </si>
  <si>
    <t>2006 Utah Property Tax Appeal (over assessed value for year)</t>
  </si>
  <si>
    <t>Legal advice for legislative matters affecting the Company</t>
  </si>
  <si>
    <t>2006 Montana Property Tax Appeal (over assessed value for year)</t>
  </si>
  <si>
    <t>Legal advice on general tax matters</t>
  </si>
  <si>
    <t>Damages claim arising out of electrical fire</t>
  </si>
  <si>
    <t>Personal injury case arising from accident involving guy wire</t>
  </si>
  <si>
    <t>Damages claim involving UDOT</t>
  </si>
  <si>
    <t>Legal advice on insurance and risk management issues</t>
  </si>
  <si>
    <t>Damages claim related to transformer explosion</t>
  </si>
  <si>
    <t xml:space="preserve">Personal injury case arising from motorcycle accident on Company property </t>
  </si>
  <si>
    <t>2008 Idaho Property Tax Appeal (over assessed value for year)</t>
  </si>
  <si>
    <t>2008 Montana Property Tax Appeal (over assessed value for year)</t>
  </si>
  <si>
    <t>Personal injury case arising from electric contact</t>
  </si>
  <si>
    <t xml:space="preserve">Employment Dispute </t>
  </si>
  <si>
    <t xml:space="preserve">Personal injury case arising from bicycle accident </t>
  </si>
  <si>
    <t>To be determined at trial</t>
  </si>
  <si>
    <t>Damages claim arising from system outages</t>
  </si>
  <si>
    <t>2009 Utah Property Tax Appeal (over assessed value for year)</t>
  </si>
  <si>
    <t>Personal injury case arising from vehicle accident</t>
  </si>
  <si>
    <t>Personal injury case arising from fall into hole</t>
  </si>
  <si>
    <t>2009 Wyoming Property Tax Appeal (over assessed value for year)</t>
  </si>
  <si>
    <t>General legal advice on employment issues</t>
  </si>
  <si>
    <t>2009 Idaho Property Tax Appeal (over assessed value for year)</t>
  </si>
  <si>
    <t xml:space="preserve">Regulatory Filing for Certificate of Public Convenience and Necessity </t>
  </si>
  <si>
    <t>Violation of Company safe work practices</t>
  </si>
  <si>
    <t>Violation of Company drug and alcohol policy</t>
  </si>
  <si>
    <t>Damages claim arising from St John wildfire</t>
  </si>
  <si>
    <t>up to $300,000</t>
  </si>
  <si>
    <t>Development of spill prevention control plans-substations</t>
  </si>
  <si>
    <t>Legal advice on general Wyoming arbitration issues</t>
  </si>
  <si>
    <t>Insurance collection</t>
  </si>
  <si>
    <t>Condemnation case for Mona-Oquirrh</t>
  </si>
  <si>
    <t>Potential legislation regarding transmission lines</t>
  </si>
  <si>
    <t>2010 Utah Property Tax Appeal (over assessed value for year)</t>
  </si>
  <si>
    <t>UWUA alleged Company improperly retaliated against employee</t>
  </si>
  <si>
    <t>Plaintiff claims transmission line caused a fire that burned down home</t>
  </si>
  <si>
    <t>2010 Montana Property Tax Appeal (over assessed value for year)</t>
  </si>
  <si>
    <t>2010 Idaho Property Tax Appeal (over assessed value for year)</t>
  </si>
  <si>
    <t>Personal injury case</t>
  </si>
  <si>
    <t>Potential legislation regarding transmission line siting in ID, WY, and UT</t>
  </si>
  <si>
    <t>PPL01334</t>
  </si>
  <si>
    <t>OR SB 1149</t>
  </si>
  <si>
    <t>Legal advice on Oregon Senate Bill 1149 issues</t>
  </si>
  <si>
    <t>PPL02057</t>
  </si>
  <si>
    <t>MA - CA Joint Application for Approval</t>
  </si>
  <si>
    <t>PPL02429</t>
  </si>
  <si>
    <t>Transmission - QF Interconnection Regula</t>
  </si>
  <si>
    <t xml:space="preserve">Defense of complaints filed with the Oregon Public Utility Commission by qualifying facilities regarding avoided cost rates.  </t>
  </si>
  <si>
    <t>PPL02950</t>
  </si>
  <si>
    <t>FERC - Order 890 Compliance (OA08-132)</t>
  </si>
  <si>
    <r>
      <t xml:space="preserve">Compliance activities and modifications to </t>
    </r>
    <r>
      <rPr>
        <i/>
        <sz val="10"/>
        <color theme="1"/>
        <rFont val="Arial"/>
        <family val="2"/>
      </rPr>
      <t xml:space="preserve">pro forma </t>
    </r>
    <r>
      <rPr>
        <sz val="10"/>
        <color theme="1"/>
        <rFont val="Arial"/>
        <family val="2"/>
      </rPr>
      <t>open access transmission tariff related to compliance with FERC Order No. 890 - Preventing Undue Discrimination and Preference in Transmission Service</t>
    </r>
  </si>
  <si>
    <t>PPL03026</t>
  </si>
  <si>
    <t>NERC - Reliability Standards Compliance</t>
  </si>
  <si>
    <t>Legal advice on reliability standards compliance.</t>
  </si>
  <si>
    <t>PPL03271</t>
  </si>
  <si>
    <t>OR - Forced Outage Rates (UM 1355)</t>
  </si>
  <si>
    <t>Oregon Public Utility Commission investigation into forced outage rate calculation</t>
  </si>
  <si>
    <t>PPL10023</t>
  </si>
  <si>
    <t>FERC Non-Public Investigation/NERC-WECC</t>
  </si>
  <si>
    <t>FERC Non-Public Investigation/NERC-WECC Reliability Standards related to February 14, 2008 outage</t>
  </si>
  <si>
    <t>PPL10057</t>
  </si>
  <si>
    <t>CA - Access to renewable resources</t>
  </si>
  <si>
    <t>California Public Utilities Commission rulemaking regarding access to renewable resources.</t>
  </si>
  <si>
    <t>PPL10060</t>
  </si>
  <si>
    <t>SB 408 Appeal (UE 177 appeal)</t>
  </si>
  <si>
    <t>Appeal of OPUC decision in Docket UE 177 at the Oregon Court of Appeals filed by ICNU</t>
  </si>
  <si>
    <t>PPL10069</t>
  </si>
  <si>
    <t>FERC - Energy Gateway Equity Partnership</t>
  </si>
  <si>
    <t xml:space="preserve">Development of memoranda of understanding and joint ownership agreement templates associated with Energy Gateway Transmission projects. </t>
  </si>
  <si>
    <t>PPL10085</t>
  </si>
  <si>
    <t>OR - Res. Investigation (UM1396)</t>
  </si>
  <si>
    <t>Oregon Investigation into determination of resource sufficiency UM 1396</t>
  </si>
  <si>
    <t>PPL10089</t>
  </si>
  <si>
    <t>WA -  2009 GRC Rate Case</t>
  </si>
  <si>
    <t>2009 Washington General Rate Case</t>
  </si>
  <si>
    <t>PPL10095</t>
  </si>
  <si>
    <t>OR - 2009 Rate Case (UE 210)</t>
  </si>
  <si>
    <t>2009 Oregon General Rate Case (UE 210)</t>
  </si>
  <si>
    <t>PPL10099</t>
  </si>
  <si>
    <t>CA - Smart Grid Rulemaking (R.08-12-009)</t>
  </si>
  <si>
    <t>California Public Utilities Commission rulemaking to consider smart grid technologies pursuant to federal legislation and on the commission's own motion to actively guide policy in California's development of a smart grid system.</t>
  </si>
  <si>
    <t>PPL10100</t>
  </si>
  <si>
    <t>CA - Infrastructure Safety Rulemaking (R</t>
  </si>
  <si>
    <t>California Public Utilities Commission rulemaking to revise and clarify commission regulations relating to the safety of electric utility and communications infrastructure provider facilities.</t>
  </si>
  <si>
    <t>PPL10103</t>
  </si>
  <si>
    <t>WP-10 BPA Rate Proceeding BPA-10</t>
  </si>
  <si>
    <t>BPA rate proceeding</t>
  </si>
  <si>
    <t>PPL10110</t>
  </si>
  <si>
    <t>OR 2010 TAM (UE 207)</t>
  </si>
  <si>
    <t>2010 Oregon TAM (UE 207)</t>
  </si>
  <si>
    <t>PPL10113C</t>
  </si>
  <si>
    <t>Black Hills Transmission Asset Sale -Cap</t>
  </si>
  <si>
    <t>Development of contractual arrangements for joint ownership &amp; operation and asset sale of transmission assets.</t>
  </si>
  <si>
    <t>PPL10129C</t>
  </si>
  <si>
    <t>Purchase of Garkane 69kV Line</t>
  </si>
  <si>
    <t>Legal advice for purchase of Garkane 69kV Line</t>
  </si>
  <si>
    <t>PPL10132</t>
  </si>
  <si>
    <t>CA - Air Resources Board (CARB) AB 32</t>
  </si>
  <si>
    <t xml:space="preserve">AB 32 (California Global Warming Solutions Act of 2006)-California Air Resource Board (CARB) rulemaking initiated by AB 32 which establishes California's greenhouse gas emissions reduction goal and directs CARB to begin developing discrete early actions to reduce greenhouse gases. </t>
  </si>
  <si>
    <t>PPL10133</t>
  </si>
  <si>
    <t>CA - General Rate Case 2009_2010</t>
  </si>
  <si>
    <t>PacifiCorp 2009 California general rate case.</t>
  </si>
  <si>
    <t>PPL10134</t>
  </si>
  <si>
    <t>OR - Swalley Valley Irrigation v. Pacifi</t>
  </si>
  <si>
    <t>PPL10135</t>
  </si>
  <si>
    <t>OR - Farmers Irrigation District v. Paci</t>
  </si>
  <si>
    <t>PPL10136</t>
  </si>
  <si>
    <t>OR - Investigation - Avoided Cost Rate (</t>
  </si>
  <si>
    <t>PPL10137</t>
  </si>
  <si>
    <t>OR - International Paper Co. v. PacifiCo</t>
  </si>
  <si>
    <t>PPL10138</t>
  </si>
  <si>
    <t>2008 Integrated Resource Plan IRP (LC 47</t>
  </si>
  <si>
    <t>Legal advice on PacifiCorp 2008 Integrated Resource Plan</t>
  </si>
  <si>
    <t>PPL10140</t>
  </si>
  <si>
    <t>CA - Energy Cost Adjustment Clause 2009</t>
  </si>
  <si>
    <t>PacifiCorp application for authority to update its rates pursuant to its energy cost adjustment clause with the CPUC.</t>
  </si>
  <si>
    <t>PPL10144</t>
  </si>
  <si>
    <t>NERC - Mid Valley Capacitor Bank Invest</t>
  </si>
  <si>
    <t xml:space="preserve"> Costs for reliability standard review.</t>
  </si>
  <si>
    <t>PPL10145</t>
  </si>
  <si>
    <t>FERC - Advance Transmission Rate Case Pr</t>
  </si>
  <si>
    <t>Legal advice for preparing Federal Energy Regulatory Commission transmission rate case.</t>
  </si>
  <si>
    <t>PPL10149</t>
  </si>
  <si>
    <t>FERC - Desert / UAMPs Reserves Dispute</t>
  </si>
  <si>
    <t>Legal advice regarding PacifiCorp and counterparty obligations under a legacy transmission agreement</t>
  </si>
  <si>
    <t>PPL10150</t>
  </si>
  <si>
    <t>OR - SB 408 2008 Tax Report</t>
  </si>
  <si>
    <t>Oregon Public Utility Commission Docket UE 177-Oregon Public Utility Commission Staff Requesting the Commission direct PacifiCorp, File tariffs establishing automatic adjustment clauses under the terms of Oregon Senate Bill 408.</t>
  </si>
  <si>
    <t>PPL10151</t>
  </si>
  <si>
    <t>FERC - Transmission Rate Case 2010</t>
  </si>
  <si>
    <t>Legal advice for Federal Energy Regulatory Commission transmission rate case.</t>
  </si>
  <si>
    <t>PPL10153</t>
  </si>
  <si>
    <t>OR - Solar Photovoltaic Energy RM UM1452</t>
  </si>
  <si>
    <t>Oregon rulemaking on solar photovoltaic energy (UM 1452)</t>
  </si>
  <si>
    <t>PPL10155</t>
  </si>
  <si>
    <t>Transmission Asset Exchanges</t>
  </si>
  <si>
    <t>Legal advice regarding like-kind exchanges on transmission assets</t>
  </si>
  <si>
    <t>PPL10160</t>
  </si>
  <si>
    <t>FERC - Review of Legacy Agreements</t>
  </si>
  <si>
    <t>Legal advice on transmission agreements.</t>
  </si>
  <si>
    <t>PPL10161</t>
  </si>
  <si>
    <t>FERC - Network Service</t>
  </si>
  <si>
    <t>Legal advice on transmission service.</t>
  </si>
  <si>
    <t>PPL10162</t>
  </si>
  <si>
    <t>FERC - 203(b) to Remove Market Monitor</t>
  </si>
  <si>
    <t>Filing with Federal Energy Regulatory Commission to remove Market Monitor.</t>
  </si>
  <si>
    <t>PPL10164</t>
  </si>
  <si>
    <t>OR - Renewable Energy Coalition (UM 1457</t>
  </si>
  <si>
    <t>Legal advice for regulatory proceeding.</t>
  </si>
  <si>
    <t>PPL10167</t>
  </si>
  <si>
    <t>OR - Deferred Accounting - ICNU -UM1465</t>
  </si>
  <si>
    <t>Legal advice on deferred accounting filing.</t>
  </si>
  <si>
    <t>PPL10168</t>
  </si>
  <si>
    <t>OR - 2011 General Rate Case</t>
  </si>
  <si>
    <t>2011 Oregon general rate case.</t>
  </si>
  <si>
    <t>PPL10169</t>
  </si>
  <si>
    <t>FERC - Transmission Planning Process (AD</t>
  </si>
  <si>
    <t>Legal advice on transmission planning.</t>
  </si>
  <si>
    <t>PPL10170</t>
  </si>
  <si>
    <t>NERC/WECC Counsel</t>
  </si>
  <si>
    <t>PPL10171</t>
  </si>
  <si>
    <t>FERC - CEP Proceeding (ER09-408)</t>
  </si>
  <si>
    <t>Rehearing, with regards to service agreements offered to Columbia Energy Partners and allegations that PacifiCorp failed to follow its OATT procedures.</t>
  </si>
  <si>
    <t>PPL10173</t>
  </si>
  <si>
    <t>WECC Authority Research</t>
  </si>
  <si>
    <t>Legal advice on WECC bylaws issues</t>
  </si>
  <si>
    <t>PPL10174</t>
  </si>
  <si>
    <t>BPA - WP-12/TR-12 Rate Case</t>
  </si>
  <si>
    <t>2012 Bonneville Power Association rate case.</t>
  </si>
  <si>
    <t>PPL10175</t>
  </si>
  <si>
    <t>Cowlitz County PUD Transmission Sale</t>
  </si>
  <si>
    <t>Cowlitz county PUD transmission sale.</t>
  </si>
  <si>
    <t>PPL10178</t>
  </si>
  <si>
    <t>OR - Klamath OPUC (UE 219)</t>
  </si>
  <si>
    <t>Klamath Hydroelectric Settlement Application - Oregon Public Utility Commission</t>
  </si>
  <si>
    <t>PPL10180</t>
  </si>
  <si>
    <t>CA - Klamath CPUC (A-1003015)</t>
  </si>
  <si>
    <t>Klamath Hydroelectric Settlement Application - California Public Utility Commission</t>
  </si>
  <si>
    <t>PPL10182</t>
  </si>
  <si>
    <t>Butter Creek Project Interconnection</t>
  </si>
  <si>
    <t>Legal advice on interconnection</t>
  </si>
  <si>
    <t>PPL10183</t>
  </si>
  <si>
    <t>OR - Avoided Cost Issues / Filings</t>
  </si>
  <si>
    <t>Legal advice on avoided cost filings.</t>
  </si>
  <si>
    <t>PPL10184</t>
  </si>
  <si>
    <t>OR - VoltAir QF Interconnection</t>
  </si>
  <si>
    <t>PPL10190</t>
  </si>
  <si>
    <t>WA - 2010 Rate Case</t>
  </si>
  <si>
    <t>2010 Washington General Rate Case</t>
  </si>
  <si>
    <t>PPL10196</t>
  </si>
  <si>
    <t>CA - Supp. Solar Incentive Application</t>
  </si>
  <si>
    <t>No Washington allocation</t>
  </si>
  <si>
    <t>RMP50136</t>
  </si>
  <si>
    <t>UT 2009 ECAM</t>
  </si>
  <si>
    <t>RMP50158</t>
  </si>
  <si>
    <t>UT 2009 GENERAL RATE CASE</t>
  </si>
  <si>
    <t>RMP50176</t>
  </si>
  <si>
    <t>WY 2009  RATE CASE</t>
  </si>
  <si>
    <t>RMP50199</t>
  </si>
  <si>
    <t>WY AVOIDED COST</t>
  </si>
  <si>
    <t>RMP50245</t>
  </si>
  <si>
    <t>2008 RFP RESOURCE APPROVAL</t>
  </si>
  <si>
    <t>RMP50270</t>
  </si>
  <si>
    <t>ID ENERGY COST ADJ MECHANISM 2010</t>
  </si>
  <si>
    <t>RMP50271</t>
  </si>
  <si>
    <t>WY 2010 PCAM</t>
  </si>
  <si>
    <t>RMP50272</t>
  </si>
  <si>
    <t>UT SINGLE ITEM RATE CASE I</t>
  </si>
  <si>
    <t>RMP50295</t>
  </si>
  <si>
    <t>WY 2010 GRC</t>
  </si>
  <si>
    <t>RMP50323</t>
  </si>
  <si>
    <t>WY 2010 ECAM</t>
  </si>
  <si>
    <t>RMP50348</t>
  </si>
  <si>
    <t>IDAHO 2010 GENERAL RATE CASE</t>
  </si>
  <si>
    <t>Net‐outside legal services payables and accrued credits for insurance receivables</t>
  </si>
  <si>
    <t>RMP50391</t>
  </si>
  <si>
    <t>2011 UTAH GENERAL RATE CASE</t>
  </si>
  <si>
    <t>Various</t>
  </si>
  <si>
    <t>Various Business Unit Legal Charges</t>
  </si>
  <si>
    <t>This is also removed from the Regulatory Expense Normalizing Adjustment</t>
  </si>
  <si>
    <t>Total Staff Adjustment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</si>
</sst>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_-* #,##0\ &quot;F&quot;_-;\-* #,##0\ &quot;F&quot;_-;_-* &quot;-&quot;\ &quot;F&quot;_-;_-@_-"/>
    <numFmt numFmtId="167" formatCode="&quot;$&quot;#,##0\ ;\(&quot;$&quot;#,##0\)"/>
    <numFmt numFmtId="168" formatCode="#,##0.000;[Red]\-#,##0.000"/>
    <numFmt numFmtId="169" formatCode="&quot;$&quot;#,##0.00"/>
    <numFmt numFmtId="170" formatCode="&quot;$&quot;#,##0"/>
  </numFmts>
  <fonts count="69" x14ac:knownFonts="1">
    <font>
      <sz val="12"/>
      <name val="Times New Roman"/>
    </font>
    <font>
      <sz val="12"/>
      <color theme="1"/>
      <name val="Calibri"/>
      <family val="2"/>
    </font>
    <font>
      <sz val="11"/>
      <color theme="1"/>
      <name val="Calibri"/>
      <family val="2"/>
      <scheme val="minor"/>
    </font>
    <font>
      <sz val="10"/>
      <color theme="1"/>
      <name val="Arial"/>
      <family val="2"/>
    </font>
    <font>
      <sz val="12"/>
      <name val="Times New Roman"/>
      <family val="1"/>
    </font>
    <font>
      <sz val="10"/>
      <name val="Arial"/>
      <family val="2"/>
    </font>
    <font>
      <sz val="8"/>
      <name val="Arial"/>
      <family val="2"/>
    </font>
    <font>
      <b/>
      <sz val="10"/>
      <name val="Arial"/>
      <family val="2"/>
    </font>
    <font>
      <sz val="11"/>
      <color theme="1"/>
      <name val="Calibri"/>
      <family val="2"/>
      <scheme val="minor"/>
    </font>
    <font>
      <b/>
      <sz val="15"/>
      <color theme="3"/>
      <name val="Arial"/>
      <family val="2"/>
    </font>
    <font>
      <b/>
      <sz val="13"/>
      <color theme="3"/>
      <name val="Arial"/>
      <family val="2"/>
    </font>
    <font>
      <sz val="11"/>
      <color theme="1"/>
      <name val="Arial"/>
      <family val="2"/>
    </font>
    <font>
      <sz val="11"/>
      <color theme="0"/>
      <name val="Arial"/>
      <family val="2"/>
    </font>
    <font>
      <sz val="11"/>
      <color rgb="FF9C0006"/>
      <name val="Arial"/>
      <family val="2"/>
    </font>
    <font>
      <b/>
      <sz val="11"/>
      <color rgb="FFFA7D00"/>
      <name val="Arial"/>
      <family val="2"/>
    </font>
    <font>
      <b/>
      <sz val="11"/>
      <color theme="0"/>
      <name val="Arial"/>
      <family val="2"/>
    </font>
    <font>
      <sz val="10"/>
      <color indexed="24"/>
      <name val="Courier New"/>
      <family val="3"/>
    </font>
    <font>
      <i/>
      <sz val="11"/>
      <color rgb="FF7F7F7F"/>
      <name val="Arial"/>
      <family val="2"/>
    </font>
    <font>
      <sz val="11"/>
      <color rgb="FF006100"/>
      <name val="Arial"/>
      <family val="2"/>
    </font>
    <font>
      <b/>
      <sz val="16"/>
      <name val="Times New Roman"/>
      <family val="1"/>
    </font>
    <font>
      <b/>
      <sz val="12"/>
      <name val="Arial"/>
      <family val="2"/>
    </font>
    <font>
      <sz val="11"/>
      <color rgb="FF3F3F76"/>
      <name val="Arial"/>
      <family val="2"/>
    </font>
    <font>
      <sz val="11"/>
      <color rgb="FFFA7D00"/>
      <name val="Arial"/>
      <family val="2"/>
    </font>
    <font>
      <sz val="11"/>
      <color rgb="FF9C6500"/>
      <name val="Arial"/>
      <family val="2"/>
    </font>
    <font>
      <sz val="10"/>
      <name val="MS Sans Serif"/>
      <family val="2"/>
    </font>
    <font>
      <b/>
      <sz val="11"/>
      <color rgb="FF3F3F3F"/>
      <name val="Arial"/>
      <family val="2"/>
    </font>
    <font>
      <b/>
      <sz val="11"/>
      <color theme="1"/>
      <name val="Arial"/>
      <family val="2"/>
    </font>
    <font>
      <sz val="11"/>
      <color rgb="FFFF0000"/>
      <name val="Arial"/>
      <family val="2"/>
    </font>
    <font>
      <sz val="11"/>
      <color theme="1"/>
      <name val="Times New Roman"/>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1"/>
      <color rgb="FF006100"/>
      <name val="Times New Roman"/>
      <family val="2"/>
    </font>
    <font>
      <sz val="11"/>
      <color rgb="FF9C0006"/>
      <name val="Times New Roman"/>
      <family val="2"/>
    </font>
    <font>
      <sz val="11"/>
      <color rgb="FF9C6500"/>
      <name val="Times New Roman"/>
      <family val="2"/>
    </font>
    <font>
      <sz val="11"/>
      <color rgb="FF3F3F76"/>
      <name val="Times New Roman"/>
      <family val="2"/>
    </font>
    <font>
      <b/>
      <sz val="11"/>
      <color rgb="FF3F3F3F"/>
      <name val="Times New Roman"/>
      <family val="2"/>
    </font>
    <font>
      <b/>
      <sz val="11"/>
      <color rgb="FFFA7D00"/>
      <name val="Times New Roman"/>
      <family val="2"/>
    </font>
    <font>
      <sz val="11"/>
      <color rgb="FFFA7D00"/>
      <name val="Times New Roman"/>
      <family val="2"/>
    </font>
    <font>
      <b/>
      <sz val="11"/>
      <color theme="0"/>
      <name val="Times New Roman"/>
      <family val="2"/>
    </font>
    <font>
      <sz val="11"/>
      <color rgb="FFFF0000"/>
      <name val="Times New Roman"/>
      <family val="2"/>
    </font>
    <font>
      <i/>
      <sz val="11"/>
      <color rgb="FF7F7F7F"/>
      <name val="Times New Roman"/>
      <family val="2"/>
    </font>
    <font>
      <b/>
      <sz val="11"/>
      <color theme="1"/>
      <name val="Times New Roman"/>
      <family val="2"/>
    </font>
    <font>
      <sz val="11"/>
      <color theme="0"/>
      <name val="Times New 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b/>
      <sz val="10"/>
      <color theme="1"/>
      <name val="Arial"/>
      <family val="2"/>
    </font>
    <font>
      <b/>
      <sz val="12"/>
      <color theme="1"/>
      <name val="Arial"/>
      <family val="2"/>
    </font>
    <font>
      <b/>
      <u/>
      <sz val="10"/>
      <color theme="1"/>
      <name val="Arial"/>
      <family val="2"/>
    </font>
    <font>
      <sz val="10"/>
      <color rgb="FFFF0000"/>
      <name val="Arial"/>
      <family val="2"/>
    </font>
    <font>
      <sz val="12"/>
      <color theme="1"/>
      <name val="Arial"/>
      <family val="2"/>
    </font>
    <font>
      <b/>
      <sz val="12"/>
      <color rgb="FFFF0000"/>
      <name val="Arial"/>
      <family val="2"/>
    </font>
    <font>
      <i/>
      <sz val="10"/>
      <color theme="1"/>
      <name val="Arial"/>
      <family val="2"/>
    </font>
    <font>
      <b/>
      <sz val="10"/>
      <color rgb="FFFF000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
      <patternFill patternType="solid">
        <fgColor theme="1"/>
        <bgColor indexed="64"/>
      </patternFill>
    </fill>
  </fills>
  <borders count="18">
    <border>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medium">
        <color theme="4" tint="0.39997558519241921"/>
      </bottom>
      <diagonal/>
    </border>
    <border>
      <left style="thin">
        <color indexed="48"/>
      </left>
      <right style="thin">
        <color indexed="48"/>
      </right>
      <top style="thin">
        <color indexed="48"/>
      </top>
      <bottom style="thin">
        <color indexed="48"/>
      </bottom>
      <diagonal/>
    </border>
    <border>
      <left style="medium">
        <color indexed="64"/>
      </left>
      <right style="medium">
        <color indexed="64"/>
      </right>
      <top style="medium">
        <color indexed="64"/>
      </top>
      <bottom style="medium">
        <color indexed="64"/>
      </bottom>
      <diagonal/>
    </border>
  </borders>
  <cellStyleXfs count="225">
    <xf numFmtId="0" fontId="0" fillId="0" borderId="0"/>
    <xf numFmtId="43" fontId="4" fillId="0" borderId="0" applyFont="0" applyFill="0" applyBorder="0" applyAlignment="0" applyProtection="0"/>
    <xf numFmtId="43" fontId="5" fillId="0" borderId="0" applyFont="0" applyFill="0" applyBorder="0" applyAlignment="0" applyProtection="0"/>
    <xf numFmtId="0" fontId="8" fillId="0" borderId="0"/>
    <xf numFmtId="0" fontId="8" fillId="0" borderId="0"/>
    <xf numFmtId="0" fontId="3" fillId="0" borderId="0"/>
    <xf numFmtId="43" fontId="3" fillId="0" borderId="0" applyFont="0" applyFill="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4" fillId="6" borderId="6" applyNumberFormat="0" applyAlignment="0" applyProtection="0"/>
    <xf numFmtId="0" fontId="14" fillId="6" borderId="6" applyNumberFormat="0" applyAlignment="0" applyProtection="0"/>
    <xf numFmtId="0" fontId="15" fillId="7" borderId="9" applyNumberFormat="0" applyAlignment="0" applyProtection="0"/>
    <xf numFmtId="0" fontId="15" fillId="7" borderId="9" applyNumberFormat="0" applyAlignment="0" applyProtection="0"/>
    <xf numFmtId="166" fontId="5" fillId="0" borderId="0"/>
    <xf numFmtId="166" fontId="5" fillId="0" borderId="0"/>
    <xf numFmtId="166" fontId="5" fillId="0" borderId="0"/>
    <xf numFmtId="166" fontId="5" fillId="0" borderId="0"/>
    <xf numFmtId="166" fontId="5" fillId="0" borderId="0"/>
    <xf numFmtId="166" fontId="5" fillId="0" borderId="0"/>
    <xf numFmtId="166" fontId="5" fillId="0" borderId="0"/>
    <xf numFmtId="166" fontId="5" fillId="0" borderId="0"/>
    <xf numFmtId="41" fontId="5" fillId="0" borderId="0" applyFont="0" applyFill="0" applyBorder="0" applyAlignment="0" applyProtection="0"/>
    <xf numFmtId="43" fontId="11" fillId="0" borderId="0" applyFont="0" applyFill="0" applyBorder="0" applyAlignment="0" applyProtection="0"/>
    <xf numFmtId="3" fontId="16" fillId="0" borderId="0" applyFont="0" applyFill="0" applyBorder="0" applyAlignment="0" applyProtection="0"/>
    <xf numFmtId="167" fontId="16" fillId="0" borderId="0" applyFont="0" applyFill="0" applyBorder="0" applyAlignment="0" applyProtection="0"/>
    <xf numFmtId="0" fontId="16"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2" fontId="16" fillId="0" borderId="0" applyFont="0" applyFill="0" applyBorder="0" applyAlignment="0" applyProtection="0"/>
    <xf numFmtId="0" fontId="18" fillId="2" borderId="0" applyNumberFormat="0" applyBorder="0" applyAlignment="0" applyProtection="0"/>
    <xf numFmtId="0" fontId="18" fillId="2" borderId="0" applyNumberFormat="0" applyBorder="0" applyAlignment="0" applyProtection="0"/>
    <xf numFmtId="38" fontId="6" fillId="33" borderId="0" applyNumberFormat="0" applyBorder="0" applyAlignment="0" applyProtection="0"/>
    <xf numFmtId="0" fontId="19" fillId="0" borderId="0"/>
    <xf numFmtId="0" fontId="20" fillId="0" borderId="12" applyNumberFormat="0" applyAlignment="0" applyProtection="0">
      <alignment horizontal="left" vertical="center"/>
    </xf>
    <xf numFmtId="0" fontId="20" fillId="0" borderId="3">
      <alignment horizontal="left" vertical="center"/>
    </xf>
    <xf numFmtId="0" fontId="9" fillId="0" borderId="4" applyNumberFormat="0" applyFill="0" applyAlignment="0" applyProtection="0"/>
    <xf numFmtId="0" fontId="10" fillId="0" borderId="5" applyNumberFormat="0" applyFill="0" applyAlignment="0" applyProtection="0"/>
    <xf numFmtId="10" fontId="6" fillId="34" borderId="13" applyNumberFormat="0" applyBorder="0" applyAlignment="0" applyProtection="0"/>
    <xf numFmtId="0" fontId="21" fillId="5" borderId="6" applyNumberFormat="0" applyAlignment="0" applyProtection="0"/>
    <xf numFmtId="0" fontId="21" fillId="5" borderId="6" applyNumberFormat="0" applyAlignment="0" applyProtection="0"/>
    <xf numFmtId="0" fontId="22" fillId="0" borderId="8" applyNumberFormat="0" applyFill="0" applyAlignment="0" applyProtection="0"/>
    <xf numFmtId="0" fontId="22" fillId="0" borderId="8" applyNumberFormat="0" applyFill="0" applyAlignment="0" applyProtection="0"/>
    <xf numFmtId="0" fontId="23" fillId="4" borderId="0" applyNumberFormat="0" applyBorder="0" applyAlignment="0" applyProtection="0"/>
    <xf numFmtId="0" fontId="23" fillId="4" borderId="0" applyNumberFormat="0" applyBorder="0" applyAlignment="0" applyProtection="0"/>
    <xf numFmtId="168" fontId="5" fillId="0" borderId="0"/>
    <xf numFmtId="0" fontId="24" fillId="0" borderId="0"/>
    <xf numFmtId="0" fontId="11" fillId="0" borderId="0"/>
    <xf numFmtId="0" fontId="11" fillId="0" borderId="0"/>
    <xf numFmtId="0" fontId="8" fillId="0" borderId="0"/>
    <xf numFmtId="0" fontId="5" fillId="0" borderId="0"/>
    <xf numFmtId="0" fontId="11" fillId="8" borderId="10" applyNumberFormat="0" applyFont="0" applyAlignment="0" applyProtection="0"/>
    <xf numFmtId="0" fontId="25" fillId="6" borderId="7" applyNumberFormat="0" applyAlignment="0" applyProtection="0"/>
    <xf numFmtId="0" fontId="25" fillId="6" borderId="7" applyNumberFormat="0" applyAlignment="0" applyProtection="0"/>
    <xf numFmtId="10" fontId="5" fillId="0" borderId="0" applyFont="0" applyFill="0" applyBorder="0" applyAlignment="0" applyProtection="0"/>
    <xf numFmtId="9" fontId="5" fillId="0" borderId="0" applyFont="0" applyFill="0" applyBorder="0" applyAlignment="0" applyProtection="0"/>
    <xf numFmtId="0" fontId="7" fillId="0" borderId="13">
      <alignment horizontal="center" vertical="center" wrapText="1"/>
    </xf>
    <xf numFmtId="0" fontId="26" fillId="0" borderId="11" applyNumberFormat="0" applyFill="0" applyAlignment="0" applyProtection="0"/>
    <xf numFmtId="0" fontId="26" fillId="0" borderId="11"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 fillId="0" borderId="0"/>
    <xf numFmtId="0" fontId="28" fillId="0" borderId="0"/>
    <xf numFmtId="0" fontId="4" fillId="0" borderId="0"/>
    <xf numFmtId="0" fontId="3" fillId="0" borderId="0"/>
    <xf numFmtId="43" fontId="4" fillId="0" borderId="0" applyFont="0" applyFill="0" applyBorder="0" applyAlignment="0" applyProtection="0"/>
    <xf numFmtId="0" fontId="29" fillId="0" borderId="0" applyNumberFormat="0" applyFill="0" applyBorder="0" applyAlignment="0" applyProtection="0"/>
    <xf numFmtId="0" fontId="28" fillId="0" borderId="0"/>
    <xf numFmtId="43" fontId="28" fillId="0" borderId="0" applyFont="0" applyFill="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15" applyNumberFormat="0" applyFill="0" applyAlignment="0" applyProtection="0"/>
    <xf numFmtId="0" fontId="32" fillId="0" borderId="0" applyNumberFormat="0" applyFill="0" applyBorder="0" applyAlignment="0" applyProtection="0"/>
    <xf numFmtId="0" fontId="33" fillId="2" borderId="0" applyNumberFormat="0" applyBorder="0" applyAlignment="0" applyProtection="0"/>
    <xf numFmtId="0" fontId="34" fillId="3" borderId="0" applyNumberFormat="0" applyBorder="0" applyAlignment="0" applyProtection="0"/>
    <xf numFmtId="0" fontId="35" fillId="4" borderId="0" applyNumberFormat="0" applyBorder="0" applyAlignment="0" applyProtection="0"/>
    <xf numFmtId="0" fontId="36" fillId="5" borderId="6" applyNumberFormat="0" applyAlignment="0" applyProtection="0"/>
    <xf numFmtId="0" fontId="37" fillId="6" borderId="7" applyNumberFormat="0" applyAlignment="0" applyProtection="0"/>
    <xf numFmtId="0" fontId="38" fillId="6" borderId="6" applyNumberFormat="0" applyAlignment="0" applyProtection="0"/>
    <xf numFmtId="0" fontId="39" fillId="0" borderId="8" applyNumberFormat="0" applyFill="0" applyAlignment="0" applyProtection="0"/>
    <xf numFmtId="0" fontId="40" fillId="7" borderId="9" applyNumberFormat="0" applyAlignment="0" applyProtection="0"/>
    <xf numFmtId="0" fontId="41" fillId="0" borderId="0" applyNumberFormat="0" applyFill="0" applyBorder="0" applyAlignment="0" applyProtection="0"/>
    <xf numFmtId="0" fontId="28" fillId="8" borderId="10" applyNumberFormat="0" applyFont="0" applyAlignment="0" applyProtection="0"/>
    <xf numFmtId="0" fontId="42" fillId="0" borderId="0" applyNumberFormat="0" applyFill="0" applyBorder="0" applyAlignment="0" applyProtection="0"/>
    <xf numFmtId="0" fontId="43" fillId="0" borderId="11" applyNumberFormat="0" applyFill="0" applyAlignment="0" applyProtection="0"/>
    <xf numFmtId="0" fontId="44"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44" fillId="32" borderId="0" applyNumberFormat="0" applyBorder="0" applyAlignment="0" applyProtection="0"/>
    <xf numFmtId="0" fontId="2" fillId="0" borderId="0"/>
    <xf numFmtId="0" fontId="2" fillId="0" borderId="0"/>
    <xf numFmtId="0" fontId="2" fillId="0" borderId="0"/>
    <xf numFmtId="0" fontId="2" fillId="0" borderId="0"/>
    <xf numFmtId="9" fontId="28" fillId="0" borderId="0" applyFont="0" applyFill="0" applyBorder="0" applyAlignment="0" applyProtection="0"/>
    <xf numFmtId="0" fontId="28" fillId="0" borderId="0"/>
    <xf numFmtId="43" fontId="28" fillId="0" borderId="0" applyFont="0" applyFill="0" applyBorder="0" applyAlignment="0" applyProtection="0"/>
    <xf numFmtId="0" fontId="36" fillId="5" borderId="6" applyNumberFormat="0" applyAlignment="0" applyProtection="0"/>
    <xf numFmtId="0" fontId="2" fillId="0" borderId="0"/>
    <xf numFmtId="0" fontId="2" fillId="0" borderId="0"/>
    <xf numFmtId="0" fontId="2" fillId="0" borderId="0"/>
    <xf numFmtId="9" fontId="28" fillId="0" borderId="0" applyFont="0" applyFill="0" applyBorder="0" applyAlignment="0" applyProtection="0"/>
    <xf numFmtId="0" fontId="28" fillId="0" borderId="0"/>
    <xf numFmtId="43" fontId="28" fillId="0" borderId="0" applyFont="0" applyFill="0" applyBorder="0" applyAlignment="0" applyProtection="0"/>
    <xf numFmtId="0" fontId="36" fillId="5" borderId="6" applyNumberFormat="0" applyAlignment="0" applyProtection="0"/>
    <xf numFmtId="9" fontId="28" fillId="0" borderId="0" applyFont="0" applyFill="0" applyBorder="0" applyAlignment="0" applyProtection="0"/>
    <xf numFmtId="0" fontId="1" fillId="0" borderId="0"/>
    <xf numFmtId="43" fontId="2" fillId="0" borderId="0" applyFont="0" applyFill="0" applyBorder="0" applyAlignment="0" applyProtection="0"/>
    <xf numFmtId="0" fontId="45" fillId="0" borderId="4" applyNumberFormat="0" applyFill="0" applyAlignment="0" applyProtection="0"/>
    <xf numFmtId="0" fontId="46" fillId="0" borderId="5" applyNumberFormat="0" applyFill="0" applyAlignment="0" applyProtection="0"/>
    <xf numFmtId="0" fontId="47" fillId="0" borderId="15" applyNumberFormat="0" applyFill="0" applyAlignment="0" applyProtection="0"/>
    <xf numFmtId="0" fontId="47" fillId="0" borderId="0" applyNumberFormat="0" applyFill="0" applyBorder="0" applyAlignment="0" applyProtection="0"/>
    <xf numFmtId="0" fontId="48" fillId="2" borderId="0" applyNumberFormat="0" applyBorder="0" applyAlignment="0" applyProtection="0"/>
    <xf numFmtId="0" fontId="49" fillId="3" borderId="0" applyNumberFormat="0" applyBorder="0" applyAlignment="0" applyProtection="0"/>
    <xf numFmtId="0" fontId="50" fillId="4" borderId="0" applyNumberFormat="0" applyBorder="0" applyAlignment="0" applyProtection="0"/>
    <xf numFmtId="0" fontId="51" fillId="5" borderId="6" applyNumberFormat="0" applyAlignment="0" applyProtection="0"/>
    <xf numFmtId="0" fontId="52" fillId="6" borderId="7" applyNumberFormat="0" applyAlignment="0" applyProtection="0"/>
    <xf numFmtId="0" fontId="53" fillId="6" borderId="6" applyNumberFormat="0" applyAlignment="0" applyProtection="0"/>
    <xf numFmtId="0" fontId="54" fillId="0" borderId="8" applyNumberFormat="0" applyFill="0" applyAlignment="0" applyProtection="0"/>
    <xf numFmtId="0" fontId="55" fillId="7" borderId="9" applyNumberFormat="0" applyAlignment="0" applyProtection="0"/>
    <xf numFmtId="0" fontId="56" fillId="0" borderId="0" applyNumberFormat="0" applyFill="0" applyBorder="0" applyAlignment="0" applyProtection="0"/>
    <xf numFmtId="0" fontId="2" fillId="8" borderId="10" applyNumberFormat="0" applyFont="0" applyAlignment="0" applyProtection="0"/>
    <xf numFmtId="0" fontId="57" fillId="0" borderId="0" applyNumberFormat="0" applyFill="0" applyBorder="0" applyAlignment="0" applyProtection="0"/>
    <xf numFmtId="0" fontId="58" fillId="0" borderId="11" applyNumberFormat="0" applyFill="0" applyAlignment="0" applyProtection="0"/>
    <xf numFmtId="0" fontId="59"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59" fillId="12" borderId="0" applyNumberFormat="0" applyBorder="0" applyAlignment="0" applyProtection="0"/>
    <xf numFmtId="0" fontId="59"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59" fillId="28" borderId="0" applyNumberFormat="0" applyBorder="0" applyAlignment="0" applyProtection="0"/>
    <xf numFmtId="0" fontId="59"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59" fillId="32" borderId="0" applyNumberFormat="0" applyBorder="0" applyAlignment="0" applyProtection="0"/>
    <xf numFmtId="9" fontId="2"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 fontId="60" fillId="0" borderId="16" applyNumberFormat="0" applyProtection="0">
      <alignment horizontal="left" vertical="center" indent="1"/>
    </xf>
  </cellStyleXfs>
  <cellXfs count="83">
    <xf numFmtId="0" fontId="0" fillId="0" borderId="0" xfId="0"/>
    <xf numFmtId="0" fontId="7" fillId="0" borderId="0" xfId="0" applyFont="1" applyFill="1"/>
    <xf numFmtId="0" fontId="61" fillId="0" borderId="0" xfId="0" applyFont="1" applyFill="1" applyAlignment="1">
      <alignment horizontal="left"/>
    </xf>
    <xf numFmtId="0" fontId="3" fillId="0" borderId="0" xfId="0" applyFont="1" applyFill="1"/>
    <xf numFmtId="0" fontId="3" fillId="0" borderId="0" xfId="0" applyFont="1" applyFill="1" applyAlignment="1">
      <alignment horizontal="center"/>
    </xf>
    <xf numFmtId="0" fontId="62" fillId="0" borderId="0" xfId="0" applyFont="1" applyFill="1" applyAlignment="1">
      <alignment horizontal="center"/>
    </xf>
    <xf numFmtId="0" fontId="3" fillId="0" borderId="0" xfId="0" applyFont="1" applyFill="1" applyBorder="1"/>
    <xf numFmtId="49" fontId="3" fillId="0" borderId="0" xfId="0" applyNumberFormat="1" applyFont="1" applyFill="1" applyAlignment="1"/>
    <xf numFmtId="0" fontId="3" fillId="0" borderId="0" xfId="0" applyFont="1" applyFill="1" applyAlignment="1">
      <alignment horizontal="left"/>
    </xf>
    <xf numFmtId="0" fontId="61" fillId="0" borderId="2" xfId="0" applyFont="1" applyFill="1" applyBorder="1" applyAlignment="1">
      <alignment horizontal="center" wrapText="1"/>
    </xf>
    <xf numFmtId="169" fontId="61" fillId="0" borderId="2" xfId="0" applyNumberFormat="1" applyFont="1" applyFill="1" applyBorder="1" applyAlignment="1">
      <alignment horizontal="center" wrapText="1"/>
    </xf>
    <xf numFmtId="0" fontId="61" fillId="0" borderId="0" xfId="0" applyFont="1" applyFill="1" applyBorder="1" applyAlignment="1">
      <alignment horizontal="center" wrapText="1"/>
    </xf>
    <xf numFmtId="0" fontId="61" fillId="0" borderId="0" xfId="0" applyFont="1" applyFill="1" applyAlignment="1">
      <alignment horizontal="center" wrapText="1"/>
    </xf>
    <xf numFmtId="0" fontId="3" fillId="0" borderId="0" xfId="0" applyFont="1" applyFill="1" applyAlignment="1">
      <alignment horizontal="center" wrapText="1"/>
    </xf>
    <xf numFmtId="49" fontId="61" fillId="0" borderId="0" xfId="0" applyNumberFormat="1" applyFont="1" applyFill="1" applyAlignment="1">
      <alignment horizontal="center"/>
    </xf>
    <xf numFmtId="170" fontId="3" fillId="0" borderId="0" xfId="0" applyNumberFormat="1" applyFont="1" applyFill="1"/>
    <xf numFmtId="43" fontId="3" fillId="0" borderId="0" xfId="115" applyFont="1" applyFill="1"/>
    <xf numFmtId="164" fontId="3" fillId="0" borderId="0" xfId="115" applyNumberFormat="1" applyFont="1" applyFill="1" applyBorder="1" applyAlignment="1">
      <alignment horizontal="center"/>
    </xf>
    <xf numFmtId="43" fontId="3" fillId="0" borderId="0" xfId="0" applyNumberFormat="1" applyFont="1" applyFill="1"/>
    <xf numFmtId="0" fontId="5" fillId="0" borderId="0" xfId="0" applyFont="1" applyFill="1" applyBorder="1" applyAlignment="1">
      <alignment horizontal="left" vertical="top" wrapText="1"/>
    </xf>
    <xf numFmtId="4" fontId="5" fillId="0" borderId="0" xfId="0" applyNumberFormat="1" applyFont="1" applyFill="1"/>
    <xf numFmtId="0" fontId="5" fillId="0" borderId="0" xfId="0" applyFont="1" applyFill="1"/>
    <xf numFmtId="170" fontId="64" fillId="0" borderId="0" xfId="0" applyNumberFormat="1" applyFont="1" applyFill="1"/>
    <xf numFmtId="43" fontId="5" fillId="0" borderId="0" xfId="0" applyNumberFormat="1" applyFont="1" applyFill="1"/>
    <xf numFmtId="0" fontId="3" fillId="0" borderId="0" xfId="0" applyFont="1" applyFill="1" applyBorder="1" applyAlignment="1">
      <alignment horizontal="left" vertical="top" wrapText="1"/>
    </xf>
    <xf numFmtId="0" fontId="3" fillId="0" borderId="0" xfId="0" applyFont="1" applyFill="1" applyBorder="1" applyAlignment="1">
      <alignment vertical="top" wrapText="1"/>
    </xf>
    <xf numFmtId="0" fontId="5" fillId="0" borderId="0" xfId="0" applyFont="1" applyFill="1" applyBorder="1" applyAlignment="1">
      <alignment horizontal="left" wrapText="1"/>
    </xf>
    <xf numFmtId="170" fontId="3" fillId="0" borderId="0" xfId="0" applyNumberFormat="1" applyFont="1" applyFill="1" applyAlignment="1">
      <alignment wrapText="1"/>
    </xf>
    <xf numFmtId="0" fontId="3" fillId="0" borderId="0" xfId="0" quotePrefix="1" applyFont="1" applyFill="1" applyBorder="1" applyAlignment="1">
      <alignment horizontal="left" vertical="top" wrapText="1"/>
    </xf>
    <xf numFmtId="0" fontId="3" fillId="0" borderId="0" xfId="0" applyFont="1" applyFill="1" applyAlignment="1">
      <alignment wrapText="1"/>
    </xf>
    <xf numFmtId="0" fontId="3" fillId="0" borderId="0" xfId="0" applyFont="1" applyFill="1" applyBorder="1" applyAlignment="1">
      <alignment horizontal="left" wrapText="1"/>
    </xf>
    <xf numFmtId="43" fontId="5" fillId="0" borderId="0" xfId="115" applyFont="1" applyFill="1"/>
    <xf numFmtId="0" fontId="65" fillId="0" borderId="0" xfId="0" applyFont="1" applyFill="1"/>
    <xf numFmtId="2" fontId="5" fillId="0" borderId="0" xfId="0" applyNumberFormat="1" applyFont="1" applyFill="1"/>
    <xf numFmtId="0" fontId="5" fillId="0" borderId="0" xfId="0" applyFont="1" applyFill="1" applyAlignment="1">
      <alignment horizontal="left" vertical="top" wrapText="1"/>
    </xf>
    <xf numFmtId="0" fontId="5" fillId="0" borderId="0" xfId="0" applyFont="1" applyFill="1" applyBorder="1" applyAlignment="1">
      <alignment vertical="top" wrapText="1"/>
    </xf>
    <xf numFmtId="43" fontId="64" fillId="0" borderId="0" xfId="115" applyFont="1" applyFill="1"/>
    <xf numFmtId="170" fontId="3" fillId="0" borderId="0" xfId="0" applyNumberFormat="1" applyFont="1" applyFill="1" applyAlignment="1">
      <alignment horizontal="center" wrapText="1"/>
    </xf>
    <xf numFmtId="43" fontId="3" fillId="0" borderId="0" xfId="0" applyNumberFormat="1" applyFont="1" applyFill="1" applyAlignment="1">
      <alignment wrapText="1"/>
    </xf>
    <xf numFmtId="170" fontId="3" fillId="0" borderId="0" xfId="0" applyNumberFormat="1" applyFont="1" applyFill="1" applyAlignment="1">
      <alignment horizontal="center"/>
    </xf>
    <xf numFmtId="2" fontId="3" fillId="0" borderId="0" xfId="0" applyNumberFormat="1" applyFont="1" applyFill="1"/>
    <xf numFmtId="0" fontId="3" fillId="0" borderId="0" xfId="0" applyFont="1" applyFill="1" applyBorder="1" applyAlignment="1">
      <alignment horizontal="left"/>
    </xf>
    <xf numFmtId="170" fontId="3" fillId="0" borderId="0" xfId="0" applyNumberFormat="1" applyFont="1" applyFill="1" applyBorder="1"/>
    <xf numFmtId="43" fontId="3" fillId="0" borderId="0" xfId="0" applyNumberFormat="1" applyFont="1" applyFill="1" applyBorder="1"/>
    <xf numFmtId="0" fontId="61" fillId="0" borderId="0" xfId="0" applyFont="1" applyFill="1" applyBorder="1"/>
    <xf numFmtId="164" fontId="61" fillId="0" borderId="14" xfId="0" applyNumberFormat="1" applyFont="1" applyFill="1" applyBorder="1"/>
    <xf numFmtId="0" fontId="61" fillId="0" borderId="0" xfId="0" applyFont="1" applyFill="1"/>
    <xf numFmtId="0" fontId="7" fillId="0" borderId="0" xfId="0" applyFont="1" applyFill="1" applyBorder="1" applyAlignment="1">
      <alignment horizontal="left" vertical="top" wrapText="1"/>
    </xf>
    <xf numFmtId="170" fontId="61" fillId="0" borderId="0" xfId="0" applyNumberFormat="1" applyFont="1" applyFill="1"/>
    <xf numFmtId="43" fontId="7" fillId="0" borderId="0" xfId="0" applyNumberFormat="1" applyFont="1" applyFill="1"/>
    <xf numFmtId="43" fontId="7" fillId="0" borderId="0" xfId="115" applyFont="1" applyFill="1"/>
    <xf numFmtId="43" fontId="61" fillId="0" borderId="0" xfId="0" applyNumberFormat="1" applyFont="1" applyFill="1"/>
    <xf numFmtId="4" fontId="7" fillId="0" borderId="0" xfId="0" applyNumberFormat="1" applyFont="1" applyFill="1"/>
    <xf numFmtId="0" fontId="7" fillId="0" borderId="0" xfId="0" applyFont="1" applyFill="1" applyBorder="1" applyAlignment="1">
      <alignment vertical="top" wrapText="1"/>
    </xf>
    <xf numFmtId="43" fontId="68" fillId="0" borderId="0" xfId="115" applyFont="1" applyFill="1"/>
    <xf numFmtId="0" fontId="61" fillId="0" borderId="0" xfId="0" applyFont="1" applyFill="1" applyBorder="1" applyAlignment="1">
      <alignment vertical="top" wrapText="1"/>
    </xf>
    <xf numFmtId="0" fontId="3" fillId="0" borderId="0" xfId="0" applyFont="1" applyFill="1" applyAlignment="1">
      <alignment horizontal="left" wrapText="1"/>
    </xf>
    <xf numFmtId="0" fontId="3" fillId="0" borderId="0" xfId="0" applyFont="1" applyFill="1" applyBorder="1" applyAlignment="1">
      <alignment horizontal="center" wrapText="1"/>
    </xf>
    <xf numFmtId="49" fontId="63" fillId="0" borderId="0" xfId="0" applyNumberFormat="1" applyFont="1" applyFill="1" applyAlignment="1">
      <alignment horizontal="center" wrapText="1"/>
    </xf>
    <xf numFmtId="0" fontId="43" fillId="0" borderId="0" xfId="0" applyFont="1" applyFill="1" applyAlignment="1">
      <alignment horizontal="center" wrapText="1"/>
    </xf>
    <xf numFmtId="43" fontId="3" fillId="35" borderId="0" xfId="115" applyFont="1" applyFill="1"/>
    <xf numFmtId="0" fontId="3" fillId="35" borderId="0" xfId="0" applyFont="1" applyFill="1" applyAlignment="1">
      <alignment horizontal="center"/>
    </xf>
    <xf numFmtId="165" fontId="3" fillId="35" borderId="0" xfId="160" applyNumberFormat="1" applyFont="1" applyFill="1"/>
    <xf numFmtId="164" fontId="3" fillId="35" borderId="0" xfId="115" applyNumberFormat="1" applyFont="1" applyFill="1" applyBorder="1" applyAlignment="1">
      <alignment horizontal="center"/>
    </xf>
    <xf numFmtId="165" fontId="3" fillId="35" borderId="0" xfId="0" applyNumberFormat="1" applyFont="1" applyFill="1"/>
    <xf numFmtId="0" fontId="3" fillId="35" borderId="0" xfId="0" applyFont="1" applyFill="1"/>
    <xf numFmtId="43" fontId="3" fillId="35" borderId="0" xfId="0" applyNumberFormat="1" applyFont="1" applyFill="1"/>
    <xf numFmtId="43" fontId="61" fillId="35" borderId="0" xfId="115" applyFont="1" applyFill="1"/>
    <xf numFmtId="0" fontId="61" fillId="35" borderId="0" xfId="0" applyFont="1" applyFill="1" applyAlignment="1">
      <alignment horizontal="center"/>
    </xf>
    <xf numFmtId="165" fontId="61" fillId="35" borderId="0" xfId="160" applyNumberFormat="1" applyFont="1" applyFill="1"/>
    <xf numFmtId="164" fontId="61" fillId="35" borderId="0" xfId="115" applyNumberFormat="1" applyFont="1" applyFill="1" applyBorder="1" applyAlignment="1">
      <alignment horizontal="center"/>
    </xf>
    <xf numFmtId="165" fontId="61" fillId="35" borderId="0" xfId="0" applyNumberFormat="1" applyFont="1" applyFill="1"/>
    <xf numFmtId="0" fontId="61" fillId="35" borderId="0" xfId="0" applyFont="1" applyFill="1"/>
    <xf numFmtId="43" fontId="61" fillId="35" borderId="0" xfId="0" applyNumberFormat="1" applyFont="1" applyFill="1"/>
    <xf numFmtId="0" fontId="3" fillId="35" borderId="0" xfId="0" applyFont="1" applyFill="1" applyBorder="1" applyAlignment="1">
      <alignment horizontal="center"/>
    </xf>
    <xf numFmtId="0" fontId="61" fillId="35" borderId="0" xfId="0" applyFont="1" applyFill="1" applyBorder="1" applyAlignment="1">
      <alignment horizontal="center"/>
    </xf>
    <xf numFmtId="43" fontId="3" fillId="35" borderId="0" xfId="115" applyFont="1" applyFill="1" applyBorder="1"/>
    <xf numFmtId="165" fontId="3" fillId="35" borderId="0" xfId="160" applyNumberFormat="1" applyFont="1" applyFill="1" applyBorder="1"/>
    <xf numFmtId="0" fontId="3" fillId="35" borderId="0" xfId="0" applyFont="1" applyFill="1" applyBorder="1"/>
    <xf numFmtId="43" fontId="61" fillId="35" borderId="1" xfId="0" applyNumberFormat="1" applyFont="1" applyFill="1" applyBorder="1"/>
    <xf numFmtId="43" fontId="62" fillId="35" borderId="17" xfId="1" applyNumberFormat="1" applyFont="1" applyFill="1" applyBorder="1"/>
    <xf numFmtId="49" fontId="3" fillId="35" borderId="0" xfId="0" applyNumberFormat="1" applyFont="1" applyFill="1" applyAlignment="1"/>
    <xf numFmtId="43" fontId="3" fillId="35" borderId="0" xfId="1" applyFont="1" applyFill="1"/>
  </cellXfs>
  <cellStyles count="225">
    <cellStyle name="20% - Accent1 2" xfId="7"/>
    <cellStyle name="20% - Accent1 2 2" xfId="191"/>
    <cellStyle name="20% - Accent1 3" xfId="8"/>
    <cellStyle name="20% - Accent1 4" xfId="133"/>
    <cellStyle name="20% - Accent2 2" xfId="9"/>
    <cellStyle name="20% - Accent2 2 2" xfId="195"/>
    <cellStyle name="20% - Accent2 3" xfId="10"/>
    <cellStyle name="20% - Accent2 4" xfId="137"/>
    <cellStyle name="20% - Accent3 2" xfId="11"/>
    <cellStyle name="20% - Accent3 2 2" xfId="199"/>
    <cellStyle name="20% - Accent3 3" xfId="12"/>
    <cellStyle name="20% - Accent3 4" xfId="141"/>
    <cellStyle name="20% - Accent4 2" xfId="13"/>
    <cellStyle name="20% - Accent4 2 2" xfId="203"/>
    <cellStyle name="20% - Accent4 3" xfId="14"/>
    <cellStyle name="20% - Accent4 4" xfId="145"/>
    <cellStyle name="20% - Accent5 2" xfId="15"/>
    <cellStyle name="20% - Accent5 2 2" xfId="207"/>
    <cellStyle name="20% - Accent5 3" xfId="16"/>
    <cellStyle name="20% - Accent5 4" xfId="149"/>
    <cellStyle name="20% - Accent6 2" xfId="17"/>
    <cellStyle name="20% - Accent6 2 2" xfId="211"/>
    <cellStyle name="20% - Accent6 3" xfId="18"/>
    <cellStyle name="20% - Accent6 4" xfId="153"/>
    <cellStyle name="40% - Accent1 2" xfId="19"/>
    <cellStyle name="40% - Accent1 2 2" xfId="192"/>
    <cellStyle name="40% - Accent1 3" xfId="20"/>
    <cellStyle name="40% - Accent1 4" xfId="134"/>
    <cellStyle name="40% - Accent2 2" xfId="21"/>
    <cellStyle name="40% - Accent2 2 2" xfId="196"/>
    <cellStyle name="40% - Accent2 3" xfId="22"/>
    <cellStyle name="40% - Accent2 4" xfId="138"/>
    <cellStyle name="40% - Accent3 2" xfId="23"/>
    <cellStyle name="40% - Accent3 2 2" xfId="200"/>
    <cellStyle name="40% - Accent3 3" xfId="24"/>
    <cellStyle name="40% - Accent3 4" xfId="142"/>
    <cellStyle name="40% - Accent4 2" xfId="25"/>
    <cellStyle name="40% - Accent4 2 2" xfId="204"/>
    <cellStyle name="40% - Accent4 3" xfId="26"/>
    <cellStyle name="40% - Accent4 4" xfId="146"/>
    <cellStyle name="40% - Accent5 2" xfId="27"/>
    <cellStyle name="40% - Accent5 2 2" xfId="208"/>
    <cellStyle name="40% - Accent5 3" xfId="28"/>
    <cellStyle name="40% - Accent5 4" xfId="150"/>
    <cellStyle name="40% - Accent6 2" xfId="29"/>
    <cellStyle name="40% - Accent6 2 2" xfId="212"/>
    <cellStyle name="40% - Accent6 3" xfId="30"/>
    <cellStyle name="40% - Accent6 4" xfId="154"/>
    <cellStyle name="60% - Accent1 2" xfId="31"/>
    <cellStyle name="60% - Accent1 2 2" xfId="193"/>
    <cellStyle name="60% - Accent1 3" xfId="32"/>
    <cellStyle name="60% - Accent1 4" xfId="135"/>
    <cellStyle name="60% - Accent2 2" xfId="33"/>
    <cellStyle name="60% - Accent2 2 2" xfId="197"/>
    <cellStyle name="60% - Accent2 3" xfId="34"/>
    <cellStyle name="60% - Accent2 4" xfId="139"/>
    <cellStyle name="60% - Accent3 2" xfId="35"/>
    <cellStyle name="60% - Accent3 2 2" xfId="201"/>
    <cellStyle name="60% - Accent3 3" xfId="36"/>
    <cellStyle name="60% - Accent3 4" xfId="143"/>
    <cellStyle name="60% - Accent4 2" xfId="37"/>
    <cellStyle name="60% - Accent4 2 2" xfId="205"/>
    <cellStyle name="60% - Accent4 3" xfId="38"/>
    <cellStyle name="60% - Accent4 4" xfId="147"/>
    <cellStyle name="60% - Accent5 2" xfId="39"/>
    <cellStyle name="60% - Accent5 2 2" xfId="209"/>
    <cellStyle name="60% - Accent5 3" xfId="40"/>
    <cellStyle name="60% - Accent5 4" xfId="151"/>
    <cellStyle name="60% - Accent6 2" xfId="41"/>
    <cellStyle name="60% - Accent6 2 2" xfId="213"/>
    <cellStyle name="60% - Accent6 3" xfId="42"/>
    <cellStyle name="60% - Accent6 4" xfId="155"/>
    <cellStyle name="Accent1 2" xfId="43"/>
    <cellStyle name="Accent1 2 2" xfId="190"/>
    <cellStyle name="Accent1 3" xfId="44"/>
    <cellStyle name="Accent1 4" xfId="132"/>
    <cellStyle name="Accent2 2" xfId="45"/>
    <cellStyle name="Accent2 2 2" xfId="194"/>
    <cellStyle name="Accent2 3" xfId="46"/>
    <cellStyle name="Accent2 4" xfId="136"/>
    <cellStyle name="Accent3 2" xfId="47"/>
    <cellStyle name="Accent3 2 2" xfId="198"/>
    <cellStyle name="Accent3 3" xfId="48"/>
    <cellStyle name="Accent3 4" xfId="140"/>
    <cellStyle name="Accent4 2" xfId="49"/>
    <cellStyle name="Accent4 2 2" xfId="202"/>
    <cellStyle name="Accent4 3" xfId="50"/>
    <cellStyle name="Accent4 4" xfId="144"/>
    <cellStyle name="Accent5 2" xfId="51"/>
    <cellStyle name="Accent5 2 2" xfId="206"/>
    <cellStyle name="Accent5 3" xfId="52"/>
    <cellStyle name="Accent5 4" xfId="148"/>
    <cellStyle name="Accent6 2" xfId="53"/>
    <cellStyle name="Accent6 2 2" xfId="210"/>
    <cellStyle name="Accent6 3" xfId="54"/>
    <cellStyle name="Accent6 4" xfId="152"/>
    <cellStyle name="Bad 2" xfId="55"/>
    <cellStyle name="Bad 2 2" xfId="179"/>
    <cellStyle name="Bad 3" xfId="56"/>
    <cellStyle name="Bad 4" xfId="121"/>
    <cellStyle name="Calculation 2" xfId="57"/>
    <cellStyle name="Calculation 2 2" xfId="183"/>
    <cellStyle name="Calculation 3" xfId="58"/>
    <cellStyle name="Calculation 4" xfId="125"/>
    <cellStyle name="Check Cell 2" xfId="59"/>
    <cellStyle name="Check Cell 2 2" xfId="185"/>
    <cellStyle name="Check Cell 3" xfId="60"/>
    <cellStyle name="Check Cell 4" xfId="127"/>
    <cellStyle name="Comma" xfId="1" builtinId="3"/>
    <cellStyle name="Comma  - Style1" xfId="61"/>
    <cellStyle name="Comma  - Style2" xfId="62"/>
    <cellStyle name="Comma  - Style3" xfId="63"/>
    <cellStyle name="Comma  - Style4" xfId="64"/>
    <cellStyle name="Comma  - Style5" xfId="65"/>
    <cellStyle name="Comma  - Style6" xfId="66"/>
    <cellStyle name="Comma  - Style7" xfId="67"/>
    <cellStyle name="Comma  - Style8" xfId="68"/>
    <cellStyle name="Comma [0] 2" xfId="69"/>
    <cellStyle name="Comma 2" xfId="2"/>
    <cellStyle name="Comma 2 2" xfId="70"/>
    <cellStyle name="Comma 3" xfId="6"/>
    <cellStyle name="Comma 3 2" xfId="217"/>
    <cellStyle name="Comma 4" xfId="112"/>
    <cellStyle name="Comma 4 2" xfId="218"/>
    <cellStyle name="Comma 5" xfId="115"/>
    <cellStyle name="Comma 5 2" xfId="173"/>
    <cellStyle name="Comma 6" xfId="162"/>
    <cellStyle name="Comma 7" xfId="169"/>
    <cellStyle name="Comma0" xfId="71"/>
    <cellStyle name="Currency 2" xfId="219"/>
    <cellStyle name="Currency0" xfId="72"/>
    <cellStyle name="Date" xfId="73"/>
    <cellStyle name="Explanatory Text 2" xfId="74"/>
    <cellStyle name="Explanatory Text 2 2" xfId="188"/>
    <cellStyle name="Explanatory Text 3" xfId="75"/>
    <cellStyle name="Explanatory Text 4" xfId="130"/>
    <cellStyle name="Fixed" xfId="76"/>
    <cellStyle name="Good 2" xfId="77"/>
    <cellStyle name="Good 2 2" xfId="178"/>
    <cellStyle name="Good 3" xfId="78"/>
    <cellStyle name="Good 4" xfId="120"/>
    <cellStyle name="Grey" xfId="79"/>
    <cellStyle name="header" xfId="80"/>
    <cellStyle name="Header1" xfId="81"/>
    <cellStyle name="Header2" xfId="82"/>
    <cellStyle name="Heading 1 2" xfId="83"/>
    <cellStyle name="Heading 1 2 2" xfId="174"/>
    <cellStyle name="Heading 1 3" xfId="116"/>
    <cellStyle name="Heading 2 2" xfId="84"/>
    <cellStyle name="Heading 2 2 2" xfId="175"/>
    <cellStyle name="Heading 2 3" xfId="117"/>
    <cellStyle name="Heading 3 2" xfId="118"/>
    <cellStyle name="Heading 3 2 2" xfId="176"/>
    <cellStyle name="Heading 4 2" xfId="119"/>
    <cellStyle name="Heading 4 2 2" xfId="177"/>
    <cellStyle name="Input [yellow]" xfId="85"/>
    <cellStyle name="Input 2" xfId="86"/>
    <cellStyle name="Input 2 2" xfId="181"/>
    <cellStyle name="Input 3" xfId="87"/>
    <cellStyle name="Input 4" xfId="123"/>
    <cellStyle name="Input 5" xfId="163"/>
    <cellStyle name="Input 6" xfId="170"/>
    <cellStyle name="Linked Cell 2" xfId="88"/>
    <cellStyle name="Linked Cell 2 2" xfId="184"/>
    <cellStyle name="Linked Cell 3" xfId="89"/>
    <cellStyle name="Linked Cell 4" xfId="126"/>
    <cellStyle name="Neutral 2" xfId="90"/>
    <cellStyle name="Neutral 2 2" xfId="180"/>
    <cellStyle name="Neutral 3" xfId="91"/>
    <cellStyle name="Neutral 4" xfId="122"/>
    <cellStyle name="Normal" xfId="0" builtinId="0"/>
    <cellStyle name="Normal - Style1" xfId="92"/>
    <cellStyle name="Normal 10" xfId="114"/>
    <cellStyle name="Normal 11" xfId="161"/>
    <cellStyle name="Normal 12" xfId="168"/>
    <cellStyle name="Normal 13" xfId="3"/>
    <cellStyle name="Normal 14" xfId="172"/>
    <cellStyle name="Normal 2" xfId="5"/>
    <cellStyle name="Normal 2 2" xfId="93"/>
    <cellStyle name="Normal 2 3" xfId="110"/>
    <cellStyle name="Normal 2 4" xfId="158"/>
    <cellStyle name="Normal 2 5" xfId="220"/>
    <cellStyle name="Normal 2_Sheet3" xfId="166"/>
    <cellStyle name="Normal 25" xfId="4"/>
    <cellStyle name="Normal 3" xfId="94"/>
    <cellStyle name="Normal 3 2" xfId="109"/>
    <cellStyle name="Normal 3 3" xfId="215"/>
    <cellStyle name="Normal 4" xfId="95"/>
    <cellStyle name="Normal 4 2" xfId="156"/>
    <cellStyle name="Normal 4 3" xfId="221"/>
    <cellStyle name="Normal 4_Sheet3" xfId="165"/>
    <cellStyle name="Normal 5" xfId="96"/>
    <cellStyle name="Normal 5 2" xfId="222"/>
    <cellStyle name="Normal 6" xfId="97"/>
    <cellStyle name="Normal 6 2" xfId="157"/>
    <cellStyle name="Normal 6_Sheet3" xfId="164"/>
    <cellStyle name="Normal 7" xfId="108"/>
    <cellStyle name="Normal 8" xfId="159"/>
    <cellStyle name="Normal 9" xfId="111"/>
    <cellStyle name="Note 2" xfId="98"/>
    <cellStyle name="Note 2 2" xfId="187"/>
    <cellStyle name="Note 3" xfId="129"/>
    <cellStyle name="Output 2" xfId="99"/>
    <cellStyle name="Output 2 2" xfId="182"/>
    <cellStyle name="Output 3" xfId="100"/>
    <cellStyle name="Output 4" xfId="124"/>
    <cellStyle name="Percent [2]" xfId="101"/>
    <cellStyle name="Percent 2" xfId="102"/>
    <cellStyle name="Percent 3" xfId="160"/>
    <cellStyle name="Percent 3 2" xfId="216"/>
    <cellStyle name="Percent 4" xfId="167"/>
    <cellStyle name="Percent 4 2" xfId="223"/>
    <cellStyle name="Percent 5" xfId="171"/>
    <cellStyle name="Percent 5 2" xfId="214"/>
    <cellStyle name="SAPBEXstdItem" xfId="224"/>
    <cellStyle name="Title" xfId="113" builtinId="15" customBuiltin="1"/>
    <cellStyle name="Titles" xfId="103"/>
    <cellStyle name="Total 2" xfId="104"/>
    <cellStyle name="Total 2 2" xfId="189"/>
    <cellStyle name="Total 3" xfId="105"/>
    <cellStyle name="Total 4" xfId="131"/>
    <cellStyle name="Warning Text 2" xfId="106"/>
    <cellStyle name="Warning Text 2 2" xfId="186"/>
    <cellStyle name="Warning Text 3" xfId="107"/>
    <cellStyle name="Warning Text 4" xfId="128"/>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43"/>
  <sheetViews>
    <sheetView tabSelected="1" zoomScale="90" zoomScaleNormal="90" workbookViewId="0">
      <pane xSplit="2" ySplit="3" topLeftCell="E318" activePane="bottomRight" state="frozen"/>
      <selection pane="topRight" activeCell="C1" sqref="C1"/>
      <selection pane="bottomLeft" activeCell="A4" sqref="A4"/>
      <selection pane="bottomRight" activeCell="Z327" sqref="Z327"/>
    </sheetView>
  </sheetViews>
  <sheetFormatPr defaultRowHeight="12.75" x14ac:dyDescent="0.2"/>
  <cols>
    <col min="1" max="1" width="8.125" style="8" customWidth="1"/>
    <col min="2" max="2" width="31.875" style="3" hidden="1" customWidth="1"/>
    <col min="3" max="3" width="7.25" style="3" hidden="1" customWidth="1"/>
    <col min="4" max="4" width="15.125" style="3" hidden="1" customWidth="1"/>
    <col min="5" max="5" width="41.75" style="3" bestFit="1" customWidth="1"/>
    <col min="6" max="6" width="71.25" style="3" customWidth="1"/>
    <col min="7" max="7" width="25" style="4" hidden="1" customWidth="1"/>
    <col min="8" max="8" width="17.5" style="3" hidden="1" customWidth="1"/>
    <col min="9" max="9" width="22.75" style="3" hidden="1" customWidth="1"/>
    <col min="10" max="10" width="14" style="3" hidden="1" customWidth="1"/>
    <col min="11" max="11" width="29" style="3" hidden="1" customWidth="1"/>
    <col min="12" max="12" width="17.75" style="3" bestFit="1" customWidth="1"/>
    <col min="13" max="13" width="7.875" style="3" customWidth="1"/>
    <col min="14" max="14" width="9.875" style="3" bestFit="1" customWidth="1"/>
    <col min="15" max="15" width="10.625" style="3" customWidth="1"/>
    <col min="16" max="16" width="3.625" style="6" hidden="1" customWidth="1"/>
    <col min="17" max="17" width="0" style="4" hidden="1" customWidth="1"/>
    <col min="18" max="18" width="11" style="3" hidden="1" customWidth="1"/>
    <col min="19" max="19" width="15.125" style="3" hidden="1" customWidth="1"/>
    <col min="20" max="20" width="0" style="3" hidden="1" customWidth="1"/>
    <col min="21" max="21" width="12.25" style="3" hidden="1" customWidth="1"/>
    <col min="22" max="22" width="2.125" style="3" customWidth="1"/>
    <col min="23" max="23" width="8.375" style="7" customWidth="1"/>
    <col min="24" max="24" width="9.75" style="3" bestFit="1" customWidth="1"/>
    <col min="25" max="25" width="10.625" style="3" bestFit="1" customWidth="1"/>
    <col min="26" max="26" width="15" style="3" customWidth="1"/>
    <col min="27" max="27" width="9.875" style="3" bestFit="1" customWidth="1"/>
    <col min="28" max="28" width="9.75" style="3" bestFit="1" customWidth="1"/>
    <col min="29" max="16384" width="9" style="3"/>
  </cols>
  <sheetData>
    <row r="1" spans="1:25" ht="15.75" x14ac:dyDescent="0.25">
      <c r="A1" s="2" t="s">
        <v>234</v>
      </c>
      <c r="K1" s="5" t="s">
        <v>235</v>
      </c>
    </row>
    <row r="2" spans="1:25" s="29" customFormat="1" ht="51" x14ac:dyDescent="0.2">
      <c r="A2" s="56"/>
      <c r="G2" s="13"/>
      <c r="M2" s="9" t="s">
        <v>236</v>
      </c>
      <c r="N2" s="9"/>
      <c r="O2" s="9"/>
      <c r="P2" s="57"/>
      <c r="Q2" s="9" t="s">
        <v>237</v>
      </c>
      <c r="R2" s="9"/>
      <c r="S2" s="9"/>
      <c r="W2" s="58" t="s">
        <v>238</v>
      </c>
      <c r="X2" s="59"/>
      <c r="Y2" s="59"/>
    </row>
    <row r="3" spans="1:25" s="13" customFormat="1" ht="38.25" x14ac:dyDescent="0.2">
      <c r="A3" s="9" t="s">
        <v>9</v>
      </c>
      <c r="B3" s="9" t="s">
        <v>10</v>
      </c>
      <c r="C3" s="9" t="s">
        <v>11</v>
      </c>
      <c r="D3" s="9" t="s">
        <v>239</v>
      </c>
      <c r="E3" s="9" t="s">
        <v>240</v>
      </c>
      <c r="F3" s="9" t="s">
        <v>241</v>
      </c>
      <c r="G3" s="9" t="s">
        <v>242</v>
      </c>
      <c r="H3" s="10" t="s">
        <v>243</v>
      </c>
      <c r="I3" s="10" t="s">
        <v>244</v>
      </c>
      <c r="J3" s="10" t="s">
        <v>245</v>
      </c>
      <c r="K3" s="10" t="s">
        <v>246</v>
      </c>
      <c r="L3" s="9" t="s">
        <v>247</v>
      </c>
      <c r="M3" s="9" t="s">
        <v>7</v>
      </c>
      <c r="N3" s="9" t="s">
        <v>248</v>
      </c>
      <c r="O3" s="9" t="s">
        <v>249</v>
      </c>
      <c r="P3" s="11" t="s">
        <v>250</v>
      </c>
      <c r="Q3" s="12" t="s">
        <v>7</v>
      </c>
      <c r="R3" s="9" t="s">
        <v>248</v>
      </c>
      <c r="S3" s="9" t="s">
        <v>249</v>
      </c>
      <c r="U3" s="9" t="s">
        <v>251</v>
      </c>
      <c r="W3" s="14" t="s">
        <v>7</v>
      </c>
      <c r="X3" s="9" t="s">
        <v>248</v>
      </c>
      <c r="Y3" s="9" t="s">
        <v>249</v>
      </c>
    </row>
    <row r="4" spans="1:25" x14ac:dyDescent="0.2">
      <c r="A4" s="8">
        <v>4264000</v>
      </c>
      <c r="B4" s="3" t="s">
        <v>252</v>
      </c>
      <c r="D4" s="8">
        <v>1714</v>
      </c>
      <c r="E4" s="3" t="s">
        <v>24</v>
      </c>
      <c r="G4" s="15"/>
      <c r="H4" s="3" t="s">
        <v>250</v>
      </c>
      <c r="L4" s="16"/>
      <c r="O4" s="16">
        <f>$L4*N4</f>
        <v>0</v>
      </c>
      <c r="P4" s="17"/>
      <c r="W4" s="4"/>
    </row>
    <row r="5" spans="1:25" x14ac:dyDescent="0.2">
      <c r="A5" s="8">
        <v>4264000</v>
      </c>
      <c r="B5" s="3" t="s">
        <v>252</v>
      </c>
      <c r="C5" s="3">
        <v>1</v>
      </c>
      <c r="D5" s="8">
        <v>1731</v>
      </c>
      <c r="E5" s="3" t="s">
        <v>253</v>
      </c>
      <c r="F5" s="3" t="s">
        <v>254</v>
      </c>
      <c r="G5" s="15"/>
      <c r="H5" s="3" t="s">
        <v>255</v>
      </c>
      <c r="I5" s="3" t="s">
        <v>255</v>
      </c>
      <c r="J5" s="3" t="s">
        <v>255</v>
      </c>
      <c r="K5" s="3" t="s">
        <v>255</v>
      </c>
      <c r="L5" s="60">
        <v>146472.75</v>
      </c>
      <c r="M5" s="61" t="s">
        <v>124</v>
      </c>
      <c r="N5" s="62">
        <v>0</v>
      </c>
      <c r="O5" s="60">
        <f>$L5*N5</f>
        <v>0</v>
      </c>
      <c r="P5" s="63"/>
      <c r="Q5" s="61" t="str">
        <f>M5</f>
        <v>NUTIL</v>
      </c>
      <c r="R5" s="64">
        <v>0</v>
      </c>
      <c r="S5" s="60">
        <f>$L5*R5</f>
        <v>0</v>
      </c>
      <c r="T5" s="65"/>
      <c r="U5" s="66">
        <f>S5-O5</f>
        <v>0</v>
      </c>
      <c r="V5" s="65"/>
      <c r="W5" s="61" t="s">
        <v>124</v>
      </c>
      <c r="X5" s="64">
        <v>0</v>
      </c>
      <c r="Y5" s="60">
        <f>X5*L5</f>
        <v>0</v>
      </c>
    </row>
    <row r="6" spans="1:25" ht="25.5" x14ac:dyDescent="0.2">
      <c r="A6" s="8">
        <v>4264000</v>
      </c>
      <c r="B6" s="3" t="s">
        <v>252</v>
      </c>
      <c r="C6" s="3">
        <v>1</v>
      </c>
      <c r="D6" s="8" t="s">
        <v>256</v>
      </c>
      <c r="E6" s="3" t="s">
        <v>257</v>
      </c>
      <c r="F6" s="19" t="s">
        <v>258</v>
      </c>
      <c r="G6" s="15"/>
      <c r="H6" s="20">
        <v>306811.5</v>
      </c>
      <c r="I6" s="20">
        <v>504</v>
      </c>
      <c r="J6" s="20">
        <v>20159.82</v>
      </c>
      <c r="K6" s="20">
        <v>326971.32</v>
      </c>
      <c r="L6" s="60">
        <v>326971.32</v>
      </c>
      <c r="M6" s="61" t="s">
        <v>124</v>
      </c>
      <c r="N6" s="62">
        <v>0</v>
      </c>
      <c r="O6" s="60">
        <f>L6*N6</f>
        <v>0</v>
      </c>
      <c r="P6" s="63"/>
      <c r="Q6" s="61" t="str">
        <f>M6</f>
        <v>NUTIL</v>
      </c>
      <c r="R6" s="64">
        <v>0</v>
      </c>
      <c r="S6" s="60">
        <f>$L6*R6</f>
        <v>0</v>
      </c>
      <c r="T6" s="65"/>
      <c r="U6" s="66">
        <f>S6-O6</f>
        <v>0</v>
      </c>
      <c r="V6" s="65"/>
      <c r="W6" s="61" t="s">
        <v>124</v>
      </c>
      <c r="X6" s="64">
        <v>0</v>
      </c>
      <c r="Y6" s="60">
        <f>X6*L6</f>
        <v>0</v>
      </c>
    </row>
    <row r="7" spans="1:25" x14ac:dyDescent="0.2">
      <c r="A7" s="8">
        <v>4264000</v>
      </c>
      <c r="B7" s="3" t="s">
        <v>252</v>
      </c>
      <c r="C7" s="3">
        <v>90</v>
      </c>
      <c r="D7" s="8" t="s">
        <v>720</v>
      </c>
      <c r="E7" s="3" t="s">
        <v>721</v>
      </c>
      <c r="F7" s="19" t="s">
        <v>722</v>
      </c>
      <c r="G7" s="15"/>
      <c r="H7" s="21">
        <v>3411.5</v>
      </c>
      <c r="I7" s="33">
        <v>270.75396825396825</v>
      </c>
      <c r="J7" s="21"/>
      <c r="K7" s="21">
        <v>3411.5</v>
      </c>
      <c r="L7" s="60">
        <v>3411.5</v>
      </c>
      <c r="M7" s="61" t="s">
        <v>124</v>
      </c>
      <c r="N7" s="62">
        <v>0</v>
      </c>
      <c r="O7" s="60">
        <f>L7*N7</f>
        <v>0</v>
      </c>
      <c r="P7" s="63"/>
      <c r="Q7" s="61" t="str">
        <f>M7</f>
        <v>NUTIL</v>
      </c>
      <c r="R7" s="64">
        <v>0</v>
      </c>
      <c r="S7" s="60">
        <f>$L7*R7</f>
        <v>0</v>
      </c>
      <c r="T7" s="65"/>
      <c r="U7" s="66">
        <f>S7-O7</f>
        <v>0</v>
      </c>
      <c r="V7" s="65"/>
      <c r="W7" s="61" t="s">
        <v>124</v>
      </c>
      <c r="X7" s="64">
        <v>0</v>
      </c>
      <c r="Y7" s="60">
        <f>X7*L7</f>
        <v>0</v>
      </c>
    </row>
    <row r="8" spans="1:25" x14ac:dyDescent="0.2">
      <c r="A8" s="8">
        <v>4265000</v>
      </c>
      <c r="B8" s="3" t="s">
        <v>259</v>
      </c>
      <c r="C8" s="3">
        <v>1</v>
      </c>
      <c r="D8" s="8">
        <v>11758</v>
      </c>
      <c r="E8" s="3" t="s">
        <v>260</v>
      </c>
      <c r="F8" s="21" t="s">
        <v>261</v>
      </c>
      <c r="G8" s="22"/>
      <c r="H8" s="23">
        <v>239</v>
      </c>
      <c r="I8" s="23">
        <v>239</v>
      </c>
      <c r="J8" s="23">
        <v>0</v>
      </c>
      <c r="K8" s="23">
        <v>239</v>
      </c>
      <c r="L8" s="60">
        <v>239</v>
      </c>
      <c r="M8" s="61" t="s">
        <v>124</v>
      </c>
      <c r="N8" s="62">
        <v>0</v>
      </c>
      <c r="O8" s="60">
        <f>L8*N8</f>
        <v>0</v>
      </c>
      <c r="P8" s="63"/>
      <c r="Q8" s="61" t="str">
        <f>M8</f>
        <v>NUTIL</v>
      </c>
      <c r="R8" s="64">
        <v>0</v>
      </c>
      <c r="S8" s="60">
        <f>$L8*R8</f>
        <v>0</v>
      </c>
      <c r="T8" s="65"/>
      <c r="U8" s="66">
        <f>S8-O8</f>
        <v>0</v>
      </c>
      <c r="V8" s="65"/>
      <c r="W8" s="61" t="s">
        <v>124</v>
      </c>
      <c r="X8" s="64">
        <v>0</v>
      </c>
      <c r="Y8" s="60">
        <f>X8*L8</f>
        <v>0</v>
      </c>
    </row>
    <row r="9" spans="1:25" x14ac:dyDescent="0.2">
      <c r="D9" s="8"/>
      <c r="F9" s="21"/>
      <c r="G9" s="22"/>
      <c r="H9" s="23"/>
      <c r="I9" s="23"/>
      <c r="J9" s="23"/>
      <c r="K9" s="23"/>
      <c r="L9" s="60"/>
      <c r="M9" s="61"/>
      <c r="N9" s="62"/>
      <c r="O9" s="60"/>
      <c r="P9" s="63"/>
      <c r="Q9" s="61"/>
      <c r="R9" s="64"/>
      <c r="S9" s="60"/>
      <c r="T9" s="65"/>
      <c r="U9" s="66"/>
      <c r="V9" s="65"/>
      <c r="W9" s="61"/>
      <c r="X9" s="64"/>
      <c r="Y9" s="60"/>
    </row>
    <row r="10" spans="1:25" x14ac:dyDescent="0.2">
      <c r="A10" s="8">
        <v>5000000</v>
      </c>
      <c r="B10" s="3" t="s">
        <v>262</v>
      </c>
      <c r="C10" s="3">
        <v>517000</v>
      </c>
      <c r="D10" s="8" t="s">
        <v>263</v>
      </c>
      <c r="E10" s="3" t="s">
        <v>264</v>
      </c>
      <c r="F10" s="24" t="s">
        <v>265</v>
      </c>
      <c r="G10" s="3"/>
      <c r="H10" s="20">
        <v>4487</v>
      </c>
      <c r="I10" s="20">
        <v>114</v>
      </c>
      <c r="J10" s="20">
        <v>366.22</v>
      </c>
      <c r="K10" s="20">
        <v>4853.22</v>
      </c>
      <c r="L10" s="60">
        <v>4853.22</v>
      </c>
      <c r="M10" s="61" t="s">
        <v>266</v>
      </c>
      <c r="N10" s="62">
        <v>0.21559500000000001</v>
      </c>
      <c r="O10" s="60">
        <f>L10*N10</f>
        <v>1046.3299659000002</v>
      </c>
      <c r="P10" s="63"/>
      <c r="Q10" s="61" t="str">
        <f>M10</f>
        <v>JBG</v>
      </c>
      <c r="R10" s="64">
        <v>0.21559500000000001</v>
      </c>
      <c r="S10" s="60">
        <f>$L10*R10</f>
        <v>1046.3299659000002</v>
      </c>
      <c r="T10" s="65"/>
      <c r="U10" s="66">
        <f>S10-O10</f>
        <v>0</v>
      </c>
      <c r="V10" s="65"/>
      <c r="W10" s="61" t="s">
        <v>266</v>
      </c>
      <c r="X10" s="64">
        <v>0.21559500000000001</v>
      </c>
      <c r="Y10" s="60">
        <f>X10*L10</f>
        <v>1046.3299659000002</v>
      </c>
    </row>
    <row r="11" spans="1:25" x14ac:dyDescent="0.2">
      <c r="D11" s="8"/>
      <c r="F11" s="24"/>
      <c r="G11" s="3"/>
      <c r="H11" s="20"/>
      <c r="I11" s="20"/>
      <c r="J11" s="20"/>
      <c r="K11" s="20"/>
      <c r="L11" s="60"/>
      <c r="M11" s="61"/>
      <c r="N11" s="62"/>
      <c r="O11" s="60"/>
      <c r="P11" s="63"/>
      <c r="Q11" s="61"/>
      <c r="R11" s="64"/>
      <c r="S11" s="60"/>
      <c r="T11" s="65"/>
      <c r="U11" s="66"/>
      <c r="V11" s="65"/>
      <c r="W11" s="61"/>
      <c r="X11" s="64"/>
      <c r="Y11" s="60"/>
    </row>
    <row r="12" spans="1:25" x14ac:dyDescent="0.2">
      <c r="A12" s="8">
        <v>5063000</v>
      </c>
      <c r="B12" s="3" t="s">
        <v>267</v>
      </c>
      <c r="C12" s="3">
        <v>517000</v>
      </c>
      <c r="D12" s="8">
        <v>13008</v>
      </c>
      <c r="E12" s="3" t="s">
        <v>268</v>
      </c>
      <c r="F12" s="24" t="s">
        <v>269</v>
      </c>
      <c r="G12" s="3"/>
      <c r="H12" s="20" t="s">
        <v>255</v>
      </c>
      <c r="I12" s="20" t="s">
        <v>255</v>
      </c>
      <c r="J12" s="20" t="s">
        <v>255</v>
      </c>
      <c r="K12" s="20" t="s">
        <v>255</v>
      </c>
      <c r="L12" s="60">
        <v>-1617.74</v>
      </c>
      <c r="M12" s="61" t="s">
        <v>266</v>
      </c>
      <c r="N12" s="62">
        <v>0.21559500000000001</v>
      </c>
      <c r="O12" s="60">
        <f>L12*N12</f>
        <v>-348.77665530000002</v>
      </c>
      <c r="P12" s="63"/>
      <c r="Q12" s="61" t="str">
        <f>M12</f>
        <v>JBG</v>
      </c>
      <c r="R12" s="64">
        <v>0.21559500000000001</v>
      </c>
      <c r="S12" s="60">
        <f>$L12*R12</f>
        <v>-348.77665530000002</v>
      </c>
      <c r="T12" s="65"/>
      <c r="U12" s="66">
        <f>S12-O12</f>
        <v>0</v>
      </c>
      <c r="V12" s="65"/>
      <c r="W12" s="61" t="s">
        <v>266</v>
      </c>
      <c r="X12" s="64">
        <v>0.21559500000000001</v>
      </c>
      <c r="Y12" s="60">
        <f>X12*L12</f>
        <v>-348.77665530000002</v>
      </c>
    </row>
    <row r="13" spans="1:25" x14ac:dyDescent="0.2">
      <c r="D13" s="8"/>
      <c r="F13" s="24"/>
      <c r="G13" s="3"/>
      <c r="H13" s="20"/>
      <c r="I13" s="20"/>
      <c r="J13" s="20"/>
      <c r="K13" s="20"/>
      <c r="L13" s="60"/>
      <c r="M13" s="61"/>
      <c r="N13" s="62"/>
      <c r="O13" s="60"/>
      <c r="P13" s="63"/>
      <c r="Q13" s="61"/>
      <c r="R13" s="64"/>
      <c r="S13" s="60"/>
      <c r="T13" s="65"/>
      <c r="U13" s="66"/>
      <c r="V13" s="65"/>
      <c r="W13" s="61"/>
      <c r="X13" s="64"/>
      <c r="Y13" s="60"/>
    </row>
    <row r="14" spans="1:25" x14ac:dyDescent="0.2">
      <c r="A14" s="8">
        <v>5350000</v>
      </c>
      <c r="B14" s="3" t="s">
        <v>262</v>
      </c>
      <c r="C14" s="3">
        <v>215300</v>
      </c>
      <c r="D14" s="8" t="s">
        <v>270</v>
      </c>
      <c r="E14" s="3" t="s">
        <v>271</v>
      </c>
      <c r="F14" s="19" t="s">
        <v>272</v>
      </c>
      <c r="G14" s="3"/>
      <c r="H14" s="20">
        <v>1925</v>
      </c>
      <c r="I14" s="20">
        <v>350</v>
      </c>
      <c r="J14" s="20">
        <v>0</v>
      </c>
      <c r="K14" s="20">
        <v>1925</v>
      </c>
      <c r="L14" s="60">
        <v>1925</v>
      </c>
      <c r="M14" s="61" t="s">
        <v>27</v>
      </c>
      <c r="N14" s="62">
        <v>0.224742</v>
      </c>
      <c r="O14" s="60">
        <f>L14*N14</f>
        <v>432.62835000000001</v>
      </c>
      <c r="P14" s="63"/>
      <c r="Q14" s="61" t="str">
        <f>M14</f>
        <v>CAGW</v>
      </c>
      <c r="R14" s="64">
        <v>0.224742</v>
      </c>
      <c r="S14" s="60">
        <f>$L14*R14</f>
        <v>432.62835000000001</v>
      </c>
      <c r="T14" s="65"/>
      <c r="U14" s="66">
        <f>S14-O14</f>
        <v>0</v>
      </c>
      <c r="V14" s="65"/>
      <c r="W14" s="61" t="s">
        <v>27</v>
      </c>
      <c r="X14" s="64">
        <v>0.224742</v>
      </c>
      <c r="Y14" s="60">
        <f>X14*L14</f>
        <v>432.62835000000001</v>
      </c>
    </row>
    <row r="15" spans="1:25" x14ac:dyDescent="0.2">
      <c r="D15" s="8"/>
      <c r="F15" s="19"/>
      <c r="G15" s="3"/>
      <c r="H15" s="20"/>
      <c r="I15" s="20"/>
      <c r="J15" s="20"/>
      <c r="K15" s="20"/>
      <c r="L15" s="60"/>
      <c r="M15" s="61"/>
      <c r="N15" s="62"/>
      <c r="O15" s="60"/>
      <c r="P15" s="63"/>
      <c r="Q15" s="61"/>
      <c r="R15" s="64"/>
      <c r="S15" s="60"/>
      <c r="T15" s="65"/>
      <c r="U15" s="66"/>
      <c r="V15" s="65"/>
      <c r="W15" s="61"/>
      <c r="X15" s="64"/>
      <c r="Y15" s="60"/>
    </row>
    <row r="16" spans="1:25" x14ac:dyDescent="0.2">
      <c r="A16" s="8">
        <v>5379000</v>
      </c>
      <c r="B16" s="3" t="s">
        <v>273</v>
      </c>
      <c r="C16" s="3">
        <v>1034</v>
      </c>
      <c r="D16" s="8" t="s">
        <v>274</v>
      </c>
      <c r="E16" s="3" t="s">
        <v>275</v>
      </c>
      <c r="F16" s="19" t="s">
        <v>276</v>
      </c>
      <c r="G16" s="3"/>
      <c r="H16" s="20"/>
      <c r="I16" s="20"/>
      <c r="J16" s="20">
        <v>345.75</v>
      </c>
      <c r="K16" s="20">
        <v>345.75</v>
      </c>
      <c r="L16" s="60">
        <v>345.75</v>
      </c>
      <c r="M16" s="61" t="s">
        <v>14</v>
      </c>
      <c r="N16" s="62">
        <v>0</v>
      </c>
      <c r="O16" s="60">
        <f>L16*N16</f>
        <v>0</v>
      </c>
      <c r="P16" s="63"/>
      <c r="Q16" s="61" t="str">
        <f>M16</f>
        <v>CAGE</v>
      </c>
      <c r="R16" s="64">
        <v>0</v>
      </c>
      <c r="S16" s="60">
        <f>$L16*R16</f>
        <v>0</v>
      </c>
      <c r="T16" s="65"/>
      <c r="U16" s="66">
        <f>S16-O16</f>
        <v>0</v>
      </c>
      <c r="V16" s="65"/>
      <c r="W16" s="61" t="s">
        <v>14</v>
      </c>
      <c r="X16" s="64">
        <v>0</v>
      </c>
      <c r="Y16" s="60">
        <f>X16*L16</f>
        <v>0</v>
      </c>
    </row>
    <row r="17" spans="1:25" x14ac:dyDescent="0.2">
      <c r="D17" s="8"/>
      <c r="F17" s="19"/>
      <c r="G17" s="3"/>
      <c r="H17" s="20"/>
      <c r="I17" s="20"/>
      <c r="J17" s="20"/>
      <c r="K17" s="20"/>
      <c r="L17" s="60"/>
      <c r="M17" s="61"/>
      <c r="N17" s="62"/>
      <c r="O17" s="60"/>
      <c r="P17" s="63"/>
      <c r="Q17" s="61"/>
      <c r="R17" s="64"/>
      <c r="S17" s="60"/>
      <c r="T17" s="65"/>
      <c r="U17" s="66"/>
      <c r="V17" s="65"/>
      <c r="W17" s="61"/>
      <c r="X17" s="64"/>
      <c r="Y17" s="60"/>
    </row>
    <row r="18" spans="1:25" x14ac:dyDescent="0.2">
      <c r="A18" s="8">
        <v>5490000</v>
      </c>
      <c r="B18" s="3" t="s">
        <v>277</v>
      </c>
      <c r="C18" s="3">
        <v>505100</v>
      </c>
      <c r="D18" s="8" t="s">
        <v>278</v>
      </c>
      <c r="E18" s="3" t="s">
        <v>279</v>
      </c>
      <c r="F18" s="25" t="s">
        <v>280</v>
      </c>
      <c r="G18" s="3"/>
      <c r="H18" s="20">
        <v>58</v>
      </c>
      <c r="I18" s="20">
        <v>290</v>
      </c>
      <c r="J18" s="20">
        <v>23.65</v>
      </c>
      <c r="K18" s="20">
        <v>81.650000000000006</v>
      </c>
      <c r="L18" s="60">
        <v>609</v>
      </c>
      <c r="M18" s="61" t="s">
        <v>14</v>
      </c>
      <c r="N18" s="62">
        <v>0</v>
      </c>
      <c r="O18" s="60">
        <f>L18*N18</f>
        <v>0</v>
      </c>
      <c r="P18" s="63"/>
      <c r="Q18" s="61" t="str">
        <f>M18</f>
        <v>CAGE</v>
      </c>
      <c r="R18" s="64">
        <v>0</v>
      </c>
      <c r="S18" s="60">
        <f>$L18*R18</f>
        <v>0</v>
      </c>
      <c r="T18" s="65"/>
      <c r="U18" s="66">
        <f>S18-O18</f>
        <v>0</v>
      </c>
      <c r="V18" s="65"/>
      <c r="W18" s="61" t="s">
        <v>14</v>
      </c>
      <c r="X18" s="64">
        <v>0</v>
      </c>
      <c r="Y18" s="60">
        <f>X18*L18</f>
        <v>0</v>
      </c>
    </row>
    <row r="19" spans="1:25" x14ac:dyDescent="0.2">
      <c r="A19" s="8">
        <v>5490000</v>
      </c>
      <c r="B19" s="3" t="s">
        <v>277</v>
      </c>
      <c r="C19" s="3">
        <v>510100</v>
      </c>
      <c r="D19" s="8" t="s">
        <v>281</v>
      </c>
      <c r="E19" s="3" t="s">
        <v>282</v>
      </c>
      <c r="F19" s="25" t="s">
        <v>283</v>
      </c>
      <c r="G19" s="3"/>
      <c r="H19" s="20">
        <v>150</v>
      </c>
      <c r="I19" s="20">
        <v>375</v>
      </c>
      <c r="J19" s="20">
        <v>0</v>
      </c>
      <c r="K19" s="20">
        <v>150</v>
      </c>
      <c r="L19" s="60">
        <v>106</v>
      </c>
      <c r="M19" s="61" t="s">
        <v>14</v>
      </c>
      <c r="N19" s="62">
        <v>0</v>
      </c>
      <c r="O19" s="60">
        <f>L19*N19</f>
        <v>0</v>
      </c>
      <c r="P19" s="63"/>
      <c r="Q19" s="61" t="str">
        <f>M19</f>
        <v>CAGE</v>
      </c>
      <c r="R19" s="64">
        <v>0</v>
      </c>
      <c r="S19" s="60">
        <f>$L19*R19</f>
        <v>0</v>
      </c>
      <c r="T19" s="65"/>
      <c r="U19" s="66">
        <f>S19-O19</f>
        <v>0</v>
      </c>
      <c r="V19" s="65"/>
      <c r="W19" s="61" t="s">
        <v>14</v>
      </c>
      <c r="X19" s="64">
        <v>0</v>
      </c>
      <c r="Y19" s="60">
        <f>X19*L19</f>
        <v>0</v>
      </c>
    </row>
    <row r="20" spans="1:25" x14ac:dyDescent="0.2">
      <c r="A20" s="8">
        <v>5490000</v>
      </c>
      <c r="B20" s="3" t="s">
        <v>277</v>
      </c>
      <c r="C20" s="3">
        <v>129600</v>
      </c>
      <c r="D20" s="8" t="s">
        <v>284</v>
      </c>
      <c r="E20" s="3" t="s">
        <v>285</v>
      </c>
      <c r="F20" s="25" t="s">
        <v>283</v>
      </c>
      <c r="G20" s="3"/>
      <c r="H20" s="20">
        <v>609</v>
      </c>
      <c r="I20" s="20">
        <v>149</v>
      </c>
      <c r="J20" s="20">
        <v>0</v>
      </c>
      <c r="K20" s="20">
        <v>609</v>
      </c>
      <c r="L20" s="60">
        <v>81.650000000000006</v>
      </c>
      <c r="M20" s="61" t="s">
        <v>27</v>
      </c>
      <c r="N20" s="62">
        <v>0.224742</v>
      </c>
      <c r="O20" s="60">
        <f>L20*N20</f>
        <v>18.350184300000002</v>
      </c>
      <c r="P20" s="63"/>
      <c r="Q20" s="61" t="str">
        <f>M20</f>
        <v>CAGW</v>
      </c>
      <c r="R20" s="64">
        <v>0.224742</v>
      </c>
      <c r="S20" s="60">
        <f>$L20*R20</f>
        <v>18.350184300000002</v>
      </c>
      <c r="T20" s="65"/>
      <c r="U20" s="66">
        <f>S20-O20</f>
        <v>0</v>
      </c>
      <c r="V20" s="65"/>
      <c r="W20" s="61" t="s">
        <v>27</v>
      </c>
      <c r="X20" s="64">
        <v>0.224742</v>
      </c>
      <c r="Y20" s="60">
        <f>X20*L20</f>
        <v>18.350184300000002</v>
      </c>
    </row>
    <row r="21" spans="1:25" x14ac:dyDescent="0.2">
      <c r="A21" s="8">
        <v>5490000</v>
      </c>
      <c r="B21" s="3" t="s">
        <v>277</v>
      </c>
      <c r="C21" s="3">
        <v>206100</v>
      </c>
      <c r="D21" s="8" t="s">
        <v>286</v>
      </c>
      <c r="E21" s="3" t="s">
        <v>287</v>
      </c>
      <c r="F21" s="25" t="s">
        <v>283</v>
      </c>
      <c r="G21" s="3"/>
      <c r="H21" s="20">
        <v>106</v>
      </c>
      <c r="I21" s="20">
        <v>177</v>
      </c>
      <c r="J21" s="20">
        <v>0</v>
      </c>
      <c r="K21" s="20">
        <v>106</v>
      </c>
      <c r="L21" s="60">
        <v>150</v>
      </c>
      <c r="M21" s="61" t="s">
        <v>27</v>
      </c>
      <c r="N21" s="62">
        <v>0.224742</v>
      </c>
      <c r="O21" s="60">
        <f>L21*N21</f>
        <v>33.711300000000001</v>
      </c>
      <c r="P21" s="63"/>
      <c r="Q21" s="61" t="str">
        <f>M21</f>
        <v>CAGW</v>
      </c>
      <c r="R21" s="64">
        <v>0.224742</v>
      </c>
      <c r="S21" s="60">
        <f>$L21*R21</f>
        <v>33.711300000000001</v>
      </c>
      <c r="T21" s="65"/>
      <c r="U21" s="66">
        <f>S21-O21</f>
        <v>0</v>
      </c>
      <c r="V21" s="65"/>
      <c r="W21" s="61" t="s">
        <v>27</v>
      </c>
      <c r="X21" s="64">
        <v>0.224742</v>
      </c>
      <c r="Y21" s="60">
        <f>X21*L21</f>
        <v>33.711300000000001</v>
      </c>
    </row>
    <row r="22" spans="1:25" x14ac:dyDescent="0.2">
      <c r="D22" s="8"/>
      <c r="F22" s="25"/>
      <c r="G22" s="3"/>
      <c r="H22" s="20"/>
      <c r="I22" s="20"/>
      <c r="J22" s="20"/>
      <c r="K22" s="20"/>
      <c r="L22" s="67">
        <f>SUM(L4:L21)</f>
        <v>483547.45</v>
      </c>
      <c r="M22" s="61"/>
      <c r="N22" s="62"/>
      <c r="O22" s="67">
        <f>SUM(O5:O21)</f>
        <v>1182.2431449000001</v>
      </c>
      <c r="P22" s="63"/>
      <c r="Q22" s="61"/>
      <c r="R22" s="64"/>
      <c r="S22" s="60"/>
      <c r="T22" s="65"/>
      <c r="U22" s="66"/>
      <c r="V22" s="65"/>
      <c r="W22" s="61"/>
      <c r="X22" s="64"/>
      <c r="Y22" s="60">
        <f>SUM(Y5:Y21)</f>
        <v>1182.2431449000001</v>
      </c>
    </row>
    <row r="23" spans="1:25" x14ac:dyDescent="0.2">
      <c r="D23" s="8"/>
      <c r="F23" s="25"/>
      <c r="G23" s="3"/>
      <c r="H23" s="20"/>
      <c r="I23" s="20"/>
      <c r="J23" s="20"/>
      <c r="K23" s="20"/>
      <c r="L23" s="60"/>
      <c r="M23" s="61"/>
      <c r="N23" s="62"/>
      <c r="O23" s="60"/>
      <c r="P23" s="63"/>
      <c r="Q23" s="61"/>
      <c r="R23" s="64"/>
      <c r="S23" s="60"/>
      <c r="T23" s="65"/>
      <c r="U23" s="66"/>
      <c r="V23" s="65"/>
      <c r="W23" s="61"/>
      <c r="X23" s="64"/>
      <c r="Y23" s="60"/>
    </row>
    <row r="24" spans="1:25" x14ac:dyDescent="0.2">
      <c r="A24" s="8">
        <v>5570000</v>
      </c>
      <c r="B24" s="3" t="s">
        <v>288</v>
      </c>
      <c r="C24" s="3">
        <v>1</v>
      </c>
      <c r="D24" s="8">
        <v>1731</v>
      </c>
      <c r="E24" s="3" t="s">
        <v>253</v>
      </c>
      <c r="F24" s="24" t="s">
        <v>289</v>
      </c>
      <c r="G24" s="3"/>
      <c r="H24" s="20" t="s">
        <v>255</v>
      </c>
      <c r="I24" s="20" t="s">
        <v>255</v>
      </c>
      <c r="J24" s="20" t="s">
        <v>255</v>
      </c>
      <c r="K24" s="20" t="s">
        <v>255</v>
      </c>
      <c r="L24" s="60">
        <v>-146472.75</v>
      </c>
      <c r="M24" s="61" t="s">
        <v>0</v>
      </c>
      <c r="N24" s="62">
        <v>8.1414E-2</v>
      </c>
      <c r="O24" s="60">
        <f t="shared" ref="O24:O55" si="0">L24*N24</f>
        <v>-11924.932468499999</v>
      </c>
      <c r="P24" s="63"/>
      <c r="Q24" s="61" t="str">
        <f t="shared" ref="Q24:Q30" si="1">M24</f>
        <v>SG</v>
      </c>
      <c r="R24" s="64">
        <v>8.1414E-2</v>
      </c>
      <c r="S24" s="60">
        <f t="shared" ref="S24:S55" si="2">$L24*R24</f>
        <v>-11924.932468499999</v>
      </c>
      <c r="T24" s="65"/>
      <c r="U24" s="66">
        <f t="shared" ref="U24:U55" si="3">S24-O24</f>
        <v>0</v>
      </c>
      <c r="V24" s="65"/>
      <c r="W24" s="61" t="s">
        <v>0</v>
      </c>
      <c r="X24" s="64">
        <v>8.1414E-2</v>
      </c>
      <c r="Y24" s="60">
        <f t="shared" ref="Y24:Y55" si="4">X24*L24</f>
        <v>-11924.932468499999</v>
      </c>
    </row>
    <row r="25" spans="1:25" ht="25.5" x14ac:dyDescent="0.2">
      <c r="A25" s="8">
        <v>5570000</v>
      </c>
      <c r="B25" s="3" t="s">
        <v>288</v>
      </c>
      <c r="C25" s="3">
        <v>1</v>
      </c>
      <c r="D25" s="8">
        <v>11828</v>
      </c>
      <c r="E25" s="3" t="s">
        <v>290</v>
      </c>
      <c r="F25" s="24" t="s">
        <v>291</v>
      </c>
      <c r="G25" s="3"/>
      <c r="H25" s="20">
        <v>4290</v>
      </c>
      <c r="I25" s="20">
        <v>660</v>
      </c>
      <c r="J25" s="20">
        <v>9.25</v>
      </c>
      <c r="K25" s="20">
        <v>4299.25</v>
      </c>
      <c r="L25" s="60">
        <v>4299.25</v>
      </c>
      <c r="M25" s="61" t="s">
        <v>0</v>
      </c>
      <c r="N25" s="62">
        <v>8.1414E-2</v>
      </c>
      <c r="O25" s="60">
        <f t="shared" si="0"/>
        <v>350.01913949999999</v>
      </c>
      <c r="P25" s="63"/>
      <c r="Q25" s="61" t="str">
        <f t="shared" si="1"/>
        <v>SG</v>
      </c>
      <c r="R25" s="64">
        <v>8.1414E-2</v>
      </c>
      <c r="S25" s="60">
        <f t="shared" si="2"/>
        <v>350.01913949999999</v>
      </c>
      <c r="T25" s="65"/>
      <c r="U25" s="66">
        <f t="shared" si="3"/>
        <v>0</v>
      </c>
      <c r="V25" s="65"/>
      <c r="W25" s="61" t="s">
        <v>0</v>
      </c>
      <c r="X25" s="64">
        <v>8.1414E-2</v>
      </c>
      <c r="Y25" s="60">
        <f t="shared" si="4"/>
        <v>350.01913949999999</v>
      </c>
    </row>
    <row r="26" spans="1:25" x14ac:dyDescent="0.2">
      <c r="A26" s="8">
        <v>5570000</v>
      </c>
      <c r="B26" s="3" t="s">
        <v>288</v>
      </c>
      <c r="C26" s="3">
        <v>1</v>
      </c>
      <c r="D26" s="8">
        <v>11879</v>
      </c>
      <c r="E26" s="3" t="s">
        <v>292</v>
      </c>
      <c r="F26" s="24" t="s">
        <v>293</v>
      </c>
      <c r="G26" s="3"/>
      <c r="H26" s="20"/>
      <c r="I26" s="20"/>
      <c r="J26" s="20">
        <v>4116.88</v>
      </c>
      <c r="K26" s="20">
        <v>4116.88</v>
      </c>
      <c r="L26" s="60">
        <v>4116.88</v>
      </c>
      <c r="M26" s="61" t="s">
        <v>0</v>
      </c>
      <c r="N26" s="62">
        <v>8.1414E-2</v>
      </c>
      <c r="O26" s="60">
        <f t="shared" si="0"/>
        <v>335.17166832000004</v>
      </c>
      <c r="P26" s="63"/>
      <c r="Q26" s="61" t="str">
        <f t="shared" si="1"/>
        <v>SG</v>
      </c>
      <c r="R26" s="64">
        <v>8.1414E-2</v>
      </c>
      <c r="S26" s="60">
        <f t="shared" si="2"/>
        <v>335.17166832000004</v>
      </c>
      <c r="T26" s="65"/>
      <c r="U26" s="66">
        <f t="shared" si="3"/>
        <v>0</v>
      </c>
      <c r="V26" s="65"/>
      <c r="W26" s="61" t="s">
        <v>0</v>
      </c>
      <c r="X26" s="64">
        <v>8.1414E-2</v>
      </c>
      <c r="Y26" s="60">
        <f t="shared" si="4"/>
        <v>335.17166832000004</v>
      </c>
    </row>
    <row r="27" spans="1:25" x14ac:dyDescent="0.2">
      <c r="A27" s="8">
        <v>5570000</v>
      </c>
      <c r="B27" s="3" t="s">
        <v>288</v>
      </c>
      <c r="C27" s="3">
        <v>1</v>
      </c>
      <c r="D27" s="8">
        <v>12654</v>
      </c>
      <c r="E27" s="3" t="s">
        <v>294</v>
      </c>
      <c r="F27" s="24" t="s">
        <v>295</v>
      </c>
      <c r="G27" s="3"/>
      <c r="H27" s="20"/>
      <c r="I27" s="20"/>
      <c r="J27" s="20">
        <v>1653.3</v>
      </c>
      <c r="K27" s="20">
        <v>1653.3</v>
      </c>
      <c r="L27" s="60">
        <v>1653.3</v>
      </c>
      <c r="M27" s="61" t="s">
        <v>0</v>
      </c>
      <c r="N27" s="62">
        <v>8.1414E-2</v>
      </c>
      <c r="O27" s="60">
        <f t="shared" si="0"/>
        <v>134.60176619999999</v>
      </c>
      <c r="P27" s="63"/>
      <c r="Q27" s="61" t="str">
        <f t="shared" si="1"/>
        <v>SG</v>
      </c>
      <c r="R27" s="64">
        <v>8.1414E-2</v>
      </c>
      <c r="S27" s="60">
        <f t="shared" si="2"/>
        <v>134.60176619999999</v>
      </c>
      <c r="T27" s="65"/>
      <c r="U27" s="66">
        <f t="shared" si="3"/>
        <v>0</v>
      </c>
      <c r="V27" s="65"/>
      <c r="W27" s="61" t="s">
        <v>0</v>
      </c>
      <c r="X27" s="64">
        <v>8.1414E-2</v>
      </c>
      <c r="Y27" s="60">
        <f t="shared" si="4"/>
        <v>134.60176619999999</v>
      </c>
    </row>
    <row r="28" spans="1:25" x14ac:dyDescent="0.2">
      <c r="A28" s="8">
        <v>5570000</v>
      </c>
      <c r="B28" s="3" t="s">
        <v>288</v>
      </c>
      <c r="C28" s="3">
        <v>1</v>
      </c>
      <c r="D28" s="8">
        <v>12827</v>
      </c>
      <c r="E28" s="3" t="s">
        <v>296</v>
      </c>
      <c r="F28" s="24" t="s">
        <v>297</v>
      </c>
      <c r="G28" s="3" t="s">
        <v>250</v>
      </c>
      <c r="H28" s="20" t="s">
        <v>255</v>
      </c>
      <c r="I28" s="20" t="s">
        <v>255</v>
      </c>
      <c r="J28" s="20" t="s">
        <v>255</v>
      </c>
      <c r="K28" s="20" t="s">
        <v>255</v>
      </c>
      <c r="L28" s="60">
        <v>5378.3799999999464</v>
      </c>
      <c r="M28" s="61" t="s">
        <v>0</v>
      </c>
      <c r="N28" s="62">
        <v>8.1414E-2</v>
      </c>
      <c r="O28" s="60">
        <f t="shared" si="0"/>
        <v>437.87542931999565</v>
      </c>
      <c r="P28" s="63"/>
      <c r="Q28" s="61" t="str">
        <f t="shared" si="1"/>
        <v>SG</v>
      </c>
      <c r="R28" s="64">
        <v>8.1414E-2</v>
      </c>
      <c r="S28" s="60">
        <f t="shared" si="2"/>
        <v>437.87542931999565</v>
      </c>
      <c r="T28" s="65"/>
      <c r="U28" s="66">
        <f t="shared" si="3"/>
        <v>0</v>
      </c>
      <c r="V28" s="65"/>
      <c r="W28" s="61" t="s">
        <v>0</v>
      </c>
      <c r="X28" s="64">
        <v>8.1414E-2</v>
      </c>
      <c r="Y28" s="60">
        <f t="shared" si="4"/>
        <v>437.87542931999565</v>
      </c>
    </row>
    <row r="29" spans="1:25" ht="25.5" x14ac:dyDescent="0.2">
      <c r="A29" s="8">
        <v>5570000</v>
      </c>
      <c r="B29" s="3" t="s">
        <v>288</v>
      </c>
      <c r="C29" s="3">
        <v>1</v>
      </c>
      <c r="D29" s="8" t="s">
        <v>298</v>
      </c>
      <c r="E29" s="3" t="s">
        <v>299</v>
      </c>
      <c r="F29" s="24" t="s">
        <v>300</v>
      </c>
      <c r="G29" s="15" t="s">
        <v>301</v>
      </c>
      <c r="H29" s="20">
        <v>92563</v>
      </c>
      <c r="I29" s="20">
        <v>444</v>
      </c>
      <c r="J29" s="20">
        <v>18.11</v>
      </c>
      <c r="K29" s="20">
        <v>92581.11</v>
      </c>
      <c r="L29" s="60">
        <v>92581.11</v>
      </c>
      <c r="M29" s="61" t="s">
        <v>0</v>
      </c>
      <c r="N29" s="62">
        <v>8.1414E-2</v>
      </c>
      <c r="O29" s="60">
        <f t="shared" si="0"/>
        <v>7537.3984895399999</v>
      </c>
      <c r="P29" s="63"/>
      <c r="Q29" s="61" t="str">
        <f t="shared" si="1"/>
        <v>SG</v>
      </c>
      <c r="R29" s="64">
        <v>8.1414E-2</v>
      </c>
      <c r="S29" s="60">
        <f t="shared" si="2"/>
        <v>7537.3984895399999</v>
      </c>
      <c r="T29" s="65"/>
      <c r="U29" s="66">
        <f t="shared" si="3"/>
        <v>0</v>
      </c>
      <c r="V29" s="65"/>
      <c r="W29" s="61" t="s">
        <v>0</v>
      </c>
      <c r="X29" s="64">
        <v>8.1414E-2</v>
      </c>
      <c r="Y29" s="60">
        <f t="shared" si="4"/>
        <v>7537.3984895399999</v>
      </c>
    </row>
    <row r="30" spans="1:25" x14ac:dyDescent="0.2">
      <c r="A30" s="8">
        <v>5570000</v>
      </c>
      <c r="B30" s="3" t="s">
        <v>288</v>
      </c>
      <c r="C30" s="3">
        <v>1</v>
      </c>
      <c r="D30" s="8" t="s">
        <v>302</v>
      </c>
      <c r="E30" s="3" t="s">
        <v>303</v>
      </c>
      <c r="F30" s="24" t="s">
        <v>304</v>
      </c>
      <c r="G30" s="15"/>
      <c r="H30" s="20">
        <v>6370</v>
      </c>
      <c r="I30" s="20">
        <v>216</v>
      </c>
      <c r="J30" s="20">
        <v>0</v>
      </c>
      <c r="K30" s="20">
        <v>6370</v>
      </c>
      <c r="L30" s="60">
        <v>6370</v>
      </c>
      <c r="M30" s="61" t="s">
        <v>0</v>
      </c>
      <c r="N30" s="62">
        <v>8.1414E-2</v>
      </c>
      <c r="O30" s="60">
        <f t="shared" si="0"/>
        <v>518.60717999999997</v>
      </c>
      <c r="P30" s="63"/>
      <c r="Q30" s="61" t="str">
        <f t="shared" si="1"/>
        <v>SG</v>
      </c>
      <c r="R30" s="64">
        <v>8.1414E-2</v>
      </c>
      <c r="S30" s="60">
        <f t="shared" si="2"/>
        <v>518.60717999999997</v>
      </c>
      <c r="T30" s="65"/>
      <c r="U30" s="66">
        <f t="shared" si="3"/>
        <v>0</v>
      </c>
      <c r="V30" s="65"/>
      <c r="W30" s="61" t="s">
        <v>0</v>
      </c>
      <c r="X30" s="64">
        <v>8.1414E-2</v>
      </c>
      <c r="Y30" s="60">
        <f t="shared" si="4"/>
        <v>518.60717999999997</v>
      </c>
    </row>
    <row r="31" spans="1:25" x14ac:dyDescent="0.2">
      <c r="A31" s="8">
        <v>5570000</v>
      </c>
      <c r="B31" s="3" t="s">
        <v>288</v>
      </c>
      <c r="C31" s="3">
        <v>1</v>
      </c>
      <c r="D31" s="8" t="s">
        <v>305</v>
      </c>
      <c r="E31" s="3" t="s">
        <v>306</v>
      </c>
      <c r="F31" s="19" t="s">
        <v>307</v>
      </c>
      <c r="G31" s="15"/>
      <c r="H31" s="20">
        <v>111394.17</v>
      </c>
      <c r="I31" s="20">
        <v>251</v>
      </c>
      <c r="J31" s="20">
        <v>1845.83</v>
      </c>
      <c r="K31" s="20">
        <v>113240</v>
      </c>
      <c r="L31" s="60">
        <v>113240</v>
      </c>
      <c r="M31" s="61" t="s">
        <v>0</v>
      </c>
      <c r="N31" s="62">
        <v>8.1414E-2</v>
      </c>
      <c r="O31" s="60">
        <f t="shared" si="0"/>
        <v>9219.3213599999999</v>
      </c>
      <c r="P31" s="63"/>
      <c r="Q31" s="61" t="s">
        <v>27</v>
      </c>
      <c r="R31" s="64">
        <v>0.224742</v>
      </c>
      <c r="S31" s="60">
        <f t="shared" si="2"/>
        <v>25449.784080000001</v>
      </c>
      <c r="T31" s="65"/>
      <c r="U31" s="66">
        <f t="shared" si="3"/>
        <v>16230.462720000001</v>
      </c>
      <c r="V31" s="65"/>
      <c r="W31" s="61" t="s">
        <v>27</v>
      </c>
      <c r="X31" s="64">
        <v>0.224742</v>
      </c>
      <c r="Y31" s="60">
        <f t="shared" si="4"/>
        <v>25449.784080000001</v>
      </c>
    </row>
    <row r="32" spans="1:25" x14ac:dyDescent="0.2">
      <c r="A32" s="8">
        <v>5570000</v>
      </c>
      <c r="B32" s="3" t="s">
        <v>288</v>
      </c>
      <c r="C32" s="3">
        <v>1</v>
      </c>
      <c r="D32" s="8" t="s">
        <v>308</v>
      </c>
      <c r="E32" s="3" t="s">
        <v>309</v>
      </c>
      <c r="F32" s="19" t="s">
        <v>310</v>
      </c>
      <c r="G32" s="15"/>
      <c r="H32" s="20">
        <v>25087.5</v>
      </c>
      <c r="I32" s="20">
        <v>234</v>
      </c>
      <c r="J32" s="20">
        <v>0</v>
      </c>
      <c r="K32" s="20">
        <v>25087.5</v>
      </c>
      <c r="L32" s="60">
        <v>25087.5</v>
      </c>
      <c r="M32" s="61" t="s">
        <v>0</v>
      </c>
      <c r="N32" s="62">
        <v>8.1414E-2</v>
      </c>
      <c r="O32" s="60">
        <f t="shared" si="0"/>
        <v>2042.4737250000001</v>
      </c>
      <c r="P32" s="63"/>
      <c r="Q32" s="61" t="s">
        <v>27</v>
      </c>
      <c r="R32" s="64">
        <v>0.224742</v>
      </c>
      <c r="S32" s="60">
        <f t="shared" si="2"/>
        <v>5638.2149250000002</v>
      </c>
      <c r="T32" s="65"/>
      <c r="U32" s="66">
        <f t="shared" si="3"/>
        <v>3595.7412000000004</v>
      </c>
      <c r="V32" s="65"/>
      <c r="W32" s="61" t="s">
        <v>27</v>
      </c>
      <c r="X32" s="64">
        <v>0.224742</v>
      </c>
      <c r="Y32" s="60">
        <f t="shared" si="4"/>
        <v>5638.2149250000002</v>
      </c>
    </row>
    <row r="33" spans="1:25" ht="25.5" x14ac:dyDescent="0.2">
      <c r="A33" s="8">
        <v>5570000</v>
      </c>
      <c r="B33" s="3" t="s">
        <v>288</v>
      </c>
      <c r="C33" s="3">
        <v>1</v>
      </c>
      <c r="D33" s="8" t="s">
        <v>311</v>
      </c>
      <c r="E33" s="3" t="s">
        <v>312</v>
      </c>
      <c r="F33" s="24" t="s">
        <v>313</v>
      </c>
      <c r="G33" s="15" t="s">
        <v>314</v>
      </c>
      <c r="H33" s="20">
        <v>437582.23</v>
      </c>
      <c r="I33" s="20">
        <v>225</v>
      </c>
      <c r="J33" s="20">
        <v>56620.81</v>
      </c>
      <c r="K33" s="20">
        <v>494203.04</v>
      </c>
      <c r="L33" s="60">
        <v>494203.04000000015</v>
      </c>
      <c r="M33" s="61" t="s">
        <v>0</v>
      </c>
      <c r="N33" s="62">
        <v>8.1414E-2</v>
      </c>
      <c r="O33" s="60">
        <f t="shared" si="0"/>
        <v>40235.04629856001</v>
      </c>
      <c r="P33" s="63"/>
      <c r="Q33" s="61" t="s">
        <v>27</v>
      </c>
      <c r="R33" s="64">
        <v>0.224742</v>
      </c>
      <c r="S33" s="60">
        <f t="shared" si="2"/>
        <v>111068.17961568003</v>
      </c>
      <c r="T33" s="65"/>
      <c r="U33" s="66">
        <f t="shared" si="3"/>
        <v>70833.133317120024</v>
      </c>
      <c r="V33" s="65"/>
      <c r="W33" s="61" t="s">
        <v>27</v>
      </c>
      <c r="X33" s="64">
        <v>0.224742</v>
      </c>
      <c r="Y33" s="60">
        <f t="shared" si="4"/>
        <v>111068.17961568003</v>
      </c>
    </row>
    <row r="34" spans="1:25" x14ac:dyDescent="0.2">
      <c r="A34" s="8">
        <v>5570000</v>
      </c>
      <c r="B34" s="3" t="s">
        <v>288</v>
      </c>
      <c r="C34" s="3">
        <v>1</v>
      </c>
      <c r="D34" s="8" t="s">
        <v>315</v>
      </c>
      <c r="E34" s="3" t="s">
        <v>316</v>
      </c>
      <c r="F34" s="19" t="s">
        <v>317</v>
      </c>
      <c r="G34" s="15"/>
      <c r="H34" s="20">
        <v>214713.5</v>
      </c>
      <c r="I34" s="20">
        <v>349</v>
      </c>
      <c r="J34" s="20">
        <v>11474.56</v>
      </c>
      <c r="K34" s="20">
        <v>226188.06</v>
      </c>
      <c r="L34" s="60">
        <v>226188.06</v>
      </c>
      <c r="M34" s="61" t="s">
        <v>0</v>
      </c>
      <c r="N34" s="62">
        <v>8.1414E-2</v>
      </c>
      <c r="O34" s="60">
        <f t="shared" si="0"/>
        <v>18414.87471684</v>
      </c>
      <c r="P34" s="63"/>
      <c r="Q34" s="61" t="s">
        <v>27</v>
      </c>
      <c r="R34" s="64">
        <v>0.224742</v>
      </c>
      <c r="S34" s="60">
        <f t="shared" si="2"/>
        <v>50833.956980520001</v>
      </c>
      <c r="T34" s="65"/>
      <c r="U34" s="66">
        <f t="shared" si="3"/>
        <v>32419.08226368</v>
      </c>
      <c r="V34" s="65"/>
      <c r="W34" s="61" t="s">
        <v>27</v>
      </c>
      <c r="X34" s="64">
        <v>0.224742</v>
      </c>
      <c r="Y34" s="60">
        <f t="shared" si="4"/>
        <v>50833.956980520001</v>
      </c>
    </row>
    <row r="35" spans="1:25" x14ac:dyDescent="0.2">
      <c r="A35" s="8">
        <v>5570000</v>
      </c>
      <c r="B35" s="3" t="s">
        <v>288</v>
      </c>
      <c r="C35" s="3">
        <v>1</v>
      </c>
      <c r="D35" s="8" t="s">
        <v>318</v>
      </c>
      <c r="E35" s="3" t="s">
        <v>319</v>
      </c>
      <c r="F35" s="19" t="s">
        <v>320</v>
      </c>
      <c r="G35" s="15"/>
      <c r="H35" s="20">
        <v>6668</v>
      </c>
      <c r="I35" s="20">
        <v>234</v>
      </c>
      <c r="J35" s="20">
        <v>0</v>
      </c>
      <c r="K35" s="20">
        <v>6668</v>
      </c>
      <c r="L35" s="60">
        <v>6668</v>
      </c>
      <c r="M35" s="61" t="s">
        <v>0</v>
      </c>
      <c r="N35" s="62">
        <v>8.1414E-2</v>
      </c>
      <c r="O35" s="60">
        <f t="shared" si="0"/>
        <v>542.86855200000002</v>
      </c>
      <c r="P35" s="63"/>
      <c r="Q35" s="61" t="str">
        <f>M35</f>
        <v>SG</v>
      </c>
      <c r="R35" s="64">
        <v>8.1414E-2</v>
      </c>
      <c r="S35" s="60">
        <f t="shared" si="2"/>
        <v>542.86855200000002</v>
      </c>
      <c r="T35" s="65"/>
      <c r="U35" s="66">
        <f t="shared" si="3"/>
        <v>0</v>
      </c>
      <c r="V35" s="65"/>
      <c r="W35" s="61" t="s">
        <v>0</v>
      </c>
      <c r="X35" s="64">
        <v>8.1414E-2</v>
      </c>
      <c r="Y35" s="60">
        <f t="shared" si="4"/>
        <v>542.86855200000002</v>
      </c>
    </row>
    <row r="36" spans="1:25" x14ac:dyDescent="0.2">
      <c r="A36" s="8">
        <v>5570000</v>
      </c>
      <c r="B36" s="3" t="s">
        <v>288</v>
      </c>
      <c r="C36" s="3">
        <v>1</v>
      </c>
      <c r="D36" s="8" t="s">
        <v>321</v>
      </c>
      <c r="E36" s="3" t="s">
        <v>322</v>
      </c>
      <c r="F36" s="24" t="s">
        <v>323</v>
      </c>
      <c r="G36" s="15"/>
      <c r="H36" s="20">
        <v>1450</v>
      </c>
      <c r="I36" s="20">
        <v>500</v>
      </c>
      <c r="J36" s="20">
        <v>20.7</v>
      </c>
      <c r="K36" s="20">
        <v>1470.7</v>
      </c>
      <c r="L36" s="60">
        <v>1470.7</v>
      </c>
      <c r="M36" s="61" t="s">
        <v>0</v>
      </c>
      <c r="N36" s="62">
        <v>8.1414E-2</v>
      </c>
      <c r="O36" s="60">
        <f t="shared" si="0"/>
        <v>119.73556980000001</v>
      </c>
      <c r="P36" s="63"/>
      <c r="Q36" s="61" t="str">
        <f>M36</f>
        <v>SG</v>
      </c>
      <c r="R36" s="64">
        <v>8.1414E-2</v>
      </c>
      <c r="S36" s="60">
        <f t="shared" si="2"/>
        <v>119.73556980000001</v>
      </c>
      <c r="T36" s="65"/>
      <c r="U36" s="66">
        <f t="shared" si="3"/>
        <v>0</v>
      </c>
      <c r="V36" s="65"/>
      <c r="W36" s="61" t="s">
        <v>0</v>
      </c>
      <c r="X36" s="64">
        <v>8.1414E-2</v>
      </c>
      <c r="Y36" s="60">
        <f t="shared" si="4"/>
        <v>119.73556980000001</v>
      </c>
    </row>
    <row r="37" spans="1:25" x14ac:dyDescent="0.2">
      <c r="A37" s="8">
        <v>5570000</v>
      </c>
      <c r="B37" s="3" t="s">
        <v>288</v>
      </c>
      <c r="C37" s="3">
        <v>1</v>
      </c>
      <c r="D37" s="8" t="s">
        <v>324</v>
      </c>
      <c r="E37" s="3" t="s">
        <v>325</v>
      </c>
      <c r="F37" s="19" t="s">
        <v>326</v>
      </c>
      <c r="G37" s="15"/>
      <c r="H37" s="20">
        <v>4298.91</v>
      </c>
      <c r="I37" s="20">
        <v>318</v>
      </c>
      <c r="J37" s="20">
        <v>0</v>
      </c>
      <c r="K37" s="20">
        <v>4298.91</v>
      </c>
      <c r="L37" s="60">
        <v>4298.91</v>
      </c>
      <c r="M37" s="61" t="s">
        <v>0</v>
      </c>
      <c r="N37" s="62">
        <v>8.1414E-2</v>
      </c>
      <c r="O37" s="60">
        <f t="shared" si="0"/>
        <v>349.99145873999998</v>
      </c>
      <c r="P37" s="63"/>
      <c r="Q37" s="61" t="str">
        <f>M37</f>
        <v>SG</v>
      </c>
      <c r="R37" s="64">
        <v>8.1414E-2</v>
      </c>
      <c r="S37" s="60">
        <f t="shared" si="2"/>
        <v>349.99145873999998</v>
      </c>
      <c r="T37" s="65"/>
      <c r="U37" s="66">
        <f t="shared" si="3"/>
        <v>0</v>
      </c>
      <c r="V37" s="65"/>
      <c r="W37" s="61" t="s">
        <v>0</v>
      </c>
      <c r="X37" s="64">
        <v>8.1414E-2</v>
      </c>
      <c r="Y37" s="60">
        <f t="shared" si="4"/>
        <v>349.99145873999998</v>
      </c>
    </row>
    <row r="38" spans="1:25" x14ac:dyDescent="0.2">
      <c r="A38" s="8">
        <v>5570000</v>
      </c>
      <c r="B38" s="3" t="s">
        <v>288</v>
      </c>
      <c r="C38" s="3">
        <v>1</v>
      </c>
      <c r="D38" s="8" t="s">
        <v>327</v>
      </c>
      <c r="E38" s="3" t="s">
        <v>328</v>
      </c>
      <c r="F38" s="19" t="s">
        <v>329</v>
      </c>
      <c r="G38" s="15"/>
      <c r="H38" s="20">
        <v>50684</v>
      </c>
      <c r="I38" s="20">
        <v>349</v>
      </c>
      <c r="J38" s="20">
        <v>58</v>
      </c>
      <c r="K38" s="20">
        <v>50742</v>
      </c>
      <c r="L38" s="60">
        <v>50742</v>
      </c>
      <c r="M38" s="61" t="s">
        <v>0</v>
      </c>
      <c r="N38" s="62">
        <v>8.1414E-2</v>
      </c>
      <c r="O38" s="60">
        <f t="shared" si="0"/>
        <v>4131.1091880000004</v>
      </c>
      <c r="P38" s="63"/>
      <c r="Q38" s="61" t="s">
        <v>14</v>
      </c>
      <c r="R38" s="64">
        <v>0</v>
      </c>
      <c r="S38" s="60">
        <f t="shared" si="2"/>
        <v>0</v>
      </c>
      <c r="T38" s="65"/>
      <c r="U38" s="66">
        <f t="shared" si="3"/>
        <v>-4131.1091880000004</v>
      </c>
      <c r="V38" s="65"/>
      <c r="W38" s="61" t="s">
        <v>14</v>
      </c>
      <c r="X38" s="64">
        <v>0</v>
      </c>
      <c r="Y38" s="60">
        <f t="shared" si="4"/>
        <v>0</v>
      </c>
    </row>
    <row r="39" spans="1:25" x14ac:dyDescent="0.2">
      <c r="A39" s="8">
        <v>5570000</v>
      </c>
      <c r="B39" s="3" t="s">
        <v>288</v>
      </c>
      <c r="C39" s="3">
        <v>1</v>
      </c>
      <c r="D39" s="8" t="s">
        <v>330</v>
      </c>
      <c r="E39" s="3" t="s">
        <v>331</v>
      </c>
      <c r="F39" s="26" t="s">
        <v>332</v>
      </c>
      <c r="G39" s="15"/>
      <c r="H39" s="20">
        <v>16218.65</v>
      </c>
      <c r="I39" s="20">
        <v>434</v>
      </c>
      <c r="J39" s="20">
        <v>843.5</v>
      </c>
      <c r="K39" s="20">
        <v>17062.150000000001</v>
      </c>
      <c r="L39" s="60">
        <v>17062.150000000001</v>
      </c>
      <c r="M39" s="61" t="s">
        <v>0</v>
      </c>
      <c r="N39" s="62">
        <v>8.1414E-2</v>
      </c>
      <c r="O39" s="60">
        <f t="shared" si="0"/>
        <v>1389.0978801000001</v>
      </c>
      <c r="P39" s="63"/>
      <c r="Q39" s="61" t="str">
        <f>M39</f>
        <v>SG</v>
      </c>
      <c r="R39" s="64">
        <v>8.1414E-2</v>
      </c>
      <c r="S39" s="60">
        <f t="shared" si="2"/>
        <v>1389.0978801000001</v>
      </c>
      <c r="T39" s="65"/>
      <c r="U39" s="66">
        <f t="shared" si="3"/>
        <v>0</v>
      </c>
      <c r="V39" s="65"/>
      <c r="W39" s="61" t="s">
        <v>0</v>
      </c>
      <c r="X39" s="64">
        <v>8.1414E-2</v>
      </c>
      <c r="Y39" s="60">
        <f t="shared" si="4"/>
        <v>1389.0978801000001</v>
      </c>
    </row>
    <row r="40" spans="1:25" x14ac:dyDescent="0.2">
      <c r="A40" s="8">
        <v>5570000</v>
      </c>
      <c r="B40" s="3" t="s">
        <v>288</v>
      </c>
      <c r="C40" s="3">
        <v>1</v>
      </c>
      <c r="D40" s="8" t="s">
        <v>333</v>
      </c>
      <c r="E40" s="3" t="s">
        <v>334</v>
      </c>
      <c r="F40" s="19" t="s">
        <v>335</v>
      </c>
      <c r="G40" s="15"/>
      <c r="H40" s="20">
        <v>1925</v>
      </c>
      <c r="I40" s="20">
        <v>350</v>
      </c>
      <c r="J40" s="20">
        <v>85</v>
      </c>
      <c r="K40" s="20">
        <v>2010</v>
      </c>
      <c r="L40" s="60">
        <v>2010</v>
      </c>
      <c r="M40" s="61" t="s">
        <v>0</v>
      </c>
      <c r="N40" s="62">
        <v>8.1414E-2</v>
      </c>
      <c r="O40" s="60">
        <f t="shared" si="0"/>
        <v>163.64214000000001</v>
      </c>
      <c r="P40" s="63"/>
      <c r="Q40" s="61" t="str">
        <f>M40</f>
        <v>SG</v>
      </c>
      <c r="R40" s="64">
        <v>8.1414E-2</v>
      </c>
      <c r="S40" s="60">
        <f t="shared" si="2"/>
        <v>163.64214000000001</v>
      </c>
      <c r="T40" s="65"/>
      <c r="U40" s="66">
        <f t="shared" si="3"/>
        <v>0</v>
      </c>
      <c r="V40" s="65"/>
      <c r="W40" s="61" t="s">
        <v>0</v>
      </c>
      <c r="X40" s="64">
        <v>8.1414E-2</v>
      </c>
      <c r="Y40" s="60">
        <f t="shared" si="4"/>
        <v>163.64214000000001</v>
      </c>
    </row>
    <row r="41" spans="1:25" ht="25.5" x14ac:dyDescent="0.2">
      <c r="A41" s="8">
        <v>5570000</v>
      </c>
      <c r="B41" s="3" t="s">
        <v>288</v>
      </c>
      <c r="C41" s="3">
        <v>1</v>
      </c>
      <c r="D41" s="8" t="s">
        <v>336</v>
      </c>
      <c r="E41" s="3" t="s">
        <v>337</v>
      </c>
      <c r="F41" s="19" t="s">
        <v>338</v>
      </c>
      <c r="G41" s="15" t="s">
        <v>301</v>
      </c>
      <c r="H41" s="20">
        <v>1966.13</v>
      </c>
      <c r="I41" s="20">
        <v>468</v>
      </c>
      <c r="J41" s="20">
        <v>0</v>
      </c>
      <c r="K41" s="20">
        <v>1966.13</v>
      </c>
      <c r="L41" s="60">
        <v>1966.13</v>
      </c>
      <c r="M41" s="61" t="s">
        <v>0</v>
      </c>
      <c r="N41" s="62">
        <v>8.1414E-2</v>
      </c>
      <c r="O41" s="60">
        <f t="shared" si="0"/>
        <v>160.07050782000002</v>
      </c>
      <c r="P41" s="63"/>
      <c r="Q41" s="61" t="str">
        <f>M41</f>
        <v>SG</v>
      </c>
      <c r="R41" s="64">
        <v>8.1414E-2</v>
      </c>
      <c r="S41" s="60">
        <f t="shared" si="2"/>
        <v>160.07050782000002</v>
      </c>
      <c r="T41" s="65"/>
      <c r="U41" s="66">
        <f t="shared" si="3"/>
        <v>0</v>
      </c>
      <c r="V41" s="65"/>
      <c r="W41" s="61" t="s">
        <v>0</v>
      </c>
      <c r="X41" s="64">
        <v>8.1414E-2</v>
      </c>
      <c r="Y41" s="60">
        <f t="shared" si="4"/>
        <v>160.07050782000002</v>
      </c>
    </row>
    <row r="42" spans="1:25" x14ac:dyDescent="0.2">
      <c r="A42" s="8">
        <v>5570000</v>
      </c>
      <c r="B42" s="3" t="s">
        <v>288</v>
      </c>
      <c r="C42" s="3">
        <v>1</v>
      </c>
      <c r="D42" s="8" t="s">
        <v>339</v>
      </c>
      <c r="E42" s="3" t="s">
        <v>340</v>
      </c>
      <c r="F42" s="19" t="s">
        <v>341</v>
      </c>
      <c r="G42" s="15"/>
      <c r="H42" s="20">
        <v>322</v>
      </c>
      <c r="I42" s="20">
        <v>460</v>
      </c>
      <c r="J42" s="20">
        <v>0</v>
      </c>
      <c r="K42" s="20">
        <v>322</v>
      </c>
      <c r="L42" s="60">
        <v>322</v>
      </c>
      <c r="M42" s="61" t="s">
        <v>0</v>
      </c>
      <c r="N42" s="62">
        <v>8.1414E-2</v>
      </c>
      <c r="O42" s="60">
        <f t="shared" si="0"/>
        <v>26.215308</v>
      </c>
      <c r="P42" s="63"/>
      <c r="Q42" s="61" t="str">
        <f>M42</f>
        <v>SG</v>
      </c>
      <c r="R42" s="64">
        <v>8.1414E-2</v>
      </c>
      <c r="S42" s="60">
        <f t="shared" si="2"/>
        <v>26.215308</v>
      </c>
      <c r="T42" s="65"/>
      <c r="U42" s="66">
        <f t="shared" si="3"/>
        <v>0</v>
      </c>
      <c r="V42" s="65"/>
      <c r="W42" s="61" t="s">
        <v>0</v>
      </c>
      <c r="X42" s="64">
        <v>8.1414E-2</v>
      </c>
      <c r="Y42" s="60">
        <f t="shared" si="4"/>
        <v>26.215308</v>
      </c>
    </row>
    <row r="43" spans="1:25" x14ac:dyDescent="0.2">
      <c r="A43" s="8">
        <v>5570000</v>
      </c>
      <c r="B43" s="3" t="s">
        <v>288</v>
      </c>
      <c r="C43" s="3">
        <v>1</v>
      </c>
      <c r="D43" s="8" t="s">
        <v>342</v>
      </c>
      <c r="E43" s="3" t="s">
        <v>343</v>
      </c>
      <c r="F43" s="19" t="s">
        <v>344</v>
      </c>
      <c r="G43" s="15"/>
      <c r="H43" s="20">
        <v>11040</v>
      </c>
      <c r="I43" s="20">
        <v>246</v>
      </c>
      <c r="J43" s="20">
        <v>1410.22</v>
      </c>
      <c r="K43" s="20">
        <v>12450.22</v>
      </c>
      <c r="L43" s="60">
        <v>12450.220000000001</v>
      </c>
      <c r="M43" s="61" t="s">
        <v>0</v>
      </c>
      <c r="N43" s="62">
        <v>8.1414E-2</v>
      </c>
      <c r="O43" s="60">
        <f t="shared" si="0"/>
        <v>1013.6222110800001</v>
      </c>
      <c r="P43" s="63"/>
      <c r="Q43" s="61" t="s">
        <v>27</v>
      </c>
      <c r="R43" s="64">
        <v>0.224742</v>
      </c>
      <c r="S43" s="60">
        <f t="shared" si="2"/>
        <v>2798.0873432400003</v>
      </c>
      <c r="T43" s="65"/>
      <c r="U43" s="66">
        <f t="shared" si="3"/>
        <v>1784.4651321600004</v>
      </c>
      <c r="V43" s="65"/>
      <c r="W43" s="61" t="s">
        <v>27</v>
      </c>
      <c r="X43" s="64">
        <v>0.224742</v>
      </c>
      <c r="Y43" s="60">
        <f t="shared" si="4"/>
        <v>2798.0873432400003</v>
      </c>
    </row>
    <row r="44" spans="1:25" x14ac:dyDescent="0.2">
      <c r="A44" s="8">
        <v>5570000</v>
      </c>
      <c r="B44" s="3" t="s">
        <v>288</v>
      </c>
      <c r="C44" s="3">
        <v>1</v>
      </c>
      <c r="D44" s="8" t="s">
        <v>345</v>
      </c>
      <c r="E44" s="3" t="s">
        <v>346</v>
      </c>
      <c r="F44" s="25" t="s">
        <v>347</v>
      </c>
      <c r="G44" s="15"/>
      <c r="H44" s="20">
        <v>5568</v>
      </c>
      <c r="I44" s="20">
        <v>236</v>
      </c>
      <c r="J44" s="20">
        <v>0</v>
      </c>
      <c r="K44" s="20">
        <v>5568</v>
      </c>
      <c r="L44" s="60">
        <v>5568</v>
      </c>
      <c r="M44" s="61" t="s">
        <v>0</v>
      </c>
      <c r="N44" s="62">
        <v>8.1414E-2</v>
      </c>
      <c r="O44" s="60">
        <f t="shared" si="0"/>
        <v>453.313152</v>
      </c>
      <c r="P44" s="63"/>
      <c r="Q44" s="61" t="s">
        <v>14</v>
      </c>
      <c r="R44" s="64">
        <v>0</v>
      </c>
      <c r="S44" s="60">
        <f t="shared" si="2"/>
        <v>0</v>
      </c>
      <c r="T44" s="65"/>
      <c r="U44" s="66">
        <f t="shared" si="3"/>
        <v>-453.313152</v>
      </c>
      <c r="V44" s="65"/>
      <c r="W44" s="61" t="s">
        <v>14</v>
      </c>
      <c r="X44" s="64">
        <v>0</v>
      </c>
      <c r="Y44" s="60">
        <f t="shared" si="4"/>
        <v>0</v>
      </c>
    </row>
    <row r="45" spans="1:25" x14ac:dyDescent="0.2">
      <c r="A45" s="8">
        <v>5570000</v>
      </c>
      <c r="B45" s="3" t="s">
        <v>288</v>
      </c>
      <c r="C45" s="3">
        <v>1</v>
      </c>
      <c r="D45" s="8" t="s">
        <v>348</v>
      </c>
      <c r="E45" s="3" t="s">
        <v>349</v>
      </c>
      <c r="F45" s="19" t="s">
        <v>350</v>
      </c>
      <c r="G45" s="15"/>
      <c r="H45" s="20">
        <v>400</v>
      </c>
      <c r="I45" s="20">
        <v>240</v>
      </c>
      <c r="J45" s="20">
        <v>0</v>
      </c>
      <c r="K45" s="20">
        <v>400</v>
      </c>
      <c r="L45" s="60">
        <v>400</v>
      </c>
      <c r="M45" s="61" t="s">
        <v>0</v>
      </c>
      <c r="N45" s="62">
        <v>8.1414E-2</v>
      </c>
      <c r="O45" s="60">
        <f t="shared" si="0"/>
        <v>32.565600000000003</v>
      </c>
      <c r="P45" s="63"/>
      <c r="Q45" s="61" t="s">
        <v>14</v>
      </c>
      <c r="R45" s="64">
        <v>0</v>
      </c>
      <c r="S45" s="60">
        <f t="shared" si="2"/>
        <v>0</v>
      </c>
      <c r="T45" s="65"/>
      <c r="U45" s="66">
        <f t="shared" si="3"/>
        <v>-32.565600000000003</v>
      </c>
      <c r="V45" s="65"/>
      <c r="W45" s="61" t="s">
        <v>14</v>
      </c>
      <c r="X45" s="64">
        <v>0</v>
      </c>
      <c r="Y45" s="60">
        <f t="shared" si="4"/>
        <v>0</v>
      </c>
    </row>
    <row r="46" spans="1:25" x14ac:dyDescent="0.2">
      <c r="A46" s="8">
        <v>5570000</v>
      </c>
      <c r="B46" s="3" t="s">
        <v>288</v>
      </c>
      <c r="C46" s="3">
        <v>1</v>
      </c>
      <c r="D46" s="8" t="s">
        <v>351</v>
      </c>
      <c r="E46" s="3" t="s">
        <v>352</v>
      </c>
      <c r="F46" s="19" t="s">
        <v>353</v>
      </c>
      <c r="G46" s="15"/>
      <c r="H46" s="20">
        <v>1035</v>
      </c>
      <c r="I46" s="20">
        <v>345</v>
      </c>
      <c r="J46" s="20">
        <v>0</v>
      </c>
      <c r="K46" s="20">
        <v>1035</v>
      </c>
      <c r="L46" s="60">
        <v>1035</v>
      </c>
      <c r="M46" s="61" t="s">
        <v>0</v>
      </c>
      <c r="N46" s="62">
        <v>8.1414E-2</v>
      </c>
      <c r="O46" s="60">
        <f t="shared" si="0"/>
        <v>84.263490000000004</v>
      </c>
      <c r="P46" s="63"/>
      <c r="Q46" s="61" t="s">
        <v>27</v>
      </c>
      <c r="R46" s="64">
        <v>0.224742</v>
      </c>
      <c r="S46" s="60">
        <f t="shared" si="2"/>
        <v>232.60796999999999</v>
      </c>
      <c r="T46" s="65"/>
      <c r="U46" s="66">
        <f t="shared" si="3"/>
        <v>148.34447999999998</v>
      </c>
      <c r="V46" s="65"/>
      <c r="W46" s="61" t="s">
        <v>27</v>
      </c>
      <c r="X46" s="64">
        <v>0.224742</v>
      </c>
      <c r="Y46" s="60">
        <f t="shared" si="4"/>
        <v>232.60796999999999</v>
      </c>
    </row>
    <row r="47" spans="1:25" x14ac:dyDescent="0.2">
      <c r="A47" s="8">
        <v>5570000</v>
      </c>
      <c r="B47" s="3" t="s">
        <v>288</v>
      </c>
      <c r="C47" s="3">
        <v>1</v>
      </c>
      <c r="D47" s="8" t="s">
        <v>354</v>
      </c>
      <c r="E47" s="3" t="s">
        <v>355</v>
      </c>
      <c r="F47" s="19" t="s">
        <v>356</v>
      </c>
      <c r="G47" s="15"/>
      <c r="H47" s="20">
        <v>5002.5</v>
      </c>
      <c r="I47" s="20">
        <v>345</v>
      </c>
      <c r="J47" s="20">
        <v>0</v>
      </c>
      <c r="K47" s="20">
        <v>5002.5</v>
      </c>
      <c r="L47" s="60">
        <v>5002.5</v>
      </c>
      <c r="M47" s="61" t="s">
        <v>0</v>
      </c>
      <c r="N47" s="62">
        <v>8.1414E-2</v>
      </c>
      <c r="O47" s="60">
        <f t="shared" si="0"/>
        <v>407.27353499999998</v>
      </c>
      <c r="P47" s="63"/>
      <c r="Q47" s="61" t="s">
        <v>14</v>
      </c>
      <c r="R47" s="64">
        <v>0</v>
      </c>
      <c r="S47" s="60">
        <f t="shared" si="2"/>
        <v>0</v>
      </c>
      <c r="T47" s="65"/>
      <c r="U47" s="66">
        <f t="shared" si="3"/>
        <v>-407.27353499999998</v>
      </c>
      <c r="V47" s="65"/>
      <c r="W47" s="61" t="s">
        <v>14</v>
      </c>
      <c r="X47" s="64">
        <v>0</v>
      </c>
      <c r="Y47" s="60">
        <f t="shared" si="4"/>
        <v>0</v>
      </c>
    </row>
    <row r="48" spans="1:25" x14ac:dyDescent="0.2">
      <c r="A48" s="8">
        <v>5570000</v>
      </c>
      <c r="B48" s="3" t="s">
        <v>288</v>
      </c>
      <c r="C48" s="3">
        <v>1</v>
      </c>
      <c r="D48" s="8" t="s">
        <v>357</v>
      </c>
      <c r="E48" s="3" t="s">
        <v>358</v>
      </c>
      <c r="F48" s="25" t="s">
        <v>347</v>
      </c>
      <c r="G48" s="15"/>
      <c r="H48" s="20">
        <v>2470.5</v>
      </c>
      <c r="I48" s="20">
        <v>405</v>
      </c>
      <c r="J48" s="20">
        <v>0</v>
      </c>
      <c r="K48" s="20">
        <v>2470.5</v>
      </c>
      <c r="L48" s="60">
        <v>2470.5</v>
      </c>
      <c r="M48" s="61" t="s">
        <v>0</v>
      </c>
      <c r="N48" s="62">
        <v>8.1414E-2</v>
      </c>
      <c r="O48" s="60">
        <f t="shared" si="0"/>
        <v>201.133287</v>
      </c>
      <c r="P48" s="63"/>
      <c r="Q48" s="61" t="s">
        <v>27</v>
      </c>
      <c r="R48" s="64">
        <v>0.224742</v>
      </c>
      <c r="S48" s="60">
        <f t="shared" si="2"/>
        <v>555.22511099999997</v>
      </c>
      <c r="T48" s="65"/>
      <c r="U48" s="66">
        <f t="shared" si="3"/>
        <v>354.09182399999997</v>
      </c>
      <c r="V48" s="65"/>
      <c r="W48" s="61" t="s">
        <v>27</v>
      </c>
      <c r="X48" s="64">
        <v>0.224742</v>
      </c>
      <c r="Y48" s="60">
        <f t="shared" si="4"/>
        <v>555.22511099999997</v>
      </c>
    </row>
    <row r="49" spans="1:25" x14ac:dyDescent="0.2">
      <c r="A49" s="8">
        <v>5570000</v>
      </c>
      <c r="B49" s="3" t="s">
        <v>288</v>
      </c>
      <c r="C49" s="3">
        <v>1</v>
      </c>
      <c r="D49" s="8" t="s">
        <v>359</v>
      </c>
      <c r="E49" s="3" t="s">
        <v>360</v>
      </c>
      <c r="F49" s="24" t="s">
        <v>361</v>
      </c>
      <c r="G49" s="15"/>
      <c r="H49" s="20">
        <v>4611.7299999999996</v>
      </c>
      <c r="I49" s="20">
        <v>234</v>
      </c>
      <c r="J49" s="20">
        <v>63.95</v>
      </c>
      <c r="K49" s="20">
        <v>4675.68</v>
      </c>
      <c r="L49" s="60">
        <v>4675.68</v>
      </c>
      <c r="M49" s="61" t="s">
        <v>0</v>
      </c>
      <c r="N49" s="62">
        <v>8.1414E-2</v>
      </c>
      <c r="O49" s="60">
        <f t="shared" si="0"/>
        <v>380.66581152000003</v>
      </c>
      <c r="P49" s="63"/>
      <c r="Q49" s="61" t="str">
        <f>M49</f>
        <v>SG</v>
      </c>
      <c r="R49" s="64">
        <v>8.1414E-2</v>
      </c>
      <c r="S49" s="60">
        <f t="shared" si="2"/>
        <v>380.66581152000003</v>
      </c>
      <c r="T49" s="65"/>
      <c r="U49" s="66">
        <f t="shared" si="3"/>
        <v>0</v>
      </c>
      <c r="V49" s="65"/>
      <c r="W49" s="61" t="s">
        <v>0</v>
      </c>
      <c r="X49" s="64">
        <v>8.1414E-2</v>
      </c>
      <c r="Y49" s="60">
        <f t="shared" si="4"/>
        <v>380.66581152000003</v>
      </c>
    </row>
    <row r="50" spans="1:25" x14ac:dyDescent="0.2">
      <c r="A50" s="8">
        <v>5570000</v>
      </c>
      <c r="B50" s="3" t="s">
        <v>288</v>
      </c>
      <c r="C50" s="3">
        <v>1</v>
      </c>
      <c r="D50" s="8" t="s">
        <v>362</v>
      </c>
      <c r="E50" s="3" t="s">
        <v>363</v>
      </c>
      <c r="F50" s="19" t="s">
        <v>364</v>
      </c>
      <c r="G50" s="15"/>
      <c r="H50" s="20">
        <v>1525</v>
      </c>
      <c r="I50" s="20">
        <v>305</v>
      </c>
      <c r="J50" s="20">
        <v>23985.42</v>
      </c>
      <c r="K50" s="20">
        <v>25510.42</v>
      </c>
      <c r="L50" s="60">
        <v>25510.42</v>
      </c>
      <c r="M50" s="61" t="s">
        <v>0</v>
      </c>
      <c r="N50" s="62">
        <v>8.1414E-2</v>
      </c>
      <c r="O50" s="60">
        <f t="shared" si="0"/>
        <v>2076.9053338799999</v>
      </c>
      <c r="P50" s="63"/>
      <c r="Q50" s="61" t="s">
        <v>27</v>
      </c>
      <c r="R50" s="64">
        <v>0.224742</v>
      </c>
      <c r="S50" s="60">
        <f t="shared" si="2"/>
        <v>5733.2628116399992</v>
      </c>
      <c r="T50" s="65"/>
      <c r="U50" s="66">
        <f t="shared" si="3"/>
        <v>3656.3574777599993</v>
      </c>
      <c r="V50" s="65"/>
      <c r="W50" s="61" t="s">
        <v>27</v>
      </c>
      <c r="X50" s="64">
        <v>0.224742</v>
      </c>
      <c r="Y50" s="60">
        <f t="shared" si="4"/>
        <v>5733.2628116399992</v>
      </c>
    </row>
    <row r="51" spans="1:25" x14ac:dyDescent="0.2">
      <c r="A51" s="8">
        <v>5570000</v>
      </c>
      <c r="B51" s="3" t="s">
        <v>288</v>
      </c>
      <c r="C51" s="3">
        <v>1</v>
      </c>
      <c r="D51" s="8" t="s">
        <v>365</v>
      </c>
      <c r="E51" s="3" t="s">
        <v>366</v>
      </c>
      <c r="F51" s="19" t="s">
        <v>367</v>
      </c>
      <c r="G51" s="15"/>
      <c r="H51" s="20">
        <v>64636.56</v>
      </c>
      <c r="I51" s="20">
        <v>417</v>
      </c>
      <c r="J51" s="20">
        <v>238160.7</v>
      </c>
      <c r="K51" s="20">
        <v>302797.26</v>
      </c>
      <c r="L51" s="60">
        <v>302797.26</v>
      </c>
      <c r="M51" s="61" t="s">
        <v>0</v>
      </c>
      <c r="N51" s="62">
        <v>8.1414E-2</v>
      </c>
      <c r="O51" s="60">
        <f t="shared" si="0"/>
        <v>24651.936125640001</v>
      </c>
      <c r="P51" s="63"/>
      <c r="Q51" s="61" t="str">
        <f>M51</f>
        <v>SG</v>
      </c>
      <c r="R51" s="64">
        <v>8.1414E-2</v>
      </c>
      <c r="S51" s="60">
        <f t="shared" si="2"/>
        <v>24651.936125640001</v>
      </c>
      <c r="T51" s="65"/>
      <c r="U51" s="66">
        <f t="shared" si="3"/>
        <v>0</v>
      </c>
      <c r="V51" s="65"/>
      <c r="W51" s="61" t="s">
        <v>0</v>
      </c>
      <c r="X51" s="64">
        <v>8.1414E-2</v>
      </c>
      <c r="Y51" s="60">
        <f t="shared" si="4"/>
        <v>24651.936125640001</v>
      </c>
    </row>
    <row r="52" spans="1:25" ht="25.5" x14ac:dyDescent="0.2">
      <c r="A52" s="8">
        <v>5570000</v>
      </c>
      <c r="B52" s="3" t="s">
        <v>288</v>
      </c>
      <c r="C52" s="3">
        <v>1</v>
      </c>
      <c r="D52" s="8" t="s">
        <v>368</v>
      </c>
      <c r="E52" s="3" t="s">
        <v>369</v>
      </c>
      <c r="F52" s="19" t="s">
        <v>370</v>
      </c>
      <c r="G52" s="15"/>
      <c r="H52" s="20">
        <v>5514</v>
      </c>
      <c r="I52" s="20">
        <v>370</v>
      </c>
      <c r="J52" s="20">
        <v>10</v>
      </c>
      <c r="K52" s="20">
        <v>5524</v>
      </c>
      <c r="L52" s="60">
        <v>5524</v>
      </c>
      <c r="M52" s="61" t="s">
        <v>0</v>
      </c>
      <c r="N52" s="62">
        <v>8.1414E-2</v>
      </c>
      <c r="O52" s="60">
        <f t="shared" si="0"/>
        <v>449.73093599999999</v>
      </c>
      <c r="P52" s="63"/>
      <c r="Q52" s="61" t="s">
        <v>14</v>
      </c>
      <c r="R52" s="64">
        <v>0</v>
      </c>
      <c r="S52" s="60">
        <f t="shared" si="2"/>
        <v>0</v>
      </c>
      <c r="T52" s="65"/>
      <c r="U52" s="66">
        <f t="shared" si="3"/>
        <v>-449.73093599999999</v>
      </c>
      <c r="V52" s="65"/>
      <c r="W52" s="61" t="s">
        <v>14</v>
      </c>
      <c r="X52" s="64">
        <v>0</v>
      </c>
      <c r="Y52" s="60">
        <f t="shared" si="4"/>
        <v>0</v>
      </c>
    </row>
    <row r="53" spans="1:25" x14ac:dyDescent="0.2">
      <c r="A53" s="8">
        <v>5570000</v>
      </c>
      <c r="B53" s="3" t="s">
        <v>288</v>
      </c>
      <c r="C53" s="3">
        <v>1</v>
      </c>
      <c r="D53" s="8" t="s">
        <v>371</v>
      </c>
      <c r="E53" s="3" t="s">
        <v>372</v>
      </c>
      <c r="F53" s="19" t="s">
        <v>373</v>
      </c>
      <c r="G53" s="15"/>
      <c r="H53" s="20">
        <v>20098.5</v>
      </c>
      <c r="I53" s="20">
        <v>275</v>
      </c>
      <c r="J53" s="20">
        <v>0</v>
      </c>
      <c r="K53" s="20">
        <v>20098.5</v>
      </c>
      <c r="L53" s="60">
        <v>20098.5</v>
      </c>
      <c r="M53" s="61" t="s">
        <v>0</v>
      </c>
      <c r="N53" s="62">
        <v>8.1414E-2</v>
      </c>
      <c r="O53" s="60">
        <f t="shared" si="0"/>
        <v>1636.2992790000001</v>
      </c>
      <c r="P53" s="63"/>
      <c r="Q53" s="61" t="s">
        <v>14</v>
      </c>
      <c r="R53" s="64">
        <v>0</v>
      </c>
      <c r="S53" s="60">
        <f t="shared" si="2"/>
        <v>0</v>
      </c>
      <c r="T53" s="65"/>
      <c r="U53" s="66">
        <f t="shared" si="3"/>
        <v>-1636.2992790000001</v>
      </c>
      <c r="V53" s="65"/>
      <c r="W53" s="61" t="s">
        <v>14</v>
      </c>
      <c r="X53" s="64">
        <v>0</v>
      </c>
      <c r="Y53" s="60">
        <f t="shared" si="4"/>
        <v>0</v>
      </c>
    </row>
    <row r="54" spans="1:25" ht="25.5" x14ac:dyDescent="0.2">
      <c r="A54" s="8">
        <v>5570000</v>
      </c>
      <c r="B54" s="3" t="s">
        <v>288</v>
      </c>
      <c r="C54" s="3">
        <v>1</v>
      </c>
      <c r="D54" s="8" t="s">
        <v>374</v>
      </c>
      <c r="E54" s="3" t="s">
        <v>375</v>
      </c>
      <c r="F54" s="19" t="s">
        <v>376</v>
      </c>
      <c r="G54" s="15"/>
      <c r="H54" s="20">
        <v>29385.7</v>
      </c>
      <c r="I54" s="20">
        <v>239</v>
      </c>
      <c r="J54" s="20">
        <v>0</v>
      </c>
      <c r="K54" s="20">
        <v>29385.7</v>
      </c>
      <c r="L54" s="60">
        <v>29385.7</v>
      </c>
      <c r="M54" s="61" t="s">
        <v>0</v>
      </c>
      <c r="N54" s="62">
        <v>8.1414E-2</v>
      </c>
      <c r="O54" s="60">
        <f t="shared" si="0"/>
        <v>2392.4073797999999</v>
      </c>
      <c r="P54" s="63"/>
      <c r="Q54" s="61" t="s">
        <v>27</v>
      </c>
      <c r="R54" s="64">
        <v>0.224742</v>
      </c>
      <c r="S54" s="60">
        <f t="shared" si="2"/>
        <v>6604.2009894000003</v>
      </c>
      <c r="T54" s="65"/>
      <c r="U54" s="66">
        <f t="shared" si="3"/>
        <v>4211.7936096000003</v>
      </c>
      <c r="V54" s="65"/>
      <c r="W54" s="61" t="s">
        <v>27</v>
      </c>
      <c r="X54" s="64">
        <v>0.224742</v>
      </c>
      <c r="Y54" s="60">
        <f t="shared" si="4"/>
        <v>6604.2009894000003</v>
      </c>
    </row>
    <row r="55" spans="1:25" x14ac:dyDescent="0.2">
      <c r="A55" s="8">
        <v>5570000</v>
      </c>
      <c r="B55" s="3" t="s">
        <v>288</v>
      </c>
      <c r="C55" s="3">
        <v>1</v>
      </c>
      <c r="D55" s="8" t="s">
        <v>377</v>
      </c>
      <c r="E55" s="3" t="s">
        <v>378</v>
      </c>
      <c r="F55" s="19" t="s">
        <v>379</v>
      </c>
      <c r="G55" s="15"/>
      <c r="H55" s="20">
        <v>150</v>
      </c>
      <c r="I55" s="20">
        <v>125</v>
      </c>
      <c r="J55" s="20">
        <v>0</v>
      </c>
      <c r="K55" s="20">
        <v>150</v>
      </c>
      <c r="L55" s="60">
        <v>150</v>
      </c>
      <c r="M55" s="61" t="s">
        <v>0</v>
      </c>
      <c r="N55" s="62">
        <v>8.1414E-2</v>
      </c>
      <c r="O55" s="60">
        <f t="shared" si="0"/>
        <v>12.2121</v>
      </c>
      <c r="P55" s="63"/>
      <c r="Q55" s="61" t="s">
        <v>27</v>
      </c>
      <c r="R55" s="64">
        <v>0.224742</v>
      </c>
      <c r="S55" s="60">
        <f t="shared" si="2"/>
        <v>33.711300000000001</v>
      </c>
      <c r="T55" s="65"/>
      <c r="U55" s="66">
        <f t="shared" si="3"/>
        <v>21.499200000000002</v>
      </c>
      <c r="V55" s="65"/>
      <c r="W55" s="61" t="s">
        <v>27</v>
      </c>
      <c r="X55" s="64">
        <v>0.224742</v>
      </c>
      <c r="Y55" s="60">
        <f t="shared" si="4"/>
        <v>33.711300000000001</v>
      </c>
    </row>
    <row r="56" spans="1:25" ht="25.5" x14ac:dyDescent="0.2">
      <c r="A56" s="8">
        <v>5570000</v>
      </c>
      <c r="B56" s="3" t="s">
        <v>288</v>
      </c>
      <c r="C56" s="3">
        <v>1</v>
      </c>
      <c r="D56" s="8" t="s">
        <v>380</v>
      </c>
      <c r="E56" s="3" t="s">
        <v>381</v>
      </c>
      <c r="F56" s="24" t="s">
        <v>382</v>
      </c>
      <c r="G56" s="27" t="s">
        <v>383</v>
      </c>
      <c r="H56" s="20">
        <v>19151</v>
      </c>
      <c r="I56" s="20">
        <v>289</v>
      </c>
      <c r="J56" s="20">
        <v>23087.74</v>
      </c>
      <c r="K56" s="20">
        <v>42238.74</v>
      </c>
      <c r="L56" s="60">
        <v>42238.740000000005</v>
      </c>
      <c r="M56" s="61" t="s">
        <v>0</v>
      </c>
      <c r="N56" s="62">
        <v>8.1414E-2</v>
      </c>
      <c r="O56" s="60">
        <f t="shared" ref="O56:O87" si="5">L56*N56</f>
        <v>3438.8247783600004</v>
      </c>
      <c r="P56" s="63"/>
      <c r="Q56" s="61" t="s">
        <v>14</v>
      </c>
      <c r="R56" s="64">
        <v>0</v>
      </c>
      <c r="S56" s="60">
        <f t="shared" ref="S56:S87" si="6">$L56*R56</f>
        <v>0</v>
      </c>
      <c r="T56" s="65"/>
      <c r="U56" s="66">
        <f t="shared" ref="U56:U87" si="7">S56-O56</f>
        <v>-3438.8247783600004</v>
      </c>
      <c r="V56" s="65"/>
      <c r="W56" s="61" t="s">
        <v>14</v>
      </c>
      <c r="X56" s="64">
        <v>0</v>
      </c>
      <c r="Y56" s="60">
        <f t="shared" ref="Y56:Y87" si="8">X56*L56</f>
        <v>0</v>
      </c>
    </row>
    <row r="57" spans="1:25" x14ac:dyDescent="0.2">
      <c r="A57" s="8">
        <v>5570000</v>
      </c>
      <c r="B57" s="3" t="s">
        <v>288</v>
      </c>
      <c r="C57" s="3">
        <v>1</v>
      </c>
      <c r="D57" s="8" t="s">
        <v>384</v>
      </c>
      <c r="E57" s="3" t="s">
        <v>385</v>
      </c>
      <c r="F57" s="19" t="s">
        <v>386</v>
      </c>
      <c r="G57" s="15"/>
      <c r="H57" s="20">
        <v>13600</v>
      </c>
      <c r="I57" s="20">
        <v>222</v>
      </c>
      <c r="J57" s="20">
        <v>0</v>
      </c>
      <c r="K57" s="20">
        <v>13600</v>
      </c>
      <c r="L57" s="60">
        <v>13600</v>
      </c>
      <c r="M57" s="61" t="s">
        <v>0</v>
      </c>
      <c r="N57" s="62">
        <v>8.1414E-2</v>
      </c>
      <c r="O57" s="60">
        <f t="shared" si="5"/>
        <v>1107.2303999999999</v>
      </c>
      <c r="P57" s="63"/>
      <c r="Q57" s="61" t="s">
        <v>14</v>
      </c>
      <c r="R57" s="64">
        <v>0</v>
      </c>
      <c r="S57" s="60">
        <f t="shared" si="6"/>
        <v>0</v>
      </c>
      <c r="T57" s="65"/>
      <c r="U57" s="66">
        <f t="shared" si="7"/>
        <v>-1107.2303999999999</v>
      </c>
      <c r="V57" s="65"/>
      <c r="W57" s="61" t="s">
        <v>14</v>
      </c>
      <c r="X57" s="64">
        <v>0</v>
      </c>
      <c r="Y57" s="60">
        <f t="shared" si="8"/>
        <v>0</v>
      </c>
    </row>
    <row r="58" spans="1:25" x14ac:dyDescent="0.2">
      <c r="A58" s="8">
        <v>5570000</v>
      </c>
      <c r="B58" s="3" t="s">
        <v>288</v>
      </c>
      <c r="C58" s="3">
        <v>1</v>
      </c>
      <c r="D58" s="8" t="s">
        <v>387</v>
      </c>
      <c r="E58" s="3" t="s">
        <v>388</v>
      </c>
      <c r="F58" s="19" t="s">
        <v>389</v>
      </c>
      <c r="G58" s="15"/>
      <c r="H58" s="20">
        <v>440926.95</v>
      </c>
      <c r="I58" s="20">
        <v>259</v>
      </c>
      <c r="J58" s="20">
        <v>783.95</v>
      </c>
      <c r="K58" s="20">
        <v>441710.9</v>
      </c>
      <c r="L58" s="60">
        <v>441710.9</v>
      </c>
      <c r="M58" s="61" t="s">
        <v>0</v>
      </c>
      <c r="N58" s="62">
        <v>8.1414E-2</v>
      </c>
      <c r="O58" s="60">
        <f t="shared" si="5"/>
        <v>35961.451212600005</v>
      </c>
      <c r="P58" s="63"/>
      <c r="Q58" s="61" t="str">
        <f>M58</f>
        <v>SG</v>
      </c>
      <c r="R58" s="64">
        <v>8.1414E-2</v>
      </c>
      <c r="S58" s="60">
        <f t="shared" si="6"/>
        <v>35961.451212600005</v>
      </c>
      <c r="T58" s="65"/>
      <c r="U58" s="66">
        <f t="shared" si="7"/>
        <v>0</v>
      </c>
      <c r="V58" s="65"/>
      <c r="W58" s="61" t="s">
        <v>0</v>
      </c>
      <c r="X58" s="64">
        <v>8.1414E-2</v>
      </c>
      <c r="Y58" s="60">
        <f t="shared" si="8"/>
        <v>35961.451212600005</v>
      </c>
    </row>
    <row r="59" spans="1:25" ht="25.5" x14ac:dyDescent="0.2">
      <c r="A59" s="8">
        <v>5570000</v>
      </c>
      <c r="B59" s="3" t="s">
        <v>288</v>
      </c>
      <c r="C59" s="3">
        <v>1</v>
      </c>
      <c r="D59" s="8" t="s">
        <v>390</v>
      </c>
      <c r="E59" s="3" t="s">
        <v>391</v>
      </c>
      <c r="F59" s="28" t="s">
        <v>392</v>
      </c>
      <c r="G59" s="15"/>
      <c r="H59" s="20">
        <v>11880</v>
      </c>
      <c r="I59" s="20">
        <v>131</v>
      </c>
      <c r="J59" s="20">
        <v>0</v>
      </c>
      <c r="K59" s="20">
        <v>11880</v>
      </c>
      <c r="L59" s="60">
        <v>11880</v>
      </c>
      <c r="M59" s="61" t="s">
        <v>0</v>
      </c>
      <c r="N59" s="62">
        <v>8.1414E-2</v>
      </c>
      <c r="O59" s="60">
        <f t="shared" si="5"/>
        <v>967.19831999999997</v>
      </c>
      <c r="P59" s="63"/>
      <c r="Q59" s="61" t="str">
        <f>M59</f>
        <v>SG</v>
      </c>
      <c r="R59" s="64">
        <v>8.1414E-2</v>
      </c>
      <c r="S59" s="60">
        <f t="shared" si="6"/>
        <v>967.19831999999997</v>
      </c>
      <c r="T59" s="65"/>
      <c r="U59" s="66">
        <f t="shared" si="7"/>
        <v>0</v>
      </c>
      <c r="V59" s="65"/>
      <c r="W59" s="61" t="s">
        <v>0</v>
      </c>
      <c r="X59" s="64">
        <v>8.1414E-2</v>
      </c>
      <c r="Y59" s="60">
        <f t="shared" si="8"/>
        <v>967.19831999999997</v>
      </c>
    </row>
    <row r="60" spans="1:25" x14ac:dyDescent="0.2">
      <c r="A60" s="8">
        <v>5570000</v>
      </c>
      <c r="B60" s="3" t="s">
        <v>288</v>
      </c>
      <c r="C60" s="3">
        <v>1</v>
      </c>
      <c r="D60" s="8" t="s">
        <v>393</v>
      </c>
      <c r="E60" s="3" t="s">
        <v>394</v>
      </c>
      <c r="F60" s="19" t="s">
        <v>395</v>
      </c>
      <c r="G60" s="15"/>
      <c r="H60" s="20">
        <v>577.5</v>
      </c>
      <c r="I60" s="20">
        <v>525</v>
      </c>
      <c r="J60" s="20">
        <v>0</v>
      </c>
      <c r="K60" s="20">
        <v>577.5</v>
      </c>
      <c r="L60" s="60">
        <v>577.5</v>
      </c>
      <c r="M60" s="61" t="s">
        <v>0</v>
      </c>
      <c r="N60" s="62">
        <v>8.1414E-2</v>
      </c>
      <c r="O60" s="60">
        <f t="shared" si="5"/>
        <v>47.016584999999999</v>
      </c>
      <c r="P60" s="63"/>
      <c r="Q60" s="61" t="str">
        <f>M60</f>
        <v>SG</v>
      </c>
      <c r="R60" s="64">
        <v>8.1414E-2</v>
      </c>
      <c r="S60" s="60">
        <f t="shared" si="6"/>
        <v>47.016584999999999</v>
      </c>
      <c r="T60" s="65"/>
      <c r="U60" s="66">
        <f t="shared" si="7"/>
        <v>0</v>
      </c>
      <c r="V60" s="65"/>
      <c r="W60" s="61" t="s">
        <v>0</v>
      </c>
      <c r="X60" s="64">
        <v>8.1414E-2</v>
      </c>
      <c r="Y60" s="60">
        <f t="shared" si="8"/>
        <v>47.016584999999999</v>
      </c>
    </row>
    <row r="61" spans="1:25" x14ac:dyDescent="0.2">
      <c r="A61" s="8">
        <v>5570000</v>
      </c>
      <c r="B61" s="3" t="s">
        <v>288</v>
      </c>
      <c r="C61" s="3">
        <v>1</v>
      </c>
      <c r="D61" s="8" t="s">
        <v>396</v>
      </c>
      <c r="E61" s="3" t="s">
        <v>397</v>
      </c>
      <c r="F61" s="19" t="s">
        <v>320</v>
      </c>
      <c r="G61" s="15"/>
      <c r="H61" s="20">
        <v>14834</v>
      </c>
      <c r="I61" s="20">
        <v>399</v>
      </c>
      <c r="J61" s="20">
        <v>1696.35</v>
      </c>
      <c r="K61" s="20">
        <v>16530.349999999999</v>
      </c>
      <c r="L61" s="60">
        <v>16530.349999999999</v>
      </c>
      <c r="M61" s="61" t="s">
        <v>0</v>
      </c>
      <c r="N61" s="62">
        <v>8.1414E-2</v>
      </c>
      <c r="O61" s="60">
        <f t="shared" si="5"/>
        <v>1345.8019148999999</v>
      </c>
      <c r="P61" s="63"/>
      <c r="Q61" s="61" t="str">
        <f>M61</f>
        <v>SG</v>
      </c>
      <c r="R61" s="64">
        <v>8.1414E-2</v>
      </c>
      <c r="S61" s="60">
        <f t="shared" si="6"/>
        <v>1345.8019148999999</v>
      </c>
      <c r="T61" s="65"/>
      <c r="U61" s="66">
        <f t="shared" si="7"/>
        <v>0</v>
      </c>
      <c r="V61" s="65"/>
      <c r="W61" s="61" t="s">
        <v>0</v>
      </c>
      <c r="X61" s="64">
        <v>8.1414E-2</v>
      </c>
      <c r="Y61" s="60">
        <f t="shared" si="8"/>
        <v>1345.8019148999999</v>
      </c>
    </row>
    <row r="62" spans="1:25" x14ac:dyDescent="0.2">
      <c r="A62" s="8">
        <v>5570000</v>
      </c>
      <c r="B62" s="3" t="s">
        <v>288</v>
      </c>
      <c r="C62" s="3">
        <v>1</v>
      </c>
      <c r="D62" s="8" t="s">
        <v>398</v>
      </c>
      <c r="E62" s="3" t="s">
        <v>399</v>
      </c>
      <c r="F62" s="24" t="s">
        <v>367</v>
      </c>
      <c r="G62" s="15"/>
      <c r="H62" s="20">
        <v>0</v>
      </c>
      <c r="I62" s="20">
        <v>0</v>
      </c>
      <c r="J62" s="20">
        <v>146739.62</v>
      </c>
      <c r="K62" s="20">
        <v>146739.62</v>
      </c>
      <c r="L62" s="60">
        <v>146739.62</v>
      </c>
      <c r="M62" s="61" t="s">
        <v>0</v>
      </c>
      <c r="N62" s="62">
        <v>8.1414E-2</v>
      </c>
      <c r="O62" s="60">
        <f t="shared" si="5"/>
        <v>11946.659422679999</v>
      </c>
      <c r="P62" s="63"/>
      <c r="Q62" s="61" t="str">
        <f>M62</f>
        <v>SG</v>
      </c>
      <c r="R62" s="64">
        <v>8.1414E-2</v>
      </c>
      <c r="S62" s="60">
        <f t="shared" si="6"/>
        <v>11946.659422679999</v>
      </c>
      <c r="T62" s="65"/>
      <c r="U62" s="66">
        <f t="shared" si="7"/>
        <v>0</v>
      </c>
      <c r="V62" s="65"/>
      <c r="W62" s="61" t="s">
        <v>0</v>
      </c>
      <c r="X62" s="64">
        <v>8.1414E-2</v>
      </c>
      <c r="Y62" s="60">
        <f t="shared" si="8"/>
        <v>11946.659422679999</v>
      </c>
    </row>
    <row r="63" spans="1:25" ht="38.25" x14ac:dyDescent="0.2">
      <c r="A63" s="8">
        <v>5570000</v>
      </c>
      <c r="B63" s="3" t="s">
        <v>288</v>
      </c>
      <c r="C63" s="3">
        <v>1</v>
      </c>
      <c r="D63" s="8" t="s">
        <v>400</v>
      </c>
      <c r="E63" s="3" t="s">
        <v>401</v>
      </c>
      <c r="F63" s="19" t="s">
        <v>402</v>
      </c>
      <c r="G63" s="27" t="s">
        <v>403</v>
      </c>
      <c r="H63" s="20">
        <v>32299.200000000001</v>
      </c>
      <c r="I63" s="20">
        <v>323</v>
      </c>
      <c r="J63" s="20">
        <v>8430.2999999999993</v>
      </c>
      <c r="K63" s="20">
        <v>40729.5</v>
      </c>
      <c r="L63" s="60">
        <v>40729.5</v>
      </c>
      <c r="M63" s="61" t="s">
        <v>0</v>
      </c>
      <c r="N63" s="62">
        <v>8.1414E-2</v>
      </c>
      <c r="O63" s="60">
        <f t="shared" si="5"/>
        <v>3315.951513</v>
      </c>
      <c r="P63" s="63"/>
      <c r="Q63" s="61" t="s">
        <v>27</v>
      </c>
      <c r="R63" s="64">
        <v>0.224742</v>
      </c>
      <c r="S63" s="60">
        <f t="shared" si="6"/>
        <v>9153.6292890000004</v>
      </c>
      <c r="T63" s="65"/>
      <c r="U63" s="66">
        <f t="shared" si="7"/>
        <v>5837.6777760000004</v>
      </c>
      <c r="V63" s="65"/>
      <c r="W63" s="61" t="s">
        <v>27</v>
      </c>
      <c r="X63" s="64">
        <v>0.224742</v>
      </c>
      <c r="Y63" s="60">
        <f t="shared" si="8"/>
        <v>9153.6292890000004</v>
      </c>
    </row>
    <row r="64" spans="1:25" x14ac:dyDescent="0.2">
      <c r="A64" s="8">
        <v>5570000</v>
      </c>
      <c r="B64" s="3" t="s">
        <v>288</v>
      </c>
      <c r="C64" s="3">
        <v>1</v>
      </c>
      <c r="D64" s="8" t="s">
        <v>404</v>
      </c>
      <c r="E64" s="3" t="s">
        <v>405</v>
      </c>
      <c r="F64" s="24" t="s">
        <v>406</v>
      </c>
      <c r="G64" s="15"/>
      <c r="H64" s="20">
        <v>9067.2199999999993</v>
      </c>
      <c r="I64" s="20">
        <v>134</v>
      </c>
      <c r="J64" s="20">
        <v>0</v>
      </c>
      <c r="K64" s="20">
        <v>9067.2199999999993</v>
      </c>
      <c r="L64" s="60">
        <v>9067.2199999999993</v>
      </c>
      <c r="M64" s="61" t="s">
        <v>0</v>
      </c>
      <c r="N64" s="62">
        <v>8.1414E-2</v>
      </c>
      <c r="O64" s="60">
        <f t="shared" si="5"/>
        <v>738.19864908</v>
      </c>
      <c r="P64" s="63"/>
      <c r="Q64" s="61" t="str">
        <f>M64</f>
        <v>SG</v>
      </c>
      <c r="R64" s="64">
        <v>8.1414E-2</v>
      </c>
      <c r="S64" s="60">
        <f t="shared" si="6"/>
        <v>738.19864908</v>
      </c>
      <c r="T64" s="65"/>
      <c r="U64" s="66">
        <f t="shared" si="7"/>
        <v>0</v>
      </c>
      <c r="V64" s="65"/>
      <c r="W64" s="61" t="s">
        <v>0</v>
      </c>
      <c r="X64" s="64">
        <v>8.1414E-2</v>
      </c>
      <c r="Y64" s="60">
        <f t="shared" si="8"/>
        <v>738.19864908</v>
      </c>
    </row>
    <row r="65" spans="1:25" x14ac:dyDescent="0.2">
      <c r="A65" s="8">
        <v>5570000</v>
      </c>
      <c r="B65" s="3" t="s">
        <v>288</v>
      </c>
      <c r="C65" s="3">
        <v>1</v>
      </c>
      <c r="D65" s="8" t="s">
        <v>407</v>
      </c>
      <c r="E65" s="3" t="s">
        <v>408</v>
      </c>
      <c r="F65" s="24" t="s">
        <v>409</v>
      </c>
      <c r="G65" s="15"/>
      <c r="H65" s="20">
        <v>48907.78</v>
      </c>
      <c r="I65" s="20">
        <v>132</v>
      </c>
      <c r="J65" s="20">
        <v>0</v>
      </c>
      <c r="K65" s="20">
        <v>48907.78</v>
      </c>
      <c r="L65" s="60">
        <v>48907.78</v>
      </c>
      <c r="M65" s="61" t="s">
        <v>0</v>
      </c>
      <c r="N65" s="62">
        <v>8.1414E-2</v>
      </c>
      <c r="O65" s="60">
        <f t="shared" si="5"/>
        <v>3981.7780009200001</v>
      </c>
      <c r="P65" s="63"/>
      <c r="Q65" s="61" t="str">
        <f>M65</f>
        <v>SG</v>
      </c>
      <c r="R65" s="64">
        <v>8.1414E-2</v>
      </c>
      <c r="S65" s="60">
        <f t="shared" si="6"/>
        <v>3981.7780009200001</v>
      </c>
      <c r="T65" s="65"/>
      <c r="U65" s="66">
        <f t="shared" si="7"/>
        <v>0</v>
      </c>
      <c r="V65" s="65"/>
      <c r="W65" s="61" t="s">
        <v>0</v>
      </c>
      <c r="X65" s="64">
        <v>8.1414E-2</v>
      </c>
      <c r="Y65" s="60">
        <f t="shared" si="8"/>
        <v>3981.7780009200001</v>
      </c>
    </row>
    <row r="66" spans="1:25" x14ac:dyDescent="0.2">
      <c r="A66" s="8">
        <v>5570000</v>
      </c>
      <c r="B66" s="3" t="s">
        <v>288</v>
      </c>
      <c r="C66" s="3">
        <v>1</v>
      </c>
      <c r="D66" s="8" t="s">
        <v>410</v>
      </c>
      <c r="E66" s="3" t="s">
        <v>411</v>
      </c>
      <c r="F66" s="19" t="s">
        <v>412</v>
      </c>
      <c r="G66" s="15">
        <v>86514201</v>
      </c>
      <c r="H66" s="20">
        <v>667.55</v>
      </c>
      <c r="I66" s="20">
        <v>342</v>
      </c>
      <c r="J66" s="20">
        <v>0</v>
      </c>
      <c r="K66" s="20">
        <v>667.55</v>
      </c>
      <c r="L66" s="60">
        <v>667.55</v>
      </c>
      <c r="M66" s="61" t="s">
        <v>0</v>
      </c>
      <c r="N66" s="62">
        <v>8.1414E-2</v>
      </c>
      <c r="O66" s="60">
        <f t="shared" si="5"/>
        <v>54.347915699999994</v>
      </c>
      <c r="P66" s="63"/>
      <c r="Q66" s="61" t="s">
        <v>27</v>
      </c>
      <c r="R66" s="64">
        <v>0.224742</v>
      </c>
      <c r="S66" s="60">
        <f t="shared" si="6"/>
        <v>150.02652209999999</v>
      </c>
      <c r="T66" s="65"/>
      <c r="U66" s="66">
        <f t="shared" si="7"/>
        <v>95.678606400000007</v>
      </c>
      <c r="V66" s="65"/>
      <c r="W66" s="61" t="s">
        <v>27</v>
      </c>
      <c r="X66" s="64">
        <v>0.224742</v>
      </c>
      <c r="Y66" s="60">
        <f t="shared" si="8"/>
        <v>150.02652209999999</v>
      </c>
    </row>
    <row r="67" spans="1:25" x14ac:dyDescent="0.2">
      <c r="A67" s="8">
        <v>5570000</v>
      </c>
      <c r="B67" s="3" t="s">
        <v>288</v>
      </c>
      <c r="C67" s="3">
        <v>1</v>
      </c>
      <c r="D67" s="8" t="s">
        <v>413</v>
      </c>
      <c r="E67" s="3" t="s">
        <v>414</v>
      </c>
      <c r="F67" s="19" t="s">
        <v>415</v>
      </c>
      <c r="G67" s="15">
        <v>1491000</v>
      </c>
      <c r="H67" s="20">
        <v>17868.05</v>
      </c>
      <c r="I67" s="20">
        <v>258</v>
      </c>
      <c r="J67" s="20">
        <v>39651.65</v>
      </c>
      <c r="K67" s="20">
        <v>57519.7</v>
      </c>
      <c r="L67" s="60">
        <v>57519.7</v>
      </c>
      <c r="M67" s="61" t="s">
        <v>0</v>
      </c>
      <c r="N67" s="62">
        <v>8.1414E-2</v>
      </c>
      <c r="O67" s="60">
        <f t="shared" si="5"/>
        <v>4682.9088557999994</v>
      </c>
      <c r="P67" s="63"/>
      <c r="Q67" s="61" t="s">
        <v>14</v>
      </c>
      <c r="R67" s="64">
        <v>0</v>
      </c>
      <c r="S67" s="60">
        <f t="shared" si="6"/>
        <v>0</v>
      </c>
      <c r="T67" s="65"/>
      <c r="U67" s="66">
        <f t="shared" si="7"/>
        <v>-4682.9088557999994</v>
      </c>
      <c r="V67" s="65"/>
      <c r="W67" s="61" t="s">
        <v>14</v>
      </c>
      <c r="X67" s="64">
        <v>0</v>
      </c>
      <c r="Y67" s="60">
        <f t="shared" si="8"/>
        <v>0</v>
      </c>
    </row>
    <row r="68" spans="1:25" x14ac:dyDescent="0.2">
      <c r="A68" s="8">
        <v>5570000</v>
      </c>
      <c r="B68" s="3" t="s">
        <v>288</v>
      </c>
      <c r="C68" s="3">
        <v>1</v>
      </c>
      <c r="D68" s="8" t="s">
        <v>416</v>
      </c>
      <c r="E68" s="3" t="s">
        <v>417</v>
      </c>
      <c r="F68" s="19" t="s">
        <v>418</v>
      </c>
      <c r="G68" s="15"/>
      <c r="H68" s="20">
        <v>528</v>
      </c>
      <c r="I68" s="20">
        <v>240</v>
      </c>
      <c r="J68" s="20">
        <v>15.3</v>
      </c>
      <c r="K68" s="20">
        <v>543.29999999999995</v>
      </c>
      <c r="L68" s="60">
        <v>543.29999999999995</v>
      </c>
      <c r="M68" s="61" t="s">
        <v>0</v>
      </c>
      <c r="N68" s="62">
        <v>8.1414E-2</v>
      </c>
      <c r="O68" s="60">
        <f t="shared" si="5"/>
        <v>44.232226199999999</v>
      </c>
      <c r="P68" s="63"/>
      <c r="Q68" s="61" t="str">
        <f>M68</f>
        <v>SG</v>
      </c>
      <c r="R68" s="64">
        <v>8.1414E-2</v>
      </c>
      <c r="S68" s="60">
        <f t="shared" si="6"/>
        <v>44.232226199999999</v>
      </c>
      <c r="T68" s="65"/>
      <c r="U68" s="66">
        <f t="shared" si="7"/>
        <v>0</v>
      </c>
      <c r="V68" s="65"/>
      <c r="W68" s="61" t="s">
        <v>0</v>
      </c>
      <c r="X68" s="64">
        <v>8.1414E-2</v>
      </c>
      <c r="Y68" s="60">
        <f t="shared" si="8"/>
        <v>44.232226199999999</v>
      </c>
    </row>
    <row r="69" spans="1:25" ht="25.5" x14ac:dyDescent="0.2">
      <c r="A69" s="8">
        <v>5570000</v>
      </c>
      <c r="B69" s="3" t="s">
        <v>288</v>
      </c>
      <c r="C69" s="3">
        <v>1</v>
      </c>
      <c r="D69" s="8" t="s">
        <v>419</v>
      </c>
      <c r="E69" s="3" t="s">
        <v>420</v>
      </c>
      <c r="F69" s="19" t="s">
        <v>421</v>
      </c>
      <c r="G69" s="15"/>
      <c r="H69" s="20">
        <v>2936</v>
      </c>
      <c r="I69" s="20">
        <v>221</v>
      </c>
      <c r="J69" s="20">
        <v>188.08</v>
      </c>
      <c r="K69" s="20">
        <v>3124.08</v>
      </c>
      <c r="L69" s="60">
        <v>3124.08</v>
      </c>
      <c r="M69" s="61" t="s">
        <v>0</v>
      </c>
      <c r="N69" s="62">
        <v>8.1414E-2</v>
      </c>
      <c r="O69" s="60">
        <f t="shared" si="5"/>
        <v>254.34384911999999</v>
      </c>
      <c r="P69" s="63"/>
      <c r="Q69" s="61" t="s">
        <v>14</v>
      </c>
      <c r="R69" s="64">
        <v>0</v>
      </c>
      <c r="S69" s="60">
        <f t="shared" si="6"/>
        <v>0</v>
      </c>
      <c r="T69" s="65"/>
      <c r="U69" s="66">
        <f t="shared" si="7"/>
        <v>-254.34384911999999</v>
      </c>
      <c r="V69" s="65"/>
      <c r="W69" s="61" t="s">
        <v>14</v>
      </c>
      <c r="X69" s="64">
        <v>0</v>
      </c>
      <c r="Y69" s="60">
        <f t="shared" si="8"/>
        <v>0</v>
      </c>
    </row>
    <row r="70" spans="1:25" x14ac:dyDescent="0.2">
      <c r="A70" s="8">
        <v>5570000</v>
      </c>
      <c r="B70" s="3" t="s">
        <v>288</v>
      </c>
      <c r="C70" s="3">
        <v>1</v>
      </c>
      <c r="D70" s="8" t="s">
        <v>422</v>
      </c>
      <c r="E70" s="3" t="s">
        <v>423</v>
      </c>
      <c r="F70" s="24" t="s">
        <v>424</v>
      </c>
      <c r="G70" s="15"/>
      <c r="H70" s="20">
        <v>290453.5</v>
      </c>
      <c r="I70" s="20">
        <v>383</v>
      </c>
      <c r="J70" s="20">
        <v>22581.68</v>
      </c>
      <c r="K70" s="20">
        <v>313035.18</v>
      </c>
      <c r="L70" s="60">
        <v>313035.18</v>
      </c>
      <c r="M70" s="61" t="s">
        <v>0</v>
      </c>
      <c r="N70" s="62">
        <v>8.1414E-2</v>
      </c>
      <c r="O70" s="60">
        <f t="shared" si="5"/>
        <v>25485.44614452</v>
      </c>
      <c r="P70" s="63"/>
      <c r="Q70" s="61" t="s">
        <v>266</v>
      </c>
      <c r="R70" s="64">
        <v>0.21559500000000001</v>
      </c>
      <c r="S70" s="60">
        <f t="shared" si="6"/>
        <v>67488.8196321</v>
      </c>
      <c r="T70" s="65"/>
      <c r="U70" s="66">
        <f t="shared" si="7"/>
        <v>42003.37348758</v>
      </c>
      <c r="V70" s="65"/>
      <c r="W70" s="61" t="s">
        <v>266</v>
      </c>
      <c r="X70" s="64">
        <v>0.21559500000000001</v>
      </c>
      <c r="Y70" s="60">
        <f t="shared" si="8"/>
        <v>67488.8196321</v>
      </c>
    </row>
    <row r="71" spans="1:25" ht="25.5" x14ac:dyDescent="0.2">
      <c r="A71" s="8">
        <v>5570000</v>
      </c>
      <c r="B71" s="3" t="s">
        <v>288</v>
      </c>
      <c r="C71" s="3">
        <v>1</v>
      </c>
      <c r="D71" s="8" t="s">
        <v>425</v>
      </c>
      <c r="E71" s="3" t="s">
        <v>426</v>
      </c>
      <c r="F71" s="19" t="s">
        <v>427</v>
      </c>
      <c r="G71" s="15"/>
      <c r="H71" s="20">
        <v>4110</v>
      </c>
      <c r="I71" s="20">
        <v>300</v>
      </c>
      <c r="J71" s="20">
        <v>2779.22</v>
      </c>
      <c r="K71" s="20">
        <v>6889.22</v>
      </c>
      <c r="L71" s="60">
        <v>6889.22</v>
      </c>
      <c r="M71" s="61" t="s">
        <v>0</v>
      </c>
      <c r="N71" s="62">
        <v>8.1414E-2</v>
      </c>
      <c r="O71" s="60">
        <f t="shared" si="5"/>
        <v>560.87895708000008</v>
      </c>
      <c r="P71" s="63"/>
      <c r="Q71" s="61" t="s">
        <v>27</v>
      </c>
      <c r="R71" s="64">
        <v>0.224742</v>
      </c>
      <c r="S71" s="60">
        <f t="shared" si="6"/>
        <v>1548.2970812400001</v>
      </c>
      <c r="T71" s="65"/>
      <c r="U71" s="66">
        <f t="shared" si="7"/>
        <v>987.41812416000005</v>
      </c>
      <c r="V71" s="65"/>
      <c r="W71" s="61" t="s">
        <v>27</v>
      </c>
      <c r="X71" s="64">
        <v>0.224742</v>
      </c>
      <c r="Y71" s="60">
        <f t="shared" si="8"/>
        <v>1548.2970812400001</v>
      </c>
    </row>
    <row r="72" spans="1:25" x14ac:dyDescent="0.2">
      <c r="A72" s="8">
        <v>5570000</v>
      </c>
      <c r="B72" s="3" t="s">
        <v>288</v>
      </c>
      <c r="C72" s="3">
        <v>1</v>
      </c>
      <c r="D72" s="8" t="s">
        <v>428</v>
      </c>
      <c r="E72" s="3" t="s">
        <v>429</v>
      </c>
      <c r="F72" s="24" t="s">
        <v>430</v>
      </c>
      <c r="G72" s="15"/>
      <c r="H72" s="20">
        <v>0</v>
      </c>
      <c r="I72" s="20">
        <v>0</v>
      </c>
      <c r="J72" s="20">
        <v>720.75</v>
      </c>
      <c r="K72" s="20">
        <v>720.75</v>
      </c>
      <c r="L72" s="60">
        <v>720.75</v>
      </c>
      <c r="M72" s="61" t="s">
        <v>0</v>
      </c>
      <c r="N72" s="62">
        <v>8.1414E-2</v>
      </c>
      <c r="O72" s="60">
        <f t="shared" si="5"/>
        <v>58.679140500000003</v>
      </c>
      <c r="P72" s="63"/>
      <c r="Q72" s="61" t="str">
        <f>M72</f>
        <v>SG</v>
      </c>
      <c r="R72" s="64">
        <v>8.1414E-2</v>
      </c>
      <c r="S72" s="60">
        <f t="shared" si="6"/>
        <v>58.679140500000003</v>
      </c>
      <c r="T72" s="65"/>
      <c r="U72" s="66">
        <f t="shared" si="7"/>
        <v>0</v>
      </c>
      <c r="V72" s="65"/>
      <c r="W72" s="61" t="s">
        <v>0</v>
      </c>
      <c r="X72" s="64">
        <v>8.1414E-2</v>
      </c>
      <c r="Y72" s="60">
        <f t="shared" si="8"/>
        <v>58.679140500000003</v>
      </c>
    </row>
    <row r="73" spans="1:25" ht="25.5" x14ac:dyDescent="0.2">
      <c r="A73" s="8">
        <v>5570000</v>
      </c>
      <c r="B73" s="3" t="s">
        <v>288</v>
      </c>
      <c r="C73" s="3">
        <v>1</v>
      </c>
      <c r="D73" s="8" t="s">
        <v>431</v>
      </c>
      <c r="E73" s="3" t="s">
        <v>432</v>
      </c>
      <c r="F73" s="25" t="s">
        <v>433</v>
      </c>
      <c r="G73" s="15"/>
      <c r="H73" s="20">
        <v>10150</v>
      </c>
      <c r="I73" s="20">
        <v>350</v>
      </c>
      <c r="J73" s="20">
        <v>0</v>
      </c>
      <c r="K73" s="20">
        <v>10150</v>
      </c>
      <c r="L73" s="60">
        <v>10150</v>
      </c>
      <c r="M73" s="61" t="s">
        <v>0</v>
      </c>
      <c r="N73" s="62">
        <v>8.1414E-2</v>
      </c>
      <c r="O73" s="60">
        <f t="shared" si="5"/>
        <v>826.35209999999995</v>
      </c>
      <c r="P73" s="63"/>
      <c r="Q73" s="61" t="s">
        <v>14</v>
      </c>
      <c r="R73" s="64">
        <v>0</v>
      </c>
      <c r="S73" s="60">
        <f t="shared" si="6"/>
        <v>0</v>
      </c>
      <c r="T73" s="65"/>
      <c r="U73" s="66">
        <f t="shared" si="7"/>
        <v>-826.35209999999995</v>
      </c>
      <c r="V73" s="65"/>
      <c r="W73" s="61" t="s">
        <v>14</v>
      </c>
      <c r="X73" s="64">
        <v>0</v>
      </c>
      <c r="Y73" s="60">
        <f t="shared" si="8"/>
        <v>0</v>
      </c>
    </row>
    <row r="74" spans="1:25" x14ac:dyDescent="0.2">
      <c r="A74" s="8">
        <v>5570000</v>
      </c>
      <c r="B74" s="3" t="s">
        <v>288</v>
      </c>
      <c r="C74" s="3">
        <v>1</v>
      </c>
      <c r="D74" s="8" t="s">
        <v>434</v>
      </c>
      <c r="E74" s="3" t="s">
        <v>435</v>
      </c>
      <c r="F74" s="19" t="s">
        <v>436</v>
      </c>
      <c r="G74" s="15" t="s">
        <v>314</v>
      </c>
      <c r="H74" s="20">
        <v>22531.08</v>
      </c>
      <c r="I74" s="20">
        <v>424</v>
      </c>
      <c r="J74" s="20">
        <v>714.87</v>
      </c>
      <c r="K74" s="20">
        <v>23245.95</v>
      </c>
      <c r="L74" s="60">
        <v>23245.950000000004</v>
      </c>
      <c r="M74" s="61" t="s">
        <v>0</v>
      </c>
      <c r="N74" s="62">
        <v>8.1414E-2</v>
      </c>
      <c r="O74" s="60">
        <f t="shared" si="5"/>
        <v>1892.5457733000003</v>
      </c>
      <c r="P74" s="63"/>
      <c r="Q74" s="61" t="s">
        <v>27</v>
      </c>
      <c r="R74" s="64">
        <v>0.224742</v>
      </c>
      <c r="S74" s="60">
        <f t="shared" si="6"/>
        <v>5224.3412949000012</v>
      </c>
      <c r="T74" s="65"/>
      <c r="U74" s="66">
        <f t="shared" si="7"/>
        <v>3331.7955216000009</v>
      </c>
      <c r="V74" s="65"/>
      <c r="W74" s="61" t="s">
        <v>27</v>
      </c>
      <c r="X74" s="64">
        <v>0.224742</v>
      </c>
      <c r="Y74" s="60">
        <f t="shared" si="8"/>
        <v>5224.3412949000012</v>
      </c>
    </row>
    <row r="75" spans="1:25" ht="25.5" x14ac:dyDescent="0.2">
      <c r="A75" s="8">
        <v>5570000</v>
      </c>
      <c r="B75" s="3" t="s">
        <v>288</v>
      </c>
      <c r="C75" s="3">
        <v>1</v>
      </c>
      <c r="D75" s="8" t="s">
        <v>437</v>
      </c>
      <c r="E75" s="3" t="s">
        <v>438</v>
      </c>
      <c r="F75" s="19" t="s">
        <v>439</v>
      </c>
      <c r="G75" s="15" t="s">
        <v>440</v>
      </c>
      <c r="H75" s="20">
        <v>232324.75</v>
      </c>
      <c r="I75" s="20">
        <v>286</v>
      </c>
      <c r="J75" s="20">
        <v>1255.1600000000001</v>
      </c>
      <c r="K75" s="20">
        <v>233579.91</v>
      </c>
      <c r="L75" s="60">
        <v>233579.91000000003</v>
      </c>
      <c r="M75" s="61" t="s">
        <v>0</v>
      </c>
      <c r="N75" s="62">
        <v>8.1414E-2</v>
      </c>
      <c r="O75" s="60">
        <f t="shared" si="5"/>
        <v>19016.674792740003</v>
      </c>
      <c r="P75" s="63"/>
      <c r="Q75" s="61" t="s">
        <v>27</v>
      </c>
      <c r="R75" s="64">
        <v>0.224742</v>
      </c>
      <c r="S75" s="60">
        <f t="shared" si="6"/>
        <v>52495.216133220005</v>
      </c>
      <c r="T75" s="65"/>
      <c r="U75" s="66">
        <f t="shared" si="7"/>
        <v>33478.541340480006</v>
      </c>
      <c r="V75" s="65"/>
      <c r="W75" s="61" t="s">
        <v>27</v>
      </c>
      <c r="X75" s="64">
        <v>0.224742</v>
      </c>
      <c r="Y75" s="60">
        <f t="shared" si="8"/>
        <v>52495.216133220005</v>
      </c>
    </row>
    <row r="76" spans="1:25" ht="25.5" x14ac:dyDescent="0.2">
      <c r="A76" s="8">
        <v>5570000</v>
      </c>
      <c r="B76" s="3" t="s">
        <v>288</v>
      </c>
      <c r="C76" s="3">
        <v>1</v>
      </c>
      <c r="D76" s="8" t="s">
        <v>441</v>
      </c>
      <c r="E76" s="3" t="s">
        <v>442</v>
      </c>
      <c r="F76" s="19" t="s">
        <v>443</v>
      </c>
      <c r="G76" s="15"/>
      <c r="H76" s="20">
        <v>8280</v>
      </c>
      <c r="I76" s="20">
        <v>197</v>
      </c>
      <c r="J76" s="20">
        <v>19.5</v>
      </c>
      <c r="K76" s="20">
        <v>8299.5</v>
      </c>
      <c r="L76" s="60">
        <v>8299.5</v>
      </c>
      <c r="M76" s="61" t="s">
        <v>0</v>
      </c>
      <c r="N76" s="62">
        <v>8.1414E-2</v>
      </c>
      <c r="O76" s="60">
        <f t="shared" si="5"/>
        <v>675.69549300000006</v>
      </c>
      <c r="P76" s="63"/>
      <c r="Q76" s="61" t="s">
        <v>27</v>
      </c>
      <c r="R76" s="64">
        <v>0.224742</v>
      </c>
      <c r="S76" s="60">
        <f t="shared" si="6"/>
        <v>1865.2462290000001</v>
      </c>
      <c r="T76" s="65"/>
      <c r="U76" s="66">
        <f t="shared" si="7"/>
        <v>1189.5507360000001</v>
      </c>
      <c r="V76" s="65"/>
      <c r="W76" s="61" t="s">
        <v>14</v>
      </c>
      <c r="X76" s="64">
        <v>0</v>
      </c>
      <c r="Y76" s="60">
        <f t="shared" si="8"/>
        <v>0</v>
      </c>
    </row>
    <row r="77" spans="1:25" x14ac:dyDescent="0.2">
      <c r="A77" s="8">
        <v>5570000</v>
      </c>
      <c r="B77" s="3" t="s">
        <v>288</v>
      </c>
      <c r="C77" s="3">
        <v>1</v>
      </c>
      <c r="D77" s="8" t="s">
        <v>444</v>
      </c>
      <c r="E77" s="3" t="s">
        <v>445</v>
      </c>
      <c r="F77" s="19" t="s">
        <v>446</v>
      </c>
      <c r="G77" s="15"/>
      <c r="H77" s="20">
        <v>2550</v>
      </c>
      <c r="I77" s="20">
        <v>250</v>
      </c>
      <c r="J77" s="20">
        <v>0</v>
      </c>
      <c r="K77" s="20">
        <v>2550</v>
      </c>
      <c r="L77" s="60">
        <v>2550</v>
      </c>
      <c r="M77" s="61" t="s">
        <v>0</v>
      </c>
      <c r="N77" s="62">
        <v>8.1414E-2</v>
      </c>
      <c r="O77" s="60">
        <f t="shared" si="5"/>
        <v>207.60570000000001</v>
      </c>
      <c r="P77" s="63"/>
      <c r="Q77" s="61" t="str">
        <f>M77</f>
        <v>SG</v>
      </c>
      <c r="R77" s="64">
        <v>8.1414E-2</v>
      </c>
      <c r="S77" s="60">
        <f t="shared" si="6"/>
        <v>207.60570000000001</v>
      </c>
      <c r="T77" s="65"/>
      <c r="U77" s="66">
        <f t="shared" si="7"/>
        <v>0</v>
      </c>
      <c r="V77" s="65"/>
      <c r="W77" s="61" t="s">
        <v>0</v>
      </c>
      <c r="X77" s="64">
        <v>8.1414E-2</v>
      </c>
      <c r="Y77" s="60">
        <f t="shared" si="8"/>
        <v>207.60570000000001</v>
      </c>
    </row>
    <row r="78" spans="1:25" x14ac:dyDescent="0.2">
      <c r="A78" s="8">
        <v>5570000</v>
      </c>
      <c r="B78" s="3" t="s">
        <v>288</v>
      </c>
      <c r="C78" s="3">
        <v>1</v>
      </c>
      <c r="D78" s="8" t="s">
        <v>447</v>
      </c>
      <c r="E78" s="3" t="s">
        <v>448</v>
      </c>
      <c r="F78" s="24" t="s">
        <v>449</v>
      </c>
      <c r="G78" s="15"/>
      <c r="H78" s="20">
        <v>5392</v>
      </c>
      <c r="I78" s="20">
        <v>204</v>
      </c>
      <c r="J78" s="20">
        <v>109.88</v>
      </c>
      <c r="K78" s="20">
        <v>6501.88</v>
      </c>
      <c r="L78" s="60">
        <v>6501.88</v>
      </c>
      <c r="M78" s="61" t="s">
        <v>0</v>
      </c>
      <c r="N78" s="62">
        <v>8.1414E-2</v>
      </c>
      <c r="O78" s="60">
        <f t="shared" si="5"/>
        <v>529.34405832000004</v>
      </c>
      <c r="P78" s="63"/>
      <c r="Q78" s="61" t="s">
        <v>14</v>
      </c>
      <c r="R78" s="64">
        <v>0</v>
      </c>
      <c r="S78" s="60">
        <f t="shared" si="6"/>
        <v>0</v>
      </c>
      <c r="T78" s="65"/>
      <c r="U78" s="66">
        <f t="shared" si="7"/>
        <v>-529.34405832000004</v>
      </c>
      <c r="V78" s="65"/>
      <c r="W78" s="61" t="s">
        <v>14</v>
      </c>
      <c r="X78" s="64">
        <v>0</v>
      </c>
      <c r="Y78" s="60">
        <f t="shared" si="8"/>
        <v>0</v>
      </c>
    </row>
    <row r="79" spans="1:25" ht="25.5" x14ac:dyDescent="0.2">
      <c r="A79" s="8">
        <v>5570000</v>
      </c>
      <c r="B79" s="3" t="s">
        <v>288</v>
      </c>
      <c r="C79" s="3">
        <v>1</v>
      </c>
      <c r="D79" s="8" t="s">
        <v>450</v>
      </c>
      <c r="E79" s="3" t="s">
        <v>451</v>
      </c>
      <c r="F79" s="24" t="s">
        <v>452</v>
      </c>
      <c r="G79" s="15"/>
      <c r="H79" s="20">
        <v>3692.5</v>
      </c>
      <c r="I79" s="20">
        <v>284</v>
      </c>
      <c r="J79" s="20">
        <v>5.43</v>
      </c>
      <c r="K79" s="20">
        <v>3697.93</v>
      </c>
      <c r="L79" s="60">
        <v>3697.9300000000003</v>
      </c>
      <c r="M79" s="61" t="s">
        <v>0</v>
      </c>
      <c r="N79" s="62">
        <v>8.1414E-2</v>
      </c>
      <c r="O79" s="60">
        <f t="shared" si="5"/>
        <v>301.06327302</v>
      </c>
      <c r="P79" s="63"/>
      <c r="Q79" s="61" t="s">
        <v>14</v>
      </c>
      <c r="R79" s="64">
        <v>0</v>
      </c>
      <c r="S79" s="60">
        <f t="shared" si="6"/>
        <v>0</v>
      </c>
      <c r="T79" s="65"/>
      <c r="U79" s="66">
        <f t="shared" si="7"/>
        <v>-301.06327302</v>
      </c>
      <c r="V79" s="65"/>
      <c r="W79" s="61" t="s">
        <v>27</v>
      </c>
      <c r="X79" s="64">
        <v>0.224742</v>
      </c>
      <c r="Y79" s="60">
        <f t="shared" si="8"/>
        <v>831.08018406000008</v>
      </c>
    </row>
    <row r="80" spans="1:25" x14ac:dyDescent="0.2">
      <c r="A80" s="8">
        <v>5570000</v>
      </c>
      <c r="B80" s="3" t="s">
        <v>288</v>
      </c>
      <c r="C80" s="3">
        <v>1</v>
      </c>
      <c r="D80" s="8" t="s">
        <v>453</v>
      </c>
      <c r="E80" s="3" t="s">
        <v>454</v>
      </c>
      <c r="F80" s="19" t="s">
        <v>455</v>
      </c>
      <c r="G80" s="15"/>
      <c r="H80" s="20">
        <v>31917.01</v>
      </c>
      <c r="I80" s="20">
        <v>350</v>
      </c>
      <c r="J80" s="20">
        <v>1494.43</v>
      </c>
      <c r="K80" s="20">
        <v>33411.440000000002</v>
      </c>
      <c r="L80" s="60">
        <v>33411.440000000002</v>
      </c>
      <c r="M80" s="61" t="s">
        <v>0</v>
      </c>
      <c r="N80" s="62">
        <v>8.1414E-2</v>
      </c>
      <c r="O80" s="60">
        <f t="shared" si="5"/>
        <v>2720.1589761600003</v>
      </c>
      <c r="P80" s="63"/>
      <c r="Q80" s="61" t="s">
        <v>14</v>
      </c>
      <c r="R80" s="64">
        <v>0</v>
      </c>
      <c r="S80" s="60">
        <f t="shared" si="6"/>
        <v>0</v>
      </c>
      <c r="T80" s="65"/>
      <c r="U80" s="66">
        <f t="shared" si="7"/>
        <v>-2720.1589761600003</v>
      </c>
      <c r="V80" s="65"/>
      <c r="W80" s="61" t="s">
        <v>14</v>
      </c>
      <c r="X80" s="64">
        <v>0</v>
      </c>
      <c r="Y80" s="60">
        <f t="shared" si="8"/>
        <v>0</v>
      </c>
    </row>
    <row r="81" spans="1:25" ht="25.5" x14ac:dyDescent="0.2">
      <c r="A81" s="8">
        <v>5570000</v>
      </c>
      <c r="B81" s="3" t="s">
        <v>288</v>
      </c>
      <c r="C81" s="3">
        <v>1</v>
      </c>
      <c r="D81" s="8" t="s">
        <v>456</v>
      </c>
      <c r="E81" s="3" t="s">
        <v>457</v>
      </c>
      <c r="F81" s="24" t="s">
        <v>458</v>
      </c>
      <c r="G81" s="15"/>
      <c r="H81" s="20">
        <v>44800.58</v>
      </c>
      <c r="I81" s="20">
        <v>438</v>
      </c>
      <c r="J81" s="20">
        <v>121.62</v>
      </c>
      <c r="K81" s="20">
        <v>44922.2</v>
      </c>
      <c r="L81" s="60">
        <v>44922.2</v>
      </c>
      <c r="M81" s="61" t="s">
        <v>0</v>
      </c>
      <c r="N81" s="62">
        <v>8.1414E-2</v>
      </c>
      <c r="O81" s="60">
        <f t="shared" si="5"/>
        <v>3657.2959907999998</v>
      </c>
      <c r="P81" s="63"/>
      <c r="Q81" s="61" t="s">
        <v>14</v>
      </c>
      <c r="R81" s="64">
        <v>0</v>
      </c>
      <c r="S81" s="60">
        <f t="shared" si="6"/>
        <v>0</v>
      </c>
      <c r="T81" s="65"/>
      <c r="U81" s="66">
        <f t="shared" si="7"/>
        <v>-3657.2959907999998</v>
      </c>
      <c r="V81" s="65"/>
      <c r="W81" s="61" t="s">
        <v>14</v>
      </c>
      <c r="X81" s="64">
        <v>0</v>
      </c>
      <c r="Y81" s="60">
        <f t="shared" si="8"/>
        <v>0</v>
      </c>
    </row>
    <row r="82" spans="1:25" x14ac:dyDescent="0.2">
      <c r="A82" s="8">
        <v>5570000</v>
      </c>
      <c r="B82" s="3" t="s">
        <v>288</v>
      </c>
      <c r="C82" s="3">
        <v>1</v>
      </c>
      <c r="D82" s="8" t="s">
        <v>459</v>
      </c>
      <c r="E82" s="3" t="s">
        <v>460</v>
      </c>
      <c r="F82" s="24" t="s">
        <v>461</v>
      </c>
      <c r="G82" s="15"/>
      <c r="H82" s="20">
        <v>34845</v>
      </c>
      <c r="I82" s="20">
        <v>150</v>
      </c>
      <c r="J82" s="20">
        <v>0</v>
      </c>
      <c r="K82" s="20">
        <v>34845</v>
      </c>
      <c r="L82" s="60">
        <v>34845</v>
      </c>
      <c r="M82" s="61" t="s">
        <v>0</v>
      </c>
      <c r="N82" s="62">
        <v>8.1414E-2</v>
      </c>
      <c r="O82" s="60">
        <f t="shared" si="5"/>
        <v>2836.8708299999998</v>
      </c>
      <c r="P82" s="63"/>
      <c r="Q82" s="61" t="s">
        <v>14</v>
      </c>
      <c r="R82" s="64">
        <v>0</v>
      </c>
      <c r="S82" s="60">
        <f t="shared" si="6"/>
        <v>0</v>
      </c>
      <c r="T82" s="65"/>
      <c r="U82" s="66">
        <f t="shared" si="7"/>
        <v>-2836.8708299999998</v>
      </c>
      <c r="V82" s="65"/>
      <c r="W82" s="61" t="s">
        <v>14</v>
      </c>
      <c r="X82" s="64">
        <v>0</v>
      </c>
      <c r="Y82" s="60">
        <f t="shared" si="8"/>
        <v>0</v>
      </c>
    </row>
    <row r="83" spans="1:25" x14ac:dyDescent="0.2">
      <c r="A83" s="8">
        <v>5570000</v>
      </c>
      <c r="B83" s="3" t="s">
        <v>288</v>
      </c>
      <c r="C83" s="3">
        <v>1</v>
      </c>
      <c r="D83" s="8" t="s">
        <v>462</v>
      </c>
      <c r="E83" s="3" t="s">
        <v>463</v>
      </c>
      <c r="F83" s="24" t="s">
        <v>464</v>
      </c>
      <c r="G83" s="15"/>
      <c r="H83" s="20">
        <v>10918</v>
      </c>
      <c r="I83" s="20">
        <v>235</v>
      </c>
      <c r="J83" s="20">
        <v>440.38</v>
      </c>
      <c r="K83" s="20">
        <v>11358.38</v>
      </c>
      <c r="L83" s="60">
        <v>11358.380000000001</v>
      </c>
      <c r="M83" s="61" t="s">
        <v>0</v>
      </c>
      <c r="N83" s="62">
        <v>8.1414E-2</v>
      </c>
      <c r="O83" s="60">
        <f t="shared" si="5"/>
        <v>924.7311493200001</v>
      </c>
      <c r="P83" s="63"/>
      <c r="Q83" s="61" t="s">
        <v>14</v>
      </c>
      <c r="R83" s="64">
        <v>0</v>
      </c>
      <c r="S83" s="60">
        <f t="shared" si="6"/>
        <v>0</v>
      </c>
      <c r="T83" s="65"/>
      <c r="U83" s="66">
        <f t="shared" si="7"/>
        <v>-924.7311493200001</v>
      </c>
      <c r="V83" s="65"/>
      <c r="W83" s="61" t="s">
        <v>14</v>
      </c>
      <c r="X83" s="64">
        <v>0</v>
      </c>
      <c r="Y83" s="60">
        <f t="shared" si="8"/>
        <v>0</v>
      </c>
    </row>
    <row r="84" spans="1:25" x14ac:dyDescent="0.2">
      <c r="A84" s="8">
        <v>5570000</v>
      </c>
      <c r="B84" s="3" t="s">
        <v>288</v>
      </c>
      <c r="C84" s="3">
        <v>1</v>
      </c>
      <c r="D84" s="8" t="s">
        <v>465</v>
      </c>
      <c r="E84" s="3" t="s">
        <v>466</v>
      </c>
      <c r="F84" s="24" t="s">
        <v>467</v>
      </c>
      <c r="G84" s="15"/>
      <c r="H84" s="20">
        <v>1523</v>
      </c>
      <c r="I84" s="20">
        <v>227</v>
      </c>
      <c r="J84" s="20">
        <v>0</v>
      </c>
      <c r="K84" s="20">
        <v>1523</v>
      </c>
      <c r="L84" s="60">
        <v>1523</v>
      </c>
      <c r="M84" s="61" t="s">
        <v>0</v>
      </c>
      <c r="N84" s="62">
        <v>8.1414E-2</v>
      </c>
      <c r="O84" s="60">
        <f t="shared" si="5"/>
        <v>123.993522</v>
      </c>
      <c r="P84" s="63"/>
      <c r="Q84" s="61" t="s">
        <v>14</v>
      </c>
      <c r="R84" s="64">
        <v>0</v>
      </c>
      <c r="S84" s="60">
        <f t="shared" si="6"/>
        <v>0</v>
      </c>
      <c r="T84" s="65"/>
      <c r="U84" s="66">
        <f t="shared" si="7"/>
        <v>-123.993522</v>
      </c>
      <c r="V84" s="65"/>
      <c r="W84" s="61" t="s">
        <v>14</v>
      </c>
      <c r="X84" s="64">
        <v>0</v>
      </c>
      <c r="Y84" s="60">
        <f t="shared" si="8"/>
        <v>0</v>
      </c>
    </row>
    <row r="85" spans="1:25" x14ac:dyDescent="0.2">
      <c r="A85" s="8">
        <v>5570000</v>
      </c>
      <c r="B85" s="3" t="s">
        <v>288</v>
      </c>
      <c r="C85" s="3">
        <v>1</v>
      </c>
      <c r="D85" s="8" t="s">
        <v>468</v>
      </c>
      <c r="E85" s="3" t="s">
        <v>469</v>
      </c>
      <c r="F85" s="24" t="s">
        <v>470</v>
      </c>
      <c r="G85" s="15"/>
      <c r="H85" s="20">
        <v>2056</v>
      </c>
      <c r="I85" s="20">
        <v>332</v>
      </c>
      <c r="J85" s="20">
        <v>0</v>
      </c>
      <c r="K85" s="20">
        <v>2056</v>
      </c>
      <c r="L85" s="60">
        <v>2056</v>
      </c>
      <c r="M85" s="61" t="s">
        <v>0</v>
      </c>
      <c r="N85" s="62">
        <v>8.1414E-2</v>
      </c>
      <c r="O85" s="60">
        <f t="shared" si="5"/>
        <v>167.38718399999999</v>
      </c>
      <c r="P85" s="63"/>
      <c r="Q85" s="61" t="str">
        <f>M85</f>
        <v>SG</v>
      </c>
      <c r="R85" s="64">
        <v>8.1414E-2</v>
      </c>
      <c r="S85" s="60">
        <f t="shared" si="6"/>
        <v>167.38718399999999</v>
      </c>
      <c r="T85" s="65"/>
      <c r="U85" s="66">
        <f t="shared" si="7"/>
        <v>0</v>
      </c>
      <c r="V85" s="65"/>
      <c r="W85" s="61" t="s">
        <v>0</v>
      </c>
      <c r="X85" s="64">
        <v>8.1414E-2</v>
      </c>
      <c r="Y85" s="60">
        <f t="shared" si="8"/>
        <v>167.38718399999999</v>
      </c>
    </row>
    <row r="86" spans="1:25" x14ac:dyDescent="0.2">
      <c r="A86" s="8">
        <v>5570000</v>
      </c>
      <c r="B86" s="3" t="s">
        <v>288</v>
      </c>
      <c r="C86" s="3">
        <v>1</v>
      </c>
      <c r="D86" s="8" t="s">
        <v>471</v>
      </c>
      <c r="E86" s="3" t="s">
        <v>472</v>
      </c>
      <c r="F86" s="24" t="s">
        <v>473</v>
      </c>
      <c r="G86" s="15"/>
      <c r="H86" s="20">
        <v>79801.75</v>
      </c>
      <c r="I86" s="20">
        <v>250</v>
      </c>
      <c r="J86" s="20">
        <v>3.75</v>
      </c>
      <c r="K86" s="20">
        <v>79805.5</v>
      </c>
      <c r="L86" s="60">
        <v>79805.5</v>
      </c>
      <c r="M86" s="61" t="s">
        <v>0</v>
      </c>
      <c r="N86" s="62">
        <v>8.1414E-2</v>
      </c>
      <c r="O86" s="60">
        <f t="shared" si="5"/>
        <v>6497.2849770000003</v>
      </c>
      <c r="P86" s="63"/>
      <c r="Q86" s="61" t="str">
        <f>M86</f>
        <v>SG</v>
      </c>
      <c r="R86" s="64">
        <v>8.1414E-2</v>
      </c>
      <c r="S86" s="60">
        <f t="shared" si="6"/>
        <v>6497.2849770000003</v>
      </c>
      <c r="T86" s="65"/>
      <c r="U86" s="66">
        <f t="shared" si="7"/>
        <v>0</v>
      </c>
      <c r="V86" s="65"/>
      <c r="W86" s="61" t="s">
        <v>0</v>
      </c>
      <c r="X86" s="64">
        <v>8.1414E-2</v>
      </c>
      <c r="Y86" s="60">
        <f t="shared" si="8"/>
        <v>6497.2849770000003</v>
      </c>
    </row>
    <row r="87" spans="1:25" x14ac:dyDescent="0.2">
      <c r="A87" s="8">
        <v>5570000</v>
      </c>
      <c r="B87" s="3" t="s">
        <v>288</v>
      </c>
      <c r="C87" s="3">
        <v>1</v>
      </c>
      <c r="D87" s="8" t="s">
        <v>474</v>
      </c>
      <c r="E87" s="3" t="s">
        <v>475</v>
      </c>
      <c r="F87" s="24" t="s">
        <v>476</v>
      </c>
      <c r="G87" s="15"/>
      <c r="H87" s="20">
        <v>230512.25</v>
      </c>
      <c r="I87" s="20">
        <v>259</v>
      </c>
      <c r="J87" s="20">
        <v>3952.63</v>
      </c>
      <c r="K87" s="20">
        <v>234464.88</v>
      </c>
      <c r="L87" s="60">
        <v>234464.88</v>
      </c>
      <c r="M87" s="61" t="s">
        <v>0</v>
      </c>
      <c r="N87" s="62">
        <v>8.1414E-2</v>
      </c>
      <c r="O87" s="60">
        <f t="shared" si="5"/>
        <v>19088.723740320002</v>
      </c>
      <c r="P87" s="63"/>
      <c r="Q87" s="61" t="s">
        <v>14</v>
      </c>
      <c r="R87" s="64">
        <v>0</v>
      </c>
      <c r="S87" s="60">
        <f t="shared" si="6"/>
        <v>0</v>
      </c>
      <c r="T87" s="65"/>
      <c r="U87" s="66">
        <f t="shared" si="7"/>
        <v>-19088.723740320002</v>
      </c>
      <c r="V87" s="65"/>
      <c r="W87" s="61" t="s">
        <v>14</v>
      </c>
      <c r="X87" s="64">
        <v>0</v>
      </c>
      <c r="Y87" s="60">
        <f t="shared" si="8"/>
        <v>0</v>
      </c>
    </row>
    <row r="88" spans="1:25" x14ac:dyDescent="0.2">
      <c r="A88" s="8">
        <v>5570000</v>
      </c>
      <c r="B88" s="3" t="s">
        <v>288</v>
      </c>
      <c r="C88" s="3">
        <v>1</v>
      </c>
      <c r="D88" s="8" t="s">
        <v>477</v>
      </c>
      <c r="E88" s="3" t="s">
        <v>478</v>
      </c>
      <c r="F88" s="24" t="s">
        <v>479</v>
      </c>
      <c r="G88" s="15"/>
      <c r="H88" s="20">
        <v>160</v>
      </c>
      <c r="I88" s="20">
        <v>200</v>
      </c>
      <c r="J88" s="20">
        <v>0</v>
      </c>
      <c r="K88" s="20">
        <v>160</v>
      </c>
      <c r="L88" s="60">
        <v>160</v>
      </c>
      <c r="M88" s="61" t="s">
        <v>0</v>
      </c>
      <c r="N88" s="62">
        <v>8.1414E-2</v>
      </c>
      <c r="O88" s="60">
        <f t="shared" ref="O88:O119" si="9">L88*N88</f>
        <v>13.02624</v>
      </c>
      <c r="P88" s="63"/>
      <c r="Q88" s="61" t="str">
        <f>M88</f>
        <v>SG</v>
      </c>
      <c r="R88" s="64">
        <v>8.1414E-2</v>
      </c>
      <c r="S88" s="60">
        <f t="shared" ref="S88:S119" si="10">$L88*R88</f>
        <v>13.02624</v>
      </c>
      <c r="T88" s="65"/>
      <c r="U88" s="66">
        <f t="shared" ref="U88:U119" si="11">S88-O88</f>
        <v>0</v>
      </c>
      <c r="V88" s="65"/>
      <c r="W88" s="61" t="s">
        <v>0</v>
      </c>
      <c r="X88" s="64">
        <v>8.1414E-2</v>
      </c>
      <c r="Y88" s="60">
        <f t="shared" ref="Y88:Y119" si="12">X88*L88</f>
        <v>13.02624</v>
      </c>
    </row>
    <row r="89" spans="1:25" ht="25.5" x14ac:dyDescent="0.2">
      <c r="A89" s="8">
        <v>5570000</v>
      </c>
      <c r="B89" s="3" t="s">
        <v>288</v>
      </c>
      <c r="C89" s="3">
        <v>1</v>
      </c>
      <c r="D89" s="8" t="s">
        <v>480</v>
      </c>
      <c r="E89" s="3" t="s">
        <v>481</v>
      </c>
      <c r="F89" s="24" t="s">
        <v>482</v>
      </c>
      <c r="G89" s="15"/>
      <c r="H89" s="20">
        <v>12644.45</v>
      </c>
      <c r="I89" s="20">
        <v>215</v>
      </c>
      <c r="J89" s="20">
        <v>2109.2399999999998</v>
      </c>
      <c r="K89" s="20">
        <v>14753.7</v>
      </c>
      <c r="L89" s="60">
        <v>14753.7</v>
      </c>
      <c r="M89" s="61" t="s">
        <v>0</v>
      </c>
      <c r="N89" s="62">
        <v>8.1414E-2</v>
      </c>
      <c r="O89" s="60">
        <f t="shared" si="9"/>
        <v>1201.1577318</v>
      </c>
      <c r="P89" s="63"/>
      <c r="Q89" s="61" t="str">
        <f>M89</f>
        <v>SG</v>
      </c>
      <c r="R89" s="64">
        <v>8.1414E-2</v>
      </c>
      <c r="S89" s="60">
        <f t="shared" si="10"/>
        <v>1201.1577318</v>
      </c>
      <c r="T89" s="65"/>
      <c r="U89" s="66">
        <f t="shared" si="11"/>
        <v>0</v>
      </c>
      <c r="V89" s="65"/>
      <c r="W89" s="61" t="s">
        <v>0</v>
      </c>
      <c r="X89" s="64">
        <v>8.1414E-2</v>
      </c>
      <c r="Y89" s="60">
        <f t="shared" si="12"/>
        <v>1201.1577318</v>
      </c>
    </row>
    <row r="90" spans="1:25" x14ac:dyDescent="0.2">
      <c r="A90" s="8">
        <v>5570000</v>
      </c>
      <c r="B90" s="3" t="s">
        <v>288</v>
      </c>
      <c r="C90" s="3">
        <v>1</v>
      </c>
      <c r="D90" s="8" t="s">
        <v>483</v>
      </c>
      <c r="E90" s="3" t="s">
        <v>484</v>
      </c>
      <c r="F90" s="24" t="s">
        <v>485</v>
      </c>
      <c r="G90" s="15"/>
      <c r="H90" s="20">
        <v>341</v>
      </c>
      <c r="I90" s="20">
        <v>244</v>
      </c>
      <c r="J90" s="20">
        <v>947.19</v>
      </c>
      <c r="K90" s="20">
        <v>1288.19</v>
      </c>
      <c r="L90" s="60">
        <v>1288.19</v>
      </c>
      <c r="M90" s="61" t="s">
        <v>0</v>
      </c>
      <c r="N90" s="62">
        <v>8.1414E-2</v>
      </c>
      <c r="O90" s="60">
        <f t="shared" si="9"/>
        <v>104.87670066000001</v>
      </c>
      <c r="P90" s="63"/>
      <c r="Q90" s="61" t="str">
        <f>M90</f>
        <v>SG</v>
      </c>
      <c r="R90" s="64">
        <v>8.1414E-2</v>
      </c>
      <c r="S90" s="60">
        <f t="shared" si="10"/>
        <v>104.87670066000001</v>
      </c>
      <c r="T90" s="65"/>
      <c r="U90" s="66">
        <f t="shared" si="11"/>
        <v>0</v>
      </c>
      <c r="V90" s="65"/>
      <c r="W90" s="61" t="s">
        <v>0</v>
      </c>
      <c r="X90" s="64">
        <v>8.1414E-2</v>
      </c>
      <c r="Y90" s="60">
        <f t="shared" si="12"/>
        <v>104.87670066000001</v>
      </c>
    </row>
    <row r="91" spans="1:25" ht="25.5" x14ac:dyDescent="0.2">
      <c r="A91" s="8">
        <v>5570000</v>
      </c>
      <c r="B91" s="3" t="s">
        <v>288</v>
      </c>
      <c r="C91" s="3">
        <v>1</v>
      </c>
      <c r="D91" s="8" t="s">
        <v>486</v>
      </c>
      <c r="E91" s="3" t="s">
        <v>487</v>
      </c>
      <c r="F91" s="19" t="s">
        <v>488</v>
      </c>
      <c r="G91" s="27" t="s">
        <v>489</v>
      </c>
      <c r="H91" s="20">
        <v>5915</v>
      </c>
      <c r="I91" s="20">
        <v>89</v>
      </c>
      <c r="J91" s="20">
        <v>7.13</v>
      </c>
      <c r="K91" s="20">
        <v>5922.13</v>
      </c>
      <c r="L91" s="60">
        <v>5922.13</v>
      </c>
      <c r="M91" s="61" t="s">
        <v>0</v>
      </c>
      <c r="N91" s="62">
        <v>8.1414E-2</v>
      </c>
      <c r="O91" s="60">
        <f t="shared" si="9"/>
        <v>482.14429182000003</v>
      </c>
      <c r="P91" s="63"/>
      <c r="Q91" s="61" t="str">
        <f>M91</f>
        <v>SG</v>
      </c>
      <c r="R91" s="64">
        <v>8.1414E-2</v>
      </c>
      <c r="S91" s="60">
        <f t="shared" si="10"/>
        <v>482.14429182000003</v>
      </c>
      <c r="T91" s="65"/>
      <c r="U91" s="66">
        <f t="shared" si="11"/>
        <v>0</v>
      </c>
      <c r="V91" s="65"/>
      <c r="W91" s="61" t="s">
        <v>0</v>
      </c>
      <c r="X91" s="64">
        <v>8.1414E-2</v>
      </c>
      <c r="Y91" s="60">
        <f t="shared" si="12"/>
        <v>482.14429182000003</v>
      </c>
    </row>
    <row r="92" spans="1:25" ht="25.5" x14ac:dyDescent="0.2">
      <c r="A92" s="8">
        <v>5570000</v>
      </c>
      <c r="B92" s="3" t="s">
        <v>288</v>
      </c>
      <c r="C92" s="3">
        <v>1</v>
      </c>
      <c r="D92" s="8" t="s">
        <v>490</v>
      </c>
      <c r="E92" s="3" t="s">
        <v>491</v>
      </c>
      <c r="F92" s="19" t="s">
        <v>492</v>
      </c>
      <c r="G92" s="15"/>
      <c r="H92" s="20">
        <v>301477</v>
      </c>
      <c r="I92" s="20">
        <v>235</v>
      </c>
      <c r="J92" s="20">
        <v>89465.21</v>
      </c>
      <c r="K92" s="20">
        <v>390942.21</v>
      </c>
      <c r="L92" s="60">
        <v>390942.21</v>
      </c>
      <c r="M92" s="61" t="s">
        <v>0</v>
      </c>
      <c r="N92" s="62">
        <v>8.1414E-2</v>
      </c>
      <c r="O92" s="60">
        <f t="shared" si="9"/>
        <v>31828.16908494</v>
      </c>
      <c r="P92" s="63"/>
      <c r="Q92" s="61" t="s">
        <v>14</v>
      </c>
      <c r="R92" s="64">
        <v>0</v>
      </c>
      <c r="S92" s="60">
        <f t="shared" si="10"/>
        <v>0</v>
      </c>
      <c r="T92" s="65"/>
      <c r="U92" s="66">
        <f t="shared" si="11"/>
        <v>-31828.16908494</v>
      </c>
      <c r="V92" s="65"/>
      <c r="W92" s="61" t="s">
        <v>14</v>
      </c>
      <c r="X92" s="64">
        <v>0</v>
      </c>
      <c r="Y92" s="60">
        <f t="shared" si="12"/>
        <v>0</v>
      </c>
    </row>
    <row r="93" spans="1:25" x14ac:dyDescent="0.2">
      <c r="A93" s="8">
        <v>5570000</v>
      </c>
      <c r="B93" s="3" t="s">
        <v>288</v>
      </c>
      <c r="C93" s="3">
        <v>1</v>
      </c>
      <c r="D93" s="8" t="s">
        <v>493</v>
      </c>
      <c r="E93" s="3" t="s">
        <v>494</v>
      </c>
      <c r="F93" s="3" t="s">
        <v>495</v>
      </c>
      <c r="G93" s="15"/>
      <c r="H93" s="20">
        <v>19258</v>
      </c>
      <c r="I93" s="20">
        <v>190</v>
      </c>
      <c r="J93" s="20">
        <v>308.45999999999998</v>
      </c>
      <c r="K93" s="20">
        <v>19566.46</v>
      </c>
      <c r="L93" s="60">
        <v>19566.46</v>
      </c>
      <c r="M93" s="61" t="s">
        <v>0</v>
      </c>
      <c r="N93" s="62">
        <v>8.1414E-2</v>
      </c>
      <c r="O93" s="60">
        <f t="shared" si="9"/>
        <v>1592.9837744399999</v>
      </c>
      <c r="P93" s="63"/>
      <c r="Q93" s="61" t="s">
        <v>14</v>
      </c>
      <c r="R93" s="64">
        <v>0</v>
      </c>
      <c r="S93" s="60">
        <f t="shared" si="10"/>
        <v>0</v>
      </c>
      <c r="T93" s="65"/>
      <c r="U93" s="66">
        <f t="shared" si="11"/>
        <v>-1592.9837744399999</v>
      </c>
      <c r="V93" s="65"/>
      <c r="W93" s="61" t="s">
        <v>14</v>
      </c>
      <c r="X93" s="64">
        <v>0</v>
      </c>
      <c r="Y93" s="60">
        <f t="shared" si="12"/>
        <v>0</v>
      </c>
    </row>
    <row r="94" spans="1:25" x14ac:dyDescent="0.2">
      <c r="A94" s="8">
        <v>5570000</v>
      </c>
      <c r="B94" s="3" t="s">
        <v>288</v>
      </c>
      <c r="C94" s="3">
        <v>1</v>
      </c>
      <c r="D94" s="8" t="s">
        <v>496</v>
      </c>
      <c r="E94" s="3" t="s">
        <v>497</v>
      </c>
      <c r="F94" s="24" t="s">
        <v>498</v>
      </c>
      <c r="G94" s="15"/>
      <c r="H94" s="20">
        <v>56125</v>
      </c>
      <c r="I94" s="20">
        <v>316</v>
      </c>
      <c r="J94" s="20">
        <v>0</v>
      </c>
      <c r="K94" s="20">
        <v>56125</v>
      </c>
      <c r="L94" s="60">
        <v>56125</v>
      </c>
      <c r="M94" s="61" t="s">
        <v>0</v>
      </c>
      <c r="N94" s="62">
        <v>8.1414E-2</v>
      </c>
      <c r="O94" s="60">
        <f t="shared" si="9"/>
        <v>4569.3607499999998</v>
      </c>
      <c r="P94" s="63"/>
      <c r="Q94" s="61" t="s">
        <v>14</v>
      </c>
      <c r="R94" s="64">
        <v>0</v>
      </c>
      <c r="S94" s="60">
        <f t="shared" si="10"/>
        <v>0</v>
      </c>
      <c r="T94" s="65"/>
      <c r="U94" s="66">
        <f t="shared" si="11"/>
        <v>-4569.3607499999998</v>
      </c>
      <c r="V94" s="65"/>
      <c r="W94" s="61" t="s">
        <v>14</v>
      </c>
      <c r="X94" s="64">
        <v>0</v>
      </c>
      <c r="Y94" s="60">
        <f t="shared" si="12"/>
        <v>0</v>
      </c>
    </row>
    <row r="95" spans="1:25" x14ac:dyDescent="0.2">
      <c r="A95" s="8">
        <v>5570000</v>
      </c>
      <c r="B95" s="3" t="s">
        <v>288</v>
      </c>
      <c r="C95" s="3">
        <v>1</v>
      </c>
      <c r="D95" s="8" t="s">
        <v>499</v>
      </c>
      <c r="E95" s="3" t="s">
        <v>500</v>
      </c>
      <c r="F95" s="24" t="s">
        <v>501</v>
      </c>
      <c r="G95" s="15">
        <v>2300000</v>
      </c>
      <c r="H95" s="20">
        <v>2842</v>
      </c>
      <c r="I95" s="20">
        <v>290</v>
      </c>
      <c r="J95" s="20">
        <v>0</v>
      </c>
      <c r="K95" s="20">
        <v>2842</v>
      </c>
      <c r="L95" s="60">
        <v>2842</v>
      </c>
      <c r="M95" s="61" t="s">
        <v>0</v>
      </c>
      <c r="N95" s="62">
        <v>8.1414E-2</v>
      </c>
      <c r="O95" s="60">
        <f t="shared" si="9"/>
        <v>231.37858800000001</v>
      </c>
      <c r="P95" s="63"/>
      <c r="Q95" s="61" t="s">
        <v>14</v>
      </c>
      <c r="R95" s="64">
        <v>0</v>
      </c>
      <c r="S95" s="60">
        <f t="shared" si="10"/>
        <v>0</v>
      </c>
      <c r="T95" s="65"/>
      <c r="U95" s="66">
        <f t="shared" si="11"/>
        <v>-231.37858800000001</v>
      </c>
      <c r="V95" s="65"/>
      <c r="W95" s="61" t="s">
        <v>14</v>
      </c>
      <c r="X95" s="64">
        <v>0</v>
      </c>
      <c r="Y95" s="60">
        <f t="shared" si="12"/>
        <v>0</v>
      </c>
    </row>
    <row r="96" spans="1:25" x14ac:dyDescent="0.2">
      <c r="A96" s="8">
        <v>5570000</v>
      </c>
      <c r="B96" s="3" t="s">
        <v>288</v>
      </c>
      <c r="C96" s="3">
        <v>1</v>
      </c>
      <c r="D96" s="8" t="s">
        <v>502</v>
      </c>
      <c r="E96" s="3" t="s">
        <v>503</v>
      </c>
      <c r="F96" s="24" t="s">
        <v>504</v>
      </c>
      <c r="G96" s="15"/>
      <c r="H96" s="20">
        <v>3393</v>
      </c>
      <c r="I96" s="20">
        <v>121</v>
      </c>
      <c r="J96" s="20">
        <v>1693.53</v>
      </c>
      <c r="K96" s="20">
        <v>5086.53</v>
      </c>
      <c r="L96" s="60">
        <v>5086.53</v>
      </c>
      <c r="M96" s="61" t="s">
        <v>0</v>
      </c>
      <c r="N96" s="62">
        <v>8.1414E-2</v>
      </c>
      <c r="O96" s="60">
        <f t="shared" si="9"/>
        <v>414.11475342</v>
      </c>
      <c r="P96" s="63"/>
      <c r="Q96" s="61" t="str">
        <f>M96</f>
        <v>SG</v>
      </c>
      <c r="R96" s="64">
        <v>8.1414E-2</v>
      </c>
      <c r="S96" s="60">
        <f t="shared" si="10"/>
        <v>414.11475342</v>
      </c>
      <c r="T96" s="65"/>
      <c r="U96" s="66">
        <f t="shared" si="11"/>
        <v>0</v>
      </c>
      <c r="V96" s="65"/>
      <c r="W96" s="61" t="s">
        <v>0</v>
      </c>
      <c r="X96" s="64">
        <v>8.1414E-2</v>
      </c>
      <c r="Y96" s="60">
        <f t="shared" si="12"/>
        <v>414.11475342</v>
      </c>
    </row>
    <row r="97" spans="1:25" x14ac:dyDescent="0.2">
      <c r="A97" s="8">
        <v>5570000</v>
      </c>
      <c r="B97" s="3" t="s">
        <v>288</v>
      </c>
      <c r="C97" s="3">
        <v>1</v>
      </c>
      <c r="D97" s="8" t="s">
        <v>505</v>
      </c>
      <c r="E97" s="3" t="s">
        <v>506</v>
      </c>
      <c r="F97" s="19" t="s">
        <v>507</v>
      </c>
      <c r="G97" s="15" t="s">
        <v>508</v>
      </c>
      <c r="H97" s="20">
        <v>327607.65000000002</v>
      </c>
      <c r="I97" s="20">
        <v>256</v>
      </c>
      <c r="J97" s="20">
        <v>16244.92</v>
      </c>
      <c r="K97" s="20">
        <v>343852.57</v>
      </c>
      <c r="L97" s="60">
        <v>343852.57</v>
      </c>
      <c r="M97" s="61" t="s">
        <v>0</v>
      </c>
      <c r="N97" s="62">
        <v>8.1414E-2</v>
      </c>
      <c r="O97" s="60">
        <f t="shared" si="9"/>
        <v>27994.413133980001</v>
      </c>
      <c r="P97" s="63"/>
      <c r="Q97" s="61" t="s">
        <v>27</v>
      </c>
      <c r="R97" s="64">
        <v>0.224742</v>
      </c>
      <c r="S97" s="60">
        <f t="shared" si="10"/>
        <v>77278.114286940006</v>
      </c>
      <c r="T97" s="65"/>
      <c r="U97" s="66">
        <f t="shared" si="11"/>
        <v>49283.701152960006</v>
      </c>
      <c r="V97" s="65"/>
      <c r="W97" s="61" t="s">
        <v>27</v>
      </c>
      <c r="X97" s="64">
        <v>0.224742</v>
      </c>
      <c r="Y97" s="60">
        <f t="shared" si="12"/>
        <v>77278.114286940006</v>
      </c>
    </row>
    <row r="98" spans="1:25" x14ac:dyDescent="0.2">
      <c r="A98" s="8">
        <v>5570000</v>
      </c>
      <c r="B98" s="3" t="s">
        <v>288</v>
      </c>
      <c r="C98" s="3">
        <v>1</v>
      </c>
      <c r="D98" s="8" t="s">
        <v>509</v>
      </c>
      <c r="E98" s="3" t="s">
        <v>510</v>
      </c>
      <c r="F98" s="24" t="s">
        <v>511</v>
      </c>
      <c r="G98" s="15"/>
      <c r="H98" s="20">
        <v>0</v>
      </c>
      <c r="I98" s="20">
        <v>0</v>
      </c>
      <c r="J98" s="20">
        <v>2035.33</v>
      </c>
      <c r="K98" s="20">
        <v>2035.33</v>
      </c>
      <c r="L98" s="60">
        <v>2035.33</v>
      </c>
      <c r="M98" s="61" t="s">
        <v>0</v>
      </c>
      <c r="N98" s="62">
        <v>8.1414E-2</v>
      </c>
      <c r="O98" s="60">
        <f t="shared" si="9"/>
        <v>165.70435662</v>
      </c>
      <c r="P98" s="63"/>
      <c r="Q98" s="61" t="str">
        <f t="shared" ref="Q98:Q106" si="13">M98</f>
        <v>SG</v>
      </c>
      <c r="R98" s="64">
        <v>8.1414E-2</v>
      </c>
      <c r="S98" s="60">
        <f t="shared" si="10"/>
        <v>165.70435662</v>
      </c>
      <c r="T98" s="65"/>
      <c r="U98" s="66">
        <f t="shared" si="11"/>
        <v>0</v>
      </c>
      <c r="V98" s="65"/>
      <c r="W98" s="61" t="s">
        <v>0</v>
      </c>
      <c r="X98" s="64">
        <v>8.1414E-2</v>
      </c>
      <c r="Y98" s="60">
        <f t="shared" si="12"/>
        <v>165.70435662</v>
      </c>
    </row>
    <row r="99" spans="1:25" x14ac:dyDescent="0.2">
      <c r="A99" s="8">
        <v>5570000</v>
      </c>
      <c r="B99" s="3" t="s">
        <v>288</v>
      </c>
      <c r="C99" s="3">
        <v>1</v>
      </c>
      <c r="D99" s="8" t="s">
        <v>512</v>
      </c>
      <c r="E99" s="3" t="s">
        <v>513</v>
      </c>
      <c r="F99" s="24" t="s">
        <v>511</v>
      </c>
      <c r="G99" s="15"/>
      <c r="H99" s="20">
        <v>204</v>
      </c>
      <c r="I99" s="20">
        <v>97</v>
      </c>
      <c r="J99" s="20">
        <v>0</v>
      </c>
      <c r="K99" s="20">
        <v>204</v>
      </c>
      <c r="L99" s="60">
        <v>204</v>
      </c>
      <c r="M99" s="61" t="s">
        <v>0</v>
      </c>
      <c r="N99" s="62">
        <v>8.1414E-2</v>
      </c>
      <c r="O99" s="60">
        <f t="shared" si="9"/>
        <v>16.608456</v>
      </c>
      <c r="P99" s="63"/>
      <c r="Q99" s="61" t="str">
        <f t="shared" si="13"/>
        <v>SG</v>
      </c>
      <c r="R99" s="64">
        <v>8.1414E-2</v>
      </c>
      <c r="S99" s="60">
        <f t="shared" si="10"/>
        <v>16.608456</v>
      </c>
      <c r="T99" s="65"/>
      <c r="U99" s="66">
        <f t="shared" si="11"/>
        <v>0</v>
      </c>
      <c r="V99" s="65"/>
      <c r="W99" s="61" t="s">
        <v>514</v>
      </c>
      <c r="X99" s="64">
        <v>0</v>
      </c>
      <c r="Y99" s="60">
        <f t="shared" si="12"/>
        <v>0</v>
      </c>
    </row>
    <row r="100" spans="1:25" x14ac:dyDescent="0.2">
      <c r="A100" s="8">
        <v>5570000</v>
      </c>
      <c r="B100" s="3" t="s">
        <v>288</v>
      </c>
      <c r="C100" s="3">
        <v>1</v>
      </c>
      <c r="D100" s="8" t="s">
        <v>515</v>
      </c>
      <c r="E100" s="3" t="s">
        <v>516</v>
      </c>
      <c r="F100" s="24" t="s">
        <v>511</v>
      </c>
      <c r="G100" s="15"/>
      <c r="H100" s="20">
        <v>2758</v>
      </c>
      <c r="I100" s="20">
        <v>140</v>
      </c>
      <c r="J100" s="20">
        <v>45.88</v>
      </c>
      <c r="K100" s="20">
        <v>2803.88</v>
      </c>
      <c r="L100" s="60">
        <v>2803.88</v>
      </c>
      <c r="M100" s="61" t="s">
        <v>0</v>
      </c>
      <c r="N100" s="62">
        <v>8.1414E-2</v>
      </c>
      <c r="O100" s="60">
        <f t="shared" si="9"/>
        <v>228.27508632000001</v>
      </c>
      <c r="P100" s="63"/>
      <c r="Q100" s="61" t="str">
        <f t="shared" si="13"/>
        <v>SG</v>
      </c>
      <c r="R100" s="64">
        <v>8.1414E-2</v>
      </c>
      <c r="S100" s="60">
        <f t="shared" si="10"/>
        <v>228.27508632000001</v>
      </c>
      <c r="T100" s="65"/>
      <c r="U100" s="66">
        <f t="shared" si="11"/>
        <v>0</v>
      </c>
      <c r="V100" s="65"/>
      <c r="W100" s="61" t="s">
        <v>0</v>
      </c>
      <c r="X100" s="64">
        <v>8.1414E-2</v>
      </c>
      <c r="Y100" s="60">
        <f t="shared" si="12"/>
        <v>228.27508632000001</v>
      </c>
    </row>
    <row r="101" spans="1:25" x14ac:dyDescent="0.2">
      <c r="A101" s="8">
        <v>5570000</v>
      </c>
      <c r="B101" s="3" t="s">
        <v>288</v>
      </c>
      <c r="C101" s="3">
        <v>1</v>
      </c>
      <c r="D101" s="8" t="s">
        <v>517</v>
      </c>
      <c r="E101" s="3" t="s">
        <v>518</v>
      </c>
      <c r="F101" s="24" t="s">
        <v>511</v>
      </c>
      <c r="G101" s="15"/>
      <c r="H101" s="20">
        <v>3218</v>
      </c>
      <c r="I101" s="20">
        <v>137</v>
      </c>
      <c r="J101" s="20">
        <v>2329.0500000000002</v>
      </c>
      <c r="K101" s="20">
        <v>5547.05</v>
      </c>
      <c r="L101" s="60">
        <v>5547.05</v>
      </c>
      <c r="M101" s="61" t="s">
        <v>0</v>
      </c>
      <c r="N101" s="62">
        <v>8.1414E-2</v>
      </c>
      <c r="O101" s="60">
        <f t="shared" si="9"/>
        <v>451.60752869999999</v>
      </c>
      <c r="P101" s="63"/>
      <c r="Q101" s="61" t="str">
        <f t="shared" si="13"/>
        <v>SG</v>
      </c>
      <c r="R101" s="64">
        <v>8.1414E-2</v>
      </c>
      <c r="S101" s="60">
        <f t="shared" si="10"/>
        <v>451.60752869999999</v>
      </c>
      <c r="T101" s="65"/>
      <c r="U101" s="66">
        <f t="shared" si="11"/>
        <v>0</v>
      </c>
      <c r="V101" s="65"/>
      <c r="W101" s="61" t="s">
        <v>0</v>
      </c>
      <c r="X101" s="64">
        <v>8.1414E-2</v>
      </c>
      <c r="Y101" s="60">
        <f t="shared" si="12"/>
        <v>451.60752869999999</v>
      </c>
    </row>
    <row r="102" spans="1:25" x14ac:dyDescent="0.2">
      <c r="A102" s="8">
        <v>5570000</v>
      </c>
      <c r="B102" s="3" t="s">
        <v>288</v>
      </c>
      <c r="C102" s="3">
        <v>1</v>
      </c>
      <c r="D102" s="8" t="s">
        <v>519</v>
      </c>
      <c r="E102" s="3" t="s">
        <v>520</v>
      </c>
      <c r="F102" s="24" t="s">
        <v>521</v>
      </c>
      <c r="G102" s="15"/>
      <c r="H102" s="20">
        <v>6228</v>
      </c>
      <c r="I102" s="20">
        <v>451</v>
      </c>
      <c r="J102" s="20">
        <v>0</v>
      </c>
      <c r="K102" s="20">
        <v>6228</v>
      </c>
      <c r="L102" s="60">
        <v>6228</v>
      </c>
      <c r="M102" s="61" t="s">
        <v>0</v>
      </c>
      <c r="N102" s="62">
        <v>8.1414E-2</v>
      </c>
      <c r="O102" s="60">
        <f t="shared" si="9"/>
        <v>507.04639200000003</v>
      </c>
      <c r="P102" s="63"/>
      <c r="Q102" s="61" t="str">
        <f t="shared" si="13"/>
        <v>SG</v>
      </c>
      <c r="R102" s="64">
        <v>8.1414E-2</v>
      </c>
      <c r="S102" s="60">
        <f t="shared" si="10"/>
        <v>507.04639200000003</v>
      </c>
      <c r="T102" s="65"/>
      <c r="U102" s="66">
        <f t="shared" si="11"/>
        <v>0</v>
      </c>
      <c r="V102" s="65"/>
      <c r="W102" s="61" t="s">
        <v>0</v>
      </c>
      <c r="X102" s="64">
        <v>8.1414E-2</v>
      </c>
      <c r="Y102" s="60">
        <f t="shared" si="12"/>
        <v>507.04639200000003</v>
      </c>
    </row>
    <row r="103" spans="1:25" x14ac:dyDescent="0.2">
      <c r="A103" s="8">
        <v>5570000</v>
      </c>
      <c r="B103" s="3" t="s">
        <v>288</v>
      </c>
      <c r="C103" s="3">
        <v>1</v>
      </c>
      <c r="D103" s="8" t="s">
        <v>522</v>
      </c>
      <c r="E103" s="3" t="s">
        <v>523</v>
      </c>
      <c r="F103" s="24" t="s">
        <v>479</v>
      </c>
      <c r="G103" s="15"/>
      <c r="H103" s="20">
        <v>320049.75</v>
      </c>
      <c r="I103" s="20">
        <v>159</v>
      </c>
      <c r="J103" s="20">
        <v>89413.16</v>
      </c>
      <c r="K103" s="20">
        <v>409462.91</v>
      </c>
      <c r="L103" s="60">
        <v>409462.91</v>
      </c>
      <c r="M103" s="61" t="s">
        <v>0</v>
      </c>
      <c r="N103" s="62">
        <v>8.1414E-2</v>
      </c>
      <c r="O103" s="60">
        <f t="shared" si="9"/>
        <v>33336.013354739996</v>
      </c>
      <c r="P103" s="63"/>
      <c r="Q103" s="61" t="str">
        <f t="shared" si="13"/>
        <v>SG</v>
      </c>
      <c r="R103" s="64">
        <v>8.1414E-2</v>
      </c>
      <c r="S103" s="60">
        <f t="shared" si="10"/>
        <v>33336.013354739996</v>
      </c>
      <c r="T103" s="65"/>
      <c r="U103" s="66">
        <f t="shared" si="11"/>
        <v>0</v>
      </c>
      <c r="V103" s="65"/>
      <c r="W103" s="61" t="s">
        <v>0</v>
      </c>
      <c r="X103" s="64">
        <v>8.1414E-2</v>
      </c>
      <c r="Y103" s="60">
        <f t="shared" si="12"/>
        <v>33336.013354739996</v>
      </c>
    </row>
    <row r="104" spans="1:25" x14ac:dyDescent="0.2">
      <c r="A104" s="8">
        <v>5570000</v>
      </c>
      <c r="B104" s="3" t="s">
        <v>288</v>
      </c>
      <c r="C104" s="3">
        <v>1</v>
      </c>
      <c r="D104" s="8" t="s">
        <v>524</v>
      </c>
      <c r="E104" s="3" t="s">
        <v>525</v>
      </c>
      <c r="F104" s="24" t="s">
        <v>526</v>
      </c>
      <c r="G104" s="15"/>
      <c r="H104" s="20">
        <v>9482</v>
      </c>
      <c r="I104" s="20">
        <v>207</v>
      </c>
      <c r="J104" s="20">
        <v>6.5</v>
      </c>
      <c r="K104" s="20">
        <v>9488.5</v>
      </c>
      <c r="L104" s="60">
        <v>9488.5</v>
      </c>
      <c r="M104" s="61" t="s">
        <v>0</v>
      </c>
      <c r="N104" s="62">
        <v>8.1414E-2</v>
      </c>
      <c r="O104" s="60">
        <f t="shared" si="9"/>
        <v>772.49673900000005</v>
      </c>
      <c r="P104" s="63"/>
      <c r="Q104" s="61" t="str">
        <f t="shared" si="13"/>
        <v>SG</v>
      </c>
      <c r="R104" s="64">
        <v>8.1414E-2</v>
      </c>
      <c r="S104" s="60">
        <f t="shared" si="10"/>
        <v>772.49673900000005</v>
      </c>
      <c r="T104" s="65"/>
      <c r="U104" s="66">
        <f t="shared" si="11"/>
        <v>0</v>
      </c>
      <c r="V104" s="65"/>
      <c r="W104" s="61" t="s">
        <v>0</v>
      </c>
      <c r="X104" s="64">
        <v>8.1414E-2</v>
      </c>
      <c r="Y104" s="60">
        <f t="shared" si="12"/>
        <v>772.49673900000005</v>
      </c>
    </row>
    <row r="105" spans="1:25" x14ac:dyDescent="0.2">
      <c r="A105" s="8">
        <v>5570000</v>
      </c>
      <c r="B105" s="3" t="s">
        <v>288</v>
      </c>
      <c r="C105" s="3">
        <v>1</v>
      </c>
      <c r="D105" s="8" t="s">
        <v>527</v>
      </c>
      <c r="E105" s="3" t="s">
        <v>528</v>
      </c>
      <c r="F105" s="24" t="s">
        <v>529</v>
      </c>
      <c r="G105" s="15"/>
      <c r="H105" s="20">
        <v>2064</v>
      </c>
      <c r="I105" s="20">
        <v>240</v>
      </c>
      <c r="J105" s="20">
        <v>1494.2</v>
      </c>
      <c r="K105" s="20">
        <v>3558.2</v>
      </c>
      <c r="L105" s="60">
        <v>3438.2</v>
      </c>
      <c r="M105" s="61" t="s">
        <v>0</v>
      </c>
      <c r="N105" s="62">
        <v>8.1414E-2</v>
      </c>
      <c r="O105" s="60">
        <f t="shared" si="9"/>
        <v>279.91761479999997</v>
      </c>
      <c r="P105" s="63"/>
      <c r="Q105" s="61" t="str">
        <f t="shared" si="13"/>
        <v>SG</v>
      </c>
      <c r="R105" s="64">
        <v>8.1414E-2</v>
      </c>
      <c r="S105" s="60">
        <f t="shared" si="10"/>
        <v>279.91761479999997</v>
      </c>
      <c r="T105" s="65"/>
      <c r="U105" s="66">
        <f t="shared" si="11"/>
        <v>0</v>
      </c>
      <c r="V105" s="65"/>
      <c r="W105" s="61" t="s">
        <v>17</v>
      </c>
      <c r="X105" s="64">
        <v>0</v>
      </c>
      <c r="Y105" s="60">
        <f t="shared" si="12"/>
        <v>0</v>
      </c>
    </row>
    <row r="106" spans="1:25" ht="25.5" x14ac:dyDescent="0.2">
      <c r="A106" s="8">
        <v>5570000</v>
      </c>
      <c r="B106" s="3" t="s">
        <v>288</v>
      </c>
      <c r="C106" s="3">
        <v>1</v>
      </c>
      <c r="D106" s="8" t="s">
        <v>530</v>
      </c>
      <c r="E106" s="3" t="s">
        <v>531</v>
      </c>
      <c r="F106" s="19" t="s">
        <v>532</v>
      </c>
      <c r="G106" s="15" t="s">
        <v>533</v>
      </c>
      <c r="H106" s="20">
        <v>34559.5</v>
      </c>
      <c r="I106" s="20">
        <v>212</v>
      </c>
      <c r="J106" s="20">
        <v>1096.8699999999999</v>
      </c>
      <c r="K106" s="20">
        <v>35656.370000000003</v>
      </c>
      <c r="L106" s="60">
        <v>35656.369999999995</v>
      </c>
      <c r="M106" s="61" t="s">
        <v>0</v>
      </c>
      <c r="N106" s="62">
        <v>8.1414E-2</v>
      </c>
      <c r="O106" s="60">
        <f t="shared" si="9"/>
        <v>2902.9277071799997</v>
      </c>
      <c r="P106" s="63"/>
      <c r="Q106" s="61" t="str">
        <f t="shared" si="13"/>
        <v>SG</v>
      </c>
      <c r="R106" s="64">
        <v>8.1414E-2</v>
      </c>
      <c r="S106" s="60">
        <f t="shared" si="10"/>
        <v>2902.9277071799997</v>
      </c>
      <c r="T106" s="65"/>
      <c r="U106" s="66">
        <f t="shared" si="11"/>
        <v>0</v>
      </c>
      <c r="V106" s="65"/>
      <c r="W106" s="61" t="s">
        <v>0</v>
      </c>
      <c r="X106" s="64">
        <v>8.1414E-2</v>
      </c>
      <c r="Y106" s="60">
        <f t="shared" si="12"/>
        <v>2902.9277071799997</v>
      </c>
    </row>
    <row r="107" spans="1:25" ht="25.5" x14ac:dyDescent="0.2">
      <c r="A107" s="8">
        <v>5570000</v>
      </c>
      <c r="B107" s="3" t="s">
        <v>288</v>
      </c>
      <c r="C107" s="3">
        <v>1</v>
      </c>
      <c r="D107" s="8" t="s">
        <v>256</v>
      </c>
      <c r="E107" s="3" t="s">
        <v>257</v>
      </c>
      <c r="F107" s="19" t="s">
        <v>534</v>
      </c>
      <c r="G107" s="15"/>
      <c r="H107" s="20">
        <v>141995.99</v>
      </c>
      <c r="I107" s="20">
        <v>365</v>
      </c>
      <c r="J107" s="20">
        <v>4476.76</v>
      </c>
      <c r="K107" s="20">
        <v>146472.75</v>
      </c>
      <c r="L107" s="60">
        <v>146472.75</v>
      </c>
      <c r="M107" s="61" t="s">
        <v>0</v>
      </c>
      <c r="N107" s="62">
        <v>8.1414E-2</v>
      </c>
      <c r="O107" s="60">
        <f t="shared" si="9"/>
        <v>11924.932468499999</v>
      </c>
      <c r="P107" s="63"/>
      <c r="Q107" s="61" t="s">
        <v>27</v>
      </c>
      <c r="R107" s="64">
        <v>0.224742</v>
      </c>
      <c r="S107" s="60">
        <f t="shared" si="10"/>
        <v>32918.5787805</v>
      </c>
      <c r="T107" s="65"/>
      <c r="U107" s="66">
        <f t="shared" si="11"/>
        <v>20993.646312000001</v>
      </c>
      <c r="V107" s="65"/>
      <c r="W107" s="61" t="s">
        <v>124</v>
      </c>
      <c r="X107" s="64">
        <v>0</v>
      </c>
      <c r="Y107" s="60">
        <f t="shared" si="12"/>
        <v>0</v>
      </c>
    </row>
    <row r="108" spans="1:25" x14ac:dyDescent="0.2">
      <c r="A108" s="8">
        <v>5570000</v>
      </c>
      <c r="B108" s="3" t="s">
        <v>288</v>
      </c>
      <c r="C108" s="3">
        <v>1</v>
      </c>
      <c r="D108" s="8" t="s">
        <v>535</v>
      </c>
      <c r="E108" s="3" t="s">
        <v>536</v>
      </c>
      <c r="F108" s="19" t="s">
        <v>537</v>
      </c>
      <c r="G108" s="15"/>
      <c r="H108" s="20">
        <v>234203.01</v>
      </c>
      <c r="I108" s="20">
        <v>337</v>
      </c>
      <c r="J108" s="20">
        <v>0</v>
      </c>
      <c r="K108" s="20">
        <v>234203.01</v>
      </c>
      <c r="L108" s="60">
        <v>234203.01</v>
      </c>
      <c r="M108" s="61" t="s">
        <v>0</v>
      </c>
      <c r="N108" s="62">
        <v>8.1414E-2</v>
      </c>
      <c r="O108" s="60">
        <f t="shared" si="9"/>
        <v>19067.403856140001</v>
      </c>
      <c r="P108" s="63"/>
      <c r="Q108" s="61" t="s">
        <v>14</v>
      </c>
      <c r="R108" s="64">
        <v>0</v>
      </c>
      <c r="S108" s="60">
        <f t="shared" si="10"/>
        <v>0</v>
      </c>
      <c r="T108" s="65"/>
      <c r="U108" s="66">
        <f t="shared" si="11"/>
        <v>-19067.403856140001</v>
      </c>
      <c r="V108" s="65"/>
      <c r="W108" s="61" t="s">
        <v>14</v>
      </c>
      <c r="X108" s="64">
        <v>0</v>
      </c>
      <c r="Y108" s="60">
        <f t="shared" si="12"/>
        <v>0</v>
      </c>
    </row>
    <row r="109" spans="1:25" ht="25.5" x14ac:dyDescent="0.2">
      <c r="A109" s="8">
        <v>5570000</v>
      </c>
      <c r="B109" s="3" t="s">
        <v>288</v>
      </c>
      <c r="C109" s="3">
        <v>1</v>
      </c>
      <c r="D109" s="8" t="s">
        <v>538</v>
      </c>
      <c r="E109" s="3" t="s">
        <v>539</v>
      </c>
      <c r="F109" s="19" t="s">
        <v>540</v>
      </c>
      <c r="G109" s="15"/>
      <c r="H109" s="20">
        <v>7470.5</v>
      </c>
      <c r="I109" s="20">
        <v>397</v>
      </c>
      <c r="J109" s="20">
        <v>70.98</v>
      </c>
      <c r="K109" s="20">
        <v>7541.48</v>
      </c>
      <c r="L109" s="60">
        <v>7541.48</v>
      </c>
      <c r="M109" s="61" t="s">
        <v>0</v>
      </c>
      <c r="N109" s="62">
        <v>8.1414E-2</v>
      </c>
      <c r="O109" s="60">
        <f t="shared" si="9"/>
        <v>613.98205271999996</v>
      </c>
      <c r="P109" s="63"/>
      <c r="Q109" s="61" t="str">
        <f>M109</f>
        <v>SG</v>
      </c>
      <c r="R109" s="64">
        <v>8.1414E-2</v>
      </c>
      <c r="S109" s="60">
        <f t="shared" si="10"/>
        <v>613.98205271999996</v>
      </c>
      <c r="T109" s="65"/>
      <c r="U109" s="66">
        <f t="shared" si="11"/>
        <v>0</v>
      </c>
      <c r="V109" s="65"/>
      <c r="W109" s="61" t="s">
        <v>0</v>
      </c>
      <c r="X109" s="64">
        <v>8.1414E-2</v>
      </c>
      <c r="Y109" s="60">
        <f t="shared" si="12"/>
        <v>613.98205271999996</v>
      </c>
    </row>
    <row r="110" spans="1:25" x14ac:dyDescent="0.2">
      <c r="A110" s="8">
        <v>5570000</v>
      </c>
      <c r="B110" s="3" t="s">
        <v>288</v>
      </c>
      <c r="C110" s="3">
        <v>1</v>
      </c>
      <c r="D110" s="8" t="s">
        <v>541</v>
      </c>
      <c r="E110" s="3" t="s">
        <v>542</v>
      </c>
      <c r="F110" s="24" t="s">
        <v>511</v>
      </c>
      <c r="G110" s="15"/>
      <c r="H110" s="20">
        <v>0</v>
      </c>
      <c r="I110" s="20">
        <v>0</v>
      </c>
      <c r="J110" s="20">
        <v>700</v>
      </c>
      <c r="K110" s="20">
        <v>700</v>
      </c>
      <c r="L110" s="60">
        <v>700</v>
      </c>
      <c r="M110" s="61" t="s">
        <v>0</v>
      </c>
      <c r="N110" s="62">
        <v>8.1414E-2</v>
      </c>
      <c r="O110" s="60">
        <f t="shared" si="9"/>
        <v>56.989800000000002</v>
      </c>
      <c r="P110" s="63"/>
      <c r="Q110" s="61" t="str">
        <f>M110</f>
        <v>SG</v>
      </c>
      <c r="R110" s="64">
        <v>8.1414E-2</v>
      </c>
      <c r="S110" s="60">
        <f t="shared" si="10"/>
        <v>56.989800000000002</v>
      </c>
      <c r="T110" s="65"/>
      <c r="U110" s="66">
        <f t="shared" si="11"/>
        <v>0</v>
      </c>
      <c r="V110" s="65"/>
      <c r="W110" s="61" t="s">
        <v>0</v>
      </c>
      <c r="X110" s="64">
        <v>8.1414E-2</v>
      </c>
      <c r="Y110" s="60">
        <f t="shared" si="12"/>
        <v>56.989800000000002</v>
      </c>
    </row>
    <row r="111" spans="1:25" x14ac:dyDescent="0.2">
      <c r="A111" s="8">
        <v>5570000</v>
      </c>
      <c r="B111" s="3" t="s">
        <v>288</v>
      </c>
      <c r="C111" s="3">
        <v>1</v>
      </c>
      <c r="D111" s="8" t="s">
        <v>543</v>
      </c>
      <c r="E111" s="3" t="s">
        <v>544</v>
      </c>
      <c r="F111" s="19" t="s">
        <v>545</v>
      </c>
      <c r="G111" s="15"/>
      <c r="H111" s="20">
        <v>1506</v>
      </c>
      <c r="I111" s="20">
        <v>239</v>
      </c>
      <c r="J111" s="20">
        <v>0</v>
      </c>
      <c r="K111" s="20">
        <v>1506</v>
      </c>
      <c r="L111" s="60">
        <v>1506</v>
      </c>
      <c r="M111" s="61" t="s">
        <v>0</v>
      </c>
      <c r="N111" s="62">
        <v>8.1414E-2</v>
      </c>
      <c r="O111" s="60">
        <f t="shared" si="9"/>
        <v>122.60948399999999</v>
      </c>
      <c r="P111" s="63"/>
      <c r="Q111" s="61" t="str">
        <f>M111</f>
        <v>SG</v>
      </c>
      <c r="R111" s="64">
        <v>8.1414E-2</v>
      </c>
      <c r="S111" s="60">
        <f t="shared" si="10"/>
        <v>122.60948399999999</v>
      </c>
      <c r="T111" s="65"/>
      <c r="U111" s="66">
        <f t="shared" si="11"/>
        <v>0</v>
      </c>
      <c r="V111" s="65"/>
      <c r="W111" s="61" t="s">
        <v>0</v>
      </c>
      <c r="X111" s="64">
        <v>8.1414E-2</v>
      </c>
      <c r="Y111" s="60">
        <f t="shared" si="12"/>
        <v>122.60948399999999</v>
      </c>
    </row>
    <row r="112" spans="1:25" x14ac:dyDescent="0.2">
      <c r="A112" s="8">
        <v>5570000</v>
      </c>
      <c r="B112" s="3" t="s">
        <v>288</v>
      </c>
      <c r="C112" s="3">
        <v>1</v>
      </c>
      <c r="D112" s="8" t="s">
        <v>546</v>
      </c>
      <c r="E112" s="3" t="s">
        <v>547</v>
      </c>
      <c r="F112" s="3" t="s">
        <v>548</v>
      </c>
      <c r="G112" s="15"/>
      <c r="H112" s="20">
        <v>9142</v>
      </c>
      <c r="I112" s="20">
        <v>192</v>
      </c>
      <c r="J112" s="20">
        <v>509.72</v>
      </c>
      <c r="K112" s="20">
        <v>9651.7199999999993</v>
      </c>
      <c r="L112" s="60">
        <v>9651.7200000000012</v>
      </c>
      <c r="M112" s="61" t="s">
        <v>0</v>
      </c>
      <c r="N112" s="62">
        <v>8.1414E-2</v>
      </c>
      <c r="O112" s="60">
        <f t="shared" si="9"/>
        <v>785.78513208000015</v>
      </c>
      <c r="P112" s="63"/>
      <c r="Q112" s="61" t="str">
        <f>M112</f>
        <v>SG</v>
      </c>
      <c r="R112" s="64">
        <v>8.1414E-2</v>
      </c>
      <c r="S112" s="60">
        <f t="shared" si="10"/>
        <v>785.78513208000015</v>
      </c>
      <c r="T112" s="65"/>
      <c r="U112" s="66">
        <f t="shared" si="11"/>
        <v>0</v>
      </c>
      <c r="V112" s="65"/>
      <c r="W112" s="61" t="s">
        <v>0</v>
      </c>
      <c r="X112" s="64">
        <v>8.1414E-2</v>
      </c>
      <c r="Y112" s="60">
        <f t="shared" si="12"/>
        <v>785.78513208000015</v>
      </c>
    </row>
    <row r="113" spans="1:25" x14ac:dyDescent="0.2">
      <c r="A113" s="8">
        <v>5570000</v>
      </c>
      <c r="B113" s="3" t="s">
        <v>288</v>
      </c>
      <c r="C113" s="3">
        <v>1</v>
      </c>
      <c r="D113" s="8" t="s">
        <v>549</v>
      </c>
      <c r="E113" s="3" t="s">
        <v>550</v>
      </c>
      <c r="F113" s="19" t="s">
        <v>551</v>
      </c>
      <c r="G113" s="15"/>
      <c r="H113" s="20">
        <v>104736</v>
      </c>
      <c r="I113" s="20">
        <v>407</v>
      </c>
      <c r="J113" s="20">
        <v>0</v>
      </c>
      <c r="K113" s="20">
        <v>104736</v>
      </c>
      <c r="L113" s="60">
        <v>104736</v>
      </c>
      <c r="M113" s="61" t="s">
        <v>0</v>
      </c>
      <c r="N113" s="62">
        <v>8.1414E-2</v>
      </c>
      <c r="O113" s="60">
        <f t="shared" si="9"/>
        <v>8526.9767040000006</v>
      </c>
      <c r="P113" s="63"/>
      <c r="Q113" s="61" t="str">
        <f>M113</f>
        <v>SG</v>
      </c>
      <c r="R113" s="64">
        <v>8.1414E-2</v>
      </c>
      <c r="S113" s="60">
        <f t="shared" si="10"/>
        <v>8526.9767040000006</v>
      </c>
      <c r="T113" s="65"/>
      <c r="U113" s="66">
        <f t="shared" si="11"/>
        <v>0</v>
      </c>
      <c r="V113" s="65"/>
      <c r="W113" s="61" t="s">
        <v>0</v>
      </c>
      <c r="X113" s="64">
        <v>8.1414E-2</v>
      </c>
      <c r="Y113" s="60">
        <f t="shared" si="12"/>
        <v>8526.9767040000006</v>
      </c>
    </row>
    <row r="114" spans="1:25" ht="25.5" x14ac:dyDescent="0.2">
      <c r="A114" s="8">
        <v>5570000</v>
      </c>
      <c r="B114" s="3" t="s">
        <v>288</v>
      </c>
      <c r="C114" s="3">
        <v>1</v>
      </c>
      <c r="D114" s="8" t="s">
        <v>552</v>
      </c>
      <c r="E114" s="3" t="s">
        <v>553</v>
      </c>
      <c r="F114" s="29" t="s">
        <v>554</v>
      </c>
      <c r="G114" s="15"/>
      <c r="H114" s="20">
        <v>39840</v>
      </c>
      <c r="I114" s="20">
        <v>349</v>
      </c>
      <c r="J114" s="20">
        <v>552.75</v>
      </c>
      <c r="K114" s="20">
        <v>40392.75</v>
      </c>
      <c r="L114" s="60">
        <v>40392.75</v>
      </c>
      <c r="M114" s="61" t="s">
        <v>0</v>
      </c>
      <c r="N114" s="62">
        <v>8.1414E-2</v>
      </c>
      <c r="O114" s="60">
        <f t="shared" si="9"/>
        <v>3288.5353485000001</v>
      </c>
      <c r="P114" s="63"/>
      <c r="Q114" s="61" t="s">
        <v>14</v>
      </c>
      <c r="R114" s="64">
        <v>0</v>
      </c>
      <c r="S114" s="60">
        <f t="shared" si="10"/>
        <v>0</v>
      </c>
      <c r="T114" s="65"/>
      <c r="U114" s="66">
        <f t="shared" si="11"/>
        <v>-3288.5353485000001</v>
      </c>
      <c r="V114" s="65"/>
      <c r="W114" s="61" t="s">
        <v>14</v>
      </c>
      <c r="X114" s="64">
        <v>0</v>
      </c>
      <c r="Y114" s="60">
        <f t="shared" si="12"/>
        <v>0</v>
      </c>
    </row>
    <row r="115" spans="1:25" ht="25.5" x14ac:dyDescent="0.2">
      <c r="A115" s="8">
        <v>5570000</v>
      </c>
      <c r="B115" s="3" t="s">
        <v>288</v>
      </c>
      <c r="C115" s="3">
        <v>1</v>
      </c>
      <c r="D115" s="8" t="s">
        <v>555</v>
      </c>
      <c r="E115" s="3" t="s">
        <v>556</v>
      </c>
      <c r="F115" s="24" t="s">
        <v>557</v>
      </c>
      <c r="G115" s="15"/>
      <c r="H115" s="20">
        <v>1676.5</v>
      </c>
      <c r="I115" s="20">
        <v>250</v>
      </c>
      <c r="J115" s="20">
        <v>66.14</v>
      </c>
      <c r="K115" s="20">
        <v>1742.64</v>
      </c>
      <c r="L115" s="60">
        <v>1742.64</v>
      </c>
      <c r="M115" s="61" t="s">
        <v>0</v>
      </c>
      <c r="N115" s="62">
        <v>8.1414E-2</v>
      </c>
      <c r="O115" s="60">
        <f t="shared" si="9"/>
        <v>141.87529296</v>
      </c>
      <c r="P115" s="63"/>
      <c r="Q115" s="61" t="s">
        <v>14</v>
      </c>
      <c r="R115" s="64">
        <v>0</v>
      </c>
      <c r="S115" s="60">
        <f t="shared" si="10"/>
        <v>0</v>
      </c>
      <c r="T115" s="65"/>
      <c r="U115" s="66">
        <f t="shared" si="11"/>
        <v>-141.87529296</v>
      </c>
      <c r="V115" s="65"/>
      <c r="W115" s="61" t="s">
        <v>14</v>
      </c>
      <c r="X115" s="64">
        <v>0</v>
      </c>
      <c r="Y115" s="60">
        <f t="shared" si="12"/>
        <v>0</v>
      </c>
    </row>
    <row r="116" spans="1:25" ht="25.5" x14ac:dyDescent="0.2">
      <c r="A116" s="8">
        <v>5570000</v>
      </c>
      <c r="B116" s="3" t="s">
        <v>288</v>
      </c>
      <c r="C116" s="3">
        <v>1</v>
      </c>
      <c r="D116" s="8" t="s">
        <v>558</v>
      </c>
      <c r="E116" s="3" t="s">
        <v>559</v>
      </c>
      <c r="F116" s="24" t="s">
        <v>560</v>
      </c>
      <c r="G116" s="15"/>
      <c r="H116" s="20">
        <v>10195</v>
      </c>
      <c r="I116" s="20">
        <v>246</v>
      </c>
      <c r="J116" s="20">
        <v>0</v>
      </c>
      <c r="K116" s="20">
        <v>10195</v>
      </c>
      <c r="L116" s="60">
        <v>10195</v>
      </c>
      <c r="M116" s="61" t="s">
        <v>0</v>
      </c>
      <c r="N116" s="62">
        <v>8.1414E-2</v>
      </c>
      <c r="O116" s="60">
        <f t="shared" si="9"/>
        <v>830.01572999999996</v>
      </c>
      <c r="P116" s="63"/>
      <c r="Q116" s="61" t="str">
        <f t="shared" ref="Q116:Q121" si="14">M116</f>
        <v>SG</v>
      </c>
      <c r="R116" s="64">
        <v>8.1414E-2</v>
      </c>
      <c r="S116" s="60">
        <f t="shared" si="10"/>
        <v>830.01572999999996</v>
      </c>
      <c r="T116" s="65"/>
      <c r="U116" s="66">
        <f t="shared" si="11"/>
        <v>0</v>
      </c>
      <c r="V116" s="65"/>
      <c r="W116" s="61" t="s">
        <v>0</v>
      </c>
      <c r="X116" s="64">
        <v>8.1414E-2</v>
      </c>
      <c r="Y116" s="60">
        <f t="shared" si="12"/>
        <v>830.01572999999996</v>
      </c>
    </row>
    <row r="117" spans="1:25" x14ac:dyDescent="0.2">
      <c r="A117" s="8">
        <v>5570000</v>
      </c>
      <c r="B117" s="3" t="s">
        <v>288</v>
      </c>
      <c r="C117" s="3">
        <v>1</v>
      </c>
      <c r="D117" s="8" t="s">
        <v>561</v>
      </c>
      <c r="E117" s="3" t="s">
        <v>562</v>
      </c>
      <c r="F117" s="24" t="s">
        <v>563</v>
      </c>
      <c r="G117" s="15"/>
      <c r="H117" s="20">
        <v>36568.800000000003</v>
      </c>
      <c r="I117" s="20">
        <v>196</v>
      </c>
      <c r="J117" s="20">
        <v>0</v>
      </c>
      <c r="K117" s="20">
        <v>36568.800000000003</v>
      </c>
      <c r="L117" s="60">
        <v>36568.800000000003</v>
      </c>
      <c r="M117" s="61" t="s">
        <v>0</v>
      </c>
      <c r="N117" s="62">
        <v>8.1414E-2</v>
      </c>
      <c r="O117" s="60">
        <f t="shared" si="9"/>
        <v>2977.2122832000005</v>
      </c>
      <c r="P117" s="63"/>
      <c r="Q117" s="61" t="str">
        <f t="shared" si="14"/>
        <v>SG</v>
      </c>
      <c r="R117" s="64">
        <v>8.1414E-2</v>
      </c>
      <c r="S117" s="60">
        <f t="shared" si="10"/>
        <v>2977.2122832000005</v>
      </c>
      <c r="T117" s="65"/>
      <c r="U117" s="66">
        <f t="shared" si="11"/>
        <v>0</v>
      </c>
      <c r="V117" s="65"/>
      <c r="W117" s="61" t="s">
        <v>0</v>
      </c>
      <c r="X117" s="64">
        <v>8.1414E-2</v>
      </c>
      <c r="Y117" s="60">
        <f t="shared" si="12"/>
        <v>2977.2122832000005</v>
      </c>
    </row>
    <row r="118" spans="1:25" x14ac:dyDescent="0.2">
      <c r="A118" s="8">
        <v>5570000</v>
      </c>
      <c r="B118" s="3" t="s">
        <v>288</v>
      </c>
      <c r="C118" s="3">
        <v>1</v>
      </c>
      <c r="D118" s="8" t="s">
        <v>564</v>
      </c>
      <c r="E118" s="3" t="s">
        <v>565</v>
      </c>
      <c r="F118" s="3" t="s">
        <v>566</v>
      </c>
      <c r="G118" s="15"/>
      <c r="H118" s="20">
        <v>39602</v>
      </c>
      <c r="I118" s="20">
        <v>195</v>
      </c>
      <c r="J118" s="20">
        <v>778.19</v>
      </c>
      <c r="K118" s="20">
        <v>40380.19</v>
      </c>
      <c r="L118" s="60">
        <v>40380.19</v>
      </c>
      <c r="M118" s="61" t="s">
        <v>0</v>
      </c>
      <c r="N118" s="62">
        <v>8.1414E-2</v>
      </c>
      <c r="O118" s="60">
        <f t="shared" si="9"/>
        <v>3287.5127886600003</v>
      </c>
      <c r="P118" s="63"/>
      <c r="Q118" s="61" t="str">
        <f t="shared" si="14"/>
        <v>SG</v>
      </c>
      <c r="R118" s="64">
        <v>8.1414E-2</v>
      </c>
      <c r="S118" s="60">
        <f t="shared" si="10"/>
        <v>3287.5127886600003</v>
      </c>
      <c r="T118" s="65"/>
      <c r="U118" s="66">
        <f t="shared" si="11"/>
        <v>0</v>
      </c>
      <c r="V118" s="65"/>
      <c r="W118" s="61" t="s">
        <v>0</v>
      </c>
      <c r="X118" s="64">
        <v>8.1414E-2</v>
      </c>
      <c r="Y118" s="60">
        <f t="shared" si="12"/>
        <v>3287.5127886600003</v>
      </c>
    </row>
    <row r="119" spans="1:25" x14ac:dyDescent="0.2">
      <c r="A119" s="8">
        <v>5570000</v>
      </c>
      <c r="B119" s="3" t="s">
        <v>288</v>
      </c>
      <c r="C119" s="3">
        <v>1</v>
      </c>
      <c r="D119" s="8" t="s">
        <v>567</v>
      </c>
      <c r="E119" s="3" t="s">
        <v>568</v>
      </c>
      <c r="F119" s="24" t="s">
        <v>569</v>
      </c>
      <c r="G119" s="15"/>
      <c r="H119" s="20">
        <v>495</v>
      </c>
      <c r="I119" s="20">
        <v>275</v>
      </c>
      <c r="J119" s="20">
        <v>14226.65</v>
      </c>
      <c r="K119" s="20">
        <v>14721.65</v>
      </c>
      <c r="L119" s="60">
        <v>14721.65</v>
      </c>
      <c r="M119" s="61" t="s">
        <v>0</v>
      </c>
      <c r="N119" s="62">
        <v>8.1414E-2</v>
      </c>
      <c r="O119" s="60">
        <f t="shared" si="9"/>
        <v>1198.5484131000001</v>
      </c>
      <c r="P119" s="63"/>
      <c r="Q119" s="61" t="str">
        <f t="shared" si="14"/>
        <v>SG</v>
      </c>
      <c r="R119" s="64">
        <v>8.1414E-2</v>
      </c>
      <c r="S119" s="60">
        <f t="shared" si="10"/>
        <v>1198.5484131000001</v>
      </c>
      <c r="T119" s="65"/>
      <c r="U119" s="66">
        <f t="shared" si="11"/>
        <v>0</v>
      </c>
      <c r="V119" s="65"/>
      <c r="W119" s="61" t="s">
        <v>14</v>
      </c>
      <c r="X119" s="64">
        <v>0</v>
      </c>
      <c r="Y119" s="60">
        <f t="shared" si="12"/>
        <v>0</v>
      </c>
    </row>
    <row r="120" spans="1:25" x14ac:dyDescent="0.2">
      <c r="A120" s="8">
        <v>5570000</v>
      </c>
      <c r="B120" s="3" t="s">
        <v>288</v>
      </c>
      <c r="C120" s="3">
        <v>1</v>
      </c>
      <c r="D120" s="8" t="s">
        <v>570</v>
      </c>
      <c r="E120" s="3" t="s">
        <v>571</v>
      </c>
      <c r="F120" s="3" t="s">
        <v>511</v>
      </c>
      <c r="G120" s="15"/>
      <c r="H120" s="20">
        <v>1610.5</v>
      </c>
      <c r="I120" s="20">
        <v>151</v>
      </c>
      <c r="J120" s="20">
        <v>0</v>
      </c>
      <c r="K120" s="20">
        <v>1610.5</v>
      </c>
      <c r="L120" s="60">
        <v>1610.5</v>
      </c>
      <c r="M120" s="61" t="s">
        <v>0</v>
      </c>
      <c r="N120" s="62">
        <v>8.1414E-2</v>
      </c>
      <c r="O120" s="60">
        <f t="shared" ref="O120:O151" si="15">L120*N120</f>
        <v>131.11724699999999</v>
      </c>
      <c r="P120" s="63"/>
      <c r="Q120" s="61" t="str">
        <f t="shared" si="14"/>
        <v>SG</v>
      </c>
      <c r="R120" s="64">
        <v>8.1414E-2</v>
      </c>
      <c r="S120" s="60">
        <f t="shared" ref="S120:S151" si="16">$L120*R120</f>
        <v>131.11724699999999</v>
      </c>
      <c r="T120" s="65"/>
      <c r="U120" s="66">
        <f t="shared" ref="U120:U155" si="17">S120-O120</f>
        <v>0</v>
      </c>
      <c r="V120" s="65"/>
      <c r="W120" s="61" t="s">
        <v>0</v>
      </c>
      <c r="X120" s="64">
        <v>8.1414E-2</v>
      </c>
      <c r="Y120" s="60">
        <f t="shared" ref="Y120:Y151" si="18">X120*L120</f>
        <v>131.11724699999999</v>
      </c>
    </row>
    <row r="121" spans="1:25" x14ac:dyDescent="0.2">
      <c r="A121" s="8">
        <v>5570000</v>
      </c>
      <c r="B121" s="3" t="s">
        <v>288</v>
      </c>
      <c r="C121" s="3">
        <v>1</v>
      </c>
      <c r="D121" s="8" t="s">
        <v>572</v>
      </c>
      <c r="E121" s="3" t="s">
        <v>573</v>
      </c>
      <c r="F121" s="24" t="s">
        <v>551</v>
      </c>
      <c r="G121" s="15"/>
      <c r="H121" s="20">
        <v>812</v>
      </c>
      <c r="I121" s="20">
        <v>140</v>
      </c>
      <c r="J121" s="20">
        <v>0</v>
      </c>
      <c r="K121" s="20">
        <v>812</v>
      </c>
      <c r="L121" s="60">
        <v>812</v>
      </c>
      <c r="M121" s="61" t="s">
        <v>0</v>
      </c>
      <c r="N121" s="62">
        <v>8.1414E-2</v>
      </c>
      <c r="O121" s="60">
        <f t="shared" si="15"/>
        <v>66.108168000000006</v>
      </c>
      <c r="P121" s="63"/>
      <c r="Q121" s="61" t="str">
        <f t="shared" si="14"/>
        <v>SG</v>
      </c>
      <c r="R121" s="64">
        <v>8.1414E-2</v>
      </c>
      <c r="S121" s="60">
        <f t="shared" si="16"/>
        <v>66.108168000000006</v>
      </c>
      <c r="T121" s="65"/>
      <c r="U121" s="66">
        <f t="shared" si="17"/>
        <v>0</v>
      </c>
      <c r="V121" s="65"/>
      <c r="W121" s="61" t="s">
        <v>0</v>
      </c>
      <c r="X121" s="64">
        <v>8.1414E-2</v>
      </c>
      <c r="Y121" s="60">
        <f t="shared" si="18"/>
        <v>66.108168000000006</v>
      </c>
    </row>
    <row r="122" spans="1:25" x14ac:dyDescent="0.2">
      <c r="A122" s="8">
        <v>5570000</v>
      </c>
      <c r="B122" s="3" t="s">
        <v>288</v>
      </c>
      <c r="C122" s="3">
        <v>1</v>
      </c>
      <c r="D122" s="8" t="s">
        <v>574</v>
      </c>
      <c r="E122" s="3" t="s">
        <v>575</v>
      </c>
      <c r="F122" s="24" t="s">
        <v>576</v>
      </c>
      <c r="G122" s="15"/>
      <c r="H122" s="20">
        <v>132563.5</v>
      </c>
      <c r="I122" s="20">
        <v>444</v>
      </c>
      <c r="J122" s="20">
        <v>0</v>
      </c>
      <c r="K122" s="20">
        <v>132563.5</v>
      </c>
      <c r="L122" s="60">
        <v>132563.5</v>
      </c>
      <c r="M122" s="61" t="s">
        <v>0</v>
      </c>
      <c r="N122" s="62">
        <v>8.1414E-2</v>
      </c>
      <c r="O122" s="60">
        <f t="shared" si="15"/>
        <v>10792.524788999999</v>
      </c>
      <c r="P122" s="63"/>
      <c r="Q122" s="61" t="s">
        <v>14</v>
      </c>
      <c r="R122" s="64">
        <v>0</v>
      </c>
      <c r="S122" s="60">
        <f t="shared" si="16"/>
        <v>0</v>
      </c>
      <c r="T122" s="65"/>
      <c r="U122" s="66">
        <f t="shared" si="17"/>
        <v>-10792.524788999999</v>
      </c>
      <c r="V122" s="65"/>
      <c r="W122" s="61" t="s">
        <v>14</v>
      </c>
      <c r="X122" s="64">
        <v>0</v>
      </c>
      <c r="Y122" s="60">
        <f t="shared" si="18"/>
        <v>0</v>
      </c>
    </row>
    <row r="123" spans="1:25" x14ac:dyDescent="0.2">
      <c r="A123" s="8">
        <v>5570000</v>
      </c>
      <c r="B123" s="3" t="s">
        <v>288</v>
      </c>
      <c r="C123" s="3">
        <v>1</v>
      </c>
      <c r="D123" s="8" t="s">
        <v>577</v>
      </c>
      <c r="E123" s="3" t="s">
        <v>578</v>
      </c>
      <c r="F123" s="24" t="s">
        <v>579</v>
      </c>
      <c r="G123" s="15"/>
      <c r="H123" s="20">
        <v>1740</v>
      </c>
      <c r="I123" s="20">
        <v>200</v>
      </c>
      <c r="J123" s="20">
        <v>0</v>
      </c>
      <c r="K123" s="20">
        <v>1740</v>
      </c>
      <c r="L123" s="60">
        <v>1740</v>
      </c>
      <c r="M123" s="61" t="s">
        <v>0</v>
      </c>
      <c r="N123" s="62">
        <v>8.1414E-2</v>
      </c>
      <c r="O123" s="60">
        <f t="shared" si="15"/>
        <v>141.66036</v>
      </c>
      <c r="P123" s="63"/>
      <c r="Q123" s="61" t="s">
        <v>14</v>
      </c>
      <c r="R123" s="64">
        <v>0</v>
      </c>
      <c r="S123" s="60">
        <f t="shared" si="16"/>
        <v>0</v>
      </c>
      <c r="T123" s="65"/>
      <c r="U123" s="66">
        <f t="shared" si="17"/>
        <v>-141.66036</v>
      </c>
      <c r="V123" s="65"/>
      <c r="W123" s="61" t="s">
        <v>14</v>
      </c>
      <c r="X123" s="64">
        <v>0</v>
      </c>
      <c r="Y123" s="60">
        <f t="shared" si="18"/>
        <v>0</v>
      </c>
    </row>
    <row r="124" spans="1:25" x14ac:dyDescent="0.2">
      <c r="A124" s="8">
        <v>5570000</v>
      </c>
      <c r="B124" s="3" t="s">
        <v>288</v>
      </c>
      <c r="C124" s="3">
        <v>1</v>
      </c>
      <c r="D124" s="8" t="s">
        <v>580</v>
      </c>
      <c r="E124" s="3" t="s">
        <v>581</v>
      </c>
      <c r="F124" s="3" t="s">
        <v>582</v>
      </c>
      <c r="G124" s="15"/>
      <c r="H124" s="20">
        <v>14507.45</v>
      </c>
      <c r="I124" s="20">
        <v>388</v>
      </c>
      <c r="J124" s="20">
        <v>1276.3</v>
      </c>
      <c r="K124" s="20">
        <v>15783.75</v>
      </c>
      <c r="L124" s="60">
        <v>15783.75</v>
      </c>
      <c r="M124" s="61" t="s">
        <v>0</v>
      </c>
      <c r="N124" s="62">
        <v>8.1414E-2</v>
      </c>
      <c r="O124" s="60">
        <f t="shared" si="15"/>
        <v>1285.0182225000001</v>
      </c>
      <c r="P124" s="63"/>
      <c r="Q124" s="61" t="s">
        <v>14</v>
      </c>
      <c r="R124" s="64">
        <v>0</v>
      </c>
      <c r="S124" s="60">
        <f t="shared" si="16"/>
        <v>0</v>
      </c>
      <c r="T124" s="65"/>
      <c r="U124" s="66">
        <f t="shared" si="17"/>
        <v>-1285.0182225000001</v>
      </c>
      <c r="V124" s="65"/>
      <c r="W124" s="61" t="s">
        <v>14</v>
      </c>
      <c r="X124" s="64">
        <v>0</v>
      </c>
      <c r="Y124" s="60">
        <f t="shared" si="18"/>
        <v>0</v>
      </c>
    </row>
    <row r="125" spans="1:25" x14ac:dyDescent="0.2">
      <c r="A125" s="8">
        <v>5570000</v>
      </c>
      <c r="B125" s="3" t="s">
        <v>288</v>
      </c>
      <c r="C125" s="3">
        <v>1</v>
      </c>
      <c r="D125" s="8" t="s">
        <v>583</v>
      </c>
      <c r="E125" s="3" t="s">
        <v>584</v>
      </c>
      <c r="F125" s="29" t="s">
        <v>585</v>
      </c>
      <c r="G125" s="15"/>
      <c r="H125" s="20">
        <v>4306.82</v>
      </c>
      <c r="I125" s="20">
        <v>444</v>
      </c>
      <c r="J125" s="20">
        <v>0</v>
      </c>
      <c r="K125" s="20">
        <v>4306.82</v>
      </c>
      <c r="L125" s="60">
        <v>4306.82</v>
      </c>
      <c r="M125" s="61" t="s">
        <v>0</v>
      </c>
      <c r="N125" s="62">
        <v>8.1414E-2</v>
      </c>
      <c r="O125" s="60">
        <f t="shared" si="15"/>
        <v>350.63544347999999</v>
      </c>
      <c r="P125" s="63"/>
      <c r="Q125" s="61" t="s">
        <v>27</v>
      </c>
      <c r="R125" s="64">
        <v>0.224742</v>
      </c>
      <c r="S125" s="60">
        <f t="shared" si="16"/>
        <v>967.92334043999995</v>
      </c>
      <c r="T125" s="65"/>
      <c r="U125" s="66">
        <f t="shared" si="17"/>
        <v>617.2878969599999</v>
      </c>
      <c r="V125" s="65"/>
      <c r="W125" s="61" t="s">
        <v>27</v>
      </c>
      <c r="X125" s="64">
        <v>0.224742</v>
      </c>
      <c r="Y125" s="60">
        <f t="shared" si="18"/>
        <v>967.92334043999995</v>
      </c>
    </row>
    <row r="126" spans="1:25" x14ac:dyDescent="0.2">
      <c r="A126" s="8">
        <v>5570000</v>
      </c>
      <c r="B126" s="3" t="s">
        <v>288</v>
      </c>
      <c r="C126" s="3">
        <v>1</v>
      </c>
      <c r="D126" s="8" t="s">
        <v>586</v>
      </c>
      <c r="E126" s="3" t="s">
        <v>587</v>
      </c>
      <c r="F126" s="29" t="s">
        <v>585</v>
      </c>
      <c r="G126" s="15"/>
      <c r="H126" s="20">
        <v>3771.02</v>
      </c>
      <c r="I126" s="20">
        <v>444</v>
      </c>
      <c r="J126" s="20">
        <v>0</v>
      </c>
      <c r="K126" s="20">
        <v>3771.02</v>
      </c>
      <c r="L126" s="60">
        <v>3771.0200000000004</v>
      </c>
      <c r="M126" s="61" t="s">
        <v>0</v>
      </c>
      <c r="N126" s="62">
        <v>8.1414E-2</v>
      </c>
      <c r="O126" s="60">
        <f t="shared" si="15"/>
        <v>307.01382228000006</v>
      </c>
      <c r="P126" s="63"/>
      <c r="Q126" s="61" t="s">
        <v>27</v>
      </c>
      <c r="R126" s="64">
        <v>0.224742</v>
      </c>
      <c r="S126" s="60">
        <f t="shared" si="16"/>
        <v>847.50657684000009</v>
      </c>
      <c r="T126" s="65"/>
      <c r="U126" s="66">
        <f t="shared" si="17"/>
        <v>540.49275456000009</v>
      </c>
      <c r="V126" s="65"/>
      <c r="W126" s="61" t="s">
        <v>27</v>
      </c>
      <c r="X126" s="64">
        <v>0.224742</v>
      </c>
      <c r="Y126" s="60">
        <f t="shared" si="18"/>
        <v>847.50657684000009</v>
      </c>
    </row>
    <row r="127" spans="1:25" x14ac:dyDescent="0.2">
      <c r="A127" s="8">
        <v>5570000</v>
      </c>
      <c r="B127" s="3" t="s">
        <v>288</v>
      </c>
      <c r="C127" s="3">
        <v>1</v>
      </c>
      <c r="D127" s="8" t="s">
        <v>588</v>
      </c>
      <c r="E127" s="3" t="s">
        <v>589</v>
      </c>
      <c r="F127" s="29" t="s">
        <v>590</v>
      </c>
      <c r="G127" s="15"/>
      <c r="H127" s="20">
        <v>1425</v>
      </c>
      <c r="I127" s="20">
        <v>432</v>
      </c>
      <c r="J127" s="20">
        <v>0</v>
      </c>
      <c r="K127" s="20">
        <v>1425</v>
      </c>
      <c r="L127" s="60">
        <v>1425</v>
      </c>
      <c r="M127" s="61" t="s">
        <v>0</v>
      </c>
      <c r="N127" s="62">
        <v>8.1414E-2</v>
      </c>
      <c r="O127" s="60">
        <f t="shared" si="15"/>
        <v>116.01495</v>
      </c>
      <c r="P127" s="63"/>
      <c r="Q127" s="61" t="s">
        <v>14</v>
      </c>
      <c r="R127" s="64">
        <v>0</v>
      </c>
      <c r="S127" s="60">
        <f t="shared" si="16"/>
        <v>0</v>
      </c>
      <c r="T127" s="65"/>
      <c r="U127" s="66">
        <f t="shared" si="17"/>
        <v>-116.01495</v>
      </c>
      <c r="V127" s="65"/>
      <c r="W127" s="61" t="s">
        <v>14</v>
      </c>
      <c r="X127" s="64">
        <v>0</v>
      </c>
      <c r="Y127" s="60">
        <f t="shared" si="18"/>
        <v>0</v>
      </c>
    </row>
    <row r="128" spans="1:25" x14ac:dyDescent="0.2">
      <c r="A128" s="8">
        <v>5570000</v>
      </c>
      <c r="B128" s="3" t="s">
        <v>288</v>
      </c>
      <c r="C128" s="3">
        <v>1</v>
      </c>
      <c r="D128" s="8" t="s">
        <v>591</v>
      </c>
      <c r="E128" s="3" t="s">
        <v>592</v>
      </c>
      <c r="F128" s="24" t="s">
        <v>593</v>
      </c>
      <c r="G128" s="15"/>
      <c r="H128" s="20">
        <v>4756</v>
      </c>
      <c r="I128" s="20">
        <v>215</v>
      </c>
      <c r="J128" s="20">
        <v>364.7</v>
      </c>
      <c r="K128" s="20">
        <v>5120.7</v>
      </c>
      <c r="L128" s="60">
        <v>5120.7</v>
      </c>
      <c r="M128" s="61" t="s">
        <v>0</v>
      </c>
      <c r="N128" s="62">
        <v>8.1414E-2</v>
      </c>
      <c r="O128" s="60">
        <f t="shared" si="15"/>
        <v>416.89666979999998</v>
      </c>
      <c r="P128" s="63"/>
      <c r="Q128" s="61" t="str">
        <f>M128</f>
        <v>SG</v>
      </c>
      <c r="R128" s="64">
        <v>8.1414E-2</v>
      </c>
      <c r="S128" s="60">
        <f t="shared" si="16"/>
        <v>416.89666979999998</v>
      </c>
      <c r="T128" s="65"/>
      <c r="U128" s="66">
        <f t="shared" si="17"/>
        <v>0</v>
      </c>
      <c r="V128" s="65"/>
      <c r="W128" s="61" t="s">
        <v>0</v>
      </c>
      <c r="X128" s="64">
        <v>8.1414E-2</v>
      </c>
      <c r="Y128" s="60">
        <f t="shared" si="18"/>
        <v>416.89666979999998</v>
      </c>
    </row>
    <row r="129" spans="1:25" x14ac:dyDescent="0.2">
      <c r="A129" s="8">
        <v>5570000</v>
      </c>
      <c r="B129" s="3" t="s">
        <v>288</v>
      </c>
      <c r="C129" s="3">
        <v>1</v>
      </c>
      <c r="D129" s="8" t="s">
        <v>594</v>
      </c>
      <c r="E129" s="3" t="s">
        <v>595</v>
      </c>
      <c r="F129" s="29" t="s">
        <v>566</v>
      </c>
      <c r="G129" s="15"/>
      <c r="H129" s="20">
        <v>14130</v>
      </c>
      <c r="I129" s="20">
        <v>225</v>
      </c>
      <c r="J129" s="20">
        <v>278</v>
      </c>
      <c r="K129" s="20">
        <v>14408</v>
      </c>
      <c r="L129" s="60">
        <v>14408</v>
      </c>
      <c r="M129" s="61" t="s">
        <v>0</v>
      </c>
      <c r="N129" s="62">
        <v>8.1414E-2</v>
      </c>
      <c r="O129" s="60">
        <f t="shared" si="15"/>
        <v>1173.0129119999999</v>
      </c>
      <c r="P129" s="63"/>
      <c r="Q129" s="61" t="s">
        <v>14</v>
      </c>
      <c r="R129" s="64">
        <v>0</v>
      </c>
      <c r="S129" s="60">
        <f t="shared" si="16"/>
        <v>0</v>
      </c>
      <c r="T129" s="65"/>
      <c r="U129" s="66">
        <f t="shared" si="17"/>
        <v>-1173.0129119999999</v>
      </c>
      <c r="V129" s="65"/>
      <c r="W129" s="61" t="s">
        <v>14</v>
      </c>
      <c r="X129" s="64">
        <v>0</v>
      </c>
      <c r="Y129" s="60">
        <f t="shared" si="18"/>
        <v>0</v>
      </c>
    </row>
    <row r="130" spans="1:25" x14ac:dyDescent="0.2">
      <c r="A130" s="8">
        <v>5570000</v>
      </c>
      <c r="B130" s="3" t="s">
        <v>288</v>
      </c>
      <c r="C130" s="3">
        <v>1</v>
      </c>
      <c r="D130" s="8" t="s">
        <v>596</v>
      </c>
      <c r="E130" s="3" t="s">
        <v>597</v>
      </c>
      <c r="F130" s="24" t="s">
        <v>598</v>
      </c>
      <c r="G130" s="15"/>
      <c r="H130" s="20">
        <v>112</v>
      </c>
      <c r="I130" s="20">
        <v>140</v>
      </c>
      <c r="J130" s="20">
        <v>300</v>
      </c>
      <c r="K130" s="20">
        <v>412</v>
      </c>
      <c r="L130" s="60">
        <v>412</v>
      </c>
      <c r="M130" s="61" t="s">
        <v>0</v>
      </c>
      <c r="N130" s="62">
        <v>8.1414E-2</v>
      </c>
      <c r="O130" s="60">
        <f t="shared" si="15"/>
        <v>33.542568000000003</v>
      </c>
      <c r="P130" s="63"/>
      <c r="Q130" s="61" t="s">
        <v>14</v>
      </c>
      <c r="R130" s="64">
        <v>0</v>
      </c>
      <c r="S130" s="60">
        <f t="shared" si="16"/>
        <v>0</v>
      </c>
      <c r="T130" s="65"/>
      <c r="U130" s="66">
        <f t="shared" si="17"/>
        <v>-33.542568000000003</v>
      </c>
      <c r="V130" s="65"/>
      <c r="W130" s="61" t="s">
        <v>14</v>
      </c>
      <c r="X130" s="64">
        <v>0</v>
      </c>
      <c r="Y130" s="60">
        <f t="shared" si="18"/>
        <v>0</v>
      </c>
    </row>
    <row r="131" spans="1:25" x14ac:dyDescent="0.2">
      <c r="A131" s="8">
        <v>5570000</v>
      </c>
      <c r="B131" s="3" t="s">
        <v>288</v>
      </c>
      <c r="C131" s="3">
        <v>1</v>
      </c>
      <c r="D131" s="8" t="s">
        <v>599</v>
      </c>
      <c r="E131" s="3" t="s">
        <v>600</v>
      </c>
      <c r="F131" s="29" t="s">
        <v>598</v>
      </c>
      <c r="G131" s="15"/>
      <c r="H131" s="20">
        <v>182</v>
      </c>
      <c r="I131" s="20">
        <v>140</v>
      </c>
      <c r="J131" s="20">
        <v>0</v>
      </c>
      <c r="K131" s="20">
        <v>182</v>
      </c>
      <c r="L131" s="60">
        <v>182</v>
      </c>
      <c r="M131" s="61" t="s">
        <v>0</v>
      </c>
      <c r="N131" s="62">
        <v>8.1414E-2</v>
      </c>
      <c r="O131" s="60">
        <f t="shared" si="15"/>
        <v>14.817348000000001</v>
      </c>
      <c r="P131" s="63"/>
      <c r="Q131" s="61" t="s">
        <v>14</v>
      </c>
      <c r="R131" s="64">
        <v>0</v>
      </c>
      <c r="S131" s="60">
        <f t="shared" si="16"/>
        <v>0</v>
      </c>
      <c r="T131" s="65"/>
      <c r="U131" s="66">
        <f t="shared" si="17"/>
        <v>-14.817348000000001</v>
      </c>
      <c r="V131" s="65"/>
      <c r="W131" s="61" t="s">
        <v>14</v>
      </c>
      <c r="X131" s="64">
        <v>0</v>
      </c>
      <c r="Y131" s="60">
        <f t="shared" si="18"/>
        <v>0</v>
      </c>
    </row>
    <row r="132" spans="1:25" x14ac:dyDescent="0.2">
      <c r="A132" s="8">
        <v>5570000</v>
      </c>
      <c r="B132" s="3" t="s">
        <v>288</v>
      </c>
      <c r="C132" s="3">
        <v>1</v>
      </c>
      <c r="D132" s="8" t="s">
        <v>601</v>
      </c>
      <c r="E132" s="3" t="s">
        <v>602</v>
      </c>
      <c r="F132" s="24" t="s">
        <v>598</v>
      </c>
      <c r="G132" s="15"/>
      <c r="H132" s="20">
        <v>154</v>
      </c>
      <c r="I132" s="20">
        <v>140</v>
      </c>
      <c r="J132" s="20">
        <v>0</v>
      </c>
      <c r="K132" s="20">
        <v>154</v>
      </c>
      <c r="L132" s="60">
        <v>154</v>
      </c>
      <c r="M132" s="61" t="s">
        <v>0</v>
      </c>
      <c r="N132" s="62">
        <v>8.1414E-2</v>
      </c>
      <c r="O132" s="60">
        <f t="shared" si="15"/>
        <v>12.537756</v>
      </c>
      <c r="P132" s="63"/>
      <c r="Q132" s="61" t="s">
        <v>14</v>
      </c>
      <c r="R132" s="64">
        <v>0</v>
      </c>
      <c r="S132" s="60">
        <f t="shared" si="16"/>
        <v>0</v>
      </c>
      <c r="T132" s="65"/>
      <c r="U132" s="66">
        <f t="shared" si="17"/>
        <v>-12.537756</v>
      </c>
      <c r="V132" s="65"/>
      <c r="W132" s="61" t="s">
        <v>14</v>
      </c>
      <c r="X132" s="64">
        <v>0</v>
      </c>
      <c r="Y132" s="60">
        <f t="shared" si="18"/>
        <v>0</v>
      </c>
    </row>
    <row r="133" spans="1:25" x14ac:dyDescent="0.2">
      <c r="A133" s="8">
        <v>5570000</v>
      </c>
      <c r="B133" s="3" t="s">
        <v>288</v>
      </c>
      <c r="C133" s="3">
        <v>1</v>
      </c>
      <c r="D133" s="8" t="s">
        <v>603</v>
      </c>
      <c r="E133" s="3" t="s">
        <v>604</v>
      </c>
      <c r="F133" s="29" t="s">
        <v>605</v>
      </c>
      <c r="G133" s="15"/>
      <c r="H133" s="20">
        <v>0</v>
      </c>
      <c r="I133" s="20">
        <v>0</v>
      </c>
      <c r="J133" s="20">
        <v>33689.4</v>
      </c>
      <c r="K133" s="20">
        <v>33689.4</v>
      </c>
      <c r="L133" s="60">
        <v>33689.399999999994</v>
      </c>
      <c r="M133" s="61" t="s">
        <v>0</v>
      </c>
      <c r="N133" s="62">
        <v>8.1414E-2</v>
      </c>
      <c r="O133" s="60">
        <f t="shared" si="15"/>
        <v>2742.7888115999995</v>
      </c>
      <c r="P133" s="63"/>
      <c r="Q133" s="61" t="str">
        <f>M133</f>
        <v>SG</v>
      </c>
      <c r="R133" s="64">
        <v>8.1414E-2</v>
      </c>
      <c r="S133" s="60">
        <f t="shared" si="16"/>
        <v>2742.7888115999995</v>
      </c>
      <c r="T133" s="65"/>
      <c r="U133" s="66">
        <f t="shared" si="17"/>
        <v>0</v>
      </c>
      <c r="V133" s="65"/>
      <c r="W133" s="61" t="s">
        <v>0</v>
      </c>
      <c r="X133" s="64">
        <v>8.1414E-2</v>
      </c>
      <c r="Y133" s="60">
        <f t="shared" si="18"/>
        <v>2742.7888115999995</v>
      </c>
    </row>
    <row r="134" spans="1:25" x14ac:dyDescent="0.2">
      <c r="A134" s="8">
        <v>5570000</v>
      </c>
      <c r="B134" s="3" t="s">
        <v>288</v>
      </c>
      <c r="C134" s="3">
        <v>1</v>
      </c>
      <c r="D134" s="8" t="s">
        <v>606</v>
      </c>
      <c r="E134" s="3" t="s">
        <v>607</v>
      </c>
      <c r="F134" s="24" t="s">
        <v>579</v>
      </c>
      <c r="G134" s="15"/>
      <c r="H134" s="20">
        <v>378</v>
      </c>
      <c r="I134" s="20">
        <v>210</v>
      </c>
      <c r="J134" s="20">
        <v>0</v>
      </c>
      <c r="K134" s="20">
        <v>378</v>
      </c>
      <c r="L134" s="60">
        <v>378</v>
      </c>
      <c r="M134" s="61" t="s">
        <v>0</v>
      </c>
      <c r="N134" s="62">
        <v>8.1414E-2</v>
      </c>
      <c r="O134" s="60">
        <f t="shared" si="15"/>
        <v>30.774491999999999</v>
      </c>
      <c r="P134" s="63"/>
      <c r="Q134" s="61" t="s">
        <v>14</v>
      </c>
      <c r="R134" s="64">
        <v>0</v>
      </c>
      <c r="S134" s="60">
        <f t="shared" si="16"/>
        <v>0</v>
      </c>
      <c r="T134" s="65"/>
      <c r="U134" s="66">
        <f t="shared" si="17"/>
        <v>-30.774491999999999</v>
      </c>
      <c r="V134" s="65"/>
      <c r="W134" s="61" t="s">
        <v>14</v>
      </c>
      <c r="X134" s="64">
        <v>0</v>
      </c>
      <c r="Y134" s="60">
        <f t="shared" si="18"/>
        <v>0</v>
      </c>
    </row>
    <row r="135" spans="1:25" x14ac:dyDescent="0.2">
      <c r="A135" s="8">
        <v>5570000</v>
      </c>
      <c r="B135" s="3" t="s">
        <v>288</v>
      </c>
      <c r="C135" s="3">
        <v>1</v>
      </c>
      <c r="D135" s="8" t="s">
        <v>608</v>
      </c>
      <c r="E135" s="3" t="s">
        <v>609</v>
      </c>
      <c r="F135" s="29" t="s">
        <v>598</v>
      </c>
      <c r="G135" s="15"/>
      <c r="H135" s="20">
        <v>14</v>
      </c>
      <c r="I135" s="20">
        <v>140</v>
      </c>
      <c r="J135" s="20">
        <v>0</v>
      </c>
      <c r="K135" s="20">
        <v>14</v>
      </c>
      <c r="L135" s="60">
        <v>14</v>
      </c>
      <c r="M135" s="61" t="s">
        <v>0</v>
      </c>
      <c r="N135" s="62">
        <v>8.1414E-2</v>
      </c>
      <c r="O135" s="60">
        <f t="shared" si="15"/>
        <v>1.139796</v>
      </c>
      <c r="P135" s="63"/>
      <c r="Q135" s="61" t="s">
        <v>14</v>
      </c>
      <c r="R135" s="64">
        <v>0</v>
      </c>
      <c r="S135" s="60">
        <f t="shared" si="16"/>
        <v>0</v>
      </c>
      <c r="T135" s="65"/>
      <c r="U135" s="66">
        <f t="shared" si="17"/>
        <v>-1.139796</v>
      </c>
      <c r="V135" s="65"/>
      <c r="W135" s="61" t="s">
        <v>14</v>
      </c>
      <c r="X135" s="64">
        <v>0</v>
      </c>
      <c r="Y135" s="60">
        <f t="shared" si="18"/>
        <v>0</v>
      </c>
    </row>
    <row r="136" spans="1:25" x14ac:dyDescent="0.2">
      <c r="A136" s="8">
        <v>5570000</v>
      </c>
      <c r="B136" s="3" t="s">
        <v>288</v>
      </c>
      <c r="C136" s="3">
        <v>1</v>
      </c>
      <c r="D136" s="8" t="s">
        <v>610</v>
      </c>
      <c r="E136" s="3" t="s">
        <v>611</v>
      </c>
      <c r="F136" s="24" t="s">
        <v>551</v>
      </c>
      <c r="G136" s="15"/>
      <c r="H136" s="20">
        <v>8700</v>
      </c>
      <c r="I136" s="20">
        <v>136</v>
      </c>
      <c r="J136" s="20">
        <v>5788.57</v>
      </c>
      <c r="K136" s="20">
        <v>14488.57</v>
      </c>
      <c r="L136" s="60">
        <v>14488.57</v>
      </c>
      <c r="M136" s="61" t="s">
        <v>0</v>
      </c>
      <c r="N136" s="62">
        <v>8.1414E-2</v>
      </c>
      <c r="O136" s="60">
        <f t="shared" si="15"/>
        <v>1179.5724379799999</v>
      </c>
      <c r="P136" s="63"/>
      <c r="Q136" s="61" t="s">
        <v>14</v>
      </c>
      <c r="R136" s="64">
        <v>0</v>
      </c>
      <c r="S136" s="60">
        <f t="shared" si="16"/>
        <v>0</v>
      </c>
      <c r="T136" s="65"/>
      <c r="U136" s="66">
        <f t="shared" si="17"/>
        <v>-1179.5724379799999</v>
      </c>
      <c r="V136" s="65"/>
      <c r="W136" s="61" t="s">
        <v>14</v>
      </c>
      <c r="X136" s="64">
        <v>0</v>
      </c>
      <c r="Y136" s="60">
        <f t="shared" si="18"/>
        <v>0</v>
      </c>
    </row>
    <row r="137" spans="1:25" ht="25.5" x14ac:dyDescent="0.2">
      <c r="A137" s="8">
        <v>5570000</v>
      </c>
      <c r="B137" s="3" t="s">
        <v>288</v>
      </c>
      <c r="C137" s="3">
        <v>1</v>
      </c>
      <c r="D137" s="8" t="s">
        <v>612</v>
      </c>
      <c r="E137" s="3" t="s">
        <v>613</v>
      </c>
      <c r="F137" s="29" t="s">
        <v>614</v>
      </c>
      <c r="G137" s="15"/>
      <c r="H137" s="20">
        <v>436607</v>
      </c>
      <c r="I137" s="20">
        <v>306</v>
      </c>
      <c r="J137" s="20">
        <v>18818.79</v>
      </c>
      <c r="K137" s="20">
        <v>455425.79</v>
      </c>
      <c r="L137" s="60">
        <v>455425.79000000004</v>
      </c>
      <c r="M137" s="61" t="s">
        <v>0</v>
      </c>
      <c r="N137" s="62">
        <v>8.1414E-2</v>
      </c>
      <c r="O137" s="60">
        <f t="shared" si="15"/>
        <v>37078.035267060004</v>
      </c>
      <c r="P137" s="63"/>
      <c r="Q137" s="61" t="s">
        <v>27</v>
      </c>
      <c r="R137" s="64">
        <v>0.224742</v>
      </c>
      <c r="S137" s="60">
        <f t="shared" si="16"/>
        <v>102353.30289618</v>
      </c>
      <c r="T137" s="65"/>
      <c r="U137" s="66">
        <f t="shared" si="17"/>
        <v>65275.267629119997</v>
      </c>
      <c r="V137" s="65"/>
      <c r="W137" s="61" t="s">
        <v>27</v>
      </c>
      <c r="X137" s="64">
        <v>0.224742</v>
      </c>
      <c r="Y137" s="60">
        <f t="shared" si="18"/>
        <v>102353.30289618</v>
      </c>
    </row>
    <row r="138" spans="1:25" x14ac:dyDescent="0.2">
      <c r="A138" s="8">
        <v>5570000</v>
      </c>
      <c r="B138" s="3" t="s">
        <v>288</v>
      </c>
      <c r="C138" s="3">
        <v>1</v>
      </c>
      <c r="D138" s="8" t="s">
        <v>615</v>
      </c>
      <c r="E138" s="3" t="s">
        <v>616</v>
      </c>
      <c r="F138" s="3" t="s">
        <v>551</v>
      </c>
      <c r="G138" s="15"/>
      <c r="H138" s="20">
        <v>204230</v>
      </c>
      <c r="I138" s="20">
        <v>352</v>
      </c>
      <c r="J138" s="20">
        <v>11312.88</v>
      </c>
      <c r="K138" s="20">
        <v>215542.88</v>
      </c>
      <c r="L138" s="60">
        <v>215542.88</v>
      </c>
      <c r="M138" s="61" t="s">
        <v>0</v>
      </c>
      <c r="N138" s="62">
        <v>8.1414E-2</v>
      </c>
      <c r="O138" s="60">
        <f t="shared" si="15"/>
        <v>17548.208032319999</v>
      </c>
      <c r="P138" s="63"/>
      <c r="Q138" s="61" t="str">
        <f>M138</f>
        <v>SG</v>
      </c>
      <c r="R138" s="64">
        <v>8.1414E-2</v>
      </c>
      <c r="S138" s="60">
        <f t="shared" si="16"/>
        <v>17548.208032319999</v>
      </c>
      <c r="T138" s="65"/>
      <c r="U138" s="66">
        <f t="shared" si="17"/>
        <v>0</v>
      </c>
      <c r="V138" s="65"/>
      <c r="W138" s="61" t="s">
        <v>0</v>
      </c>
      <c r="X138" s="64">
        <v>8.1414E-2</v>
      </c>
      <c r="Y138" s="60">
        <f t="shared" si="18"/>
        <v>17548.208032319999</v>
      </c>
    </row>
    <row r="139" spans="1:25" x14ac:dyDescent="0.2">
      <c r="A139" s="8">
        <v>5570000</v>
      </c>
      <c r="B139" s="3" t="s">
        <v>288</v>
      </c>
      <c r="C139" s="3">
        <v>1</v>
      </c>
      <c r="D139" s="8" t="s">
        <v>617</v>
      </c>
      <c r="E139" s="3" t="s">
        <v>618</v>
      </c>
      <c r="F139" s="29" t="s">
        <v>619</v>
      </c>
      <c r="G139" s="15"/>
      <c r="H139" s="20">
        <v>128724.1</v>
      </c>
      <c r="I139" s="20">
        <v>344</v>
      </c>
      <c r="J139" s="20">
        <v>445.05</v>
      </c>
      <c r="K139" s="20">
        <v>129169.15</v>
      </c>
      <c r="L139" s="60">
        <v>129169.15</v>
      </c>
      <c r="M139" s="61" t="s">
        <v>0</v>
      </c>
      <c r="N139" s="62">
        <v>8.1414E-2</v>
      </c>
      <c r="O139" s="60">
        <f t="shared" si="15"/>
        <v>10516.177178099999</v>
      </c>
      <c r="P139" s="63"/>
      <c r="Q139" s="61" t="s">
        <v>14</v>
      </c>
      <c r="R139" s="64">
        <v>0</v>
      </c>
      <c r="S139" s="60">
        <f t="shared" si="16"/>
        <v>0</v>
      </c>
      <c r="T139" s="65"/>
      <c r="U139" s="66">
        <f t="shared" si="17"/>
        <v>-10516.177178099999</v>
      </c>
      <c r="V139" s="65"/>
      <c r="W139" s="61" t="s">
        <v>14</v>
      </c>
      <c r="X139" s="64">
        <v>0</v>
      </c>
      <c r="Y139" s="60">
        <f t="shared" si="18"/>
        <v>0</v>
      </c>
    </row>
    <row r="140" spans="1:25" x14ac:dyDescent="0.2">
      <c r="A140" s="8">
        <v>5570000</v>
      </c>
      <c r="B140" s="3" t="s">
        <v>288</v>
      </c>
      <c r="C140" s="3">
        <v>1</v>
      </c>
      <c r="D140" s="8" t="s">
        <v>620</v>
      </c>
      <c r="E140" s="3" t="s">
        <v>621</v>
      </c>
      <c r="F140" s="25" t="s">
        <v>579</v>
      </c>
      <c r="G140" s="15"/>
      <c r="H140" s="20">
        <v>2180</v>
      </c>
      <c r="I140" s="20">
        <v>200</v>
      </c>
      <c r="J140" s="20">
        <v>0</v>
      </c>
      <c r="K140" s="20">
        <v>2180</v>
      </c>
      <c r="L140" s="60">
        <v>2180</v>
      </c>
      <c r="M140" s="61" t="s">
        <v>0</v>
      </c>
      <c r="N140" s="62">
        <v>8.1414E-2</v>
      </c>
      <c r="O140" s="60">
        <f t="shared" si="15"/>
        <v>177.48251999999999</v>
      </c>
      <c r="P140" s="63"/>
      <c r="Q140" s="61" t="s">
        <v>14</v>
      </c>
      <c r="R140" s="64">
        <v>0</v>
      </c>
      <c r="S140" s="60">
        <f t="shared" si="16"/>
        <v>0</v>
      </c>
      <c r="T140" s="65"/>
      <c r="U140" s="66">
        <f t="shared" si="17"/>
        <v>-177.48251999999999</v>
      </c>
      <c r="V140" s="65"/>
      <c r="W140" s="61" t="s">
        <v>14</v>
      </c>
      <c r="X140" s="64">
        <v>0</v>
      </c>
      <c r="Y140" s="60">
        <f t="shared" si="18"/>
        <v>0</v>
      </c>
    </row>
    <row r="141" spans="1:25" x14ac:dyDescent="0.2">
      <c r="A141" s="8">
        <v>5570000</v>
      </c>
      <c r="B141" s="3" t="s">
        <v>288</v>
      </c>
      <c r="C141" s="3">
        <v>1</v>
      </c>
      <c r="D141" s="8" t="s">
        <v>622</v>
      </c>
      <c r="E141" s="3" t="s">
        <v>623</v>
      </c>
      <c r="F141" s="29" t="s">
        <v>624</v>
      </c>
      <c r="G141" s="15"/>
      <c r="H141" s="20">
        <v>92607.07</v>
      </c>
      <c r="I141" s="20">
        <v>251</v>
      </c>
      <c r="J141" s="20">
        <v>0</v>
      </c>
      <c r="K141" s="20">
        <v>92607.07</v>
      </c>
      <c r="L141" s="60">
        <v>92607.07</v>
      </c>
      <c r="M141" s="61" t="s">
        <v>0</v>
      </c>
      <c r="N141" s="62">
        <v>8.1414E-2</v>
      </c>
      <c r="O141" s="60">
        <f t="shared" si="15"/>
        <v>7539.5119969800007</v>
      </c>
      <c r="P141" s="63"/>
      <c r="Q141" s="61" t="s">
        <v>14</v>
      </c>
      <c r="R141" s="64">
        <v>0</v>
      </c>
      <c r="S141" s="60">
        <f t="shared" si="16"/>
        <v>0</v>
      </c>
      <c r="T141" s="65"/>
      <c r="U141" s="66">
        <f t="shared" si="17"/>
        <v>-7539.5119969800007</v>
      </c>
      <c r="V141" s="65"/>
      <c r="W141" s="61" t="s">
        <v>14</v>
      </c>
      <c r="X141" s="64">
        <v>0</v>
      </c>
      <c r="Y141" s="60">
        <f t="shared" si="18"/>
        <v>0</v>
      </c>
    </row>
    <row r="142" spans="1:25" x14ac:dyDescent="0.2">
      <c r="A142" s="8">
        <v>5570000</v>
      </c>
      <c r="B142" s="3" t="s">
        <v>288</v>
      </c>
      <c r="C142" s="3">
        <v>1</v>
      </c>
      <c r="D142" s="8" t="s">
        <v>625</v>
      </c>
      <c r="E142" s="3" t="s">
        <v>626</v>
      </c>
      <c r="F142" s="3" t="s">
        <v>627</v>
      </c>
      <c r="G142" s="15"/>
      <c r="H142" s="20">
        <v>28170</v>
      </c>
      <c r="I142" s="20">
        <v>238</v>
      </c>
      <c r="J142" s="20">
        <v>0</v>
      </c>
      <c r="K142" s="20">
        <v>28170</v>
      </c>
      <c r="L142" s="60">
        <v>28170</v>
      </c>
      <c r="M142" s="61" t="s">
        <v>0</v>
      </c>
      <c r="N142" s="62">
        <v>8.1414E-2</v>
      </c>
      <c r="O142" s="60">
        <f t="shared" si="15"/>
        <v>2293.4323800000002</v>
      </c>
      <c r="P142" s="63"/>
      <c r="Q142" s="61" t="s">
        <v>14</v>
      </c>
      <c r="R142" s="64">
        <v>0</v>
      </c>
      <c r="S142" s="60">
        <f t="shared" si="16"/>
        <v>0</v>
      </c>
      <c r="T142" s="65"/>
      <c r="U142" s="66">
        <f t="shared" si="17"/>
        <v>-2293.4323800000002</v>
      </c>
      <c r="V142" s="65"/>
      <c r="W142" s="61" t="s">
        <v>14</v>
      </c>
      <c r="X142" s="64">
        <v>0</v>
      </c>
      <c r="Y142" s="60">
        <f t="shared" si="18"/>
        <v>0</v>
      </c>
    </row>
    <row r="143" spans="1:25" x14ac:dyDescent="0.2">
      <c r="A143" s="8">
        <v>5570000</v>
      </c>
      <c r="B143" s="3" t="s">
        <v>288</v>
      </c>
      <c r="C143" s="3">
        <v>1</v>
      </c>
      <c r="D143" s="8" t="s">
        <v>628</v>
      </c>
      <c r="E143" s="3" t="s">
        <v>629</v>
      </c>
      <c r="F143" s="25" t="s">
        <v>630</v>
      </c>
      <c r="G143" s="15"/>
      <c r="H143" s="20">
        <v>760.8</v>
      </c>
      <c r="I143" s="20">
        <v>240</v>
      </c>
      <c r="J143" s="20">
        <v>0</v>
      </c>
      <c r="K143" s="20">
        <v>760.8</v>
      </c>
      <c r="L143" s="60">
        <v>760.8</v>
      </c>
      <c r="M143" s="61" t="s">
        <v>0</v>
      </c>
      <c r="N143" s="62">
        <v>8.1414E-2</v>
      </c>
      <c r="O143" s="60">
        <f t="shared" si="15"/>
        <v>61.939771199999996</v>
      </c>
      <c r="P143" s="63"/>
      <c r="Q143" s="61" t="s">
        <v>27</v>
      </c>
      <c r="R143" s="64">
        <v>0.224742</v>
      </c>
      <c r="S143" s="60">
        <f t="shared" si="16"/>
        <v>170.98371359999999</v>
      </c>
      <c r="T143" s="65"/>
      <c r="U143" s="66">
        <f t="shared" si="17"/>
        <v>109.04394239999999</v>
      </c>
      <c r="V143" s="65"/>
      <c r="W143" s="61" t="s">
        <v>27</v>
      </c>
      <c r="X143" s="64">
        <v>0.224742</v>
      </c>
      <c r="Y143" s="60">
        <f t="shared" si="18"/>
        <v>170.98371359999999</v>
      </c>
    </row>
    <row r="144" spans="1:25" x14ac:dyDescent="0.2">
      <c r="A144" s="8">
        <v>5570000</v>
      </c>
      <c r="B144" s="3" t="s">
        <v>288</v>
      </c>
      <c r="C144" s="3">
        <v>1</v>
      </c>
      <c r="D144" s="8" t="s">
        <v>631</v>
      </c>
      <c r="E144" s="3" t="s">
        <v>632</v>
      </c>
      <c r="F144" s="3" t="s">
        <v>551</v>
      </c>
      <c r="G144" s="15"/>
      <c r="H144" s="20">
        <v>2871</v>
      </c>
      <c r="I144" s="20">
        <v>165</v>
      </c>
      <c r="J144" s="20">
        <v>0</v>
      </c>
      <c r="K144" s="20">
        <v>2871</v>
      </c>
      <c r="L144" s="60">
        <v>2871</v>
      </c>
      <c r="M144" s="61" t="s">
        <v>0</v>
      </c>
      <c r="N144" s="62">
        <v>8.1414E-2</v>
      </c>
      <c r="O144" s="60">
        <f t="shared" si="15"/>
        <v>233.73959400000001</v>
      </c>
      <c r="P144" s="63"/>
      <c r="Q144" s="61" t="str">
        <f>M144</f>
        <v>SG</v>
      </c>
      <c r="R144" s="64">
        <v>8.1414E-2</v>
      </c>
      <c r="S144" s="60">
        <f t="shared" si="16"/>
        <v>233.73959400000001</v>
      </c>
      <c r="T144" s="65"/>
      <c r="U144" s="66">
        <f t="shared" si="17"/>
        <v>0</v>
      </c>
      <c r="V144" s="65"/>
      <c r="W144" s="61" t="s">
        <v>0</v>
      </c>
      <c r="X144" s="64">
        <v>8.1414E-2</v>
      </c>
      <c r="Y144" s="60">
        <f t="shared" si="18"/>
        <v>233.73959400000001</v>
      </c>
    </row>
    <row r="145" spans="1:26" x14ac:dyDescent="0.2">
      <c r="A145" s="8">
        <v>5570000</v>
      </c>
      <c r="B145" s="3" t="s">
        <v>288</v>
      </c>
      <c r="C145" s="3">
        <v>1</v>
      </c>
      <c r="D145" s="8" t="s">
        <v>633</v>
      </c>
      <c r="E145" s="3" t="s">
        <v>634</v>
      </c>
      <c r="F145" s="25" t="s">
        <v>635</v>
      </c>
      <c r="G145" s="15"/>
      <c r="H145" s="20">
        <v>2252.5</v>
      </c>
      <c r="I145" s="20">
        <v>425</v>
      </c>
      <c r="J145" s="20">
        <v>0</v>
      </c>
      <c r="K145" s="20">
        <v>2252.5</v>
      </c>
      <c r="L145" s="60">
        <v>2252.5</v>
      </c>
      <c r="M145" s="61" t="s">
        <v>0</v>
      </c>
      <c r="N145" s="62">
        <v>8.1414E-2</v>
      </c>
      <c r="O145" s="60">
        <f t="shared" si="15"/>
        <v>183.38503499999999</v>
      </c>
      <c r="P145" s="63"/>
      <c r="Q145" s="61" t="str">
        <f>M145</f>
        <v>SG</v>
      </c>
      <c r="R145" s="64">
        <v>8.1414E-2</v>
      </c>
      <c r="S145" s="60">
        <f t="shared" si="16"/>
        <v>183.38503499999999</v>
      </c>
      <c r="T145" s="65"/>
      <c r="U145" s="66">
        <f t="shared" si="17"/>
        <v>0</v>
      </c>
      <c r="V145" s="65"/>
      <c r="W145" s="61" t="s">
        <v>0</v>
      </c>
      <c r="X145" s="64">
        <v>8.1414E-2</v>
      </c>
      <c r="Y145" s="60">
        <f t="shared" si="18"/>
        <v>183.38503499999999</v>
      </c>
    </row>
    <row r="146" spans="1:26" ht="25.5" x14ac:dyDescent="0.2">
      <c r="A146" s="8">
        <v>5570000</v>
      </c>
      <c r="B146" s="3" t="s">
        <v>288</v>
      </c>
      <c r="C146" s="3">
        <v>1</v>
      </c>
      <c r="D146" s="8" t="s">
        <v>636</v>
      </c>
      <c r="E146" s="3" t="s">
        <v>637</v>
      </c>
      <c r="F146" s="29" t="s">
        <v>638</v>
      </c>
      <c r="G146" s="15"/>
      <c r="H146" s="20">
        <v>42113.5</v>
      </c>
      <c r="I146" s="20">
        <v>237</v>
      </c>
      <c r="J146" s="20">
        <v>0</v>
      </c>
      <c r="K146" s="20">
        <v>42113.5</v>
      </c>
      <c r="L146" s="60">
        <v>42113.5</v>
      </c>
      <c r="M146" s="61" t="s">
        <v>0</v>
      </c>
      <c r="N146" s="62">
        <v>8.1414E-2</v>
      </c>
      <c r="O146" s="60">
        <f t="shared" si="15"/>
        <v>3428.6284890000002</v>
      </c>
      <c r="P146" s="63"/>
      <c r="Q146" s="61" t="s">
        <v>14</v>
      </c>
      <c r="R146" s="64">
        <v>0</v>
      </c>
      <c r="S146" s="60">
        <f t="shared" si="16"/>
        <v>0</v>
      </c>
      <c r="T146" s="65"/>
      <c r="U146" s="66">
        <f t="shared" si="17"/>
        <v>-3428.6284890000002</v>
      </c>
      <c r="V146" s="65"/>
      <c r="W146" s="61" t="s">
        <v>14</v>
      </c>
      <c r="X146" s="64">
        <v>0</v>
      </c>
      <c r="Y146" s="60">
        <f t="shared" si="18"/>
        <v>0</v>
      </c>
    </row>
    <row r="147" spans="1:26" x14ac:dyDescent="0.2">
      <c r="A147" s="8">
        <v>5570000</v>
      </c>
      <c r="B147" s="3" t="s">
        <v>288</v>
      </c>
      <c r="C147" s="3">
        <v>1</v>
      </c>
      <c r="D147" s="8" t="s">
        <v>639</v>
      </c>
      <c r="E147" s="3" t="s">
        <v>640</v>
      </c>
      <c r="F147" s="29" t="s">
        <v>641</v>
      </c>
      <c r="G147" s="15"/>
      <c r="H147" s="20">
        <v>22822</v>
      </c>
      <c r="I147" s="20">
        <v>351</v>
      </c>
      <c r="J147" s="20">
        <v>0</v>
      </c>
      <c r="K147" s="20">
        <v>22822</v>
      </c>
      <c r="L147" s="60">
        <v>22822</v>
      </c>
      <c r="M147" s="61" t="s">
        <v>0</v>
      </c>
      <c r="N147" s="62">
        <v>8.1414E-2</v>
      </c>
      <c r="O147" s="60">
        <f t="shared" si="15"/>
        <v>1858.0303080000001</v>
      </c>
      <c r="P147" s="63"/>
      <c r="Q147" s="61" t="s">
        <v>14</v>
      </c>
      <c r="R147" s="64">
        <v>0</v>
      </c>
      <c r="S147" s="60">
        <f t="shared" si="16"/>
        <v>0</v>
      </c>
      <c r="T147" s="65"/>
      <c r="U147" s="66">
        <f t="shared" si="17"/>
        <v>-1858.0303080000001</v>
      </c>
      <c r="V147" s="65"/>
      <c r="W147" s="61" t="s">
        <v>14</v>
      </c>
      <c r="X147" s="64">
        <v>0</v>
      </c>
      <c r="Y147" s="60">
        <f t="shared" si="18"/>
        <v>0</v>
      </c>
    </row>
    <row r="148" spans="1:26" x14ac:dyDescent="0.2">
      <c r="A148" s="8">
        <v>5570000</v>
      </c>
      <c r="B148" s="3" t="s">
        <v>288</v>
      </c>
      <c r="C148" s="3">
        <v>1</v>
      </c>
      <c r="D148" s="8" t="s">
        <v>642</v>
      </c>
      <c r="E148" s="3" t="s">
        <v>643</v>
      </c>
      <c r="F148" s="3" t="s">
        <v>593</v>
      </c>
      <c r="G148" s="15"/>
      <c r="H148" s="20">
        <v>2087</v>
      </c>
      <c r="I148" s="20">
        <v>115</v>
      </c>
      <c r="J148" s="20">
        <v>435.66</v>
      </c>
      <c r="K148" s="20">
        <v>2522.66</v>
      </c>
      <c r="L148" s="60">
        <v>2522.66</v>
      </c>
      <c r="M148" s="61" t="s">
        <v>0</v>
      </c>
      <c r="N148" s="62">
        <v>8.1414E-2</v>
      </c>
      <c r="O148" s="60">
        <f t="shared" si="15"/>
        <v>205.37984123999999</v>
      </c>
      <c r="P148" s="63"/>
      <c r="Q148" s="61" t="str">
        <f>M148</f>
        <v>SG</v>
      </c>
      <c r="R148" s="64">
        <v>8.1414E-2</v>
      </c>
      <c r="S148" s="60">
        <f t="shared" si="16"/>
        <v>205.37984123999999</v>
      </c>
      <c r="T148" s="65"/>
      <c r="U148" s="66">
        <f t="shared" si="17"/>
        <v>0</v>
      </c>
      <c r="V148" s="65"/>
      <c r="W148" s="61" t="s">
        <v>0</v>
      </c>
      <c r="X148" s="64">
        <v>8.1414E-2</v>
      </c>
      <c r="Y148" s="60">
        <f t="shared" si="18"/>
        <v>205.37984123999999</v>
      </c>
    </row>
    <row r="149" spans="1:26" ht="25.5" x14ac:dyDescent="0.2">
      <c r="A149" s="8">
        <v>5570000</v>
      </c>
      <c r="B149" s="3" t="s">
        <v>288</v>
      </c>
      <c r="C149" s="3">
        <v>1</v>
      </c>
      <c r="D149" s="8" t="s">
        <v>644</v>
      </c>
      <c r="E149" s="3" t="s">
        <v>645</v>
      </c>
      <c r="F149" s="29" t="s">
        <v>646</v>
      </c>
      <c r="G149" s="15"/>
      <c r="H149" s="20">
        <v>61418</v>
      </c>
      <c r="I149" s="20">
        <v>384</v>
      </c>
      <c r="J149" s="20">
        <v>350</v>
      </c>
      <c r="K149" s="20">
        <v>61768</v>
      </c>
      <c r="L149" s="60">
        <v>61768</v>
      </c>
      <c r="M149" s="61" t="s">
        <v>0</v>
      </c>
      <c r="N149" s="62">
        <v>8.1414E-2</v>
      </c>
      <c r="O149" s="60">
        <f t="shared" si="15"/>
        <v>5028.7799519999999</v>
      </c>
      <c r="P149" s="63"/>
      <c r="Q149" s="61" t="s">
        <v>14</v>
      </c>
      <c r="R149" s="64">
        <v>0</v>
      </c>
      <c r="S149" s="60">
        <f t="shared" si="16"/>
        <v>0</v>
      </c>
      <c r="T149" s="65"/>
      <c r="U149" s="66">
        <f t="shared" si="17"/>
        <v>-5028.7799519999999</v>
      </c>
      <c r="V149" s="65"/>
      <c r="W149" s="61" t="s">
        <v>14</v>
      </c>
      <c r="X149" s="64">
        <v>0</v>
      </c>
      <c r="Y149" s="60">
        <f t="shared" si="18"/>
        <v>0</v>
      </c>
    </row>
    <row r="150" spans="1:26" x14ac:dyDescent="0.2">
      <c r="A150" s="8">
        <v>5570000</v>
      </c>
      <c r="B150" s="3" t="s">
        <v>288</v>
      </c>
      <c r="C150" s="3">
        <v>1</v>
      </c>
      <c r="D150" s="8" t="s">
        <v>647</v>
      </c>
      <c r="E150" s="3" t="s">
        <v>648</v>
      </c>
      <c r="F150" s="24" t="s">
        <v>511</v>
      </c>
      <c r="G150" s="15"/>
      <c r="H150" s="20">
        <v>1095</v>
      </c>
      <c r="I150" s="20">
        <v>124</v>
      </c>
      <c r="J150" s="20">
        <v>0</v>
      </c>
      <c r="K150" s="20">
        <v>1095</v>
      </c>
      <c r="L150" s="60">
        <v>1095</v>
      </c>
      <c r="M150" s="61" t="s">
        <v>0</v>
      </c>
      <c r="N150" s="62">
        <v>8.1414E-2</v>
      </c>
      <c r="O150" s="60">
        <f t="shared" si="15"/>
        <v>89.148330000000001</v>
      </c>
      <c r="P150" s="63"/>
      <c r="Q150" s="61" t="str">
        <f>M150</f>
        <v>SG</v>
      </c>
      <c r="R150" s="64">
        <v>8.1414E-2</v>
      </c>
      <c r="S150" s="60">
        <f t="shared" si="16"/>
        <v>89.148330000000001</v>
      </c>
      <c r="T150" s="65"/>
      <c r="U150" s="66">
        <f t="shared" si="17"/>
        <v>0</v>
      </c>
      <c r="V150" s="65"/>
      <c r="W150" s="61" t="s">
        <v>0</v>
      </c>
      <c r="X150" s="64">
        <v>8.1414E-2</v>
      </c>
      <c r="Y150" s="60">
        <f t="shared" si="18"/>
        <v>89.148330000000001</v>
      </c>
    </row>
    <row r="151" spans="1:26" x14ac:dyDescent="0.2">
      <c r="A151" s="8">
        <v>5570000</v>
      </c>
      <c r="B151" s="3" t="s">
        <v>288</v>
      </c>
      <c r="C151" s="3">
        <v>1</v>
      </c>
      <c r="D151" s="8" t="s">
        <v>649</v>
      </c>
      <c r="E151" s="3" t="s">
        <v>650</v>
      </c>
      <c r="F151" s="30" t="s">
        <v>651</v>
      </c>
      <c r="G151" s="15"/>
      <c r="H151" s="20">
        <v>17415.009999999998</v>
      </c>
      <c r="I151" s="20">
        <v>250</v>
      </c>
      <c r="J151" s="20">
        <v>0</v>
      </c>
      <c r="K151" s="20">
        <v>17415.009999999998</v>
      </c>
      <c r="L151" s="60">
        <v>17415.009999999998</v>
      </c>
      <c r="M151" s="61" t="s">
        <v>0</v>
      </c>
      <c r="N151" s="62">
        <v>8.1414E-2</v>
      </c>
      <c r="O151" s="60">
        <f t="shared" si="15"/>
        <v>1417.8256241399999</v>
      </c>
      <c r="P151" s="63"/>
      <c r="Q151" s="61" t="str">
        <f>M151</f>
        <v>SG</v>
      </c>
      <c r="R151" s="64">
        <v>8.1414E-2</v>
      </c>
      <c r="S151" s="60">
        <f t="shared" si="16"/>
        <v>1417.8256241399999</v>
      </c>
      <c r="T151" s="65"/>
      <c r="U151" s="66">
        <f t="shared" si="17"/>
        <v>0</v>
      </c>
      <c r="V151" s="65"/>
      <c r="W151" s="61" t="s">
        <v>0</v>
      </c>
      <c r="X151" s="64">
        <v>8.1414E-2</v>
      </c>
      <c r="Y151" s="60">
        <f t="shared" si="18"/>
        <v>1417.8256241399999</v>
      </c>
    </row>
    <row r="152" spans="1:26" x14ac:dyDescent="0.2">
      <c r="A152" s="8">
        <v>5570000</v>
      </c>
      <c r="B152" s="3" t="s">
        <v>288</v>
      </c>
      <c r="C152" s="3">
        <v>1</v>
      </c>
      <c r="D152" s="8" t="s">
        <v>652</v>
      </c>
      <c r="E152" s="3" t="s">
        <v>653</v>
      </c>
      <c r="F152" s="29" t="s">
        <v>654</v>
      </c>
      <c r="G152" s="15"/>
      <c r="H152" s="20">
        <v>75576.25</v>
      </c>
      <c r="I152" s="20">
        <v>290</v>
      </c>
      <c r="J152" s="20">
        <v>885.91</v>
      </c>
      <c r="K152" s="20">
        <v>76462.16</v>
      </c>
      <c r="L152" s="60">
        <v>76462.16</v>
      </c>
      <c r="M152" s="61" t="s">
        <v>0</v>
      </c>
      <c r="N152" s="62">
        <v>8.1414E-2</v>
      </c>
      <c r="O152" s="60">
        <f t="shared" ref="O152:O155" si="19">L152*N152</f>
        <v>6225.0902942400007</v>
      </c>
      <c r="P152" s="63"/>
      <c r="Q152" s="61" t="s">
        <v>14</v>
      </c>
      <c r="R152" s="64">
        <v>0</v>
      </c>
      <c r="S152" s="60">
        <f t="shared" ref="S152:S155" si="20">$L152*R152</f>
        <v>0</v>
      </c>
      <c r="T152" s="65"/>
      <c r="U152" s="66">
        <f t="shared" si="17"/>
        <v>-6225.0902942400007</v>
      </c>
      <c r="V152" s="65"/>
      <c r="W152" s="61" t="s">
        <v>14</v>
      </c>
      <c r="X152" s="64">
        <v>0</v>
      </c>
      <c r="Y152" s="60">
        <f t="shared" ref="Y152:Y155" si="21">X152*L152</f>
        <v>0</v>
      </c>
    </row>
    <row r="153" spans="1:26" x14ac:dyDescent="0.2">
      <c r="A153" s="8">
        <v>5570000</v>
      </c>
      <c r="B153" s="3" t="s">
        <v>288</v>
      </c>
      <c r="C153" s="3">
        <v>1</v>
      </c>
      <c r="D153" s="8" t="s">
        <v>655</v>
      </c>
      <c r="E153" s="3" t="s">
        <v>656</v>
      </c>
      <c r="F153" s="3" t="s">
        <v>657</v>
      </c>
      <c r="G153" s="15"/>
      <c r="H153" s="20">
        <v>1350</v>
      </c>
      <c r="I153" s="20">
        <v>250</v>
      </c>
      <c r="J153" s="20">
        <v>0</v>
      </c>
      <c r="K153" s="20">
        <v>1350</v>
      </c>
      <c r="L153" s="60">
        <v>1350</v>
      </c>
      <c r="M153" s="61" t="s">
        <v>0</v>
      </c>
      <c r="N153" s="62">
        <v>8.1414E-2</v>
      </c>
      <c r="O153" s="60">
        <f t="shared" si="19"/>
        <v>109.9089</v>
      </c>
      <c r="P153" s="63"/>
      <c r="Q153" s="61" t="s">
        <v>14</v>
      </c>
      <c r="R153" s="64">
        <v>0</v>
      </c>
      <c r="S153" s="60">
        <f t="shared" si="20"/>
        <v>0</v>
      </c>
      <c r="T153" s="65"/>
      <c r="U153" s="66">
        <f t="shared" si="17"/>
        <v>-109.9089</v>
      </c>
      <c r="V153" s="65"/>
      <c r="W153" s="61" t="s">
        <v>14</v>
      </c>
      <c r="X153" s="64">
        <v>0</v>
      </c>
      <c r="Y153" s="60">
        <f t="shared" si="21"/>
        <v>0</v>
      </c>
    </row>
    <row r="154" spans="1:26" ht="25.5" x14ac:dyDescent="0.2">
      <c r="A154" s="8">
        <v>5570000</v>
      </c>
      <c r="B154" s="3" t="s">
        <v>288</v>
      </c>
      <c r="C154" s="3">
        <v>1</v>
      </c>
      <c r="D154" s="8" t="s">
        <v>658</v>
      </c>
      <c r="E154" s="3" t="s">
        <v>659</v>
      </c>
      <c r="F154" s="29" t="s">
        <v>660</v>
      </c>
      <c r="G154" s="15"/>
      <c r="H154" s="20">
        <v>10840.5</v>
      </c>
      <c r="I154" s="20">
        <v>365</v>
      </c>
      <c r="J154" s="20">
        <v>0</v>
      </c>
      <c r="K154" s="20">
        <v>10840.5</v>
      </c>
      <c r="L154" s="60">
        <v>10840.5</v>
      </c>
      <c r="M154" s="61" t="s">
        <v>0</v>
      </c>
      <c r="N154" s="62">
        <v>8.1414E-2</v>
      </c>
      <c r="O154" s="60">
        <f t="shared" si="19"/>
        <v>882.56846700000006</v>
      </c>
      <c r="P154" s="63"/>
      <c r="Q154" s="61" t="str">
        <f>M154</f>
        <v>SG</v>
      </c>
      <c r="R154" s="64">
        <v>8.1414E-2</v>
      </c>
      <c r="S154" s="60">
        <f t="shared" si="20"/>
        <v>882.56846700000006</v>
      </c>
      <c r="T154" s="65"/>
      <c r="U154" s="66">
        <f t="shared" si="17"/>
        <v>0</v>
      </c>
      <c r="V154" s="65"/>
      <c r="W154" s="61" t="s">
        <v>0</v>
      </c>
      <c r="X154" s="64">
        <v>8.1414E-2</v>
      </c>
      <c r="Y154" s="60">
        <f t="shared" si="21"/>
        <v>882.56846700000006</v>
      </c>
    </row>
    <row r="155" spans="1:26" x14ac:dyDescent="0.2">
      <c r="A155" s="8">
        <v>5570000</v>
      </c>
      <c r="B155" s="3" t="s">
        <v>288</v>
      </c>
      <c r="C155" s="3">
        <v>1</v>
      </c>
      <c r="D155" s="8" t="s">
        <v>661</v>
      </c>
      <c r="E155" s="3" t="s">
        <v>662</v>
      </c>
      <c r="F155" s="3" t="s">
        <v>663</v>
      </c>
      <c r="G155" s="15"/>
      <c r="H155" s="20">
        <v>20000</v>
      </c>
      <c r="I155" s="20">
        <v>630</v>
      </c>
      <c r="J155" s="20">
        <v>2309.1799999999998</v>
      </c>
      <c r="K155" s="20">
        <v>22309.18</v>
      </c>
      <c r="L155" s="60">
        <v>22309.18</v>
      </c>
      <c r="M155" s="61" t="s">
        <v>0</v>
      </c>
      <c r="N155" s="62">
        <v>8.1414E-2</v>
      </c>
      <c r="O155" s="60">
        <f t="shared" si="19"/>
        <v>1816.2795805200001</v>
      </c>
      <c r="P155" s="63"/>
      <c r="Q155" s="61" t="s">
        <v>27</v>
      </c>
      <c r="R155" s="64">
        <v>0.224742</v>
      </c>
      <c r="S155" s="60">
        <f t="shared" si="20"/>
        <v>5013.8097315599998</v>
      </c>
      <c r="T155" s="65"/>
      <c r="U155" s="66">
        <f t="shared" si="17"/>
        <v>3197.5301510399995</v>
      </c>
      <c r="V155" s="65"/>
      <c r="W155" s="61" t="s">
        <v>27</v>
      </c>
      <c r="X155" s="64">
        <v>0.224742</v>
      </c>
      <c r="Y155" s="60">
        <f t="shared" si="21"/>
        <v>5013.8097315599998</v>
      </c>
    </row>
    <row r="156" spans="1:26" s="46" customFormat="1" x14ac:dyDescent="0.2">
      <c r="A156" s="2"/>
      <c r="D156" s="2"/>
      <c r="G156" s="48"/>
      <c r="H156" s="52"/>
      <c r="I156" s="52"/>
      <c r="J156" s="52"/>
      <c r="K156" s="52"/>
      <c r="L156" s="67">
        <f>SUM(L24:L155)</f>
        <v>6593896.8800000018</v>
      </c>
      <c r="M156" s="68"/>
      <c r="N156" s="69"/>
      <c r="O156" s="67">
        <f>SUM(O24:O155)</f>
        <v>536835.52058831987</v>
      </c>
      <c r="P156" s="70"/>
      <c r="Q156" s="68"/>
      <c r="R156" s="71"/>
      <c r="S156" s="67"/>
      <c r="T156" s="72"/>
      <c r="U156" s="73"/>
      <c r="V156" s="72"/>
      <c r="W156" s="68"/>
      <c r="X156" s="71"/>
      <c r="Y156" s="67">
        <f>SUM(Y24:Y155)</f>
        <v>701304.18037655996</v>
      </c>
      <c r="Z156" s="51">
        <f>+Y156-O156</f>
        <v>164468.6597882401</v>
      </c>
    </row>
    <row r="157" spans="1:26" x14ac:dyDescent="0.2">
      <c r="D157" s="8"/>
      <c r="G157" s="15"/>
      <c r="H157" s="20"/>
      <c r="I157" s="20"/>
      <c r="J157" s="20"/>
      <c r="K157" s="20"/>
      <c r="L157" s="60"/>
      <c r="M157" s="61"/>
      <c r="N157" s="62"/>
      <c r="O157" s="60"/>
      <c r="P157" s="63"/>
      <c r="Q157" s="61"/>
      <c r="R157" s="64"/>
      <c r="S157" s="60"/>
      <c r="T157" s="65"/>
      <c r="U157" s="66"/>
      <c r="V157" s="65"/>
      <c r="W157" s="61"/>
      <c r="X157" s="64"/>
      <c r="Y157" s="60"/>
    </row>
    <row r="158" spans="1:26" x14ac:dyDescent="0.2">
      <c r="A158" s="8">
        <v>5660000</v>
      </c>
      <c r="B158" s="3" t="s">
        <v>664</v>
      </c>
      <c r="C158" s="3">
        <v>1</v>
      </c>
      <c r="D158" s="8" t="s">
        <v>665</v>
      </c>
      <c r="E158" s="3" t="s">
        <v>666</v>
      </c>
      <c r="F158" s="24" t="s">
        <v>667</v>
      </c>
      <c r="G158" s="15"/>
      <c r="H158" s="23">
        <v>13511.75</v>
      </c>
      <c r="I158" s="23">
        <v>169.7</v>
      </c>
      <c r="J158" s="23">
        <v>3468</v>
      </c>
      <c r="K158" s="23">
        <v>16979.75</v>
      </c>
      <c r="L158" s="60">
        <v>16979.75</v>
      </c>
      <c r="M158" s="61" t="s">
        <v>0</v>
      </c>
      <c r="N158" s="62">
        <v>8.1414E-2</v>
      </c>
      <c r="O158" s="60">
        <f t="shared" ref="O158:O175" si="22">L158*N158</f>
        <v>1382.3893665000001</v>
      </c>
      <c r="P158" s="63"/>
      <c r="Q158" s="61" t="str">
        <f>M158</f>
        <v>SG</v>
      </c>
      <c r="R158" s="64">
        <v>8.1414E-2</v>
      </c>
      <c r="S158" s="60">
        <f t="shared" ref="S158:S175" si="23">$L158*R158</f>
        <v>1382.3893665000001</v>
      </c>
      <c r="T158" s="65"/>
      <c r="U158" s="66">
        <f t="shared" ref="U158:U175" si="24">S158-O158</f>
        <v>0</v>
      </c>
      <c r="V158" s="65"/>
      <c r="W158" s="61" t="s">
        <v>0</v>
      </c>
      <c r="X158" s="64">
        <v>8.1414E-2</v>
      </c>
      <c r="Y158" s="60">
        <f t="shared" ref="Y158:Y175" si="25">X158*L158</f>
        <v>1382.3893665000001</v>
      </c>
    </row>
    <row r="159" spans="1:26" x14ac:dyDescent="0.2">
      <c r="A159" s="8">
        <v>5660000</v>
      </c>
      <c r="B159" s="3" t="s">
        <v>664</v>
      </c>
      <c r="C159" s="3">
        <v>1</v>
      </c>
      <c r="D159" s="8" t="s">
        <v>668</v>
      </c>
      <c r="E159" s="3" t="s">
        <v>669</v>
      </c>
      <c r="F159" s="24" t="s">
        <v>670</v>
      </c>
      <c r="G159" s="15"/>
      <c r="H159" s="23">
        <v>3996.5</v>
      </c>
      <c r="I159" s="23">
        <v>265</v>
      </c>
      <c r="J159" s="21">
        <v>52.74</v>
      </c>
      <c r="K159" s="23">
        <v>4049.24</v>
      </c>
      <c r="L159" s="60">
        <v>4049.24</v>
      </c>
      <c r="M159" s="61" t="s">
        <v>0</v>
      </c>
      <c r="N159" s="62">
        <v>8.1414E-2</v>
      </c>
      <c r="O159" s="60">
        <f t="shared" si="22"/>
        <v>329.66482536000001</v>
      </c>
      <c r="P159" s="63"/>
      <c r="Q159" s="61" t="s">
        <v>14</v>
      </c>
      <c r="R159" s="64">
        <v>0</v>
      </c>
      <c r="S159" s="60">
        <f t="shared" si="23"/>
        <v>0</v>
      </c>
      <c r="T159" s="65"/>
      <c r="U159" s="66">
        <f t="shared" si="24"/>
        <v>-329.66482536000001</v>
      </c>
      <c r="V159" s="65"/>
      <c r="W159" s="61" t="s">
        <v>1</v>
      </c>
      <c r="X159" s="64">
        <v>8.1414E-2</v>
      </c>
      <c r="Y159" s="60">
        <f t="shared" si="25"/>
        <v>329.66482536000001</v>
      </c>
    </row>
    <row r="160" spans="1:26" x14ac:dyDescent="0.2">
      <c r="A160" s="8">
        <v>5660000</v>
      </c>
      <c r="B160" s="3" t="s">
        <v>664</v>
      </c>
      <c r="C160" s="3">
        <v>1</v>
      </c>
      <c r="D160" s="8" t="s">
        <v>671</v>
      </c>
      <c r="E160" s="3" t="s">
        <v>672</v>
      </c>
      <c r="F160" s="24" t="s">
        <v>670</v>
      </c>
      <c r="G160" s="15"/>
      <c r="H160" s="23">
        <v>3168</v>
      </c>
      <c r="I160" s="23">
        <v>265</v>
      </c>
      <c r="J160" s="23">
        <v>0</v>
      </c>
      <c r="K160" s="23">
        <v>3168</v>
      </c>
      <c r="L160" s="60">
        <v>3168</v>
      </c>
      <c r="M160" s="61" t="s">
        <v>0</v>
      </c>
      <c r="N160" s="62">
        <v>8.1414E-2</v>
      </c>
      <c r="O160" s="60">
        <f t="shared" si="22"/>
        <v>257.91955200000001</v>
      </c>
      <c r="P160" s="63"/>
      <c r="Q160" s="61" t="s">
        <v>14</v>
      </c>
      <c r="R160" s="64">
        <v>0</v>
      </c>
      <c r="S160" s="60">
        <f t="shared" si="23"/>
        <v>0</v>
      </c>
      <c r="T160" s="65"/>
      <c r="U160" s="66">
        <f t="shared" si="24"/>
        <v>-257.91955200000001</v>
      </c>
      <c r="V160" s="65"/>
      <c r="W160" s="61" t="s">
        <v>1</v>
      </c>
      <c r="X160" s="64">
        <v>8.1414E-2</v>
      </c>
      <c r="Y160" s="60">
        <f t="shared" si="25"/>
        <v>257.91955200000001</v>
      </c>
      <c r="Z160" s="3">
        <v>0</v>
      </c>
    </row>
    <row r="161" spans="1:26" x14ac:dyDescent="0.2">
      <c r="A161" s="8">
        <v>5660000</v>
      </c>
      <c r="B161" s="3" t="s">
        <v>664</v>
      </c>
      <c r="C161" s="3">
        <v>1</v>
      </c>
      <c r="D161" s="8" t="s">
        <v>673</v>
      </c>
      <c r="E161" s="3" t="s">
        <v>674</v>
      </c>
      <c r="F161" s="19" t="s">
        <v>675</v>
      </c>
      <c r="G161" s="15"/>
      <c r="H161" s="23">
        <v>5102</v>
      </c>
      <c r="I161" s="23">
        <v>372.41</v>
      </c>
      <c r="J161" s="23">
        <v>700</v>
      </c>
      <c r="K161" s="23">
        <v>5802</v>
      </c>
      <c r="L161" s="60">
        <v>5802</v>
      </c>
      <c r="M161" s="61" t="s">
        <v>0</v>
      </c>
      <c r="N161" s="62">
        <v>8.1414E-2</v>
      </c>
      <c r="O161" s="60">
        <f t="shared" si="22"/>
        <v>472.36402800000002</v>
      </c>
      <c r="P161" s="63"/>
      <c r="Q161" s="61" t="s">
        <v>14</v>
      </c>
      <c r="R161" s="64">
        <v>0</v>
      </c>
      <c r="S161" s="60">
        <f t="shared" si="23"/>
        <v>0</v>
      </c>
      <c r="T161" s="65"/>
      <c r="U161" s="66">
        <f t="shared" si="24"/>
        <v>-472.36402800000002</v>
      </c>
      <c r="V161" s="65"/>
      <c r="W161" s="61" t="s">
        <v>14</v>
      </c>
      <c r="X161" s="64">
        <v>0</v>
      </c>
      <c r="Y161" s="60">
        <f t="shared" si="25"/>
        <v>0</v>
      </c>
    </row>
    <row r="162" spans="1:26" x14ac:dyDescent="0.2">
      <c r="A162" s="8">
        <v>5660000</v>
      </c>
      <c r="B162" s="3" t="s">
        <v>664</v>
      </c>
      <c r="C162" s="3">
        <v>1</v>
      </c>
      <c r="D162" s="8" t="s">
        <v>676</v>
      </c>
      <c r="E162" s="3" t="s">
        <v>677</v>
      </c>
      <c r="F162" s="19" t="s">
        <v>678</v>
      </c>
      <c r="G162" s="15"/>
      <c r="H162" s="23">
        <v>116</v>
      </c>
      <c r="I162" s="31">
        <v>200</v>
      </c>
      <c r="J162" s="23">
        <v>87</v>
      </c>
      <c r="K162" s="23">
        <v>203</v>
      </c>
      <c r="L162" s="60">
        <v>203</v>
      </c>
      <c r="M162" s="61" t="s">
        <v>0</v>
      </c>
      <c r="N162" s="62">
        <v>8.1414E-2</v>
      </c>
      <c r="O162" s="60">
        <f t="shared" si="22"/>
        <v>16.527042000000002</v>
      </c>
      <c r="P162" s="63"/>
      <c r="Q162" s="61" t="str">
        <f>M162</f>
        <v>SG</v>
      </c>
      <c r="R162" s="64">
        <v>8.1414E-2</v>
      </c>
      <c r="S162" s="60">
        <f t="shared" si="23"/>
        <v>16.527042000000002</v>
      </c>
      <c r="T162" s="65"/>
      <c r="U162" s="66">
        <f t="shared" si="24"/>
        <v>0</v>
      </c>
      <c r="V162" s="65"/>
      <c r="W162" s="61" t="s">
        <v>0</v>
      </c>
      <c r="X162" s="64">
        <v>8.1414E-2</v>
      </c>
      <c r="Y162" s="60">
        <f t="shared" si="25"/>
        <v>16.527042000000002</v>
      </c>
    </row>
    <row r="163" spans="1:26" x14ac:dyDescent="0.2">
      <c r="A163" s="8">
        <v>5660000</v>
      </c>
      <c r="B163" s="3" t="s">
        <v>664</v>
      </c>
      <c r="C163" s="3">
        <v>1</v>
      </c>
      <c r="D163" s="8" t="s">
        <v>679</v>
      </c>
      <c r="E163" s="3" t="s">
        <v>680</v>
      </c>
      <c r="F163" s="19" t="s">
        <v>681</v>
      </c>
      <c r="G163" s="15"/>
      <c r="H163" s="21">
        <v>673.75</v>
      </c>
      <c r="I163" s="23">
        <v>175</v>
      </c>
      <c r="J163" s="23">
        <v>0</v>
      </c>
      <c r="K163" s="23">
        <v>673.75</v>
      </c>
      <c r="L163" s="60">
        <v>673.75</v>
      </c>
      <c r="M163" s="61" t="s">
        <v>0</v>
      </c>
      <c r="N163" s="62">
        <v>8.1414E-2</v>
      </c>
      <c r="O163" s="60">
        <f t="shared" si="22"/>
        <v>54.8526825</v>
      </c>
      <c r="P163" s="63"/>
      <c r="Q163" s="61" t="str">
        <f>M163</f>
        <v>SG</v>
      </c>
      <c r="R163" s="64">
        <v>8.1414E-2</v>
      </c>
      <c r="S163" s="60">
        <f t="shared" si="23"/>
        <v>54.8526825</v>
      </c>
      <c r="T163" s="65"/>
      <c r="U163" s="66">
        <f t="shared" si="24"/>
        <v>0</v>
      </c>
      <c r="V163" s="65"/>
      <c r="W163" s="61" t="s">
        <v>0</v>
      </c>
      <c r="X163" s="64">
        <v>8.1414E-2</v>
      </c>
      <c r="Y163" s="60">
        <f t="shared" si="25"/>
        <v>54.8526825</v>
      </c>
    </row>
    <row r="164" spans="1:26" x14ac:dyDescent="0.2">
      <c r="A164" s="8">
        <v>5660000</v>
      </c>
      <c r="B164" s="3" t="s">
        <v>664</v>
      </c>
      <c r="C164" s="3">
        <v>1</v>
      </c>
      <c r="D164" s="8" t="s">
        <v>682</v>
      </c>
      <c r="E164" s="3" t="s">
        <v>683</v>
      </c>
      <c r="F164" s="19" t="s">
        <v>684</v>
      </c>
      <c r="G164" s="15" t="s">
        <v>301</v>
      </c>
      <c r="H164" s="31">
        <v>86547.5</v>
      </c>
      <c r="I164" s="21">
        <v>188.85</v>
      </c>
      <c r="J164" s="31">
        <v>15021.78</v>
      </c>
      <c r="K164" s="23">
        <v>101569.28</v>
      </c>
      <c r="L164" s="60">
        <v>101569.28</v>
      </c>
      <c r="M164" s="61" t="s">
        <v>0</v>
      </c>
      <c r="N164" s="62">
        <v>8.1414E-2</v>
      </c>
      <c r="O164" s="60">
        <f t="shared" si="22"/>
        <v>8269.1613619199998</v>
      </c>
      <c r="P164" s="63"/>
      <c r="Q164" s="61" t="str">
        <f>M164</f>
        <v>SG</v>
      </c>
      <c r="R164" s="64">
        <v>8.1414E-2</v>
      </c>
      <c r="S164" s="60">
        <f t="shared" si="23"/>
        <v>8269.1613619199998</v>
      </c>
      <c r="T164" s="65"/>
      <c r="U164" s="66">
        <f t="shared" si="24"/>
        <v>0</v>
      </c>
      <c r="V164" s="65"/>
      <c r="W164" s="61" t="s">
        <v>14</v>
      </c>
      <c r="X164" s="64">
        <v>0</v>
      </c>
      <c r="Y164" s="60">
        <f t="shared" si="25"/>
        <v>0</v>
      </c>
    </row>
    <row r="165" spans="1:26" x14ac:dyDescent="0.2">
      <c r="A165" s="8">
        <v>5660000</v>
      </c>
      <c r="B165" s="3" t="s">
        <v>664</v>
      </c>
      <c r="C165" s="3">
        <v>1</v>
      </c>
      <c r="D165" s="8" t="s">
        <v>685</v>
      </c>
      <c r="E165" s="3" t="s">
        <v>686</v>
      </c>
      <c r="F165" s="19" t="s">
        <v>687</v>
      </c>
      <c r="G165" s="15"/>
      <c r="H165" s="23">
        <v>157.5</v>
      </c>
      <c r="I165" s="31">
        <v>225</v>
      </c>
      <c r="J165" s="23">
        <v>0</v>
      </c>
      <c r="K165" s="23">
        <v>157.5</v>
      </c>
      <c r="L165" s="60">
        <v>157.5</v>
      </c>
      <c r="M165" s="61" t="s">
        <v>0</v>
      </c>
      <c r="N165" s="62">
        <v>8.1414E-2</v>
      </c>
      <c r="O165" s="60">
        <f t="shared" si="22"/>
        <v>12.822705000000001</v>
      </c>
      <c r="P165" s="63"/>
      <c r="Q165" s="61" t="s">
        <v>14</v>
      </c>
      <c r="R165" s="64">
        <v>0</v>
      </c>
      <c r="S165" s="60">
        <f t="shared" si="23"/>
        <v>0</v>
      </c>
      <c r="T165" s="65"/>
      <c r="U165" s="66">
        <f t="shared" si="24"/>
        <v>-12.822705000000001</v>
      </c>
      <c r="V165" s="65"/>
      <c r="W165" s="61" t="s">
        <v>14</v>
      </c>
      <c r="X165" s="64">
        <v>0</v>
      </c>
      <c r="Y165" s="60">
        <f t="shared" si="25"/>
        <v>0</v>
      </c>
    </row>
    <row r="166" spans="1:26" x14ac:dyDescent="0.2">
      <c r="A166" s="8">
        <v>5660000</v>
      </c>
      <c r="B166" s="3" t="s">
        <v>664</v>
      </c>
      <c r="C166" s="3">
        <v>1</v>
      </c>
      <c r="D166" s="8" t="s">
        <v>688</v>
      </c>
      <c r="E166" s="3" t="s">
        <v>689</v>
      </c>
      <c r="F166" s="19" t="s">
        <v>690</v>
      </c>
      <c r="G166" s="15"/>
      <c r="H166" s="31">
        <v>4500</v>
      </c>
      <c r="I166" s="31">
        <v>200</v>
      </c>
      <c r="J166" s="23">
        <v>0</v>
      </c>
      <c r="K166" s="23">
        <v>4500</v>
      </c>
      <c r="L166" s="60">
        <v>4500</v>
      </c>
      <c r="M166" s="61" t="s">
        <v>0</v>
      </c>
      <c r="N166" s="62">
        <v>8.1414E-2</v>
      </c>
      <c r="O166" s="60">
        <f t="shared" si="22"/>
        <v>366.363</v>
      </c>
      <c r="P166" s="63"/>
      <c r="Q166" s="61" t="str">
        <f>M166</f>
        <v>SG</v>
      </c>
      <c r="R166" s="64">
        <v>8.1414E-2</v>
      </c>
      <c r="S166" s="60">
        <f t="shared" si="23"/>
        <v>366.363</v>
      </c>
      <c r="T166" s="65"/>
      <c r="U166" s="66">
        <f t="shared" si="24"/>
        <v>0</v>
      </c>
      <c r="V166" s="65"/>
      <c r="W166" s="61" t="s">
        <v>5</v>
      </c>
      <c r="X166" s="64">
        <v>0</v>
      </c>
      <c r="Y166" s="60">
        <f t="shared" si="25"/>
        <v>0</v>
      </c>
    </row>
    <row r="167" spans="1:26" x14ac:dyDescent="0.2">
      <c r="A167" s="8">
        <v>5660000</v>
      </c>
      <c r="B167" s="3" t="s">
        <v>664</v>
      </c>
      <c r="C167" s="3">
        <v>1</v>
      </c>
      <c r="D167" s="8" t="s">
        <v>691</v>
      </c>
      <c r="E167" s="3" t="s">
        <v>692</v>
      </c>
      <c r="F167" s="19" t="s">
        <v>693</v>
      </c>
      <c r="G167" s="15"/>
      <c r="H167" s="31">
        <v>10498.75</v>
      </c>
      <c r="I167" s="23">
        <v>175</v>
      </c>
      <c r="J167" s="31">
        <v>100</v>
      </c>
      <c r="K167" s="23">
        <v>10598.75</v>
      </c>
      <c r="L167" s="60">
        <v>10598.75</v>
      </c>
      <c r="M167" s="61" t="s">
        <v>0</v>
      </c>
      <c r="N167" s="62">
        <v>8.1414E-2</v>
      </c>
      <c r="O167" s="60">
        <f t="shared" si="22"/>
        <v>862.88663250000002</v>
      </c>
      <c r="P167" s="63"/>
      <c r="Q167" s="61" t="s">
        <v>14</v>
      </c>
      <c r="R167" s="64">
        <v>0</v>
      </c>
      <c r="S167" s="60">
        <f t="shared" si="23"/>
        <v>0</v>
      </c>
      <c r="T167" s="65"/>
      <c r="U167" s="66">
        <f t="shared" si="24"/>
        <v>-862.88663250000002</v>
      </c>
      <c r="V167" s="65"/>
      <c r="W167" s="61" t="s">
        <v>14</v>
      </c>
      <c r="X167" s="64">
        <v>0</v>
      </c>
      <c r="Y167" s="60">
        <f t="shared" si="25"/>
        <v>0</v>
      </c>
    </row>
    <row r="168" spans="1:26" x14ac:dyDescent="0.2">
      <c r="A168" s="8">
        <v>5660000</v>
      </c>
      <c r="B168" s="3" t="s">
        <v>664</v>
      </c>
      <c r="C168" s="3">
        <v>1</v>
      </c>
      <c r="D168" s="8" t="s">
        <v>694</v>
      </c>
      <c r="E168" s="3" t="s">
        <v>695</v>
      </c>
      <c r="F168" s="19" t="s">
        <v>696</v>
      </c>
      <c r="G168" s="15"/>
      <c r="H168" s="23">
        <v>2230</v>
      </c>
      <c r="I168" s="23">
        <v>175</v>
      </c>
      <c r="J168" s="23">
        <v>3200</v>
      </c>
      <c r="K168" s="23">
        <v>5430</v>
      </c>
      <c r="L168" s="60">
        <v>5430</v>
      </c>
      <c r="M168" s="61" t="s">
        <v>0</v>
      </c>
      <c r="N168" s="62">
        <v>8.1414E-2</v>
      </c>
      <c r="O168" s="60">
        <f t="shared" si="22"/>
        <v>442.07801999999998</v>
      </c>
      <c r="P168" s="63"/>
      <c r="Q168" s="61" t="s">
        <v>14</v>
      </c>
      <c r="R168" s="64">
        <v>0</v>
      </c>
      <c r="S168" s="60">
        <f t="shared" si="23"/>
        <v>0</v>
      </c>
      <c r="T168" s="65"/>
      <c r="U168" s="66">
        <f t="shared" si="24"/>
        <v>-442.07801999999998</v>
      </c>
      <c r="V168" s="65"/>
      <c r="W168" s="61" t="s">
        <v>14</v>
      </c>
      <c r="X168" s="64">
        <v>0</v>
      </c>
      <c r="Y168" s="60">
        <f t="shared" si="25"/>
        <v>0</v>
      </c>
    </row>
    <row r="169" spans="1:26" x14ac:dyDescent="0.2">
      <c r="A169" s="8">
        <v>5660000</v>
      </c>
      <c r="B169" s="3" t="s">
        <v>664</v>
      </c>
      <c r="C169" s="3">
        <v>1</v>
      </c>
      <c r="D169" s="8" t="s">
        <v>697</v>
      </c>
      <c r="E169" s="3" t="s">
        <v>698</v>
      </c>
      <c r="F169" s="19" t="s">
        <v>670</v>
      </c>
      <c r="G169" s="15"/>
      <c r="H169" s="23">
        <v>57</v>
      </c>
      <c r="I169" s="23">
        <v>285</v>
      </c>
      <c r="J169" s="23">
        <v>0</v>
      </c>
      <c r="K169" s="23">
        <v>57</v>
      </c>
      <c r="L169" s="60">
        <v>57</v>
      </c>
      <c r="M169" s="61" t="s">
        <v>0</v>
      </c>
      <c r="N169" s="62">
        <v>8.1414E-2</v>
      </c>
      <c r="O169" s="60">
        <f t="shared" si="22"/>
        <v>4.6405979999999998</v>
      </c>
      <c r="P169" s="63"/>
      <c r="Q169" s="61" t="str">
        <f>M169</f>
        <v>SG</v>
      </c>
      <c r="R169" s="64">
        <v>8.1414E-2</v>
      </c>
      <c r="S169" s="60">
        <f t="shared" si="23"/>
        <v>4.6405979999999998</v>
      </c>
      <c r="T169" s="65"/>
      <c r="U169" s="66">
        <f t="shared" si="24"/>
        <v>0</v>
      </c>
      <c r="V169" s="65"/>
      <c r="W169" s="61" t="s">
        <v>0</v>
      </c>
      <c r="X169" s="64">
        <v>8.1414E-2</v>
      </c>
      <c r="Y169" s="60">
        <f t="shared" si="25"/>
        <v>4.6405979999999998</v>
      </c>
    </row>
    <row r="170" spans="1:26" x14ac:dyDescent="0.2">
      <c r="A170" s="8">
        <v>5660000</v>
      </c>
      <c r="B170" s="3" t="s">
        <v>664</v>
      </c>
      <c r="C170" s="3">
        <v>1</v>
      </c>
      <c r="D170" s="8" t="s">
        <v>699</v>
      </c>
      <c r="E170" s="3" t="s">
        <v>700</v>
      </c>
      <c r="F170" s="19" t="s">
        <v>701</v>
      </c>
      <c r="G170" s="15"/>
      <c r="H170" s="23">
        <v>9854.5</v>
      </c>
      <c r="I170" s="21">
        <v>227.96</v>
      </c>
      <c r="J170" s="23">
        <v>191.98</v>
      </c>
      <c r="K170" s="23">
        <v>10046.48</v>
      </c>
      <c r="L170" s="60">
        <v>10046.48</v>
      </c>
      <c r="M170" s="61" t="s">
        <v>0</v>
      </c>
      <c r="N170" s="62">
        <v>8.1414E-2</v>
      </c>
      <c r="O170" s="60">
        <f t="shared" si="22"/>
        <v>817.92412272000001</v>
      </c>
      <c r="P170" s="63"/>
      <c r="Q170" s="61" t="str">
        <f>M170</f>
        <v>SG</v>
      </c>
      <c r="R170" s="64">
        <v>8.1414E-2</v>
      </c>
      <c r="S170" s="60">
        <f t="shared" si="23"/>
        <v>817.92412272000001</v>
      </c>
      <c r="T170" s="65"/>
      <c r="U170" s="66">
        <f t="shared" si="24"/>
        <v>0</v>
      </c>
      <c r="V170" s="65"/>
      <c r="W170" s="61" t="s">
        <v>14</v>
      </c>
      <c r="X170" s="64">
        <v>0</v>
      </c>
      <c r="Y170" s="60">
        <f t="shared" si="25"/>
        <v>0</v>
      </c>
    </row>
    <row r="171" spans="1:26" ht="15.75" x14ac:dyDescent="0.25">
      <c r="A171" s="8">
        <v>5660000</v>
      </c>
      <c r="B171" s="3" t="s">
        <v>664</v>
      </c>
      <c r="C171" s="3">
        <v>1</v>
      </c>
      <c r="D171" s="8" t="s">
        <v>702</v>
      </c>
      <c r="E171" s="32" t="s">
        <v>703</v>
      </c>
      <c r="F171" s="19" t="s">
        <v>704</v>
      </c>
      <c r="G171" s="15"/>
      <c r="H171" s="23">
        <v>17523.900000000001</v>
      </c>
      <c r="I171" s="31">
        <v>216</v>
      </c>
      <c r="J171" s="23">
        <v>1128.5999999999999</v>
      </c>
      <c r="K171" s="23">
        <v>18652.5</v>
      </c>
      <c r="L171" s="60">
        <v>18652.5</v>
      </c>
      <c r="M171" s="61" t="s">
        <v>0</v>
      </c>
      <c r="N171" s="62">
        <v>8.1414E-2</v>
      </c>
      <c r="O171" s="60">
        <f t="shared" si="22"/>
        <v>1518.5746349999999</v>
      </c>
      <c r="P171" s="63"/>
      <c r="Q171" s="61" t="str">
        <f>M171</f>
        <v>SG</v>
      </c>
      <c r="R171" s="64">
        <v>8.1414E-2</v>
      </c>
      <c r="S171" s="60">
        <f t="shared" si="23"/>
        <v>1518.5746349999999</v>
      </c>
      <c r="T171" s="65"/>
      <c r="U171" s="66">
        <f t="shared" si="24"/>
        <v>0</v>
      </c>
      <c r="V171" s="65"/>
      <c r="W171" s="61" t="s">
        <v>14</v>
      </c>
      <c r="X171" s="64">
        <v>0</v>
      </c>
      <c r="Y171" s="60">
        <f t="shared" si="25"/>
        <v>0</v>
      </c>
    </row>
    <row r="172" spans="1:26" x14ac:dyDescent="0.2">
      <c r="A172" s="8">
        <v>5660000</v>
      </c>
      <c r="B172" s="3" t="s">
        <v>664</v>
      </c>
      <c r="C172" s="3">
        <v>1</v>
      </c>
      <c r="D172" s="8" t="s">
        <v>705</v>
      </c>
      <c r="E172" s="3" t="s">
        <v>706</v>
      </c>
      <c r="F172" s="19" t="s">
        <v>707</v>
      </c>
      <c r="G172" s="15"/>
      <c r="H172" s="23">
        <v>16802.5</v>
      </c>
      <c r="I172" s="21">
        <v>141.61000000000001</v>
      </c>
      <c r="J172" s="31">
        <v>3192.4199999999996</v>
      </c>
      <c r="K172" s="23">
        <v>19994.919999999998</v>
      </c>
      <c r="L172" s="60">
        <v>19994.919999999998</v>
      </c>
      <c r="M172" s="61" t="s">
        <v>0</v>
      </c>
      <c r="N172" s="62">
        <v>8.1414E-2</v>
      </c>
      <c r="O172" s="60">
        <f t="shared" si="22"/>
        <v>1627.8664168799999</v>
      </c>
      <c r="P172" s="63"/>
      <c r="Q172" s="61" t="s">
        <v>14</v>
      </c>
      <c r="R172" s="64">
        <v>0</v>
      </c>
      <c r="S172" s="60">
        <f t="shared" si="23"/>
        <v>0</v>
      </c>
      <c r="T172" s="65"/>
      <c r="U172" s="66">
        <f t="shared" si="24"/>
        <v>-1627.8664168799999</v>
      </c>
      <c r="V172" s="65"/>
      <c r="W172" s="61" t="s">
        <v>14</v>
      </c>
      <c r="X172" s="64">
        <v>0</v>
      </c>
      <c r="Y172" s="60">
        <f t="shared" si="25"/>
        <v>0</v>
      </c>
    </row>
    <row r="173" spans="1:26" x14ac:dyDescent="0.2">
      <c r="A173" s="8">
        <v>5660000</v>
      </c>
      <c r="B173" s="3" t="s">
        <v>664</v>
      </c>
      <c r="C173" s="3">
        <v>1</v>
      </c>
      <c r="D173" s="8" t="s">
        <v>708</v>
      </c>
      <c r="E173" s="3" t="s">
        <v>709</v>
      </c>
      <c r="F173" s="19" t="s">
        <v>710</v>
      </c>
      <c r="G173" s="15"/>
      <c r="H173" s="23">
        <v>2660</v>
      </c>
      <c r="I173" s="31">
        <v>200</v>
      </c>
      <c r="J173" s="23">
        <v>0</v>
      </c>
      <c r="K173" s="23">
        <v>2660</v>
      </c>
      <c r="L173" s="60">
        <v>2660</v>
      </c>
      <c r="M173" s="61" t="s">
        <v>0</v>
      </c>
      <c r="N173" s="62">
        <v>8.1414E-2</v>
      </c>
      <c r="O173" s="60">
        <f t="shared" si="22"/>
        <v>216.56124</v>
      </c>
      <c r="P173" s="63"/>
      <c r="Q173" s="61" t="str">
        <f>M173</f>
        <v>SG</v>
      </c>
      <c r="R173" s="64">
        <v>8.1414E-2</v>
      </c>
      <c r="S173" s="60">
        <f t="shared" si="23"/>
        <v>216.56124</v>
      </c>
      <c r="T173" s="65"/>
      <c r="U173" s="66">
        <f t="shared" si="24"/>
        <v>0</v>
      </c>
      <c r="V173" s="65"/>
      <c r="W173" s="61" t="s">
        <v>0</v>
      </c>
      <c r="X173" s="64">
        <v>8.1414E-2</v>
      </c>
      <c r="Y173" s="60">
        <f t="shared" si="25"/>
        <v>216.56124</v>
      </c>
    </row>
    <row r="174" spans="1:26" x14ac:dyDescent="0.2">
      <c r="A174" s="8">
        <v>5660000</v>
      </c>
      <c r="B174" s="3" t="s">
        <v>664</v>
      </c>
      <c r="C174" s="3">
        <v>1</v>
      </c>
      <c r="D174" s="8" t="s">
        <v>711</v>
      </c>
      <c r="E174" s="3" t="s">
        <v>712</v>
      </c>
      <c r="F174" s="19" t="s">
        <v>713</v>
      </c>
      <c r="G174" s="15"/>
      <c r="H174" s="23">
        <v>4380</v>
      </c>
      <c r="I174" s="31">
        <v>200</v>
      </c>
      <c r="J174" s="31">
        <v>664.9</v>
      </c>
      <c r="K174" s="23">
        <v>5044.8999999999996</v>
      </c>
      <c r="L174" s="60">
        <v>5044.8999999999996</v>
      </c>
      <c r="M174" s="61" t="s">
        <v>0</v>
      </c>
      <c r="N174" s="62">
        <v>8.1414E-2</v>
      </c>
      <c r="O174" s="60">
        <f t="shared" si="22"/>
        <v>410.72548859999995</v>
      </c>
      <c r="P174" s="63"/>
      <c r="Q174" s="61" t="s">
        <v>14</v>
      </c>
      <c r="R174" s="64">
        <v>0</v>
      </c>
      <c r="S174" s="60">
        <f t="shared" si="23"/>
        <v>0</v>
      </c>
      <c r="T174" s="65"/>
      <c r="U174" s="66">
        <f t="shared" si="24"/>
        <v>-410.72548859999995</v>
      </c>
      <c r="V174" s="65"/>
      <c r="W174" s="61" t="s">
        <v>1</v>
      </c>
      <c r="X174" s="64">
        <v>8.1414E-2</v>
      </c>
      <c r="Y174" s="60">
        <f t="shared" si="25"/>
        <v>410.72548859999995</v>
      </c>
    </row>
    <row r="175" spans="1:26" x14ac:dyDescent="0.2">
      <c r="A175" s="8">
        <v>5660000</v>
      </c>
      <c r="B175" s="3" t="s">
        <v>664</v>
      </c>
      <c r="C175" s="3">
        <v>1</v>
      </c>
      <c r="D175" s="8" t="s">
        <v>714</v>
      </c>
      <c r="E175" s="3" t="s">
        <v>715</v>
      </c>
      <c r="F175" s="19" t="s">
        <v>716</v>
      </c>
      <c r="G175" s="15"/>
      <c r="H175" s="23">
        <v>108791</v>
      </c>
      <c r="I175" s="21">
        <v>227.22</v>
      </c>
      <c r="J175" s="31">
        <v>4705.8900000000003</v>
      </c>
      <c r="K175" s="23">
        <v>113496.89</v>
      </c>
      <c r="L175" s="60">
        <v>113496.89</v>
      </c>
      <c r="M175" s="61" t="s">
        <v>0</v>
      </c>
      <c r="N175" s="62">
        <v>8.1414E-2</v>
      </c>
      <c r="O175" s="60">
        <f t="shared" si="22"/>
        <v>9240.2358024599998</v>
      </c>
      <c r="P175" s="63"/>
      <c r="Q175" s="61" t="str">
        <f>M175</f>
        <v>SG</v>
      </c>
      <c r="R175" s="64">
        <v>8.1414E-2</v>
      </c>
      <c r="S175" s="60">
        <f t="shared" si="23"/>
        <v>9240.2358024599998</v>
      </c>
      <c r="T175" s="65"/>
      <c r="U175" s="66">
        <f t="shared" si="24"/>
        <v>0</v>
      </c>
      <c r="V175" s="65"/>
      <c r="W175" s="61" t="s">
        <v>14</v>
      </c>
      <c r="X175" s="64">
        <v>0</v>
      </c>
      <c r="Y175" s="60">
        <f t="shared" si="25"/>
        <v>0</v>
      </c>
    </row>
    <row r="176" spans="1:26" s="46" customFormat="1" x14ac:dyDescent="0.2">
      <c r="A176" s="2"/>
      <c r="D176" s="2"/>
      <c r="F176" s="47"/>
      <c r="G176" s="48"/>
      <c r="H176" s="49"/>
      <c r="I176" s="1"/>
      <c r="J176" s="50"/>
      <c r="K176" s="49"/>
      <c r="L176" s="67">
        <f>SUM(L158:L175)</f>
        <v>323083.95999999996</v>
      </c>
      <c r="M176" s="68"/>
      <c r="N176" s="69"/>
      <c r="O176" s="67">
        <f>SUM(O158:O175)</f>
        <v>26303.557519440001</v>
      </c>
      <c r="P176" s="70"/>
      <c r="Q176" s="68"/>
      <c r="R176" s="71"/>
      <c r="S176" s="67"/>
      <c r="T176" s="72"/>
      <c r="U176" s="73"/>
      <c r="V176" s="72"/>
      <c r="W176" s="68"/>
      <c r="X176" s="71"/>
      <c r="Y176" s="67">
        <f>SUM(Y158:Y175)</f>
        <v>2673.2807949600001</v>
      </c>
      <c r="Z176" s="51">
        <f>+Y176-O176</f>
        <v>-23630.276724480002</v>
      </c>
    </row>
    <row r="177" spans="1:25" x14ac:dyDescent="0.2">
      <c r="D177" s="8"/>
      <c r="F177" s="19"/>
      <c r="G177" s="15"/>
      <c r="H177" s="23"/>
      <c r="I177" s="21"/>
      <c r="J177" s="31"/>
      <c r="K177" s="23"/>
      <c r="L177" s="60"/>
      <c r="M177" s="61"/>
      <c r="N177" s="62"/>
      <c r="O177" s="60"/>
      <c r="P177" s="63"/>
      <c r="Q177" s="61"/>
      <c r="R177" s="64"/>
      <c r="S177" s="60"/>
      <c r="T177" s="65"/>
      <c r="U177" s="66"/>
      <c r="V177" s="65"/>
      <c r="W177" s="61"/>
      <c r="X177" s="64"/>
      <c r="Y177" s="60"/>
    </row>
    <row r="178" spans="1:25" x14ac:dyDescent="0.2">
      <c r="A178" s="8">
        <v>5880000</v>
      </c>
      <c r="B178" s="3" t="s">
        <v>717</v>
      </c>
      <c r="C178" s="3">
        <v>1</v>
      </c>
      <c r="D178" s="8">
        <v>229083</v>
      </c>
      <c r="E178" s="3" t="s">
        <v>718</v>
      </c>
      <c r="F178" s="19" t="s">
        <v>719</v>
      </c>
      <c r="G178" s="22"/>
      <c r="H178" s="23">
        <v>0</v>
      </c>
      <c r="I178" s="23">
        <v>0</v>
      </c>
      <c r="J178" s="23">
        <v>-700</v>
      </c>
      <c r="K178" s="23">
        <v>-700</v>
      </c>
      <c r="L178" s="60">
        <v>-730.3</v>
      </c>
      <c r="M178" s="61" t="s">
        <v>2</v>
      </c>
      <c r="N178" s="62">
        <v>6.5495999999999999E-2</v>
      </c>
      <c r="O178" s="60">
        <f t="shared" ref="O178:O197" si="26">L178*N178</f>
        <v>-47.831728799999993</v>
      </c>
      <c r="P178" s="63"/>
      <c r="Q178" s="61" t="s">
        <v>5</v>
      </c>
      <c r="R178" s="64">
        <v>0</v>
      </c>
      <c r="S178" s="60">
        <f t="shared" ref="S178:S197" si="27">$L178*R178</f>
        <v>0</v>
      </c>
      <c r="T178" s="65"/>
      <c r="U178" s="66">
        <f t="shared" ref="U178:U197" si="28">S178-O178</f>
        <v>47.831728799999993</v>
      </c>
      <c r="V178" s="65"/>
      <c r="W178" s="61" t="s">
        <v>5</v>
      </c>
      <c r="X178" s="64">
        <v>0</v>
      </c>
      <c r="Y178" s="60">
        <f t="shared" ref="Y178:Y197" si="29">X178*L178</f>
        <v>0</v>
      </c>
    </row>
    <row r="179" spans="1:25" x14ac:dyDescent="0.2">
      <c r="A179" s="8">
        <v>5880000</v>
      </c>
      <c r="B179" s="3" t="s">
        <v>717</v>
      </c>
      <c r="C179" s="3">
        <v>90</v>
      </c>
      <c r="D179" s="8" t="s">
        <v>723</v>
      </c>
      <c r="E179" s="3" t="s">
        <v>724</v>
      </c>
      <c r="F179" s="19" t="s">
        <v>725</v>
      </c>
      <c r="G179" s="15"/>
      <c r="H179" s="21">
        <v>5040</v>
      </c>
      <c r="I179" s="33">
        <v>357.44680851063833</v>
      </c>
      <c r="J179" s="21"/>
      <c r="K179" s="21">
        <v>5040</v>
      </c>
      <c r="L179" s="60">
        <v>5040</v>
      </c>
      <c r="M179" s="61" t="s">
        <v>2</v>
      </c>
      <c r="N179" s="62">
        <v>6.5495999999999999E-2</v>
      </c>
      <c r="O179" s="60">
        <f t="shared" si="26"/>
        <v>330.09983999999997</v>
      </c>
      <c r="P179" s="63"/>
      <c r="Q179" s="61" t="str">
        <f>M179</f>
        <v>SNPD</v>
      </c>
      <c r="R179" s="64">
        <v>6.5495999999999999E-2</v>
      </c>
      <c r="S179" s="60">
        <f t="shared" si="27"/>
        <v>330.09983999999997</v>
      </c>
      <c r="T179" s="65"/>
      <c r="U179" s="66">
        <f t="shared" si="28"/>
        <v>0</v>
      </c>
      <c r="V179" s="65"/>
      <c r="W179" s="61" t="s">
        <v>2</v>
      </c>
      <c r="X179" s="64">
        <v>6.5495999999999999E-2</v>
      </c>
      <c r="Y179" s="60">
        <f t="shared" si="29"/>
        <v>330.09983999999997</v>
      </c>
    </row>
    <row r="180" spans="1:25" x14ac:dyDescent="0.2">
      <c r="A180" s="8">
        <v>5880000</v>
      </c>
      <c r="B180" s="3" t="s">
        <v>717</v>
      </c>
      <c r="C180" s="3">
        <v>1</v>
      </c>
      <c r="D180" s="8" t="s">
        <v>728</v>
      </c>
      <c r="E180" s="3" t="s">
        <v>729</v>
      </c>
      <c r="F180" s="19" t="s">
        <v>730</v>
      </c>
      <c r="G180" s="15"/>
      <c r="H180" s="23">
        <v>1640</v>
      </c>
      <c r="I180" s="21">
        <v>317.07</v>
      </c>
      <c r="J180" s="23">
        <v>0</v>
      </c>
      <c r="K180" s="23">
        <v>1640</v>
      </c>
      <c r="L180" s="60">
        <v>1640</v>
      </c>
      <c r="M180" s="61" t="s">
        <v>2</v>
      </c>
      <c r="N180" s="62">
        <v>6.5495999999999999E-2</v>
      </c>
      <c r="O180" s="60">
        <f t="shared" si="26"/>
        <v>107.41343999999999</v>
      </c>
      <c r="P180" s="63"/>
      <c r="Q180" s="61" t="str">
        <f>M180</f>
        <v>SNPD</v>
      </c>
      <c r="R180" s="64">
        <v>6.5495999999999999E-2</v>
      </c>
      <c r="S180" s="60">
        <f t="shared" si="27"/>
        <v>107.41343999999999</v>
      </c>
      <c r="T180" s="65"/>
      <c r="U180" s="66">
        <f t="shared" si="28"/>
        <v>0</v>
      </c>
      <c r="V180" s="65"/>
      <c r="W180" s="61" t="s">
        <v>2</v>
      </c>
      <c r="X180" s="64">
        <v>6.5495999999999999E-2</v>
      </c>
      <c r="Y180" s="60">
        <f t="shared" si="29"/>
        <v>107.41343999999999</v>
      </c>
    </row>
    <row r="181" spans="1:25" x14ac:dyDescent="0.2">
      <c r="A181" s="8">
        <v>5880000</v>
      </c>
      <c r="B181" s="3" t="s">
        <v>717</v>
      </c>
      <c r="C181" s="3">
        <v>1</v>
      </c>
      <c r="D181" s="8" t="s">
        <v>731</v>
      </c>
      <c r="E181" s="3" t="s">
        <v>732</v>
      </c>
      <c r="F181" s="24" t="s">
        <v>733</v>
      </c>
      <c r="G181" s="15"/>
      <c r="H181" s="21">
        <v>586.82000000000005</v>
      </c>
      <c r="I181" s="23">
        <v>220</v>
      </c>
      <c r="J181" s="31">
        <v>4.5</v>
      </c>
      <c r="K181" s="23">
        <v>591.32000000000005</v>
      </c>
      <c r="L181" s="60">
        <v>591.31999999999994</v>
      </c>
      <c r="M181" s="61" t="s">
        <v>2</v>
      </c>
      <c r="N181" s="62">
        <v>6.5495999999999999E-2</v>
      </c>
      <c r="O181" s="60">
        <f t="shared" si="26"/>
        <v>38.729094719999992</v>
      </c>
      <c r="P181" s="63"/>
      <c r="Q181" s="61" t="str">
        <f>M181</f>
        <v>SNPD</v>
      </c>
      <c r="R181" s="64">
        <v>6.5495999999999999E-2</v>
      </c>
      <c r="S181" s="60">
        <f t="shared" si="27"/>
        <v>38.729094719999992</v>
      </c>
      <c r="T181" s="65"/>
      <c r="U181" s="66">
        <f t="shared" si="28"/>
        <v>0</v>
      </c>
      <c r="V181" s="65"/>
      <c r="W181" s="61" t="s">
        <v>2</v>
      </c>
      <c r="X181" s="64">
        <v>6.5495999999999999E-2</v>
      </c>
      <c r="Y181" s="60">
        <f t="shared" si="29"/>
        <v>38.729094719999992</v>
      </c>
    </row>
    <row r="182" spans="1:25" x14ac:dyDescent="0.2">
      <c r="A182" s="8">
        <v>5880000</v>
      </c>
      <c r="B182" s="3" t="s">
        <v>717</v>
      </c>
      <c r="C182" s="3">
        <v>1</v>
      </c>
      <c r="D182" s="8" t="s">
        <v>734</v>
      </c>
      <c r="E182" s="3" t="s">
        <v>735</v>
      </c>
      <c r="F182" s="24" t="s">
        <v>736</v>
      </c>
      <c r="G182" s="15"/>
      <c r="H182" s="23">
        <v>108</v>
      </c>
      <c r="I182" s="23">
        <v>360</v>
      </c>
      <c r="J182" s="23">
        <v>0</v>
      </c>
      <c r="K182" s="23">
        <v>108</v>
      </c>
      <c r="L182" s="60">
        <v>108</v>
      </c>
      <c r="M182" s="61" t="s">
        <v>2</v>
      </c>
      <c r="N182" s="62">
        <v>6.5495999999999999E-2</v>
      </c>
      <c r="O182" s="60">
        <f t="shared" si="26"/>
        <v>7.0735679999999999</v>
      </c>
      <c r="P182" s="63"/>
      <c r="Q182" s="61" t="s">
        <v>5</v>
      </c>
      <c r="R182" s="64">
        <v>0</v>
      </c>
      <c r="S182" s="60">
        <f t="shared" si="27"/>
        <v>0</v>
      </c>
      <c r="T182" s="65"/>
      <c r="U182" s="66">
        <f t="shared" si="28"/>
        <v>-7.0735679999999999</v>
      </c>
      <c r="V182" s="65"/>
      <c r="W182" s="61" t="s">
        <v>5</v>
      </c>
      <c r="X182" s="64">
        <v>0</v>
      </c>
      <c r="Y182" s="60">
        <f t="shared" si="29"/>
        <v>0</v>
      </c>
    </row>
    <row r="183" spans="1:25" x14ac:dyDescent="0.2">
      <c r="A183" s="8">
        <v>5880000</v>
      </c>
      <c r="B183" s="3" t="s">
        <v>717</v>
      </c>
      <c r="C183" s="3">
        <v>1</v>
      </c>
      <c r="D183" s="8" t="s">
        <v>737</v>
      </c>
      <c r="E183" s="3" t="s">
        <v>738</v>
      </c>
      <c r="F183" s="19" t="s">
        <v>739</v>
      </c>
      <c r="G183" s="15"/>
      <c r="H183" s="23">
        <v>6809</v>
      </c>
      <c r="I183" s="21">
        <v>245.25</v>
      </c>
      <c r="J183" s="23">
        <v>155.68</v>
      </c>
      <c r="K183" s="23">
        <v>6964.68</v>
      </c>
      <c r="L183" s="60">
        <v>6964.68</v>
      </c>
      <c r="M183" s="61" t="s">
        <v>2</v>
      </c>
      <c r="N183" s="62">
        <v>6.5495999999999999E-2</v>
      </c>
      <c r="O183" s="60">
        <f t="shared" si="26"/>
        <v>456.15868128</v>
      </c>
      <c r="P183" s="63"/>
      <c r="Q183" s="61" t="s">
        <v>5</v>
      </c>
      <c r="R183" s="64">
        <v>0</v>
      </c>
      <c r="S183" s="60">
        <f t="shared" si="27"/>
        <v>0</v>
      </c>
      <c r="T183" s="65"/>
      <c r="U183" s="66">
        <f t="shared" si="28"/>
        <v>-456.15868128</v>
      </c>
      <c r="V183" s="65"/>
      <c r="W183" s="61" t="s">
        <v>5</v>
      </c>
      <c r="X183" s="64">
        <v>0</v>
      </c>
      <c r="Y183" s="60">
        <f t="shared" si="29"/>
        <v>0</v>
      </c>
    </row>
    <row r="184" spans="1:25" x14ac:dyDescent="0.2">
      <c r="A184" s="8">
        <v>5880000</v>
      </c>
      <c r="B184" s="3" t="s">
        <v>717</v>
      </c>
      <c r="C184" s="3">
        <v>1</v>
      </c>
      <c r="D184" s="8" t="s">
        <v>740</v>
      </c>
      <c r="E184" s="3" t="s">
        <v>741</v>
      </c>
      <c r="F184" s="19" t="s">
        <v>742</v>
      </c>
      <c r="G184" s="15"/>
      <c r="H184" s="23">
        <v>1269.75</v>
      </c>
      <c r="I184" s="31">
        <v>197.5</v>
      </c>
      <c r="J184" s="21">
        <v>4.75</v>
      </c>
      <c r="K184" s="23">
        <v>1274.5</v>
      </c>
      <c r="L184" s="60">
        <v>1274.5</v>
      </c>
      <c r="M184" s="61" t="s">
        <v>2</v>
      </c>
      <c r="N184" s="62">
        <v>6.5495999999999999E-2</v>
      </c>
      <c r="O184" s="60">
        <f t="shared" si="26"/>
        <v>83.474651999999992</v>
      </c>
      <c r="P184" s="63"/>
      <c r="Q184" s="61" t="s">
        <v>5</v>
      </c>
      <c r="R184" s="64">
        <v>0</v>
      </c>
      <c r="S184" s="60">
        <f t="shared" si="27"/>
        <v>0</v>
      </c>
      <c r="T184" s="65"/>
      <c r="U184" s="66">
        <f t="shared" si="28"/>
        <v>-83.474651999999992</v>
      </c>
      <c r="V184" s="65"/>
      <c r="W184" s="61" t="s">
        <v>5</v>
      </c>
      <c r="X184" s="64">
        <v>0</v>
      </c>
      <c r="Y184" s="60">
        <f t="shared" si="29"/>
        <v>0</v>
      </c>
    </row>
    <row r="185" spans="1:25" x14ac:dyDescent="0.2">
      <c r="A185" s="8">
        <v>5880000</v>
      </c>
      <c r="B185" s="3" t="s">
        <v>717</v>
      </c>
      <c r="C185" s="3">
        <v>1</v>
      </c>
      <c r="D185" s="8" t="s">
        <v>743</v>
      </c>
      <c r="E185" s="3" t="s">
        <v>744</v>
      </c>
      <c r="F185" s="34" t="s">
        <v>745</v>
      </c>
      <c r="G185" s="15"/>
      <c r="H185" s="23">
        <v>20100</v>
      </c>
      <c r="I185" s="31">
        <v>200</v>
      </c>
      <c r="J185" s="23">
        <v>0</v>
      </c>
      <c r="K185" s="23">
        <v>20100</v>
      </c>
      <c r="L185" s="60">
        <v>20100</v>
      </c>
      <c r="M185" s="61" t="s">
        <v>2</v>
      </c>
      <c r="N185" s="62">
        <v>6.5495999999999999E-2</v>
      </c>
      <c r="O185" s="60">
        <f t="shared" si="26"/>
        <v>1316.4695999999999</v>
      </c>
      <c r="P185" s="63"/>
      <c r="Q185" s="61" t="str">
        <f>M185</f>
        <v>SNPD</v>
      </c>
      <c r="R185" s="64">
        <v>6.5495999999999999E-2</v>
      </c>
      <c r="S185" s="60">
        <f t="shared" si="27"/>
        <v>1316.4695999999999</v>
      </c>
      <c r="T185" s="65"/>
      <c r="U185" s="66">
        <f t="shared" si="28"/>
        <v>0</v>
      </c>
      <c r="V185" s="65"/>
      <c r="W185" s="61" t="s">
        <v>2</v>
      </c>
      <c r="X185" s="64">
        <v>6.5495999999999999E-2</v>
      </c>
      <c r="Y185" s="60">
        <f t="shared" si="29"/>
        <v>1316.4695999999999</v>
      </c>
    </row>
    <row r="186" spans="1:25" x14ac:dyDescent="0.2">
      <c r="A186" s="8">
        <v>5880000</v>
      </c>
      <c r="B186" s="3" t="s">
        <v>717</v>
      </c>
      <c r="C186" s="3">
        <v>1</v>
      </c>
      <c r="D186" s="8" t="s">
        <v>746</v>
      </c>
      <c r="E186" s="3" t="s">
        <v>747</v>
      </c>
      <c r="F186" s="19" t="s">
        <v>748</v>
      </c>
      <c r="G186" s="15"/>
      <c r="H186" s="23">
        <v>9662.5</v>
      </c>
      <c r="I186" s="21">
        <v>204.47</v>
      </c>
      <c r="J186" s="21">
        <v>4.63</v>
      </c>
      <c r="K186" s="23">
        <v>9667.1299999999992</v>
      </c>
      <c r="L186" s="60">
        <v>9667.130000000001</v>
      </c>
      <c r="M186" s="61" t="s">
        <v>2</v>
      </c>
      <c r="N186" s="62">
        <v>6.5495999999999999E-2</v>
      </c>
      <c r="O186" s="60">
        <f t="shared" si="26"/>
        <v>633.15834648000009</v>
      </c>
      <c r="P186" s="63"/>
      <c r="Q186" s="61" t="str">
        <f>M186</f>
        <v>SNPD</v>
      </c>
      <c r="R186" s="64">
        <v>6.5495999999999999E-2</v>
      </c>
      <c r="S186" s="60">
        <f t="shared" si="27"/>
        <v>633.15834648000009</v>
      </c>
      <c r="T186" s="65"/>
      <c r="U186" s="66">
        <f t="shared" si="28"/>
        <v>0</v>
      </c>
      <c r="V186" s="65"/>
      <c r="W186" s="61" t="s">
        <v>2</v>
      </c>
      <c r="X186" s="64">
        <v>6.5495999999999999E-2</v>
      </c>
      <c r="Y186" s="60">
        <f t="shared" si="29"/>
        <v>633.15834648000009</v>
      </c>
    </row>
    <row r="187" spans="1:25" x14ac:dyDescent="0.2">
      <c r="A187" s="8">
        <v>5880000</v>
      </c>
      <c r="B187" s="3" t="s">
        <v>717</v>
      </c>
      <c r="C187" s="3">
        <v>1</v>
      </c>
      <c r="D187" s="8" t="s">
        <v>749</v>
      </c>
      <c r="E187" s="3" t="s">
        <v>750</v>
      </c>
      <c r="F187" s="19" t="s">
        <v>751</v>
      </c>
      <c r="G187" s="15"/>
      <c r="H187" s="23">
        <v>2500.36</v>
      </c>
      <c r="I187" s="21">
        <v>193.36</v>
      </c>
      <c r="J187" s="21">
        <v>508.13</v>
      </c>
      <c r="K187" s="23">
        <v>3008.4900000000002</v>
      </c>
      <c r="L187" s="60">
        <v>3008.49</v>
      </c>
      <c r="M187" s="61" t="s">
        <v>2</v>
      </c>
      <c r="N187" s="62">
        <v>6.5495999999999999E-2</v>
      </c>
      <c r="O187" s="60">
        <f t="shared" si="26"/>
        <v>197.04406103999997</v>
      </c>
      <c r="P187" s="63"/>
      <c r="Q187" s="61" t="str">
        <f>M187</f>
        <v>SNPD</v>
      </c>
      <c r="R187" s="64">
        <v>6.5495999999999999E-2</v>
      </c>
      <c r="S187" s="60">
        <f t="shared" si="27"/>
        <v>197.04406103999997</v>
      </c>
      <c r="T187" s="65"/>
      <c r="U187" s="66">
        <f t="shared" si="28"/>
        <v>0</v>
      </c>
      <c r="V187" s="65"/>
      <c r="W187" s="61" t="s">
        <v>2</v>
      </c>
      <c r="X187" s="64">
        <v>6.5495999999999999E-2</v>
      </c>
      <c r="Y187" s="60">
        <f t="shared" si="29"/>
        <v>197.04406103999997</v>
      </c>
    </row>
    <row r="188" spans="1:25" x14ac:dyDescent="0.2">
      <c r="A188" s="8">
        <v>5880000</v>
      </c>
      <c r="B188" s="3" t="s">
        <v>717</v>
      </c>
      <c r="C188" s="3">
        <v>1</v>
      </c>
      <c r="D188" s="8" t="s">
        <v>752</v>
      </c>
      <c r="E188" s="3" t="s">
        <v>753</v>
      </c>
      <c r="F188" s="19" t="s">
        <v>754</v>
      </c>
      <c r="G188" s="15"/>
      <c r="H188" s="23">
        <v>23041.5</v>
      </c>
      <c r="I188" s="21">
        <v>279.58</v>
      </c>
      <c r="J188" s="23">
        <v>42.85</v>
      </c>
      <c r="K188" s="23">
        <v>23084.35</v>
      </c>
      <c r="L188" s="60">
        <v>23084.35</v>
      </c>
      <c r="M188" s="61" t="s">
        <v>2</v>
      </c>
      <c r="N188" s="62">
        <v>6.5495999999999999E-2</v>
      </c>
      <c r="O188" s="60">
        <f t="shared" si="26"/>
        <v>1511.9325875999998</v>
      </c>
      <c r="P188" s="63"/>
      <c r="Q188" s="61" t="str">
        <f>M188</f>
        <v>SNPD</v>
      </c>
      <c r="R188" s="64">
        <v>6.5495999999999999E-2</v>
      </c>
      <c r="S188" s="60">
        <f t="shared" si="27"/>
        <v>1511.9325875999998</v>
      </c>
      <c r="T188" s="65"/>
      <c r="U188" s="66">
        <f t="shared" si="28"/>
        <v>0</v>
      </c>
      <c r="V188" s="65"/>
      <c r="W188" s="61" t="s">
        <v>2</v>
      </c>
      <c r="X188" s="64">
        <v>6.5495999999999999E-2</v>
      </c>
      <c r="Y188" s="60">
        <f t="shared" si="29"/>
        <v>1511.9325875999998</v>
      </c>
    </row>
    <row r="189" spans="1:25" x14ac:dyDescent="0.2">
      <c r="A189" s="8">
        <v>5880000</v>
      </c>
      <c r="B189" s="3" t="s">
        <v>717</v>
      </c>
      <c r="C189" s="3">
        <v>1</v>
      </c>
      <c r="D189" s="8" t="s">
        <v>755</v>
      </c>
      <c r="E189" s="3" t="s">
        <v>756</v>
      </c>
      <c r="F189" s="19" t="s">
        <v>757</v>
      </c>
      <c r="G189" s="15"/>
      <c r="H189" s="23">
        <v>26422.67</v>
      </c>
      <c r="I189" s="21">
        <v>212.63</v>
      </c>
      <c r="J189" s="21">
        <v>921.26</v>
      </c>
      <c r="K189" s="23">
        <v>27343.929999999997</v>
      </c>
      <c r="L189" s="60">
        <v>27343.93</v>
      </c>
      <c r="M189" s="61" t="s">
        <v>2</v>
      </c>
      <c r="N189" s="62">
        <v>6.5495999999999999E-2</v>
      </c>
      <c r="O189" s="60">
        <f t="shared" si="26"/>
        <v>1790.9180392799999</v>
      </c>
      <c r="P189" s="63"/>
      <c r="Q189" s="61" t="s">
        <v>5</v>
      </c>
      <c r="R189" s="64">
        <v>0</v>
      </c>
      <c r="S189" s="60">
        <f t="shared" si="27"/>
        <v>0</v>
      </c>
      <c r="T189" s="65"/>
      <c r="U189" s="66">
        <f t="shared" si="28"/>
        <v>-1790.9180392799999</v>
      </c>
      <c r="V189" s="65"/>
      <c r="W189" s="61" t="s">
        <v>5</v>
      </c>
      <c r="X189" s="64">
        <v>0</v>
      </c>
      <c r="Y189" s="60">
        <f t="shared" si="29"/>
        <v>0</v>
      </c>
    </row>
    <row r="190" spans="1:25" x14ac:dyDescent="0.2">
      <c r="A190" s="8">
        <v>5880000</v>
      </c>
      <c r="B190" s="3" t="s">
        <v>717</v>
      </c>
      <c r="C190" s="3">
        <v>1</v>
      </c>
      <c r="D190" s="8" t="s">
        <v>758</v>
      </c>
      <c r="E190" s="3" t="s">
        <v>759</v>
      </c>
      <c r="F190" s="19" t="s">
        <v>760</v>
      </c>
      <c r="G190" s="15"/>
      <c r="H190" s="23">
        <v>920</v>
      </c>
      <c r="I190" s="23">
        <v>200</v>
      </c>
      <c r="J190" s="23">
        <v>0</v>
      </c>
      <c r="K190" s="23">
        <v>920</v>
      </c>
      <c r="L190" s="60">
        <v>920</v>
      </c>
      <c r="M190" s="61" t="s">
        <v>2</v>
      </c>
      <c r="N190" s="62">
        <v>6.5495999999999999E-2</v>
      </c>
      <c r="O190" s="60">
        <f t="shared" si="26"/>
        <v>60.256320000000002</v>
      </c>
      <c r="P190" s="63"/>
      <c r="Q190" s="61" t="str">
        <f>M190</f>
        <v>SNPD</v>
      </c>
      <c r="R190" s="64">
        <v>6.5495999999999999E-2</v>
      </c>
      <c r="S190" s="60">
        <f t="shared" si="27"/>
        <v>60.256320000000002</v>
      </c>
      <c r="T190" s="65"/>
      <c r="U190" s="66">
        <f t="shared" si="28"/>
        <v>0</v>
      </c>
      <c r="V190" s="65"/>
      <c r="W190" s="61" t="s">
        <v>2</v>
      </c>
      <c r="X190" s="64">
        <v>6.5495999999999999E-2</v>
      </c>
      <c r="Y190" s="60">
        <f t="shared" si="29"/>
        <v>60.256320000000002</v>
      </c>
    </row>
    <row r="191" spans="1:25" x14ac:dyDescent="0.2">
      <c r="A191" s="8">
        <v>5880000</v>
      </c>
      <c r="B191" s="3" t="s">
        <v>717</v>
      </c>
      <c r="C191" s="3">
        <v>1</v>
      </c>
      <c r="D191" s="8" t="s">
        <v>761</v>
      </c>
      <c r="E191" s="3" t="s">
        <v>762</v>
      </c>
      <c r="F191" s="19" t="s">
        <v>763</v>
      </c>
      <c r="G191" s="15"/>
      <c r="H191" s="23">
        <v>456</v>
      </c>
      <c r="I191" s="23">
        <v>190</v>
      </c>
      <c r="J191" s="23">
        <v>0</v>
      </c>
      <c r="K191" s="23">
        <v>456</v>
      </c>
      <c r="L191" s="60">
        <v>467.7</v>
      </c>
      <c r="M191" s="61" t="s">
        <v>2</v>
      </c>
      <c r="N191" s="62">
        <v>6.5495999999999999E-2</v>
      </c>
      <c r="O191" s="60">
        <f t="shared" si="26"/>
        <v>30.632479199999999</v>
      </c>
      <c r="P191" s="63"/>
      <c r="Q191" s="61" t="s">
        <v>5</v>
      </c>
      <c r="R191" s="64">
        <v>0</v>
      </c>
      <c r="S191" s="60">
        <f t="shared" si="27"/>
        <v>0</v>
      </c>
      <c r="T191" s="65"/>
      <c r="U191" s="66">
        <f t="shared" si="28"/>
        <v>-30.632479199999999</v>
      </c>
      <c r="V191" s="65"/>
      <c r="W191" s="61" t="s">
        <v>5</v>
      </c>
      <c r="X191" s="64">
        <v>0</v>
      </c>
      <c r="Y191" s="60">
        <f t="shared" si="29"/>
        <v>0</v>
      </c>
    </row>
    <row r="192" spans="1:25" x14ac:dyDescent="0.2">
      <c r="A192" s="8">
        <v>5880000</v>
      </c>
      <c r="B192" s="3" t="s">
        <v>717</v>
      </c>
      <c r="C192" s="3">
        <v>1</v>
      </c>
      <c r="D192" s="8" t="s">
        <v>764</v>
      </c>
      <c r="E192" s="3" t="s">
        <v>765</v>
      </c>
      <c r="F192" s="19" t="s">
        <v>766</v>
      </c>
      <c r="G192" s="15"/>
      <c r="H192" s="23">
        <v>7832</v>
      </c>
      <c r="I192" s="23">
        <v>225</v>
      </c>
      <c r="J192" s="23">
        <v>0</v>
      </c>
      <c r="K192" s="23">
        <v>7832</v>
      </c>
      <c r="L192" s="60">
        <v>7850.6</v>
      </c>
      <c r="M192" s="61" t="s">
        <v>2</v>
      </c>
      <c r="N192" s="62">
        <v>6.5495999999999999E-2</v>
      </c>
      <c r="O192" s="60">
        <f t="shared" si="26"/>
        <v>514.18289760000005</v>
      </c>
      <c r="P192" s="63"/>
      <c r="Q192" s="61" t="str">
        <f>M192</f>
        <v>SNPD</v>
      </c>
      <c r="R192" s="64">
        <v>6.5495999999999999E-2</v>
      </c>
      <c r="S192" s="60">
        <f t="shared" si="27"/>
        <v>514.18289760000005</v>
      </c>
      <c r="T192" s="65"/>
      <c r="U192" s="66">
        <f t="shared" si="28"/>
        <v>0</v>
      </c>
      <c r="V192" s="65"/>
      <c r="W192" s="61" t="s">
        <v>5</v>
      </c>
      <c r="X192" s="64">
        <v>0</v>
      </c>
      <c r="Y192" s="60">
        <f t="shared" si="29"/>
        <v>0</v>
      </c>
    </row>
    <row r="193" spans="1:26" x14ac:dyDescent="0.2">
      <c r="A193" s="8">
        <v>5880000</v>
      </c>
      <c r="B193" s="3" t="s">
        <v>717</v>
      </c>
      <c r="C193" s="3">
        <v>1</v>
      </c>
      <c r="D193" s="8" t="s">
        <v>767</v>
      </c>
      <c r="E193" s="3" t="s">
        <v>768</v>
      </c>
      <c r="F193" s="35" t="s">
        <v>769</v>
      </c>
      <c r="G193" s="15"/>
      <c r="H193" s="23">
        <v>142.5</v>
      </c>
      <c r="I193" s="23">
        <v>285</v>
      </c>
      <c r="J193" s="23">
        <v>0</v>
      </c>
      <c r="K193" s="23">
        <v>142.5</v>
      </c>
      <c r="L193" s="60">
        <v>142.5</v>
      </c>
      <c r="M193" s="61" t="s">
        <v>2</v>
      </c>
      <c r="N193" s="62">
        <v>6.5495999999999999E-2</v>
      </c>
      <c r="O193" s="60">
        <f t="shared" si="26"/>
        <v>9.3331800000000005</v>
      </c>
      <c r="P193" s="63"/>
      <c r="Q193" s="61" t="str">
        <f>M193</f>
        <v>SNPD</v>
      </c>
      <c r="R193" s="64">
        <v>6.5495999999999999E-2</v>
      </c>
      <c r="S193" s="60">
        <f t="shared" si="27"/>
        <v>9.3331800000000005</v>
      </c>
      <c r="T193" s="65"/>
      <c r="U193" s="66">
        <f t="shared" si="28"/>
        <v>0</v>
      </c>
      <c r="V193" s="65"/>
      <c r="W193" s="61" t="s">
        <v>2</v>
      </c>
      <c r="X193" s="64">
        <v>6.5495999999999999E-2</v>
      </c>
      <c r="Y193" s="60">
        <f t="shared" si="29"/>
        <v>9.3331800000000005</v>
      </c>
    </row>
    <row r="194" spans="1:26" x14ac:dyDescent="0.2">
      <c r="A194" s="8">
        <v>5880000</v>
      </c>
      <c r="B194" s="3" t="s">
        <v>717</v>
      </c>
      <c r="C194" s="3">
        <v>1</v>
      </c>
      <c r="D194" s="8" t="s">
        <v>770</v>
      </c>
      <c r="E194" s="3" t="s">
        <v>771</v>
      </c>
      <c r="F194" s="19" t="s">
        <v>772</v>
      </c>
      <c r="G194" s="15"/>
      <c r="H194" s="23">
        <v>5214.87</v>
      </c>
      <c r="I194" s="23">
        <v>185</v>
      </c>
      <c r="J194" s="23">
        <v>71.19</v>
      </c>
      <c r="K194" s="23">
        <v>5286.0599999999995</v>
      </c>
      <c r="L194" s="60">
        <v>5286.0599999999995</v>
      </c>
      <c r="M194" s="61" t="s">
        <v>2</v>
      </c>
      <c r="N194" s="62">
        <v>6.5495999999999999E-2</v>
      </c>
      <c r="O194" s="60">
        <f t="shared" si="26"/>
        <v>346.21578575999996</v>
      </c>
      <c r="P194" s="63"/>
      <c r="Q194" s="61" t="str">
        <f>M194</f>
        <v>SNPD</v>
      </c>
      <c r="R194" s="64">
        <v>6.5495999999999999E-2</v>
      </c>
      <c r="S194" s="60">
        <f t="shared" si="27"/>
        <v>346.21578575999996</v>
      </c>
      <c r="T194" s="65"/>
      <c r="U194" s="66">
        <f t="shared" si="28"/>
        <v>0</v>
      </c>
      <c r="V194" s="65"/>
      <c r="W194" s="61" t="s">
        <v>2</v>
      </c>
      <c r="X194" s="64">
        <v>6.5495999999999999E-2</v>
      </c>
      <c r="Y194" s="60">
        <f t="shared" si="29"/>
        <v>346.21578575999996</v>
      </c>
    </row>
    <row r="195" spans="1:26" x14ac:dyDescent="0.2">
      <c r="A195" s="8">
        <v>5880000</v>
      </c>
      <c r="B195" s="3" t="s">
        <v>717</v>
      </c>
      <c r="C195" s="3">
        <v>1</v>
      </c>
      <c r="D195" s="8" t="s">
        <v>773</v>
      </c>
      <c r="E195" s="3" t="s">
        <v>774</v>
      </c>
      <c r="F195" s="19" t="s">
        <v>775</v>
      </c>
      <c r="G195" s="15"/>
      <c r="H195" s="23">
        <v>424</v>
      </c>
      <c r="I195" s="23">
        <v>265</v>
      </c>
      <c r="J195" s="23">
        <v>0</v>
      </c>
      <c r="K195" s="23">
        <v>424</v>
      </c>
      <c r="L195" s="60">
        <v>424</v>
      </c>
      <c r="M195" s="61" t="s">
        <v>2</v>
      </c>
      <c r="N195" s="62">
        <v>6.5495999999999999E-2</v>
      </c>
      <c r="O195" s="60">
        <f t="shared" si="26"/>
        <v>27.770303999999999</v>
      </c>
      <c r="P195" s="63"/>
      <c r="Q195" s="61" t="str">
        <f>M195</f>
        <v>SNPD</v>
      </c>
      <c r="R195" s="64">
        <v>6.5495999999999999E-2</v>
      </c>
      <c r="S195" s="60">
        <f t="shared" si="27"/>
        <v>27.770303999999999</v>
      </c>
      <c r="T195" s="65"/>
      <c r="U195" s="66">
        <f t="shared" si="28"/>
        <v>0</v>
      </c>
      <c r="V195" s="65"/>
      <c r="W195" s="61" t="s">
        <v>2</v>
      </c>
      <c r="X195" s="64">
        <v>6.5495999999999999E-2</v>
      </c>
      <c r="Y195" s="60">
        <f t="shared" si="29"/>
        <v>27.770303999999999</v>
      </c>
    </row>
    <row r="196" spans="1:26" x14ac:dyDescent="0.2">
      <c r="A196" s="8">
        <v>5880000</v>
      </c>
      <c r="B196" s="3" t="s">
        <v>717</v>
      </c>
      <c r="C196" s="3">
        <v>1</v>
      </c>
      <c r="D196" s="8" t="s">
        <v>776</v>
      </c>
      <c r="E196" s="3" t="s">
        <v>777</v>
      </c>
      <c r="F196" s="19" t="s">
        <v>778</v>
      </c>
      <c r="G196" s="15"/>
      <c r="H196" s="23">
        <v>540</v>
      </c>
      <c r="I196" s="23">
        <v>200</v>
      </c>
      <c r="J196" s="23">
        <v>0</v>
      </c>
      <c r="K196" s="23">
        <v>540</v>
      </c>
      <c r="L196" s="60">
        <v>540</v>
      </c>
      <c r="M196" s="61" t="s">
        <v>2</v>
      </c>
      <c r="N196" s="62">
        <v>6.5495999999999999E-2</v>
      </c>
      <c r="O196" s="60">
        <f t="shared" si="26"/>
        <v>35.367840000000001</v>
      </c>
      <c r="P196" s="63"/>
      <c r="Q196" s="61" t="s">
        <v>5</v>
      </c>
      <c r="R196" s="64">
        <v>0</v>
      </c>
      <c r="S196" s="60">
        <f t="shared" si="27"/>
        <v>0</v>
      </c>
      <c r="T196" s="65"/>
      <c r="U196" s="66">
        <f t="shared" si="28"/>
        <v>-35.367840000000001</v>
      </c>
      <c r="V196" s="65"/>
      <c r="W196" s="61" t="s">
        <v>5</v>
      </c>
      <c r="X196" s="64">
        <v>0</v>
      </c>
      <c r="Y196" s="60">
        <f t="shared" si="29"/>
        <v>0</v>
      </c>
    </row>
    <row r="197" spans="1:26" x14ac:dyDescent="0.2">
      <c r="A197" s="8">
        <v>5880000</v>
      </c>
      <c r="B197" s="3" t="s">
        <v>717</v>
      </c>
      <c r="C197" s="3">
        <v>95</v>
      </c>
      <c r="D197" s="8" t="s">
        <v>779</v>
      </c>
      <c r="E197" s="3" t="s">
        <v>780</v>
      </c>
      <c r="F197" s="35" t="s">
        <v>781</v>
      </c>
      <c r="G197" s="15"/>
      <c r="H197" s="23">
        <v>2622</v>
      </c>
      <c r="I197" s="31">
        <v>190</v>
      </c>
      <c r="J197" s="21"/>
      <c r="K197" s="23">
        <v>2622</v>
      </c>
      <c r="L197" s="60">
        <v>2622</v>
      </c>
      <c r="M197" s="61" t="s">
        <v>2</v>
      </c>
      <c r="N197" s="62">
        <v>6.5495999999999999E-2</v>
      </c>
      <c r="O197" s="60">
        <f t="shared" si="26"/>
        <v>171.730512</v>
      </c>
      <c r="P197" s="63"/>
      <c r="Q197" s="61" t="str">
        <f>M197</f>
        <v>SNPD</v>
      </c>
      <c r="R197" s="64">
        <v>6.5495999999999999E-2</v>
      </c>
      <c r="S197" s="60">
        <f t="shared" si="27"/>
        <v>171.730512</v>
      </c>
      <c r="T197" s="65"/>
      <c r="U197" s="66">
        <f t="shared" si="28"/>
        <v>0</v>
      </c>
      <c r="V197" s="65"/>
      <c r="W197" s="61" t="s">
        <v>2</v>
      </c>
      <c r="X197" s="64">
        <v>6.5495999999999999E-2</v>
      </c>
      <c r="Y197" s="60">
        <f t="shared" si="29"/>
        <v>171.730512</v>
      </c>
    </row>
    <row r="198" spans="1:26" s="46" customFormat="1" x14ac:dyDescent="0.2">
      <c r="A198" s="2"/>
      <c r="D198" s="2"/>
      <c r="F198" s="53"/>
      <c r="G198" s="48"/>
      <c r="H198" s="49"/>
      <c r="I198" s="50"/>
      <c r="J198" s="1"/>
      <c r="K198" s="49"/>
      <c r="L198" s="67">
        <f>SUM(L178:L197)</f>
        <v>116344.96000000001</v>
      </c>
      <c r="M198" s="68"/>
      <c r="N198" s="69"/>
      <c r="O198" s="67">
        <f>SUM(O178:O197)</f>
        <v>7620.1295001599983</v>
      </c>
      <c r="P198" s="70"/>
      <c r="Q198" s="68"/>
      <c r="R198" s="71"/>
      <c r="S198" s="67"/>
      <c r="T198" s="72"/>
      <c r="U198" s="73"/>
      <c r="V198" s="72"/>
      <c r="W198" s="68"/>
      <c r="X198" s="71"/>
      <c r="Y198" s="67">
        <f>SUM(Y178:Y197)</f>
        <v>4750.1530715999997</v>
      </c>
      <c r="Z198" s="51">
        <f>+Y198-O198</f>
        <v>-2869.9764285599986</v>
      </c>
    </row>
    <row r="199" spans="1:26" x14ac:dyDescent="0.2">
      <c r="D199" s="8"/>
      <c r="F199" s="35"/>
      <c r="G199" s="15"/>
      <c r="H199" s="23"/>
      <c r="I199" s="31"/>
      <c r="J199" s="21"/>
      <c r="K199" s="23"/>
      <c r="L199" s="60"/>
      <c r="M199" s="61"/>
      <c r="N199" s="62"/>
      <c r="O199" s="60"/>
      <c r="P199" s="63"/>
      <c r="Q199" s="61"/>
      <c r="R199" s="64"/>
      <c r="S199" s="60"/>
      <c r="T199" s="65"/>
      <c r="U199" s="66"/>
      <c r="V199" s="65"/>
      <c r="W199" s="61"/>
      <c r="X199" s="64"/>
      <c r="Y199" s="60"/>
    </row>
    <row r="200" spans="1:26" x14ac:dyDescent="0.2">
      <c r="A200" s="8">
        <v>5900000</v>
      </c>
      <c r="B200" s="3" t="s">
        <v>782</v>
      </c>
      <c r="C200" s="3">
        <v>95</v>
      </c>
      <c r="D200" s="8">
        <v>55263043</v>
      </c>
      <c r="E200" s="3" t="s">
        <v>783</v>
      </c>
      <c r="F200" s="19" t="s">
        <v>784</v>
      </c>
      <c r="G200" s="22"/>
      <c r="H200" s="31">
        <v>0</v>
      </c>
      <c r="I200" s="31">
        <v>0</v>
      </c>
      <c r="J200" s="21">
        <v>810.28</v>
      </c>
      <c r="K200" s="23">
        <v>810.28</v>
      </c>
      <c r="L200" s="60">
        <v>810.28</v>
      </c>
      <c r="M200" s="61" t="s">
        <v>2</v>
      </c>
      <c r="N200" s="62">
        <v>6.5495999999999999E-2</v>
      </c>
      <c r="O200" s="60">
        <f>L200*N200</f>
        <v>53.070098879999996</v>
      </c>
      <c r="P200" s="63"/>
      <c r="Q200" s="61" t="str">
        <f>M200</f>
        <v>SNPD</v>
      </c>
      <c r="R200" s="64">
        <v>6.5495999999999999E-2</v>
      </c>
      <c r="S200" s="60">
        <f>$L200*R200</f>
        <v>53.070098879999996</v>
      </c>
      <c r="T200" s="65"/>
      <c r="U200" s="66">
        <f>S200-O200</f>
        <v>0</v>
      </c>
      <c r="V200" s="65"/>
      <c r="W200" s="61" t="s">
        <v>2</v>
      </c>
      <c r="X200" s="64">
        <v>6.5495999999999999E-2</v>
      </c>
      <c r="Y200" s="60">
        <f>X200*L200</f>
        <v>53.070098879999996</v>
      </c>
    </row>
    <row r="201" spans="1:26" x14ac:dyDescent="0.2">
      <c r="D201" s="8"/>
      <c r="F201" s="19"/>
      <c r="G201" s="22"/>
      <c r="H201" s="31"/>
      <c r="I201" s="31"/>
      <c r="J201" s="21"/>
      <c r="K201" s="23"/>
      <c r="L201" s="60"/>
      <c r="M201" s="61"/>
      <c r="N201" s="62"/>
      <c r="O201" s="60"/>
      <c r="P201" s="63"/>
      <c r="Q201" s="61"/>
      <c r="R201" s="64"/>
      <c r="S201" s="60"/>
      <c r="T201" s="65"/>
      <c r="U201" s="66"/>
      <c r="V201" s="65"/>
      <c r="W201" s="61"/>
      <c r="X201" s="64"/>
      <c r="Y201" s="60"/>
    </row>
    <row r="202" spans="1:26" x14ac:dyDescent="0.2">
      <c r="A202" s="8">
        <v>5930000</v>
      </c>
      <c r="B202" s="3" t="s">
        <v>785</v>
      </c>
      <c r="C202" s="3">
        <v>5503</v>
      </c>
      <c r="D202" s="8">
        <v>5247489</v>
      </c>
      <c r="E202" s="3" t="s">
        <v>786</v>
      </c>
      <c r="F202" s="19" t="s">
        <v>784</v>
      </c>
      <c r="G202" s="22"/>
      <c r="H202" s="31">
        <v>0</v>
      </c>
      <c r="I202" s="31">
        <v>0</v>
      </c>
      <c r="J202" s="21">
        <v>319.13</v>
      </c>
      <c r="K202" s="23">
        <v>319.13</v>
      </c>
      <c r="L202" s="60">
        <v>1000</v>
      </c>
      <c r="M202" s="61" t="s">
        <v>5</v>
      </c>
      <c r="N202" s="62">
        <v>0</v>
      </c>
      <c r="O202" s="60">
        <f>L202*N202</f>
        <v>0</v>
      </c>
      <c r="P202" s="63"/>
      <c r="Q202" s="61" t="str">
        <f>M202</f>
        <v>UT</v>
      </c>
      <c r="R202" s="64">
        <v>0</v>
      </c>
      <c r="S202" s="60">
        <f>$L202*R202</f>
        <v>0</v>
      </c>
      <c r="T202" s="65"/>
      <c r="U202" s="66">
        <f>S202-O202</f>
        <v>0</v>
      </c>
      <c r="V202" s="65"/>
      <c r="W202" s="61" t="s">
        <v>5</v>
      </c>
      <c r="X202" s="64">
        <v>0</v>
      </c>
      <c r="Y202" s="60">
        <f>X202*L202</f>
        <v>0</v>
      </c>
    </row>
    <row r="203" spans="1:26" x14ac:dyDescent="0.2">
      <c r="A203" s="8">
        <v>5930000</v>
      </c>
      <c r="B203" s="3" t="s">
        <v>785</v>
      </c>
      <c r="C203" s="3">
        <v>5404</v>
      </c>
      <c r="D203" s="8">
        <v>5274775</v>
      </c>
      <c r="E203" s="3" t="s">
        <v>787</v>
      </c>
      <c r="F203" s="19" t="s">
        <v>784</v>
      </c>
      <c r="G203" s="22"/>
      <c r="H203" s="31">
        <v>0</v>
      </c>
      <c r="I203" s="31">
        <v>0</v>
      </c>
      <c r="J203" s="23">
        <v>1000</v>
      </c>
      <c r="K203" s="23">
        <v>1000</v>
      </c>
      <c r="L203" s="60">
        <v>319.13000000000005</v>
      </c>
      <c r="M203" s="61" t="s">
        <v>5</v>
      </c>
      <c r="N203" s="62">
        <v>0</v>
      </c>
      <c r="O203" s="60">
        <f>L203*N203</f>
        <v>0</v>
      </c>
      <c r="P203" s="63"/>
      <c r="Q203" s="61" t="str">
        <f>M203</f>
        <v>UT</v>
      </c>
      <c r="R203" s="64">
        <v>0</v>
      </c>
      <c r="S203" s="60">
        <f>$L203*R203</f>
        <v>0</v>
      </c>
      <c r="T203" s="65"/>
      <c r="U203" s="66">
        <f>S203-O203</f>
        <v>0</v>
      </c>
      <c r="V203" s="65"/>
      <c r="W203" s="61" t="s">
        <v>5</v>
      </c>
      <c r="X203" s="64">
        <v>0</v>
      </c>
      <c r="Y203" s="60">
        <f>X203*L203</f>
        <v>0</v>
      </c>
    </row>
    <row r="204" spans="1:26" x14ac:dyDescent="0.2">
      <c r="A204" s="8">
        <v>5930000</v>
      </c>
      <c r="B204" s="3" t="s">
        <v>785</v>
      </c>
      <c r="C204" s="3">
        <v>5701</v>
      </c>
      <c r="D204" s="8">
        <v>5417111</v>
      </c>
      <c r="E204" s="3" t="s">
        <v>788</v>
      </c>
      <c r="F204" s="19" t="s">
        <v>784</v>
      </c>
      <c r="G204" s="22"/>
      <c r="H204" s="31">
        <v>0</v>
      </c>
      <c r="I204" s="31">
        <v>0</v>
      </c>
      <c r="J204" s="21">
        <v>3.75</v>
      </c>
      <c r="K204" s="23">
        <v>3.75</v>
      </c>
      <c r="L204" s="60">
        <v>3.75</v>
      </c>
      <c r="M204" s="61" t="s">
        <v>5</v>
      </c>
      <c r="N204" s="62">
        <v>0</v>
      </c>
      <c r="O204" s="60">
        <f>L204*N204</f>
        <v>0</v>
      </c>
      <c r="P204" s="63"/>
      <c r="Q204" s="61" t="str">
        <f>M204</f>
        <v>UT</v>
      </c>
      <c r="R204" s="64">
        <v>0</v>
      </c>
      <c r="S204" s="60">
        <f>$L204*R204</f>
        <v>0</v>
      </c>
      <c r="T204" s="65"/>
      <c r="U204" s="66">
        <f>S204-O204</f>
        <v>0</v>
      </c>
      <c r="V204" s="65"/>
      <c r="W204" s="61" t="s">
        <v>5</v>
      </c>
      <c r="X204" s="64">
        <v>0</v>
      </c>
      <c r="Y204" s="60">
        <f>X204*L204</f>
        <v>0</v>
      </c>
    </row>
    <row r="205" spans="1:26" x14ac:dyDescent="0.2">
      <c r="D205" s="8"/>
      <c r="F205" s="19"/>
      <c r="G205" s="22"/>
      <c r="H205" s="31"/>
      <c r="I205" s="31"/>
      <c r="J205" s="21"/>
      <c r="K205" s="23"/>
      <c r="L205" s="60"/>
      <c r="M205" s="61"/>
      <c r="N205" s="62"/>
      <c r="O205" s="60"/>
      <c r="P205" s="63"/>
      <c r="Q205" s="61"/>
      <c r="R205" s="64"/>
      <c r="S205" s="60"/>
      <c r="T205" s="65"/>
      <c r="U205" s="66"/>
      <c r="V205" s="65"/>
      <c r="W205" s="61"/>
      <c r="X205" s="64"/>
      <c r="Y205" s="60"/>
    </row>
    <row r="206" spans="1:26" x14ac:dyDescent="0.2">
      <c r="A206" s="8">
        <v>5940000</v>
      </c>
      <c r="B206" s="3" t="s">
        <v>789</v>
      </c>
      <c r="C206" s="3">
        <v>5402</v>
      </c>
      <c r="D206" s="8">
        <v>5299932</v>
      </c>
      <c r="E206" s="3" t="s">
        <v>790</v>
      </c>
      <c r="F206" s="19" t="s">
        <v>784</v>
      </c>
      <c r="G206" s="15"/>
      <c r="H206" s="31">
        <v>0</v>
      </c>
      <c r="I206" s="31">
        <v>0</v>
      </c>
      <c r="J206" s="23">
        <v>1810.01</v>
      </c>
      <c r="K206" s="23">
        <v>1810.01</v>
      </c>
      <c r="L206" s="60">
        <v>1810.0100000000002</v>
      </c>
      <c r="M206" s="61" t="s">
        <v>5</v>
      </c>
      <c r="N206" s="62">
        <v>0</v>
      </c>
      <c r="O206" s="60">
        <f>L206*N206</f>
        <v>0</v>
      </c>
      <c r="P206" s="63"/>
      <c r="Q206" s="61" t="str">
        <f>M206</f>
        <v>UT</v>
      </c>
      <c r="R206" s="64">
        <v>0</v>
      </c>
      <c r="S206" s="60">
        <f>$L206*R206</f>
        <v>0</v>
      </c>
      <c r="T206" s="65"/>
      <c r="U206" s="66">
        <f>S206-O206</f>
        <v>0</v>
      </c>
      <c r="V206" s="65"/>
      <c r="W206" s="61" t="s">
        <v>5</v>
      </c>
      <c r="X206" s="64">
        <v>0</v>
      </c>
      <c r="Y206" s="60">
        <f>X206*L206</f>
        <v>0</v>
      </c>
    </row>
    <row r="207" spans="1:26" x14ac:dyDescent="0.2">
      <c r="D207" s="8"/>
      <c r="F207" s="19"/>
      <c r="G207" s="15"/>
      <c r="H207" s="31"/>
      <c r="I207" s="31"/>
      <c r="J207" s="23"/>
      <c r="K207" s="23"/>
      <c r="L207" s="67">
        <f>SUM(L200:L206)</f>
        <v>3943.17</v>
      </c>
      <c r="M207" s="61"/>
      <c r="N207" s="62"/>
      <c r="O207" s="60">
        <f>SUM(O200:O206)</f>
        <v>53.070098879999996</v>
      </c>
      <c r="P207" s="63"/>
      <c r="Q207" s="61"/>
      <c r="R207" s="64"/>
      <c r="S207" s="60"/>
      <c r="T207" s="65"/>
      <c r="U207" s="66"/>
      <c r="V207" s="65"/>
      <c r="W207" s="61"/>
      <c r="X207" s="64"/>
      <c r="Y207" s="60">
        <f>SUM(Y200:Y206)</f>
        <v>53.070098879999996</v>
      </c>
    </row>
    <row r="208" spans="1:26" x14ac:dyDescent="0.2">
      <c r="D208" s="8"/>
      <c r="F208" s="19"/>
      <c r="G208" s="15"/>
      <c r="H208" s="31"/>
      <c r="I208" s="31"/>
      <c r="J208" s="23"/>
      <c r="K208" s="23"/>
      <c r="L208" s="60"/>
      <c r="M208" s="61"/>
      <c r="N208" s="62"/>
      <c r="O208" s="60"/>
      <c r="P208" s="63"/>
      <c r="Q208" s="61"/>
      <c r="R208" s="64"/>
      <c r="S208" s="60"/>
      <c r="T208" s="65"/>
      <c r="U208" s="66"/>
      <c r="V208" s="65"/>
      <c r="W208" s="61"/>
      <c r="X208" s="64"/>
      <c r="Y208" s="60"/>
    </row>
    <row r="209" spans="1:26" x14ac:dyDescent="0.2">
      <c r="A209" s="8">
        <v>9050000</v>
      </c>
      <c r="B209" s="3" t="s">
        <v>791</v>
      </c>
      <c r="C209" s="3">
        <v>1</v>
      </c>
      <c r="D209" s="8" t="s">
        <v>792</v>
      </c>
      <c r="E209" s="3" t="s">
        <v>793</v>
      </c>
      <c r="F209" s="19" t="s">
        <v>794</v>
      </c>
      <c r="G209" s="36" t="s">
        <v>250</v>
      </c>
      <c r="H209" s="23">
        <v>2103.27</v>
      </c>
      <c r="I209" s="23">
        <v>220</v>
      </c>
      <c r="J209" s="21">
        <v>26.62</v>
      </c>
      <c r="K209" s="23">
        <v>2129.89</v>
      </c>
      <c r="L209" s="60">
        <v>2129.89</v>
      </c>
      <c r="M209" s="61" t="s">
        <v>3</v>
      </c>
      <c r="N209" s="62">
        <v>7.0289000000000004E-2</v>
      </c>
      <c r="O209" s="60">
        <f t="shared" ref="O209:O214" si="30">L209*N209</f>
        <v>149.70783821000001</v>
      </c>
      <c r="P209" s="63"/>
      <c r="Q209" s="61" t="s">
        <v>5</v>
      </c>
      <c r="R209" s="64">
        <v>0</v>
      </c>
      <c r="S209" s="60">
        <f t="shared" ref="S209:S214" si="31">$L209*R209</f>
        <v>0</v>
      </c>
      <c r="T209" s="65"/>
      <c r="U209" s="66">
        <f t="shared" ref="U209:U214" si="32">S209-O209</f>
        <v>-149.70783821000001</v>
      </c>
      <c r="V209" s="65"/>
      <c r="W209" s="61" t="s">
        <v>5</v>
      </c>
      <c r="X209" s="64">
        <v>0</v>
      </c>
      <c r="Y209" s="60">
        <f t="shared" ref="Y209:Y214" si="33">X209*L209</f>
        <v>0</v>
      </c>
    </row>
    <row r="210" spans="1:26" x14ac:dyDescent="0.2">
      <c r="A210" s="8">
        <v>9050000</v>
      </c>
      <c r="B210" s="3" t="s">
        <v>791</v>
      </c>
      <c r="C210" s="3">
        <v>1</v>
      </c>
      <c r="D210" s="8" t="s">
        <v>795</v>
      </c>
      <c r="E210" s="3" t="s">
        <v>796</v>
      </c>
      <c r="F210" s="19" t="s">
        <v>797</v>
      </c>
      <c r="G210" s="36" t="s">
        <v>250</v>
      </c>
      <c r="H210" s="23">
        <v>1554.5</v>
      </c>
      <c r="I210" s="23">
        <v>255</v>
      </c>
      <c r="J210" s="23">
        <v>0.3</v>
      </c>
      <c r="K210" s="23">
        <v>1554.8</v>
      </c>
      <c r="L210" s="60">
        <v>1554.8</v>
      </c>
      <c r="M210" s="61" t="s">
        <v>3</v>
      </c>
      <c r="N210" s="62">
        <v>7.0289000000000004E-2</v>
      </c>
      <c r="O210" s="60">
        <f t="shared" si="30"/>
        <v>109.2853372</v>
      </c>
      <c r="P210" s="63"/>
      <c r="Q210" s="61" t="str">
        <f>M210</f>
        <v>CN</v>
      </c>
      <c r="R210" s="64">
        <v>7.0289000000000004E-2</v>
      </c>
      <c r="S210" s="60">
        <f t="shared" si="31"/>
        <v>109.2853372</v>
      </c>
      <c r="T210" s="65"/>
      <c r="U210" s="66">
        <f t="shared" si="32"/>
        <v>0</v>
      </c>
      <c r="V210" s="65"/>
      <c r="W210" s="61" t="s">
        <v>3</v>
      </c>
      <c r="X210" s="64">
        <v>7.0289000000000004E-2</v>
      </c>
      <c r="Y210" s="60">
        <f t="shared" si="33"/>
        <v>109.2853372</v>
      </c>
    </row>
    <row r="211" spans="1:26" x14ac:dyDescent="0.2">
      <c r="A211" s="8">
        <v>9050000</v>
      </c>
      <c r="B211" s="3" t="s">
        <v>791</v>
      </c>
      <c r="C211" s="3">
        <v>1</v>
      </c>
      <c r="D211" s="8" t="s">
        <v>798</v>
      </c>
      <c r="E211" s="3" t="s">
        <v>799</v>
      </c>
      <c r="F211" s="19" t="s">
        <v>800</v>
      </c>
      <c r="G211" s="36" t="s">
        <v>250</v>
      </c>
      <c r="H211" s="23">
        <v>1275</v>
      </c>
      <c r="I211" s="23">
        <v>150</v>
      </c>
      <c r="J211" s="21"/>
      <c r="K211" s="23">
        <v>1275</v>
      </c>
      <c r="L211" s="60">
        <v>1275</v>
      </c>
      <c r="M211" s="61" t="s">
        <v>3</v>
      </c>
      <c r="N211" s="62">
        <v>7.0289000000000004E-2</v>
      </c>
      <c r="O211" s="60">
        <f t="shared" si="30"/>
        <v>89.618475000000004</v>
      </c>
      <c r="P211" s="63"/>
      <c r="Q211" s="61" t="str">
        <f>M211</f>
        <v>CN</v>
      </c>
      <c r="R211" s="64">
        <v>7.0289000000000004E-2</v>
      </c>
      <c r="S211" s="60">
        <f t="shared" si="31"/>
        <v>89.618475000000004</v>
      </c>
      <c r="T211" s="65"/>
      <c r="U211" s="66">
        <f t="shared" si="32"/>
        <v>0</v>
      </c>
      <c r="V211" s="65"/>
      <c r="W211" s="61" t="s">
        <v>3</v>
      </c>
      <c r="X211" s="64">
        <v>7.0289000000000004E-2</v>
      </c>
      <c r="Y211" s="60">
        <f t="shared" si="33"/>
        <v>89.618475000000004</v>
      </c>
    </row>
    <row r="212" spans="1:26" x14ac:dyDescent="0.2">
      <c r="A212" s="8">
        <v>9050000</v>
      </c>
      <c r="B212" s="3" t="s">
        <v>791</v>
      </c>
      <c r="C212" s="3">
        <v>1</v>
      </c>
      <c r="D212" s="8" t="s">
        <v>801</v>
      </c>
      <c r="E212" s="3" t="s">
        <v>802</v>
      </c>
      <c r="F212" s="19" t="s">
        <v>803</v>
      </c>
      <c r="G212" s="36" t="s">
        <v>250</v>
      </c>
      <c r="H212" s="23">
        <v>2100</v>
      </c>
      <c r="I212" s="23">
        <v>150</v>
      </c>
      <c r="J212" s="21"/>
      <c r="K212" s="23">
        <v>2100</v>
      </c>
      <c r="L212" s="60">
        <v>2100</v>
      </c>
      <c r="M212" s="61" t="s">
        <v>3</v>
      </c>
      <c r="N212" s="62">
        <v>7.0289000000000004E-2</v>
      </c>
      <c r="O212" s="60">
        <f t="shared" si="30"/>
        <v>147.6069</v>
      </c>
      <c r="P212" s="63"/>
      <c r="Q212" s="61" t="str">
        <f>M212</f>
        <v>CN</v>
      </c>
      <c r="R212" s="64">
        <v>7.0289000000000004E-2</v>
      </c>
      <c r="S212" s="60">
        <f t="shared" si="31"/>
        <v>147.6069</v>
      </c>
      <c r="T212" s="65"/>
      <c r="U212" s="66">
        <f t="shared" si="32"/>
        <v>0</v>
      </c>
      <c r="V212" s="65"/>
      <c r="W212" s="61" t="s">
        <v>3</v>
      </c>
      <c r="X212" s="64">
        <v>7.0289000000000004E-2</v>
      </c>
      <c r="Y212" s="60">
        <f t="shared" si="33"/>
        <v>147.6069</v>
      </c>
    </row>
    <row r="213" spans="1:26" x14ac:dyDescent="0.2">
      <c r="A213" s="8">
        <v>9050000</v>
      </c>
      <c r="B213" s="3" t="s">
        <v>791</v>
      </c>
      <c r="C213" s="3">
        <v>1</v>
      </c>
      <c r="D213" s="8" t="s">
        <v>804</v>
      </c>
      <c r="E213" s="3" t="s">
        <v>805</v>
      </c>
      <c r="F213" s="19" t="s">
        <v>806</v>
      </c>
      <c r="G213" s="36" t="s">
        <v>250</v>
      </c>
      <c r="H213" s="23">
        <v>14093</v>
      </c>
      <c r="I213" s="21">
        <v>190.69</v>
      </c>
      <c r="J213" s="21"/>
      <c r="K213" s="23">
        <v>14093</v>
      </c>
      <c r="L213" s="60">
        <v>14093</v>
      </c>
      <c r="M213" s="61" t="s">
        <v>3</v>
      </c>
      <c r="N213" s="62">
        <v>7.0289000000000004E-2</v>
      </c>
      <c r="O213" s="60">
        <f t="shared" si="30"/>
        <v>990.58287700000005</v>
      </c>
      <c r="P213" s="63"/>
      <c r="Q213" s="61" t="str">
        <f>M213</f>
        <v>CN</v>
      </c>
      <c r="R213" s="64">
        <v>7.0289000000000004E-2</v>
      </c>
      <c r="S213" s="60">
        <f t="shared" si="31"/>
        <v>990.58287700000005</v>
      </c>
      <c r="T213" s="65"/>
      <c r="U213" s="66">
        <f t="shared" si="32"/>
        <v>0</v>
      </c>
      <c r="V213" s="65"/>
      <c r="W213" s="61" t="s">
        <v>3</v>
      </c>
      <c r="X213" s="64">
        <v>7.0289000000000004E-2</v>
      </c>
      <c r="Y213" s="60">
        <f t="shared" si="33"/>
        <v>990.58287700000005</v>
      </c>
    </row>
    <row r="214" spans="1:26" x14ac:dyDescent="0.2">
      <c r="A214" s="8">
        <v>9050000</v>
      </c>
      <c r="B214" s="3" t="s">
        <v>791</v>
      </c>
      <c r="C214" s="3">
        <v>1</v>
      </c>
      <c r="D214" s="8" t="s">
        <v>807</v>
      </c>
      <c r="E214" s="3" t="s">
        <v>805</v>
      </c>
      <c r="F214" s="19" t="s">
        <v>806</v>
      </c>
      <c r="G214" s="36" t="s">
        <v>250</v>
      </c>
      <c r="H214" s="23">
        <v>10715.5</v>
      </c>
      <c r="I214" s="21">
        <v>163.99</v>
      </c>
      <c r="J214" s="21"/>
      <c r="K214" s="23">
        <v>10715.5</v>
      </c>
      <c r="L214" s="60">
        <v>10715.5</v>
      </c>
      <c r="M214" s="61" t="s">
        <v>3</v>
      </c>
      <c r="N214" s="62">
        <v>7.0289000000000004E-2</v>
      </c>
      <c r="O214" s="60">
        <f t="shared" si="30"/>
        <v>753.18177950000006</v>
      </c>
      <c r="P214" s="63"/>
      <c r="Q214" s="61" t="str">
        <f>M214</f>
        <v>CN</v>
      </c>
      <c r="R214" s="64">
        <v>7.0289000000000004E-2</v>
      </c>
      <c r="S214" s="60">
        <f t="shared" si="31"/>
        <v>753.18177950000006</v>
      </c>
      <c r="T214" s="65"/>
      <c r="U214" s="66">
        <f t="shared" si="32"/>
        <v>0</v>
      </c>
      <c r="V214" s="65"/>
      <c r="W214" s="61" t="s">
        <v>3</v>
      </c>
      <c r="X214" s="64">
        <v>7.0289000000000004E-2</v>
      </c>
      <c r="Y214" s="60">
        <f t="shared" si="33"/>
        <v>753.18177950000006</v>
      </c>
    </row>
    <row r="215" spans="1:26" s="46" customFormat="1" x14ac:dyDescent="0.2">
      <c r="A215" s="2"/>
      <c r="D215" s="2"/>
      <c r="F215" s="47"/>
      <c r="G215" s="54"/>
      <c r="H215" s="49"/>
      <c r="I215" s="1"/>
      <c r="J215" s="1"/>
      <c r="K215" s="49"/>
      <c r="L215" s="67">
        <f>SUM(L209:L214)</f>
        <v>31868.19</v>
      </c>
      <c r="M215" s="68"/>
      <c r="N215" s="69"/>
      <c r="O215" s="67">
        <f>SUM(O209:O214)</f>
        <v>2239.9832069100003</v>
      </c>
      <c r="P215" s="70"/>
      <c r="Q215" s="68"/>
      <c r="R215" s="71"/>
      <c r="S215" s="67"/>
      <c r="T215" s="72"/>
      <c r="U215" s="73"/>
      <c r="V215" s="72"/>
      <c r="W215" s="68"/>
      <c r="X215" s="71"/>
      <c r="Y215" s="67">
        <f>SUM(Y209:Y214)</f>
        <v>2090.2753686999999</v>
      </c>
      <c r="Z215" s="51">
        <f>+Y215-O215</f>
        <v>-149.70783821000032</v>
      </c>
    </row>
    <row r="216" spans="1:26" x14ac:dyDescent="0.2">
      <c r="D216" s="8"/>
      <c r="F216" s="19"/>
      <c r="G216" s="36"/>
      <c r="H216" s="23"/>
      <c r="I216" s="21"/>
      <c r="J216" s="21"/>
      <c r="K216" s="23"/>
      <c r="L216" s="60"/>
      <c r="M216" s="61"/>
      <c r="N216" s="62"/>
      <c r="O216" s="60"/>
      <c r="P216" s="63"/>
      <c r="Q216" s="61"/>
      <c r="R216" s="64"/>
      <c r="S216" s="60"/>
      <c r="T216" s="65"/>
      <c r="U216" s="66"/>
      <c r="V216" s="65"/>
      <c r="W216" s="61"/>
      <c r="X216" s="64"/>
      <c r="Y216" s="60"/>
    </row>
    <row r="217" spans="1:26" ht="25.5" x14ac:dyDescent="0.2">
      <c r="A217" s="8">
        <v>9230000</v>
      </c>
      <c r="B217" s="3" t="s">
        <v>726</v>
      </c>
      <c r="C217" s="3">
        <v>90</v>
      </c>
      <c r="D217" s="8" t="s">
        <v>87</v>
      </c>
      <c r="E217" s="3" t="s">
        <v>88</v>
      </c>
      <c r="F217" s="19" t="s">
        <v>727</v>
      </c>
      <c r="G217" s="15"/>
      <c r="H217" s="21">
        <v>25117.5</v>
      </c>
      <c r="I217" s="33">
        <v>317.94303797468353</v>
      </c>
      <c r="J217" s="21">
        <v>83</v>
      </c>
      <c r="K217" s="21">
        <v>25200.5</v>
      </c>
      <c r="L217" s="60">
        <v>25200.5</v>
      </c>
      <c r="M217" s="61" t="s">
        <v>1</v>
      </c>
      <c r="N217" s="62">
        <v>7.2043999999999997E-2</v>
      </c>
      <c r="O217" s="60">
        <f t="shared" ref="O217:O248" si="34">L217*N217</f>
        <v>1815.5448219999998</v>
      </c>
      <c r="P217" s="63"/>
      <c r="Q217" s="61" t="str">
        <f>M217</f>
        <v>SO</v>
      </c>
      <c r="R217" s="64">
        <v>7.2043999999999997E-2</v>
      </c>
      <c r="S217" s="60">
        <f t="shared" ref="S217:S248" si="35">$L217*R217</f>
        <v>1815.5448219999998</v>
      </c>
      <c r="T217" s="65"/>
      <c r="U217" s="66">
        <f t="shared" ref="U217:U248" si="36">S217-O217</f>
        <v>0</v>
      </c>
      <c r="V217" s="65"/>
      <c r="W217" s="61" t="s">
        <v>1</v>
      </c>
      <c r="X217" s="64">
        <v>7.2043999999999997E-2</v>
      </c>
      <c r="Y217" s="60">
        <f t="shared" ref="Y217:Y248" si="37">X217*L217</f>
        <v>1815.5448219999998</v>
      </c>
    </row>
    <row r="218" spans="1:26" x14ac:dyDescent="0.2">
      <c r="A218" s="8">
        <v>9230000</v>
      </c>
      <c r="B218" s="3" t="s">
        <v>726</v>
      </c>
      <c r="C218" s="3">
        <v>1</v>
      </c>
      <c r="D218" s="8">
        <v>12833</v>
      </c>
      <c r="E218" s="3" t="s">
        <v>82</v>
      </c>
      <c r="F218" s="24" t="s">
        <v>808</v>
      </c>
      <c r="G218" s="15"/>
      <c r="H218" s="3" t="s">
        <v>255</v>
      </c>
      <c r="I218" s="3" t="s">
        <v>255</v>
      </c>
      <c r="J218" s="3" t="s">
        <v>255</v>
      </c>
      <c r="K218" s="3" t="s">
        <v>255</v>
      </c>
      <c r="L218" s="60">
        <v>100817.85</v>
      </c>
      <c r="M218" s="61" t="s">
        <v>1</v>
      </c>
      <c r="N218" s="62">
        <v>7.2043999999999997E-2</v>
      </c>
      <c r="O218" s="60">
        <f t="shared" si="34"/>
        <v>7263.3211854000001</v>
      </c>
      <c r="P218" s="63"/>
      <c r="Q218" s="61" t="s">
        <v>1</v>
      </c>
      <c r="R218" s="64">
        <v>7.2043999999999997E-2</v>
      </c>
      <c r="S218" s="60">
        <f t="shared" si="35"/>
        <v>7263.3211854000001</v>
      </c>
      <c r="T218" s="65"/>
      <c r="U218" s="66">
        <f t="shared" si="36"/>
        <v>0</v>
      </c>
      <c r="V218" s="65"/>
      <c r="W218" s="61" t="s">
        <v>1</v>
      </c>
      <c r="X218" s="64">
        <v>7.2043999999999997E-2</v>
      </c>
      <c r="Y218" s="60">
        <f t="shared" si="37"/>
        <v>7263.3211854000001</v>
      </c>
    </row>
    <row r="219" spans="1:26" x14ac:dyDescent="0.2">
      <c r="A219" s="8">
        <v>9230000</v>
      </c>
      <c r="B219" s="3" t="s">
        <v>726</v>
      </c>
      <c r="C219" s="3">
        <v>1</v>
      </c>
      <c r="D219" s="8">
        <v>12833</v>
      </c>
      <c r="E219" s="21" t="s">
        <v>809</v>
      </c>
      <c r="F219" s="19" t="s">
        <v>810</v>
      </c>
      <c r="G219" s="15"/>
      <c r="H219" s="23">
        <v>14371</v>
      </c>
      <c r="I219" s="21">
        <v>374.47</v>
      </c>
      <c r="J219" s="23">
        <v>15</v>
      </c>
      <c r="K219" s="23">
        <v>14386</v>
      </c>
      <c r="L219" s="60">
        <v>14386</v>
      </c>
      <c r="M219" s="61" t="s">
        <v>1</v>
      </c>
      <c r="N219" s="62">
        <v>7.2043999999999997E-2</v>
      </c>
      <c r="O219" s="60">
        <f t="shared" si="34"/>
        <v>1036.424984</v>
      </c>
      <c r="P219" s="63"/>
      <c r="Q219" s="61" t="str">
        <f>M219</f>
        <v>SO</v>
      </c>
      <c r="R219" s="64">
        <v>7.2043999999999997E-2</v>
      </c>
      <c r="S219" s="60">
        <f t="shared" si="35"/>
        <v>1036.424984</v>
      </c>
      <c r="T219" s="65"/>
      <c r="U219" s="66">
        <f t="shared" si="36"/>
        <v>0</v>
      </c>
      <c r="V219" s="65"/>
      <c r="W219" s="61" t="s">
        <v>1</v>
      </c>
      <c r="X219" s="64">
        <v>7.2043999999999997E-2</v>
      </c>
      <c r="Y219" s="60">
        <f t="shared" si="37"/>
        <v>1036.424984</v>
      </c>
    </row>
    <row r="220" spans="1:26" x14ac:dyDescent="0.2">
      <c r="A220" s="8">
        <v>9230000</v>
      </c>
      <c r="B220" s="3" t="s">
        <v>726</v>
      </c>
      <c r="C220" s="3">
        <v>95</v>
      </c>
      <c r="D220" s="8">
        <v>13161</v>
      </c>
      <c r="E220" s="3" t="s">
        <v>128</v>
      </c>
      <c r="F220" s="19" t="s">
        <v>511</v>
      </c>
      <c r="G220" s="15"/>
      <c r="I220" s="36">
        <v>0</v>
      </c>
      <c r="J220" s="31">
        <v>2500</v>
      </c>
      <c r="K220" s="31">
        <v>2500</v>
      </c>
      <c r="L220" s="60">
        <v>2500</v>
      </c>
      <c r="M220" s="61" t="s">
        <v>1</v>
      </c>
      <c r="N220" s="62">
        <v>7.2043999999999997E-2</v>
      </c>
      <c r="O220" s="60">
        <f t="shared" si="34"/>
        <v>180.10999999999999</v>
      </c>
      <c r="P220" s="63"/>
      <c r="Q220" s="61" t="s">
        <v>14</v>
      </c>
      <c r="R220" s="64">
        <v>0</v>
      </c>
      <c r="S220" s="60">
        <f t="shared" si="35"/>
        <v>0</v>
      </c>
      <c r="T220" s="65"/>
      <c r="U220" s="66">
        <f t="shared" si="36"/>
        <v>-180.10999999999999</v>
      </c>
      <c r="V220" s="65"/>
      <c r="W220" s="61" t="s">
        <v>14</v>
      </c>
      <c r="X220" s="64">
        <v>0</v>
      </c>
      <c r="Y220" s="60">
        <f t="shared" si="37"/>
        <v>0</v>
      </c>
    </row>
    <row r="221" spans="1:26" ht="38.25" x14ac:dyDescent="0.2">
      <c r="A221" s="8">
        <v>9230000</v>
      </c>
      <c r="B221" s="3" t="s">
        <v>726</v>
      </c>
      <c r="C221" s="3">
        <v>90</v>
      </c>
      <c r="D221" s="8" t="s">
        <v>30</v>
      </c>
      <c r="E221" s="3" t="s">
        <v>31</v>
      </c>
      <c r="F221" s="24" t="s">
        <v>811</v>
      </c>
      <c r="G221" s="37" t="s">
        <v>812</v>
      </c>
      <c r="H221" s="18">
        <v>884963.35</v>
      </c>
      <c r="I221" s="18">
        <v>405.70455691560073</v>
      </c>
      <c r="J221" s="18">
        <v>264306.24</v>
      </c>
      <c r="K221" s="18">
        <v>1149269.5900000001</v>
      </c>
      <c r="L221" s="60">
        <v>1149269.5900000001</v>
      </c>
      <c r="M221" s="61" t="s">
        <v>1</v>
      </c>
      <c r="N221" s="62">
        <v>7.2043999999999997E-2</v>
      </c>
      <c r="O221" s="60">
        <f t="shared" si="34"/>
        <v>82797.978341959999</v>
      </c>
      <c r="P221" s="63"/>
      <c r="Q221" s="61" t="s">
        <v>4</v>
      </c>
      <c r="R221" s="64">
        <v>0</v>
      </c>
      <c r="S221" s="60">
        <f t="shared" si="35"/>
        <v>0</v>
      </c>
      <c r="T221" s="65"/>
      <c r="U221" s="66">
        <f t="shared" si="36"/>
        <v>-82797.978341959999</v>
      </c>
      <c r="V221" s="65"/>
      <c r="W221" s="61" t="s">
        <v>4</v>
      </c>
      <c r="X221" s="64">
        <v>0</v>
      </c>
      <c r="Y221" s="60">
        <f t="shared" si="37"/>
        <v>0</v>
      </c>
    </row>
    <row r="222" spans="1:26" ht="25.5" x14ac:dyDescent="0.2">
      <c r="A222" s="8">
        <v>9230000</v>
      </c>
      <c r="B222" s="3" t="s">
        <v>726</v>
      </c>
      <c r="C222" s="3">
        <v>90</v>
      </c>
      <c r="D222" s="8" t="s">
        <v>182</v>
      </c>
      <c r="E222" s="3" t="s">
        <v>183</v>
      </c>
      <c r="F222" s="24" t="s">
        <v>813</v>
      </c>
      <c r="G222" s="15"/>
      <c r="H222" s="18">
        <v>7005</v>
      </c>
      <c r="I222" s="18">
        <v>150</v>
      </c>
      <c r="J222" s="18">
        <v>0</v>
      </c>
      <c r="K222" s="18">
        <v>7005</v>
      </c>
      <c r="L222" s="60">
        <v>7005</v>
      </c>
      <c r="M222" s="61" t="s">
        <v>1</v>
      </c>
      <c r="N222" s="62">
        <v>7.2043999999999997E-2</v>
      </c>
      <c r="O222" s="60">
        <f t="shared" si="34"/>
        <v>504.66821999999996</v>
      </c>
      <c r="P222" s="63"/>
      <c r="Q222" s="61" t="str">
        <f>M222</f>
        <v>SO</v>
      </c>
      <c r="R222" s="64">
        <v>7.2043999999999997E-2</v>
      </c>
      <c r="S222" s="60">
        <f t="shared" si="35"/>
        <v>504.66821999999996</v>
      </c>
      <c r="T222" s="65"/>
      <c r="U222" s="66">
        <f t="shared" si="36"/>
        <v>0</v>
      </c>
      <c r="V222" s="65"/>
      <c r="W222" s="61" t="s">
        <v>1</v>
      </c>
      <c r="X222" s="64">
        <v>7.2043999999999997E-2</v>
      </c>
      <c r="Y222" s="60">
        <f t="shared" si="37"/>
        <v>504.66821999999996</v>
      </c>
    </row>
    <row r="223" spans="1:26" ht="25.5" x14ac:dyDescent="0.2">
      <c r="A223" s="8">
        <v>9230000</v>
      </c>
      <c r="B223" s="3" t="s">
        <v>726</v>
      </c>
      <c r="C223" s="3">
        <v>90</v>
      </c>
      <c r="D223" s="8" t="s">
        <v>175</v>
      </c>
      <c r="E223" s="3" t="s">
        <v>176</v>
      </c>
      <c r="F223" s="24" t="s">
        <v>814</v>
      </c>
      <c r="G223" s="15">
        <v>4000000</v>
      </c>
      <c r="H223" s="18">
        <v>10713</v>
      </c>
      <c r="I223" s="18">
        <v>383.97849462365593</v>
      </c>
      <c r="J223" s="18">
        <v>0</v>
      </c>
      <c r="K223" s="38" t="s">
        <v>815</v>
      </c>
      <c r="L223" s="60">
        <v>-410.79000000000087</v>
      </c>
      <c r="M223" s="61" t="s">
        <v>1</v>
      </c>
      <c r="N223" s="62">
        <v>7.2043999999999997E-2</v>
      </c>
      <c r="O223" s="60">
        <f t="shared" si="34"/>
        <v>-29.594954760000061</v>
      </c>
      <c r="P223" s="63"/>
      <c r="Q223" s="61" t="s">
        <v>816</v>
      </c>
      <c r="R223" s="64">
        <v>0</v>
      </c>
      <c r="S223" s="60">
        <f t="shared" si="35"/>
        <v>0</v>
      </c>
      <c r="T223" s="65"/>
      <c r="U223" s="66">
        <f t="shared" si="36"/>
        <v>29.594954760000061</v>
      </c>
      <c r="V223" s="65"/>
      <c r="W223" s="61" t="s">
        <v>816</v>
      </c>
      <c r="X223" s="64">
        <v>0</v>
      </c>
      <c r="Y223" s="60">
        <f t="shared" si="37"/>
        <v>0</v>
      </c>
    </row>
    <row r="224" spans="1:26" x14ac:dyDescent="0.2">
      <c r="A224" s="8">
        <v>9230000</v>
      </c>
      <c r="B224" s="3" t="s">
        <v>726</v>
      </c>
      <c r="C224" s="3">
        <v>90</v>
      </c>
      <c r="D224" s="8" t="s">
        <v>129</v>
      </c>
      <c r="E224" s="3" t="s">
        <v>130</v>
      </c>
      <c r="F224" s="24" t="s">
        <v>817</v>
      </c>
      <c r="G224" s="15"/>
      <c r="H224" s="18">
        <v>48248</v>
      </c>
      <c r="I224" s="18">
        <v>288.56459330143542</v>
      </c>
      <c r="J224" s="18">
        <v>2289.85</v>
      </c>
      <c r="K224" s="18">
        <v>50537.85</v>
      </c>
      <c r="L224" s="60">
        <v>50537.85</v>
      </c>
      <c r="M224" s="61" t="s">
        <v>1</v>
      </c>
      <c r="N224" s="62">
        <v>7.2043999999999997E-2</v>
      </c>
      <c r="O224" s="60">
        <f t="shared" si="34"/>
        <v>3640.9488653999997</v>
      </c>
      <c r="P224" s="63"/>
      <c r="Q224" s="61" t="str">
        <f t="shared" ref="Q224:Q233" si="38">M224</f>
        <v>SO</v>
      </c>
      <c r="R224" s="64">
        <v>7.2043999999999997E-2</v>
      </c>
      <c r="S224" s="60">
        <f t="shared" si="35"/>
        <v>3640.9488653999997</v>
      </c>
      <c r="T224" s="65"/>
      <c r="U224" s="66">
        <f t="shared" si="36"/>
        <v>0</v>
      </c>
      <c r="V224" s="65"/>
      <c r="W224" s="61" t="s">
        <v>1</v>
      </c>
      <c r="X224" s="64">
        <v>7.2043999999999997E-2</v>
      </c>
      <c r="Y224" s="60">
        <f t="shared" si="37"/>
        <v>3640.9488653999997</v>
      </c>
    </row>
    <row r="225" spans="1:25" ht="25.5" x14ac:dyDescent="0.2">
      <c r="A225" s="8">
        <v>9230000</v>
      </c>
      <c r="B225" s="3" t="s">
        <v>726</v>
      </c>
      <c r="C225" s="3">
        <v>90</v>
      </c>
      <c r="D225" s="8" t="s">
        <v>70</v>
      </c>
      <c r="E225" s="3" t="s">
        <v>71</v>
      </c>
      <c r="F225" s="24" t="s">
        <v>818</v>
      </c>
      <c r="G225" s="15" t="s">
        <v>250</v>
      </c>
      <c r="H225" s="18">
        <v>2442.67</v>
      </c>
      <c r="I225" s="18">
        <v>255.77696335078534</v>
      </c>
      <c r="J225" s="18">
        <v>139.36000000000001</v>
      </c>
      <c r="K225" s="18">
        <v>2582.0300000000002</v>
      </c>
      <c r="L225" s="60">
        <v>2582.0299999999997</v>
      </c>
      <c r="M225" s="61" t="s">
        <v>1</v>
      </c>
      <c r="N225" s="62">
        <v>7.2043999999999997E-2</v>
      </c>
      <c r="O225" s="60">
        <f t="shared" si="34"/>
        <v>186.01976931999997</v>
      </c>
      <c r="P225" s="63"/>
      <c r="Q225" s="61" t="str">
        <f t="shared" si="38"/>
        <v>SO</v>
      </c>
      <c r="R225" s="64">
        <v>7.2043999999999997E-2</v>
      </c>
      <c r="S225" s="60">
        <f t="shared" si="35"/>
        <v>186.01976931999997</v>
      </c>
      <c r="T225" s="65"/>
      <c r="U225" s="66">
        <f t="shared" si="36"/>
        <v>0</v>
      </c>
      <c r="V225" s="65"/>
      <c r="W225" s="61" t="s">
        <v>1</v>
      </c>
      <c r="X225" s="64">
        <v>7.2043999999999997E-2</v>
      </c>
      <c r="Y225" s="60">
        <f t="shared" si="37"/>
        <v>186.01976931999997</v>
      </c>
    </row>
    <row r="226" spans="1:25" x14ac:dyDescent="0.2">
      <c r="A226" s="8">
        <v>9230000</v>
      </c>
      <c r="B226" s="3" t="s">
        <v>726</v>
      </c>
      <c r="C226" s="3">
        <v>90</v>
      </c>
      <c r="D226" s="8" t="s">
        <v>83</v>
      </c>
      <c r="E226" s="3" t="s">
        <v>84</v>
      </c>
      <c r="F226" s="24" t="s">
        <v>819</v>
      </c>
      <c r="G226" s="15"/>
      <c r="H226" s="18">
        <v>180</v>
      </c>
      <c r="I226" s="18">
        <v>150</v>
      </c>
      <c r="J226" s="18">
        <v>0</v>
      </c>
      <c r="K226" s="18">
        <v>180</v>
      </c>
      <c r="L226" s="60">
        <v>180</v>
      </c>
      <c r="M226" s="61" t="s">
        <v>1</v>
      </c>
      <c r="N226" s="62">
        <v>7.2043999999999997E-2</v>
      </c>
      <c r="O226" s="60">
        <f t="shared" si="34"/>
        <v>12.967919999999999</v>
      </c>
      <c r="P226" s="63"/>
      <c r="Q226" s="61" t="str">
        <f t="shared" si="38"/>
        <v>SO</v>
      </c>
      <c r="R226" s="64">
        <v>7.2043999999999997E-2</v>
      </c>
      <c r="S226" s="60">
        <f t="shared" si="35"/>
        <v>12.967919999999999</v>
      </c>
      <c r="T226" s="65"/>
      <c r="U226" s="66">
        <f t="shared" si="36"/>
        <v>0</v>
      </c>
      <c r="V226" s="65"/>
      <c r="W226" s="61" t="s">
        <v>124</v>
      </c>
      <c r="X226" s="64">
        <v>0</v>
      </c>
      <c r="Y226" s="60">
        <f t="shared" si="37"/>
        <v>0</v>
      </c>
    </row>
    <row r="227" spans="1:25" x14ac:dyDescent="0.2">
      <c r="A227" s="8">
        <v>9230000</v>
      </c>
      <c r="B227" s="3" t="s">
        <v>726</v>
      </c>
      <c r="C227" s="3">
        <v>90</v>
      </c>
      <c r="D227" s="8" t="s">
        <v>89</v>
      </c>
      <c r="E227" s="3" t="s">
        <v>90</v>
      </c>
      <c r="F227" s="24" t="s">
        <v>820</v>
      </c>
      <c r="G227" s="15"/>
      <c r="H227" s="18">
        <v>4500</v>
      </c>
      <c r="I227" s="18">
        <v>164.83516483516482</v>
      </c>
      <c r="J227" s="18">
        <v>1.2</v>
      </c>
      <c r="K227" s="18">
        <v>4501.2</v>
      </c>
      <c r="L227" s="60">
        <v>4501.2</v>
      </c>
      <c r="M227" s="61" t="s">
        <v>1</v>
      </c>
      <c r="N227" s="62">
        <v>7.2043999999999997E-2</v>
      </c>
      <c r="O227" s="60">
        <f t="shared" si="34"/>
        <v>324.2844528</v>
      </c>
      <c r="P227" s="63"/>
      <c r="Q227" s="61" t="str">
        <f t="shared" si="38"/>
        <v>SO</v>
      </c>
      <c r="R227" s="64">
        <v>7.2043999999999997E-2</v>
      </c>
      <c r="S227" s="60">
        <f t="shared" si="35"/>
        <v>324.2844528</v>
      </c>
      <c r="T227" s="65"/>
      <c r="U227" s="66">
        <f t="shared" si="36"/>
        <v>0</v>
      </c>
      <c r="V227" s="65"/>
      <c r="W227" s="61" t="s">
        <v>1</v>
      </c>
      <c r="X227" s="64">
        <v>7.2043999999999997E-2</v>
      </c>
      <c r="Y227" s="60">
        <f t="shared" si="37"/>
        <v>324.2844528</v>
      </c>
    </row>
    <row r="228" spans="1:25" x14ac:dyDescent="0.2">
      <c r="A228" s="8">
        <v>9230000</v>
      </c>
      <c r="B228" s="3" t="s">
        <v>726</v>
      </c>
      <c r="C228" s="3">
        <v>90</v>
      </c>
      <c r="D228" s="8" t="s">
        <v>169</v>
      </c>
      <c r="E228" s="3" t="s">
        <v>170</v>
      </c>
      <c r="F228" s="24" t="s">
        <v>821</v>
      </c>
      <c r="G228" s="15"/>
      <c r="H228" s="18">
        <v>1065.75</v>
      </c>
      <c r="I228" s="18">
        <v>507.5</v>
      </c>
      <c r="J228" s="18">
        <v>0</v>
      </c>
      <c r="K228" s="18">
        <v>1065.75</v>
      </c>
      <c r="L228" s="60">
        <v>1065.75</v>
      </c>
      <c r="M228" s="61" t="s">
        <v>1</v>
      </c>
      <c r="N228" s="62">
        <v>7.2043999999999997E-2</v>
      </c>
      <c r="O228" s="60">
        <f t="shared" si="34"/>
        <v>76.780892999999992</v>
      </c>
      <c r="P228" s="63"/>
      <c r="Q228" s="61" t="str">
        <f t="shared" si="38"/>
        <v>SO</v>
      </c>
      <c r="R228" s="64">
        <v>7.2043999999999997E-2</v>
      </c>
      <c r="S228" s="60">
        <f t="shared" si="35"/>
        <v>76.780892999999992</v>
      </c>
      <c r="T228" s="65"/>
      <c r="U228" s="66">
        <f t="shared" si="36"/>
        <v>0</v>
      </c>
      <c r="V228" s="65"/>
      <c r="W228" s="61" t="s">
        <v>1</v>
      </c>
      <c r="X228" s="64">
        <v>7.2043999999999997E-2</v>
      </c>
      <c r="Y228" s="60">
        <f t="shared" si="37"/>
        <v>76.780892999999992</v>
      </c>
    </row>
    <row r="229" spans="1:25" x14ac:dyDescent="0.2">
      <c r="A229" s="8">
        <v>9230000</v>
      </c>
      <c r="B229" s="3" t="s">
        <v>726</v>
      </c>
      <c r="C229" s="3">
        <v>90</v>
      </c>
      <c r="D229" s="8" t="s">
        <v>93</v>
      </c>
      <c r="E229" s="3" t="s">
        <v>94</v>
      </c>
      <c r="F229" s="24" t="s">
        <v>822</v>
      </c>
      <c r="G229" s="15"/>
      <c r="H229" s="18">
        <v>7080.6</v>
      </c>
      <c r="I229" s="18">
        <v>256.9158200290276</v>
      </c>
      <c r="J229" s="18">
        <v>62.82</v>
      </c>
      <c r="K229" s="18">
        <v>7143.42</v>
      </c>
      <c r="L229" s="60">
        <v>7143.42</v>
      </c>
      <c r="M229" s="61" t="s">
        <v>1</v>
      </c>
      <c r="N229" s="62">
        <v>7.2043999999999997E-2</v>
      </c>
      <c r="O229" s="60">
        <f t="shared" si="34"/>
        <v>514.64055048</v>
      </c>
      <c r="P229" s="63"/>
      <c r="Q229" s="61" t="str">
        <f t="shared" si="38"/>
        <v>SO</v>
      </c>
      <c r="R229" s="64">
        <v>7.2043999999999997E-2</v>
      </c>
      <c r="S229" s="60">
        <f t="shared" si="35"/>
        <v>514.64055048</v>
      </c>
      <c r="T229" s="65"/>
      <c r="U229" s="66">
        <f t="shared" si="36"/>
        <v>0</v>
      </c>
      <c r="V229" s="65"/>
      <c r="W229" s="61" t="s">
        <v>1</v>
      </c>
      <c r="X229" s="64">
        <v>7.2043999999999997E-2</v>
      </c>
      <c r="Y229" s="60">
        <f t="shared" si="37"/>
        <v>514.64055048</v>
      </c>
    </row>
    <row r="230" spans="1:25" x14ac:dyDescent="0.2">
      <c r="A230" s="8">
        <v>9230000</v>
      </c>
      <c r="B230" s="3" t="s">
        <v>726</v>
      </c>
      <c r="C230" s="3">
        <v>90</v>
      </c>
      <c r="D230" s="8" t="s">
        <v>186</v>
      </c>
      <c r="E230" s="3" t="s">
        <v>187</v>
      </c>
      <c r="F230" s="24" t="s">
        <v>823</v>
      </c>
      <c r="G230" s="15"/>
      <c r="H230" s="18">
        <v>2846.25</v>
      </c>
      <c r="I230" s="18">
        <v>225</v>
      </c>
      <c r="J230" s="18">
        <v>395</v>
      </c>
      <c r="K230" s="18">
        <v>3241.25</v>
      </c>
      <c r="L230" s="60">
        <v>3241.25</v>
      </c>
      <c r="M230" s="61" t="s">
        <v>1</v>
      </c>
      <c r="N230" s="62">
        <v>7.2043999999999997E-2</v>
      </c>
      <c r="O230" s="60">
        <f t="shared" si="34"/>
        <v>233.51261499999998</v>
      </c>
      <c r="P230" s="63"/>
      <c r="Q230" s="61" t="str">
        <f t="shared" si="38"/>
        <v>SO</v>
      </c>
      <c r="R230" s="64">
        <v>7.2043999999999997E-2</v>
      </c>
      <c r="S230" s="60">
        <f t="shared" si="35"/>
        <v>233.51261499999998</v>
      </c>
      <c r="T230" s="65"/>
      <c r="U230" s="66">
        <f t="shared" si="36"/>
        <v>0</v>
      </c>
      <c r="V230" s="65"/>
      <c r="W230" s="61" t="s">
        <v>1</v>
      </c>
      <c r="X230" s="64">
        <v>7.2043999999999997E-2</v>
      </c>
      <c r="Y230" s="60">
        <f t="shared" si="37"/>
        <v>233.51261499999998</v>
      </c>
    </row>
    <row r="231" spans="1:25" x14ac:dyDescent="0.2">
      <c r="A231" s="8">
        <v>9230000</v>
      </c>
      <c r="B231" s="3" t="s">
        <v>726</v>
      </c>
      <c r="C231" s="3">
        <v>90</v>
      </c>
      <c r="D231" s="8" t="s">
        <v>85</v>
      </c>
      <c r="E231" s="3" t="s">
        <v>86</v>
      </c>
      <c r="F231" s="24" t="s">
        <v>824</v>
      </c>
      <c r="G231" s="15"/>
      <c r="H231" s="18">
        <v>504.44</v>
      </c>
      <c r="I231" s="18">
        <v>194.01538461538462</v>
      </c>
      <c r="J231" s="18">
        <v>41.11</v>
      </c>
      <c r="K231" s="18">
        <v>545.54999999999995</v>
      </c>
      <c r="L231" s="60">
        <v>545.54999999999995</v>
      </c>
      <c r="M231" s="61" t="s">
        <v>1</v>
      </c>
      <c r="N231" s="62">
        <v>7.2043999999999997E-2</v>
      </c>
      <c r="O231" s="60">
        <f t="shared" si="34"/>
        <v>39.303604199999995</v>
      </c>
      <c r="P231" s="63"/>
      <c r="Q231" s="61" t="str">
        <f t="shared" si="38"/>
        <v>SO</v>
      </c>
      <c r="R231" s="64">
        <v>7.2043999999999997E-2</v>
      </c>
      <c r="S231" s="60">
        <f t="shared" si="35"/>
        <v>39.303604199999995</v>
      </c>
      <c r="T231" s="65"/>
      <c r="U231" s="66">
        <f t="shared" si="36"/>
        <v>0</v>
      </c>
      <c r="V231" s="65"/>
      <c r="W231" s="61" t="s">
        <v>1</v>
      </c>
      <c r="X231" s="64">
        <v>7.2043999999999997E-2</v>
      </c>
      <c r="Y231" s="60">
        <f t="shared" si="37"/>
        <v>39.303604199999995</v>
      </c>
    </row>
    <row r="232" spans="1:25" x14ac:dyDescent="0.2">
      <c r="A232" s="8">
        <v>9230000</v>
      </c>
      <c r="B232" s="3" t="s">
        <v>726</v>
      </c>
      <c r="C232" s="3">
        <v>90</v>
      </c>
      <c r="D232" s="8" t="s">
        <v>173</v>
      </c>
      <c r="E232" s="3" t="s">
        <v>174</v>
      </c>
      <c r="F232" s="24" t="s">
        <v>825</v>
      </c>
      <c r="G232" s="15"/>
      <c r="H232" s="18">
        <v>2373</v>
      </c>
      <c r="I232" s="18">
        <v>247.1875</v>
      </c>
      <c r="J232" s="18">
        <v>0</v>
      </c>
      <c r="K232" s="18">
        <v>2373</v>
      </c>
      <c r="L232" s="60">
        <v>2373</v>
      </c>
      <c r="M232" s="61" t="s">
        <v>1</v>
      </c>
      <c r="N232" s="62">
        <v>7.2043999999999997E-2</v>
      </c>
      <c r="O232" s="60">
        <f t="shared" si="34"/>
        <v>170.96041199999999</v>
      </c>
      <c r="P232" s="63"/>
      <c r="Q232" s="61" t="str">
        <f t="shared" si="38"/>
        <v>SO</v>
      </c>
      <c r="R232" s="64">
        <v>7.2043999999999997E-2</v>
      </c>
      <c r="S232" s="60">
        <f t="shared" si="35"/>
        <v>170.96041199999999</v>
      </c>
      <c r="T232" s="65"/>
      <c r="U232" s="66">
        <f t="shared" si="36"/>
        <v>0</v>
      </c>
      <c r="V232" s="65"/>
      <c r="W232" s="61" t="s">
        <v>1</v>
      </c>
      <c r="X232" s="64">
        <v>7.2043999999999997E-2</v>
      </c>
      <c r="Y232" s="60">
        <f t="shared" si="37"/>
        <v>170.96041199999999</v>
      </c>
    </row>
    <row r="233" spans="1:25" x14ac:dyDescent="0.2">
      <c r="A233" s="8">
        <v>9230000</v>
      </c>
      <c r="B233" s="3" t="s">
        <v>726</v>
      </c>
      <c r="C233" s="3">
        <v>90</v>
      </c>
      <c r="D233" s="8" t="s">
        <v>118</v>
      </c>
      <c r="E233" s="3" t="s">
        <v>119</v>
      </c>
      <c r="F233" s="24" t="s">
        <v>826</v>
      </c>
      <c r="G233" s="15" t="s">
        <v>250</v>
      </c>
      <c r="H233" s="18">
        <v>118.5</v>
      </c>
      <c r="I233" s="18">
        <v>395</v>
      </c>
      <c r="J233" s="18">
        <v>0</v>
      </c>
      <c r="K233" s="18">
        <v>118.5</v>
      </c>
      <c r="L233" s="60">
        <v>118.5</v>
      </c>
      <c r="M233" s="61" t="s">
        <v>1</v>
      </c>
      <c r="N233" s="62">
        <v>7.2043999999999997E-2</v>
      </c>
      <c r="O233" s="60">
        <f t="shared" si="34"/>
        <v>8.5372139999999987</v>
      </c>
      <c r="P233" s="63"/>
      <c r="Q233" s="61" t="str">
        <f t="shared" si="38"/>
        <v>SO</v>
      </c>
      <c r="R233" s="64">
        <v>7.2043999999999997E-2</v>
      </c>
      <c r="S233" s="60">
        <f t="shared" si="35"/>
        <v>8.5372139999999987</v>
      </c>
      <c r="T233" s="65"/>
      <c r="U233" s="66">
        <f t="shared" si="36"/>
        <v>0</v>
      </c>
      <c r="V233" s="65"/>
      <c r="W233" s="61" t="s">
        <v>1</v>
      </c>
      <c r="X233" s="64">
        <v>7.2043999999999997E-2</v>
      </c>
      <c r="Y233" s="60">
        <f t="shared" si="37"/>
        <v>8.5372139999999987</v>
      </c>
    </row>
    <row r="234" spans="1:25" x14ac:dyDescent="0.2">
      <c r="A234" s="8">
        <v>9230000</v>
      </c>
      <c r="B234" s="3" t="s">
        <v>726</v>
      </c>
      <c r="C234" s="3">
        <v>90</v>
      </c>
      <c r="D234" s="8" t="s">
        <v>107</v>
      </c>
      <c r="E234" s="3" t="s">
        <v>108</v>
      </c>
      <c r="F234" s="24" t="s">
        <v>827</v>
      </c>
      <c r="G234" s="15"/>
      <c r="H234" s="18">
        <v>67.38</v>
      </c>
      <c r="I234" s="18">
        <v>336.9</v>
      </c>
      <c r="J234" s="18">
        <v>0</v>
      </c>
      <c r="K234" s="18">
        <v>67.38</v>
      </c>
      <c r="L234" s="60">
        <v>67.38</v>
      </c>
      <c r="M234" s="61" t="s">
        <v>1</v>
      </c>
      <c r="N234" s="62">
        <v>7.2043999999999997E-2</v>
      </c>
      <c r="O234" s="60">
        <f t="shared" si="34"/>
        <v>4.8543247199999993</v>
      </c>
      <c r="P234" s="63"/>
      <c r="Q234" s="61" t="s">
        <v>5</v>
      </c>
      <c r="R234" s="64">
        <v>0</v>
      </c>
      <c r="S234" s="60">
        <f t="shared" si="35"/>
        <v>0</v>
      </c>
      <c r="T234" s="65"/>
      <c r="U234" s="66">
        <f t="shared" si="36"/>
        <v>-4.8543247199999993</v>
      </c>
      <c r="V234" s="65"/>
      <c r="W234" s="61" t="s">
        <v>5</v>
      </c>
      <c r="X234" s="64">
        <v>0</v>
      </c>
      <c r="Y234" s="60">
        <f t="shared" si="37"/>
        <v>0</v>
      </c>
    </row>
    <row r="235" spans="1:25" x14ac:dyDescent="0.2">
      <c r="A235" s="8">
        <v>9230000</v>
      </c>
      <c r="B235" s="3" t="s">
        <v>726</v>
      </c>
      <c r="C235" s="3">
        <v>90</v>
      </c>
      <c r="D235" s="8" t="s">
        <v>157</v>
      </c>
      <c r="E235" s="3" t="s">
        <v>158</v>
      </c>
      <c r="F235" s="24" t="s">
        <v>828</v>
      </c>
      <c r="G235" s="15"/>
      <c r="H235" s="18">
        <v>81</v>
      </c>
      <c r="I235" s="18">
        <v>405</v>
      </c>
      <c r="J235" s="18">
        <v>0</v>
      </c>
      <c r="K235" s="18">
        <v>81</v>
      </c>
      <c r="L235" s="60">
        <v>81</v>
      </c>
      <c r="M235" s="61" t="s">
        <v>1</v>
      </c>
      <c r="N235" s="62">
        <v>7.2043999999999997E-2</v>
      </c>
      <c r="O235" s="60">
        <f t="shared" si="34"/>
        <v>5.8355639999999998</v>
      </c>
      <c r="P235" s="63"/>
      <c r="Q235" s="61" t="str">
        <f>M235</f>
        <v>SO</v>
      </c>
      <c r="R235" s="64">
        <v>7.2043999999999997E-2</v>
      </c>
      <c r="S235" s="60">
        <f t="shared" si="35"/>
        <v>5.8355639999999998</v>
      </c>
      <c r="T235" s="65"/>
      <c r="U235" s="66">
        <f t="shared" si="36"/>
        <v>0</v>
      </c>
      <c r="V235" s="65"/>
      <c r="W235" s="61" t="s">
        <v>1</v>
      </c>
      <c r="X235" s="64">
        <v>7.2043999999999997E-2</v>
      </c>
      <c r="Y235" s="60">
        <f t="shared" si="37"/>
        <v>5.8355639999999998</v>
      </c>
    </row>
    <row r="236" spans="1:25" x14ac:dyDescent="0.2">
      <c r="A236" s="8">
        <v>9230000</v>
      </c>
      <c r="B236" s="3" t="s">
        <v>726</v>
      </c>
      <c r="C236" s="3">
        <v>90</v>
      </c>
      <c r="D236" s="8" t="s">
        <v>194</v>
      </c>
      <c r="E236" s="3" t="s">
        <v>195</v>
      </c>
      <c r="F236" s="24" t="s">
        <v>829</v>
      </c>
      <c r="G236" s="15"/>
      <c r="H236" s="18">
        <v>32064.75</v>
      </c>
      <c r="I236" s="18">
        <v>345.52532327586209</v>
      </c>
      <c r="J236" s="18">
        <v>0</v>
      </c>
      <c r="K236" s="18">
        <v>32064.75</v>
      </c>
      <c r="L236" s="60">
        <v>32064.75</v>
      </c>
      <c r="M236" s="61" t="s">
        <v>1</v>
      </c>
      <c r="N236" s="62">
        <v>7.2043999999999997E-2</v>
      </c>
      <c r="O236" s="60">
        <f t="shared" si="34"/>
        <v>2310.0728489999997</v>
      </c>
      <c r="P236" s="63"/>
      <c r="Q236" s="61" t="str">
        <f>M236</f>
        <v>SO</v>
      </c>
      <c r="R236" s="64">
        <v>7.2043999999999997E-2</v>
      </c>
      <c r="S236" s="60">
        <f t="shared" si="35"/>
        <v>2310.0728489999997</v>
      </c>
      <c r="T236" s="65"/>
      <c r="U236" s="66">
        <f t="shared" si="36"/>
        <v>0</v>
      </c>
      <c r="V236" s="65"/>
      <c r="W236" s="61" t="s">
        <v>1</v>
      </c>
      <c r="X236" s="64">
        <v>7.2043999999999997E-2</v>
      </c>
      <c r="Y236" s="60">
        <f t="shared" si="37"/>
        <v>2310.0728489999997</v>
      </c>
    </row>
    <row r="237" spans="1:25" x14ac:dyDescent="0.2">
      <c r="A237" s="8">
        <v>9230000</v>
      </c>
      <c r="B237" s="3" t="s">
        <v>726</v>
      </c>
      <c r="C237" s="3">
        <v>90</v>
      </c>
      <c r="D237" s="8" t="s">
        <v>72</v>
      </c>
      <c r="E237" s="3" t="s">
        <v>73</v>
      </c>
      <c r="F237" s="24" t="s">
        <v>830</v>
      </c>
      <c r="G237" s="15">
        <v>515000</v>
      </c>
      <c r="H237" s="18">
        <v>196526</v>
      </c>
      <c r="I237" s="18">
        <v>186.66983282674772</v>
      </c>
      <c r="J237" s="18">
        <v>72193.69</v>
      </c>
      <c r="K237" s="18">
        <v>268719.69</v>
      </c>
      <c r="L237" s="60">
        <v>268719.69</v>
      </c>
      <c r="M237" s="61" t="s">
        <v>1</v>
      </c>
      <c r="N237" s="62">
        <v>7.2043999999999997E-2</v>
      </c>
      <c r="O237" s="60">
        <f t="shared" si="34"/>
        <v>19359.64134636</v>
      </c>
      <c r="P237" s="63"/>
      <c r="Q237" s="61" t="s">
        <v>1</v>
      </c>
      <c r="R237" s="64">
        <v>7.2043999999999997E-2</v>
      </c>
      <c r="S237" s="60">
        <f t="shared" si="35"/>
        <v>19359.64134636</v>
      </c>
      <c r="T237" s="65"/>
      <c r="U237" s="66">
        <f t="shared" si="36"/>
        <v>0</v>
      </c>
      <c r="V237" s="65"/>
      <c r="W237" s="61" t="s">
        <v>1</v>
      </c>
      <c r="X237" s="64">
        <v>7.2043999999999997E-2</v>
      </c>
      <c r="Y237" s="60">
        <f t="shared" si="37"/>
        <v>19359.64134636</v>
      </c>
    </row>
    <row r="238" spans="1:25" ht="25.5" x14ac:dyDescent="0.2">
      <c r="A238" s="8">
        <v>9230000</v>
      </c>
      <c r="B238" s="3" t="s">
        <v>726</v>
      </c>
      <c r="C238" s="3">
        <v>90</v>
      </c>
      <c r="D238" s="8" t="s">
        <v>163</v>
      </c>
      <c r="E238" s="3" t="s">
        <v>164</v>
      </c>
      <c r="F238" s="24" t="s">
        <v>831</v>
      </c>
      <c r="G238" s="15"/>
      <c r="H238" s="18">
        <v>5688.2</v>
      </c>
      <c r="I238" s="18">
        <v>245.18103448275863</v>
      </c>
      <c r="J238" s="18">
        <v>1894.12</v>
      </c>
      <c r="K238" s="18">
        <v>7582.32</v>
      </c>
      <c r="L238" s="60">
        <v>7582.32</v>
      </c>
      <c r="M238" s="61" t="s">
        <v>1</v>
      </c>
      <c r="N238" s="62">
        <v>7.2043999999999997E-2</v>
      </c>
      <c r="O238" s="60">
        <f t="shared" si="34"/>
        <v>546.26066207999997</v>
      </c>
      <c r="P238" s="63"/>
      <c r="Q238" s="61" t="str">
        <f t="shared" ref="Q238:Q252" si="39">M238</f>
        <v>SO</v>
      </c>
      <c r="R238" s="64">
        <v>7.2043999999999997E-2</v>
      </c>
      <c r="S238" s="60">
        <f t="shared" si="35"/>
        <v>546.26066207999997</v>
      </c>
      <c r="T238" s="65"/>
      <c r="U238" s="66">
        <f t="shared" si="36"/>
        <v>0</v>
      </c>
      <c r="V238" s="65"/>
      <c r="W238" s="61" t="s">
        <v>1</v>
      </c>
      <c r="X238" s="64">
        <v>7.2043999999999997E-2</v>
      </c>
      <c r="Y238" s="60">
        <f t="shared" si="37"/>
        <v>546.26066207999997</v>
      </c>
    </row>
    <row r="239" spans="1:25" x14ac:dyDescent="0.2">
      <c r="A239" s="8">
        <v>9230000</v>
      </c>
      <c r="B239" s="3" t="s">
        <v>726</v>
      </c>
      <c r="C239" s="3">
        <v>90</v>
      </c>
      <c r="D239" s="8" t="s">
        <v>22</v>
      </c>
      <c r="E239" s="3" t="s">
        <v>23</v>
      </c>
      <c r="F239" s="24" t="s">
        <v>832</v>
      </c>
      <c r="G239" s="15"/>
      <c r="H239" s="18">
        <v>217.5</v>
      </c>
      <c r="I239" s="18">
        <v>435</v>
      </c>
      <c r="J239" s="18">
        <v>0</v>
      </c>
      <c r="K239" s="18">
        <v>217.5</v>
      </c>
      <c r="L239" s="60">
        <v>217.5</v>
      </c>
      <c r="M239" s="61" t="s">
        <v>1</v>
      </c>
      <c r="N239" s="62">
        <v>7.2043999999999997E-2</v>
      </c>
      <c r="O239" s="60">
        <f t="shared" si="34"/>
        <v>15.66957</v>
      </c>
      <c r="P239" s="63"/>
      <c r="Q239" s="61" t="str">
        <f t="shared" si="39"/>
        <v>SO</v>
      </c>
      <c r="R239" s="64">
        <v>7.2043999999999997E-2</v>
      </c>
      <c r="S239" s="60">
        <f t="shared" si="35"/>
        <v>15.66957</v>
      </c>
      <c r="T239" s="65"/>
      <c r="U239" s="66">
        <f t="shared" si="36"/>
        <v>0</v>
      </c>
      <c r="V239" s="65"/>
      <c r="W239" s="61" t="s">
        <v>1</v>
      </c>
      <c r="X239" s="64">
        <v>7.2043999999999997E-2</v>
      </c>
      <c r="Y239" s="60">
        <f t="shared" si="37"/>
        <v>15.66957</v>
      </c>
    </row>
    <row r="240" spans="1:25" x14ac:dyDescent="0.2">
      <c r="A240" s="8">
        <v>9230000</v>
      </c>
      <c r="B240" s="3" t="s">
        <v>726</v>
      </c>
      <c r="C240" s="3">
        <v>90</v>
      </c>
      <c r="D240" s="8" t="s">
        <v>116</v>
      </c>
      <c r="E240" s="3" t="s">
        <v>117</v>
      </c>
      <c r="F240" s="24" t="s">
        <v>833</v>
      </c>
      <c r="G240" s="15" t="s">
        <v>250</v>
      </c>
      <c r="H240" s="18">
        <v>167.4</v>
      </c>
      <c r="I240" s="18">
        <v>279</v>
      </c>
      <c r="J240" s="18">
        <v>0</v>
      </c>
      <c r="K240" s="18">
        <v>167.4</v>
      </c>
      <c r="L240" s="60">
        <v>167.4</v>
      </c>
      <c r="M240" s="61" t="s">
        <v>1</v>
      </c>
      <c r="N240" s="62">
        <v>7.2043999999999997E-2</v>
      </c>
      <c r="O240" s="60">
        <f t="shared" si="34"/>
        <v>12.060165599999999</v>
      </c>
      <c r="P240" s="63"/>
      <c r="Q240" s="61" t="str">
        <f t="shared" si="39"/>
        <v>SO</v>
      </c>
      <c r="R240" s="64">
        <v>7.2043999999999997E-2</v>
      </c>
      <c r="S240" s="60">
        <f t="shared" si="35"/>
        <v>12.060165599999999</v>
      </c>
      <c r="T240" s="65"/>
      <c r="U240" s="66">
        <f t="shared" si="36"/>
        <v>0</v>
      </c>
      <c r="V240" s="65"/>
      <c r="W240" s="61" t="s">
        <v>1</v>
      </c>
      <c r="X240" s="64">
        <v>7.2043999999999997E-2</v>
      </c>
      <c r="Y240" s="60">
        <f t="shared" si="37"/>
        <v>12.060165599999999</v>
      </c>
    </row>
    <row r="241" spans="1:25" ht="25.5" x14ac:dyDescent="0.2">
      <c r="A241" s="8">
        <v>9230000</v>
      </c>
      <c r="B241" s="3" t="s">
        <v>726</v>
      </c>
      <c r="C241" s="3">
        <v>90</v>
      </c>
      <c r="D241" s="8" t="s">
        <v>112</v>
      </c>
      <c r="E241" s="3" t="s">
        <v>113</v>
      </c>
      <c r="F241" s="24" t="s">
        <v>834</v>
      </c>
      <c r="G241" s="15" t="s">
        <v>250</v>
      </c>
      <c r="H241" s="18">
        <v>4613</v>
      </c>
      <c r="I241" s="18">
        <v>143.26086956521738</v>
      </c>
      <c r="J241" s="18">
        <v>4951.1000000000004</v>
      </c>
      <c r="K241" s="38" t="s">
        <v>835</v>
      </c>
      <c r="L241" s="60">
        <v>-17902.14</v>
      </c>
      <c r="M241" s="61" t="s">
        <v>1</v>
      </c>
      <c r="N241" s="62">
        <v>7.2043999999999997E-2</v>
      </c>
      <c r="O241" s="60">
        <f t="shared" si="34"/>
        <v>-1289.74177416</v>
      </c>
      <c r="P241" s="63"/>
      <c r="Q241" s="61" t="str">
        <f t="shared" si="39"/>
        <v>SO</v>
      </c>
      <c r="R241" s="64">
        <v>7.2043999999999997E-2</v>
      </c>
      <c r="S241" s="60">
        <f t="shared" si="35"/>
        <v>-1289.74177416</v>
      </c>
      <c r="T241" s="65"/>
      <c r="U241" s="66">
        <f t="shared" si="36"/>
        <v>0</v>
      </c>
      <c r="V241" s="65"/>
      <c r="W241" s="61" t="s">
        <v>1</v>
      </c>
      <c r="X241" s="64">
        <v>7.2043999999999997E-2</v>
      </c>
      <c r="Y241" s="60">
        <f t="shared" si="37"/>
        <v>-1289.74177416</v>
      </c>
    </row>
    <row r="242" spans="1:25" x14ac:dyDescent="0.2">
      <c r="A242" s="8">
        <v>9230000</v>
      </c>
      <c r="B242" s="3" t="s">
        <v>726</v>
      </c>
      <c r="C242" s="3">
        <v>90</v>
      </c>
      <c r="D242" s="8" t="s">
        <v>206</v>
      </c>
      <c r="E242" s="3" t="s">
        <v>207</v>
      </c>
      <c r="F242" s="24" t="s">
        <v>836</v>
      </c>
      <c r="G242" s="15"/>
      <c r="H242" s="18">
        <v>1245.25</v>
      </c>
      <c r="I242" s="18">
        <v>293</v>
      </c>
      <c r="J242" s="18">
        <v>13.68</v>
      </c>
      <c r="K242" s="18">
        <v>1258.93</v>
      </c>
      <c r="L242" s="60">
        <v>1258.93</v>
      </c>
      <c r="M242" s="61" t="s">
        <v>1</v>
      </c>
      <c r="N242" s="62">
        <v>7.2043999999999997E-2</v>
      </c>
      <c r="O242" s="60">
        <f t="shared" si="34"/>
        <v>90.698352920000005</v>
      </c>
      <c r="P242" s="63"/>
      <c r="Q242" s="61" t="str">
        <f t="shared" si="39"/>
        <v>SO</v>
      </c>
      <c r="R242" s="64">
        <v>7.2043999999999997E-2</v>
      </c>
      <c r="S242" s="60">
        <f t="shared" si="35"/>
        <v>90.698352920000005</v>
      </c>
      <c r="T242" s="65"/>
      <c r="U242" s="66">
        <f t="shared" si="36"/>
        <v>0</v>
      </c>
      <c r="V242" s="65"/>
      <c r="W242" s="61" t="s">
        <v>1</v>
      </c>
      <c r="X242" s="64">
        <v>7.2043999999999997E-2</v>
      </c>
      <c r="Y242" s="60">
        <f t="shared" si="37"/>
        <v>90.698352920000005</v>
      </c>
    </row>
    <row r="243" spans="1:25" x14ac:dyDescent="0.2">
      <c r="A243" s="8">
        <v>9230000</v>
      </c>
      <c r="B243" s="3" t="s">
        <v>726</v>
      </c>
      <c r="C243" s="3">
        <v>90</v>
      </c>
      <c r="D243" s="8" t="s">
        <v>198</v>
      </c>
      <c r="E243" s="3" t="s">
        <v>199</v>
      </c>
      <c r="F243" s="24" t="s">
        <v>837</v>
      </c>
      <c r="G243" s="15"/>
      <c r="H243" s="18">
        <v>359945.85</v>
      </c>
      <c r="I243" s="18">
        <v>291.4281723895038</v>
      </c>
      <c r="J243" s="18">
        <v>6922.04</v>
      </c>
      <c r="K243" s="18">
        <v>366867.88999999996</v>
      </c>
      <c r="L243" s="60">
        <v>366867.89</v>
      </c>
      <c r="M243" s="61" t="s">
        <v>1</v>
      </c>
      <c r="N243" s="62">
        <v>7.2043999999999997E-2</v>
      </c>
      <c r="O243" s="60">
        <f t="shared" si="34"/>
        <v>26430.630267159999</v>
      </c>
      <c r="P243" s="63"/>
      <c r="Q243" s="61" t="str">
        <f t="shared" si="39"/>
        <v>SO</v>
      </c>
      <c r="R243" s="64">
        <v>7.2043999999999997E-2</v>
      </c>
      <c r="S243" s="60">
        <f t="shared" si="35"/>
        <v>26430.630267159999</v>
      </c>
      <c r="T243" s="65"/>
      <c r="U243" s="66">
        <f t="shared" si="36"/>
        <v>0</v>
      </c>
      <c r="V243" s="65"/>
      <c r="W243" s="61" t="s">
        <v>1</v>
      </c>
      <c r="X243" s="64">
        <v>7.2043999999999997E-2</v>
      </c>
      <c r="Y243" s="60">
        <f t="shared" si="37"/>
        <v>26430.630267159999</v>
      </c>
    </row>
    <row r="244" spans="1:25" x14ac:dyDescent="0.2">
      <c r="A244" s="8">
        <v>9230000</v>
      </c>
      <c r="B244" s="3" t="s">
        <v>726</v>
      </c>
      <c r="C244" s="3">
        <v>90</v>
      </c>
      <c r="D244" s="8" t="s">
        <v>139</v>
      </c>
      <c r="E244" s="3" t="s">
        <v>140</v>
      </c>
      <c r="F244" s="24" t="s">
        <v>838</v>
      </c>
      <c r="G244" s="15" t="s">
        <v>250</v>
      </c>
      <c r="H244" s="18">
        <v>52.5</v>
      </c>
      <c r="I244" s="18">
        <v>105</v>
      </c>
      <c r="J244" s="18">
        <v>0</v>
      </c>
      <c r="K244" s="38" t="s">
        <v>839</v>
      </c>
      <c r="L244" s="60">
        <v>-279.5</v>
      </c>
      <c r="M244" s="61" t="s">
        <v>1</v>
      </c>
      <c r="N244" s="62">
        <v>7.2043999999999997E-2</v>
      </c>
      <c r="O244" s="60">
        <f t="shared" si="34"/>
        <v>-20.136298</v>
      </c>
      <c r="P244" s="63"/>
      <c r="Q244" s="61" t="str">
        <f t="shared" si="39"/>
        <v>SO</v>
      </c>
      <c r="R244" s="64">
        <v>7.2043999999999997E-2</v>
      </c>
      <c r="S244" s="60">
        <f t="shared" si="35"/>
        <v>-20.136298</v>
      </c>
      <c r="T244" s="65"/>
      <c r="U244" s="66">
        <f t="shared" si="36"/>
        <v>0</v>
      </c>
      <c r="V244" s="65"/>
      <c r="W244" s="61" t="s">
        <v>1</v>
      </c>
      <c r="X244" s="64">
        <v>7.2043999999999997E-2</v>
      </c>
      <c r="Y244" s="60">
        <f t="shared" si="37"/>
        <v>-20.136298</v>
      </c>
    </row>
    <row r="245" spans="1:25" x14ac:dyDescent="0.2">
      <c r="A245" s="8">
        <v>9230000</v>
      </c>
      <c r="B245" s="3" t="s">
        <v>726</v>
      </c>
      <c r="C245" s="3">
        <v>90</v>
      </c>
      <c r="D245" s="8" t="s">
        <v>44</v>
      </c>
      <c r="E245" s="3" t="s">
        <v>45</v>
      </c>
      <c r="F245" s="24" t="s">
        <v>840</v>
      </c>
      <c r="G245" s="15"/>
      <c r="H245" s="18">
        <v>237.5</v>
      </c>
      <c r="I245" s="18">
        <v>475</v>
      </c>
      <c r="J245" s="18">
        <v>0</v>
      </c>
      <c r="K245" s="18">
        <v>237.5</v>
      </c>
      <c r="L245" s="60">
        <v>237.5</v>
      </c>
      <c r="M245" s="61" t="s">
        <v>1</v>
      </c>
      <c r="N245" s="62">
        <v>7.2043999999999997E-2</v>
      </c>
      <c r="O245" s="60">
        <f t="shared" si="34"/>
        <v>17.11045</v>
      </c>
      <c r="P245" s="63"/>
      <c r="Q245" s="61" t="str">
        <f t="shared" si="39"/>
        <v>SO</v>
      </c>
      <c r="R245" s="64">
        <v>7.2043999999999997E-2</v>
      </c>
      <c r="S245" s="60">
        <f t="shared" si="35"/>
        <v>17.11045</v>
      </c>
      <c r="T245" s="65"/>
      <c r="U245" s="66">
        <f t="shared" si="36"/>
        <v>0</v>
      </c>
      <c r="V245" s="65"/>
      <c r="W245" s="61" t="s">
        <v>1</v>
      </c>
      <c r="X245" s="64">
        <v>7.2043999999999997E-2</v>
      </c>
      <c r="Y245" s="60">
        <f t="shared" si="37"/>
        <v>17.11045</v>
      </c>
    </row>
    <row r="246" spans="1:25" x14ac:dyDescent="0.2">
      <c r="A246" s="8">
        <v>9230000</v>
      </c>
      <c r="B246" s="3" t="s">
        <v>726</v>
      </c>
      <c r="C246" s="3">
        <v>90</v>
      </c>
      <c r="D246" s="8" t="s">
        <v>151</v>
      </c>
      <c r="E246" s="3" t="s">
        <v>152</v>
      </c>
      <c r="F246" s="24" t="s">
        <v>841</v>
      </c>
      <c r="G246" s="15"/>
      <c r="H246" s="18">
        <v>8669.5</v>
      </c>
      <c r="I246" s="18">
        <v>327.15094339622641</v>
      </c>
      <c r="J246" s="18">
        <v>0</v>
      </c>
      <c r="K246" s="18">
        <v>8669.5</v>
      </c>
      <c r="L246" s="60">
        <v>8669.5</v>
      </c>
      <c r="M246" s="61" t="s">
        <v>1</v>
      </c>
      <c r="N246" s="62">
        <v>7.2043999999999997E-2</v>
      </c>
      <c r="O246" s="60">
        <f t="shared" si="34"/>
        <v>624.58545800000002</v>
      </c>
      <c r="P246" s="63"/>
      <c r="Q246" s="61" t="str">
        <f t="shared" si="39"/>
        <v>SO</v>
      </c>
      <c r="R246" s="64">
        <v>7.2043999999999997E-2</v>
      </c>
      <c r="S246" s="60">
        <f t="shared" si="35"/>
        <v>624.58545800000002</v>
      </c>
      <c r="T246" s="65"/>
      <c r="U246" s="66">
        <f t="shared" si="36"/>
        <v>0</v>
      </c>
      <c r="V246" s="65"/>
      <c r="W246" s="61" t="s">
        <v>1</v>
      </c>
      <c r="X246" s="64">
        <v>7.2043999999999997E-2</v>
      </c>
      <c r="Y246" s="60">
        <f t="shared" si="37"/>
        <v>624.58545800000002</v>
      </c>
    </row>
    <row r="247" spans="1:25" x14ac:dyDescent="0.2">
      <c r="A247" s="8">
        <v>9230000</v>
      </c>
      <c r="B247" s="3" t="s">
        <v>726</v>
      </c>
      <c r="C247" s="3">
        <v>90</v>
      </c>
      <c r="D247" s="8" t="s">
        <v>161</v>
      </c>
      <c r="E247" s="3" t="s">
        <v>162</v>
      </c>
      <c r="F247" s="24" t="s">
        <v>842</v>
      </c>
      <c r="G247" s="15" t="s">
        <v>250</v>
      </c>
      <c r="H247" s="18">
        <v>528.66999999999996</v>
      </c>
      <c r="I247" s="18">
        <v>251.74761904761903</v>
      </c>
      <c r="J247" s="18">
        <v>3</v>
      </c>
      <c r="K247" s="18">
        <v>531.66999999999996</v>
      </c>
      <c r="L247" s="60">
        <v>531.67000000000007</v>
      </c>
      <c r="M247" s="61" t="s">
        <v>1</v>
      </c>
      <c r="N247" s="62">
        <v>7.2043999999999997E-2</v>
      </c>
      <c r="O247" s="60">
        <f t="shared" si="34"/>
        <v>38.303633480000002</v>
      </c>
      <c r="P247" s="63"/>
      <c r="Q247" s="61" t="str">
        <f t="shared" si="39"/>
        <v>SO</v>
      </c>
      <c r="R247" s="64">
        <v>7.2043999999999997E-2</v>
      </c>
      <c r="S247" s="60">
        <f t="shared" si="35"/>
        <v>38.303633480000002</v>
      </c>
      <c r="T247" s="65"/>
      <c r="U247" s="66">
        <f t="shared" si="36"/>
        <v>0</v>
      </c>
      <c r="V247" s="65"/>
      <c r="W247" s="61" t="s">
        <v>1</v>
      </c>
      <c r="X247" s="64">
        <v>7.2043999999999997E-2</v>
      </c>
      <c r="Y247" s="60">
        <f t="shared" si="37"/>
        <v>38.303633480000002</v>
      </c>
    </row>
    <row r="248" spans="1:25" ht="25.5" x14ac:dyDescent="0.2">
      <c r="A248" s="8">
        <v>9230000</v>
      </c>
      <c r="B248" s="3" t="s">
        <v>726</v>
      </c>
      <c r="C248" s="3">
        <v>90</v>
      </c>
      <c r="D248" s="8" t="s">
        <v>52</v>
      </c>
      <c r="E248" s="3" t="s">
        <v>53</v>
      </c>
      <c r="F248" s="24" t="s">
        <v>843</v>
      </c>
      <c r="G248" s="15">
        <v>8200000</v>
      </c>
      <c r="H248" s="18">
        <v>562281.22</v>
      </c>
      <c r="I248" s="18">
        <v>187.45519161207511</v>
      </c>
      <c r="J248" s="18">
        <v>275674.14</v>
      </c>
      <c r="K248" s="38" t="s">
        <v>844</v>
      </c>
      <c r="L248" s="60">
        <v>-205750.28999999992</v>
      </c>
      <c r="M248" s="61" t="s">
        <v>1</v>
      </c>
      <c r="N248" s="62">
        <v>7.2043999999999997E-2</v>
      </c>
      <c r="O248" s="60">
        <f t="shared" si="34"/>
        <v>-14823.073892759994</v>
      </c>
      <c r="P248" s="63"/>
      <c r="Q248" s="61" t="str">
        <f t="shared" si="39"/>
        <v>SO</v>
      </c>
      <c r="R248" s="64">
        <v>7.2043999999999997E-2</v>
      </c>
      <c r="S248" s="60">
        <f t="shared" si="35"/>
        <v>-14823.073892759994</v>
      </c>
      <c r="T248" s="65"/>
      <c r="U248" s="66">
        <f t="shared" si="36"/>
        <v>0</v>
      </c>
      <c r="V248" s="65"/>
      <c r="W248" s="61" t="s">
        <v>27</v>
      </c>
      <c r="X248" s="64">
        <v>0.224742</v>
      </c>
      <c r="Y248" s="60">
        <f t="shared" si="37"/>
        <v>-46240.731675179981</v>
      </c>
    </row>
    <row r="249" spans="1:25" x14ac:dyDescent="0.2">
      <c r="A249" s="8">
        <v>9230000</v>
      </c>
      <c r="B249" s="3" t="s">
        <v>726</v>
      </c>
      <c r="C249" s="3">
        <v>90</v>
      </c>
      <c r="D249" s="8" t="s">
        <v>143</v>
      </c>
      <c r="E249" s="3" t="s">
        <v>144</v>
      </c>
      <c r="F249" s="24" t="s">
        <v>845</v>
      </c>
      <c r="G249" s="15" t="s">
        <v>250</v>
      </c>
      <c r="H249" s="18">
        <v>50.35</v>
      </c>
      <c r="I249" s="18">
        <v>41.958333333333336</v>
      </c>
      <c r="J249" s="18">
        <v>72.599999999999994</v>
      </c>
      <c r="K249" s="18">
        <v>122.94999999999999</v>
      </c>
      <c r="L249" s="60">
        <v>122.94999999999999</v>
      </c>
      <c r="M249" s="61" t="s">
        <v>1</v>
      </c>
      <c r="N249" s="62">
        <v>7.2043999999999997E-2</v>
      </c>
      <c r="O249" s="60">
        <f t="shared" ref="O249:O280" si="40">L249*N249</f>
        <v>8.8578097999999983</v>
      </c>
      <c r="P249" s="63"/>
      <c r="Q249" s="61" t="str">
        <f t="shared" si="39"/>
        <v>SO</v>
      </c>
      <c r="R249" s="64">
        <v>7.2043999999999997E-2</v>
      </c>
      <c r="S249" s="60">
        <f t="shared" ref="S249:S280" si="41">$L249*R249</f>
        <v>8.8578097999999983</v>
      </c>
      <c r="T249" s="65"/>
      <c r="U249" s="66">
        <f t="shared" ref="U249:U280" si="42">S249-O249</f>
        <v>0</v>
      </c>
      <c r="V249" s="65"/>
      <c r="W249" s="61" t="s">
        <v>1</v>
      </c>
      <c r="X249" s="64">
        <v>7.2043999999999997E-2</v>
      </c>
      <c r="Y249" s="60">
        <f t="shared" ref="Y249:Y280" si="43">X249*L249</f>
        <v>8.8578097999999983</v>
      </c>
    </row>
    <row r="250" spans="1:25" x14ac:dyDescent="0.2">
      <c r="A250" s="8">
        <v>9230000</v>
      </c>
      <c r="B250" s="3" t="s">
        <v>726</v>
      </c>
      <c r="C250" s="3">
        <v>90</v>
      </c>
      <c r="D250" s="8" t="s">
        <v>180</v>
      </c>
      <c r="E250" s="3" t="s">
        <v>181</v>
      </c>
      <c r="F250" s="24" t="s">
        <v>846</v>
      </c>
      <c r="G250" s="15" t="s">
        <v>250</v>
      </c>
      <c r="H250" s="18">
        <v>1188</v>
      </c>
      <c r="I250" s="18">
        <v>116.47058823529413</v>
      </c>
      <c r="J250" s="18">
        <v>0</v>
      </c>
      <c r="K250" s="18">
        <v>1188</v>
      </c>
      <c r="L250" s="60">
        <v>1188</v>
      </c>
      <c r="M250" s="61" t="s">
        <v>1</v>
      </c>
      <c r="N250" s="62">
        <v>7.2043999999999997E-2</v>
      </c>
      <c r="O250" s="60">
        <f t="shared" si="40"/>
        <v>85.588271999999989</v>
      </c>
      <c r="P250" s="63"/>
      <c r="Q250" s="61" t="str">
        <f t="shared" si="39"/>
        <v>SO</v>
      </c>
      <c r="R250" s="64">
        <v>7.2043999999999997E-2</v>
      </c>
      <c r="S250" s="60">
        <f t="shared" si="41"/>
        <v>85.588271999999989</v>
      </c>
      <c r="T250" s="65"/>
      <c r="U250" s="66">
        <f t="shared" si="42"/>
        <v>0</v>
      </c>
      <c r="V250" s="65"/>
      <c r="W250" s="61" t="s">
        <v>1</v>
      </c>
      <c r="X250" s="64">
        <v>7.2043999999999997E-2</v>
      </c>
      <c r="Y250" s="60">
        <f t="shared" si="43"/>
        <v>85.588271999999989</v>
      </c>
    </row>
    <row r="251" spans="1:25" x14ac:dyDescent="0.2">
      <c r="A251" s="8">
        <v>9230000</v>
      </c>
      <c r="B251" s="3" t="s">
        <v>726</v>
      </c>
      <c r="C251" s="3">
        <v>90</v>
      </c>
      <c r="D251" s="8" t="s">
        <v>192</v>
      </c>
      <c r="E251" s="3" t="s">
        <v>193</v>
      </c>
      <c r="F251" s="24" t="s">
        <v>847</v>
      </c>
      <c r="G251" s="15" t="s">
        <v>250</v>
      </c>
      <c r="H251" s="18">
        <v>9353</v>
      </c>
      <c r="I251" s="18">
        <v>165.24734982332154</v>
      </c>
      <c r="J251" s="18">
        <v>7914.53</v>
      </c>
      <c r="K251" s="18">
        <v>17267.53</v>
      </c>
      <c r="L251" s="60">
        <v>17267.53</v>
      </c>
      <c r="M251" s="61" t="s">
        <v>1</v>
      </c>
      <c r="N251" s="62">
        <v>7.2043999999999997E-2</v>
      </c>
      <c r="O251" s="60">
        <f t="shared" si="40"/>
        <v>1244.0219313199998</v>
      </c>
      <c r="P251" s="63"/>
      <c r="Q251" s="61" t="str">
        <f t="shared" si="39"/>
        <v>SO</v>
      </c>
      <c r="R251" s="64">
        <v>7.2043999999999997E-2</v>
      </c>
      <c r="S251" s="60">
        <f t="shared" si="41"/>
        <v>1244.0219313199998</v>
      </c>
      <c r="T251" s="65"/>
      <c r="U251" s="66">
        <f t="shared" si="42"/>
        <v>0</v>
      </c>
      <c r="V251" s="65"/>
      <c r="W251" s="61" t="s">
        <v>1</v>
      </c>
      <c r="X251" s="64">
        <v>7.2043999999999997E-2</v>
      </c>
      <c r="Y251" s="60">
        <f t="shared" si="43"/>
        <v>1244.0219313199998</v>
      </c>
    </row>
    <row r="252" spans="1:25" x14ac:dyDescent="0.2">
      <c r="A252" s="8">
        <v>9230000</v>
      </c>
      <c r="B252" s="3" t="s">
        <v>726</v>
      </c>
      <c r="C252" s="3">
        <v>90</v>
      </c>
      <c r="D252" s="8" t="s">
        <v>184</v>
      </c>
      <c r="E252" s="3" t="s">
        <v>185</v>
      </c>
      <c r="F252" s="24" t="s">
        <v>848</v>
      </c>
      <c r="G252" s="15" t="s">
        <v>250</v>
      </c>
      <c r="H252" s="18">
        <v>1029</v>
      </c>
      <c r="I252" s="18">
        <v>218.93617021276594</v>
      </c>
      <c r="J252" s="18">
        <v>60</v>
      </c>
      <c r="K252" s="18">
        <v>1089</v>
      </c>
      <c r="L252" s="60">
        <v>1089</v>
      </c>
      <c r="M252" s="61" t="s">
        <v>1</v>
      </c>
      <c r="N252" s="62">
        <v>7.2043999999999997E-2</v>
      </c>
      <c r="O252" s="60">
        <f t="shared" si="40"/>
        <v>78.455916000000002</v>
      </c>
      <c r="P252" s="63"/>
      <c r="Q252" s="61" t="str">
        <f t="shared" si="39"/>
        <v>SO</v>
      </c>
      <c r="R252" s="64">
        <v>7.2043999999999997E-2</v>
      </c>
      <c r="S252" s="60">
        <f t="shared" si="41"/>
        <v>78.455916000000002</v>
      </c>
      <c r="T252" s="65"/>
      <c r="U252" s="66">
        <f t="shared" si="42"/>
        <v>0</v>
      </c>
      <c r="V252" s="65"/>
      <c r="W252" s="61" t="s">
        <v>1</v>
      </c>
      <c r="X252" s="64">
        <v>7.2043999999999997E-2</v>
      </c>
      <c r="Y252" s="60">
        <f t="shared" si="43"/>
        <v>78.455916000000002</v>
      </c>
    </row>
    <row r="253" spans="1:25" ht="25.5" x14ac:dyDescent="0.2">
      <c r="A253" s="8">
        <v>9230000</v>
      </c>
      <c r="B253" s="3" t="s">
        <v>726</v>
      </c>
      <c r="C253" s="3">
        <v>90</v>
      </c>
      <c r="D253" s="8" t="s">
        <v>148</v>
      </c>
      <c r="E253" s="3" t="s">
        <v>147</v>
      </c>
      <c r="F253" s="24" t="s">
        <v>849</v>
      </c>
      <c r="G253" s="15"/>
      <c r="H253" s="18">
        <v>116555.06</v>
      </c>
      <c r="I253" s="18">
        <v>479.45314685314685</v>
      </c>
      <c r="J253" s="18">
        <v>0</v>
      </c>
      <c r="K253" s="38" t="s">
        <v>850</v>
      </c>
      <c r="L253" s="60">
        <v>-14742.429999999978</v>
      </c>
      <c r="M253" s="61" t="s">
        <v>1</v>
      </c>
      <c r="N253" s="62">
        <v>7.2043999999999997E-2</v>
      </c>
      <c r="O253" s="60">
        <f t="shared" si="40"/>
        <v>-1062.1036269199983</v>
      </c>
      <c r="P253" s="63"/>
      <c r="Q253" s="61" t="s">
        <v>14</v>
      </c>
      <c r="R253" s="64">
        <v>0</v>
      </c>
      <c r="S253" s="60">
        <f t="shared" si="41"/>
        <v>0</v>
      </c>
      <c r="T253" s="65"/>
      <c r="U253" s="66">
        <f t="shared" si="42"/>
        <v>1062.1036269199983</v>
      </c>
      <c r="V253" s="65"/>
      <c r="W253" s="61" t="s">
        <v>14</v>
      </c>
      <c r="X253" s="64">
        <v>0</v>
      </c>
      <c r="Y253" s="60">
        <f t="shared" si="43"/>
        <v>0</v>
      </c>
    </row>
    <row r="254" spans="1:25" x14ac:dyDescent="0.2">
      <c r="A254" s="8">
        <v>9230000</v>
      </c>
      <c r="B254" s="3" t="s">
        <v>726</v>
      </c>
      <c r="C254" s="3">
        <v>90</v>
      </c>
      <c r="D254" s="8" t="s">
        <v>177</v>
      </c>
      <c r="E254" s="3" t="s">
        <v>178</v>
      </c>
      <c r="F254" s="24" t="s">
        <v>851</v>
      </c>
      <c r="G254" s="15" t="s">
        <v>250</v>
      </c>
      <c r="H254" s="18">
        <v>737.5</v>
      </c>
      <c r="I254" s="18">
        <v>249.99999999999997</v>
      </c>
      <c r="J254" s="18">
        <v>134.94999999999999</v>
      </c>
      <c r="K254" s="18">
        <v>872.45</v>
      </c>
      <c r="L254" s="60">
        <v>872.45</v>
      </c>
      <c r="M254" s="61" t="s">
        <v>1</v>
      </c>
      <c r="N254" s="62">
        <v>7.2043999999999997E-2</v>
      </c>
      <c r="O254" s="60">
        <f t="shared" si="40"/>
        <v>62.854787800000004</v>
      </c>
      <c r="P254" s="63"/>
      <c r="Q254" s="61" t="str">
        <f>M254</f>
        <v>SO</v>
      </c>
      <c r="R254" s="64">
        <v>7.2043999999999997E-2</v>
      </c>
      <c r="S254" s="60">
        <f t="shared" si="41"/>
        <v>62.854787800000004</v>
      </c>
      <c r="T254" s="65"/>
      <c r="U254" s="66">
        <f t="shared" si="42"/>
        <v>0</v>
      </c>
      <c r="V254" s="65"/>
      <c r="W254" s="61" t="s">
        <v>27</v>
      </c>
      <c r="X254" s="64">
        <v>0.224742</v>
      </c>
      <c r="Y254" s="60">
        <f t="shared" si="43"/>
        <v>196.0761579</v>
      </c>
    </row>
    <row r="255" spans="1:25" x14ac:dyDescent="0.2">
      <c r="A255" s="8">
        <v>9230000</v>
      </c>
      <c r="B255" s="3" t="s">
        <v>726</v>
      </c>
      <c r="C255" s="3">
        <v>1</v>
      </c>
      <c r="D255" s="8" t="s">
        <v>46</v>
      </c>
      <c r="E255" s="3" t="s">
        <v>47</v>
      </c>
      <c r="F255" s="24" t="s">
        <v>852</v>
      </c>
      <c r="G255" s="15"/>
      <c r="H255" s="18">
        <v>43234.91</v>
      </c>
      <c r="I255" s="18">
        <v>254.86270926668243</v>
      </c>
      <c r="J255" s="18">
        <v>292.73</v>
      </c>
      <c r="K255" s="18">
        <v>43527.640000000007</v>
      </c>
      <c r="L255" s="60">
        <v>43527.64</v>
      </c>
      <c r="M255" s="61" t="s">
        <v>1</v>
      </c>
      <c r="N255" s="62">
        <v>7.2043999999999997E-2</v>
      </c>
      <c r="O255" s="60">
        <f t="shared" si="40"/>
        <v>3135.90529616</v>
      </c>
      <c r="P255" s="63"/>
      <c r="Q255" s="61" t="s">
        <v>4</v>
      </c>
      <c r="R255" s="64">
        <v>0</v>
      </c>
      <c r="S255" s="60">
        <f t="shared" si="41"/>
        <v>0</v>
      </c>
      <c r="T255" s="65"/>
      <c r="U255" s="66">
        <f t="shared" si="42"/>
        <v>-3135.90529616</v>
      </c>
      <c r="V255" s="65"/>
      <c r="W255" s="61" t="s">
        <v>4</v>
      </c>
      <c r="X255" s="64">
        <v>0</v>
      </c>
      <c r="Y255" s="60">
        <f t="shared" si="43"/>
        <v>0</v>
      </c>
    </row>
    <row r="256" spans="1:25" ht="25.5" x14ac:dyDescent="0.2">
      <c r="A256" s="8">
        <v>9230000</v>
      </c>
      <c r="B256" s="3" t="s">
        <v>726</v>
      </c>
      <c r="C256" s="3">
        <v>1</v>
      </c>
      <c r="D256" s="8" t="s">
        <v>171</v>
      </c>
      <c r="E256" s="3" t="s">
        <v>172</v>
      </c>
      <c r="F256" s="24" t="s">
        <v>853</v>
      </c>
      <c r="G256" s="15"/>
      <c r="H256" s="18">
        <v>141228.51999999999</v>
      </c>
      <c r="I256" s="18">
        <v>250.24544616911189</v>
      </c>
      <c r="J256" s="18">
        <v>545</v>
      </c>
      <c r="K256" s="18">
        <v>141773.51999999999</v>
      </c>
      <c r="L256" s="60">
        <v>141773.52000000002</v>
      </c>
      <c r="M256" s="61" t="s">
        <v>1</v>
      </c>
      <c r="N256" s="62">
        <v>7.2043999999999997E-2</v>
      </c>
      <c r="O256" s="60">
        <f t="shared" si="40"/>
        <v>10213.931474880001</v>
      </c>
      <c r="P256" s="63"/>
      <c r="Q256" s="61" t="s">
        <v>4</v>
      </c>
      <c r="R256" s="64">
        <v>0</v>
      </c>
      <c r="S256" s="60">
        <f t="shared" si="41"/>
        <v>0</v>
      </c>
      <c r="T256" s="65"/>
      <c r="U256" s="66">
        <f t="shared" si="42"/>
        <v>-10213.931474880001</v>
      </c>
      <c r="V256" s="65"/>
      <c r="W256" s="61" t="s">
        <v>4</v>
      </c>
      <c r="X256" s="64">
        <v>0</v>
      </c>
      <c r="Y256" s="60">
        <f t="shared" si="43"/>
        <v>0</v>
      </c>
    </row>
    <row r="257" spans="1:25" x14ac:dyDescent="0.2">
      <c r="A257" s="8">
        <v>9230000</v>
      </c>
      <c r="B257" s="3" t="s">
        <v>726</v>
      </c>
      <c r="C257" s="3">
        <v>90</v>
      </c>
      <c r="D257" s="8" t="s">
        <v>188</v>
      </c>
      <c r="E257" s="3" t="s">
        <v>189</v>
      </c>
      <c r="F257" s="29" t="s">
        <v>854</v>
      </c>
      <c r="G257" s="15">
        <v>9000000</v>
      </c>
      <c r="H257" s="18">
        <v>32795.5</v>
      </c>
      <c r="I257" s="18">
        <v>292.03472840605519</v>
      </c>
      <c r="J257" s="18">
        <v>952.53</v>
      </c>
      <c r="K257" s="18">
        <v>33748.03</v>
      </c>
      <c r="L257" s="60">
        <v>33748.03</v>
      </c>
      <c r="M257" s="61" t="s">
        <v>1</v>
      </c>
      <c r="N257" s="62">
        <v>7.2043999999999997E-2</v>
      </c>
      <c r="O257" s="60">
        <f t="shared" si="40"/>
        <v>2431.3430733199998</v>
      </c>
      <c r="P257" s="63"/>
      <c r="Q257" s="61" t="str">
        <f t="shared" ref="Q257:Q272" si="44">M257</f>
        <v>SO</v>
      </c>
      <c r="R257" s="64">
        <v>7.2043999999999997E-2</v>
      </c>
      <c r="S257" s="60">
        <f t="shared" si="41"/>
        <v>2431.3430733199998</v>
      </c>
      <c r="T257" s="65"/>
      <c r="U257" s="66">
        <f t="shared" si="42"/>
        <v>0</v>
      </c>
      <c r="V257" s="65"/>
      <c r="W257" s="61" t="s">
        <v>1</v>
      </c>
      <c r="X257" s="64">
        <v>7.2043999999999997E-2</v>
      </c>
      <c r="Y257" s="60">
        <f t="shared" si="43"/>
        <v>2431.3430733199998</v>
      </c>
    </row>
    <row r="258" spans="1:25" x14ac:dyDescent="0.2">
      <c r="A258" s="8">
        <v>9230000</v>
      </c>
      <c r="B258" s="3" t="s">
        <v>726</v>
      </c>
      <c r="C258" s="3">
        <v>90</v>
      </c>
      <c r="D258" s="8" t="s">
        <v>125</v>
      </c>
      <c r="E258" s="3" t="s">
        <v>126</v>
      </c>
      <c r="F258" s="25" t="s">
        <v>855</v>
      </c>
      <c r="G258" s="15"/>
      <c r="H258" s="18">
        <v>1015</v>
      </c>
      <c r="I258" s="18">
        <v>350</v>
      </c>
      <c r="J258" s="18">
        <v>0</v>
      </c>
      <c r="K258" s="18">
        <v>1015</v>
      </c>
      <c r="L258" s="60">
        <v>1015</v>
      </c>
      <c r="M258" s="61" t="s">
        <v>1</v>
      </c>
      <c r="N258" s="62">
        <v>7.2043999999999997E-2</v>
      </c>
      <c r="O258" s="60">
        <f t="shared" si="40"/>
        <v>73.124659999999992</v>
      </c>
      <c r="P258" s="63"/>
      <c r="Q258" s="61" t="str">
        <f t="shared" si="44"/>
        <v>SO</v>
      </c>
      <c r="R258" s="64">
        <v>7.2043999999999997E-2</v>
      </c>
      <c r="S258" s="60">
        <f t="shared" si="41"/>
        <v>73.124659999999992</v>
      </c>
      <c r="T258" s="65"/>
      <c r="U258" s="66">
        <f t="shared" si="42"/>
        <v>0</v>
      </c>
      <c r="V258" s="65"/>
      <c r="W258" s="61" t="s">
        <v>1</v>
      </c>
      <c r="X258" s="64">
        <v>7.2043999999999997E-2</v>
      </c>
      <c r="Y258" s="60">
        <f t="shared" si="43"/>
        <v>73.124659999999992</v>
      </c>
    </row>
    <row r="259" spans="1:25" x14ac:dyDescent="0.2">
      <c r="A259" s="8">
        <v>9230000</v>
      </c>
      <c r="B259" s="3" t="s">
        <v>726</v>
      </c>
      <c r="C259" s="3">
        <v>90</v>
      </c>
      <c r="D259" s="8" t="s">
        <v>56</v>
      </c>
      <c r="E259" s="3" t="s">
        <v>57</v>
      </c>
      <c r="F259" s="29" t="s">
        <v>856</v>
      </c>
      <c r="G259" s="15"/>
      <c r="H259" s="18">
        <v>1975</v>
      </c>
      <c r="I259" s="18">
        <v>250</v>
      </c>
      <c r="J259" s="18">
        <v>0</v>
      </c>
      <c r="K259" s="18">
        <v>1975</v>
      </c>
      <c r="L259" s="60">
        <v>1975</v>
      </c>
      <c r="M259" s="61" t="s">
        <v>1</v>
      </c>
      <c r="N259" s="62">
        <v>7.2043999999999997E-2</v>
      </c>
      <c r="O259" s="60">
        <f t="shared" si="40"/>
        <v>142.2869</v>
      </c>
      <c r="P259" s="63"/>
      <c r="Q259" s="61" t="str">
        <f t="shared" si="44"/>
        <v>SO</v>
      </c>
      <c r="R259" s="64">
        <v>7.2043999999999997E-2</v>
      </c>
      <c r="S259" s="60">
        <f t="shared" si="41"/>
        <v>142.2869</v>
      </c>
      <c r="T259" s="65"/>
      <c r="U259" s="66">
        <f t="shared" si="42"/>
        <v>0</v>
      </c>
      <c r="V259" s="65"/>
      <c r="W259" s="61" t="s">
        <v>1</v>
      </c>
      <c r="X259" s="64">
        <v>7.2043999999999997E-2</v>
      </c>
      <c r="Y259" s="60">
        <f t="shared" si="43"/>
        <v>142.2869</v>
      </c>
    </row>
    <row r="260" spans="1:25" x14ac:dyDescent="0.2">
      <c r="A260" s="8">
        <v>9230000</v>
      </c>
      <c r="B260" s="3" t="s">
        <v>726</v>
      </c>
      <c r="C260" s="3">
        <v>90</v>
      </c>
      <c r="D260" s="8" t="s">
        <v>165</v>
      </c>
      <c r="E260" s="3" t="s">
        <v>166</v>
      </c>
      <c r="F260" s="24" t="s">
        <v>857</v>
      </c>
      <c r="G260" s="15"/>
      <c r="H260" s="18">
        <v>17571</v>
      </c>
      <c r="I260" s="18">
        <v>135.26558891454965</v>
      </c>
      <c r="J260" s="18">
        <v>4648.66</v>
      </c>
      <c r="K260" s="18">
        <v>22219.66</v>
      </c>
      <c r="L260" s="60">
        <v>22219.66</v>
      </c>
      <c r="M260" s="61" t="s">
        <v>1</v>
      </c>
      <c r="N260" s="62">
        <v>7.2043999999999997E-2</v>
      </c>
      <c r="O260" s="60">
        <f t="shared" si="40"/>
        <v>1600.79318504</v>
      </c>
      <c r="P260" s="63"/>
      <c r="Q260" s="61" t="str">
        <f t="shared" si="44"/>
        <v>SO</v>
      </c>
      <c r="R260" s="64">
        <v>7.2043999999999997E-2</v>
      </c>
      <c r="S260" s="60">
        <f t="shared" si="41"/>
        <v>1600.79318504</v>
      </c>
      <c r="T260" s="65"/>
      <c r="U260" s="66">
        <f t="shared" si="42"/>
        <v>0</v>
      </c>
      <c r="V260" s="65"/>
      <c r="W260" s="61" t="s">
        <v>1</v>
      </c>
      <c r="X260" s="64">
        <v>7.2043999999999997E-2</v>
      </c>
      <c r="Y260" s="60">
        <f t="shared" si="43"/>
        <v>1600.79318504</v>
      </c>
    </row>
    <row r="261" spans="1:25" x14ac:dyDescent="0.2">
      <c r="A261" s="8">
        <v>9230000</v>
      </c>
      <c r="B261" s="3" t="s">
        <v>726</v>
      </c>
      <c r="C261" s="3">
        <v>90</v>
      </c>
      <c r="D261" s="8" t="s">
        <v>204</v>
      </c>
      <c r="E261" s="3" t="s">
        <v>205</v>
      </c>
      <c r="F261" s="29" t="s">
        <v>854</v>
      </c>
      <c r="G261" s="15">
        <v>908000</v>
      </c>
      <c r="H261" s="18">
        <v>25893.5</v>
      </c>
      <c r="I261" s="18">
        <v>189.00364963503651</v>
      </c>
      <c r="J261" s="18">
        <v>837.62</v>
      </c>
      <c r="K261" s="18">
        <v>26731.119999999999</v>
      </c>
      <c r="L261" s="60">
        <v>26731.119999999999</v>
      </c>
      <c r="M261" s="61" t="s">
        <v>1</v>
      </c>
      <c r="N261" s="62">
        <v>7.2043999999999997E-2</v>
      </c>
      <c r="O261" s="60">
        <f t="shared" si="40"/>
        <v>1925.8168092799999</v>
      </c>
      <c r="P261" s="63"/>
      <c r="Q261" s="61" t="str">
        <f t="shared" si="44"/>
        <v>SO</v>
      </c>
      <c r="R261" s="64">
        <v>7.2043999999999997E-2</v>
      </c>
      <c r="S261" s="60">
        <f t="shared" si="41"/>
        <v>1925.8168092799999</v>
      </c>
      <c r="T261" s="65"/>
      <c r="U261" s="66">
        <f t="shared" si="42"/>
        <v>0</v>
      </c>
      <c r="V261" s="65"/>
      <c r="W261" s="61" t="s">
        <v>1</v>
      </c>
      <c r="X261" s="64">
        <v>7.2043999999999997E-2</v>
      </c>
      <c r="Y261" s="60">
        <f t="shared" si="43"/>
        <v>1925.8168092799999</v>
      </c>
    </row>
    <row r="262" spans="1:25" x14ac:dyDescent="0.2">
      <c r="A262" s="8">
        <v>9230000</v>
      </c>
      <c r="B262" s="3" t="s">
        <v>726</v>
      </c>
      <c r="C262" s="3">
        <v>90</v>
      </c>
      <c r="D262" s="8" t="s">
        <v>133</v>
      </c>
      <c r="E262" s="3" t="s">
        <v>134</v>
      </c>
      <c r="F262" s="24" t="s">
        <v>858</v>
      </c>
      <c r="G262" s="15"/>
      <c r="H262" s="18">
        <v>1075</v>
      </c>
      <c r="I262" s="18">
        <v>215</v>
      </c>
      <c r="J262" s="18">
        <v>69.81</v>
      </c>
      <c r="K262" s="18">
        <v>1144.81</v>
      </c>
      <c r="L262" s="60">
        <v>1144.81</v>
      </c>
      <c r="M262" s="61" t="s">
        <v>1</v>
      </c>
      <c r="N262" s="62">
        <v>7.2043999999999997E-2</v>
      </c>
      <c r="O262" s="60">
        <f t="shared" si="40"/>
        <v>82.476691639999999</v>
      </c>
      <c r="P262" s="63"/>
      <c r="Q262" s="61" t="str">
        <f t="shared" si="44"/>
        <v>SO</v>
      </c>
      <c r="R262" s="64">
        <v>7.2043999999999997E-2</v>
      </c>
      <c r="S262" s="60">
        <f t="shared" si="41"/>
        <v>82.476691639999999</v>
      </c>
      <c r="T262" s="65"/>
      <c r="U262" s="66">
        <f t="shared" si="42"/>
        <v>0</v>
      </c>
      <c r="V262" s="65"/>
      <c r="W262" s="61" t="s">
        <v>1</v>
      </c>
      <c r="X262" s="64">
        <v>7.2043999999999997E-2</v>
      </c>
      <c r="Y262" s="60">
        <f t="shared" si="43"/>
        <v>82.476691639999999</v>
      </c>
    </row>
    <row r="263" spans="1:25" x14ac:dyDescent="0.2">
      <c r="A263" s="8">
        <v>9230000</v>
      </c>
      <c r="B263" s="3" t="s">
        <v>726</v>
      </c>
      <c r="C263" s="3">
        <v>90</v>
      </c>
      <c r="D263" s="8" t="s">
        <v>28</v>
      </c>
      <c r="E263" s="3" t="s">
        <v>29</v>
      </c>
      <c r="F263" s="25" t="s">
        <v>859</v>
      </c>
      <c r="G263" s="15"/>
      <c r="H263" s="18">
        <v>2643.36</v>
      </c>
      <c r="I263" s="18">
        <v>251.74857142857144</v>
      </c>
      <c r="J263" s="18">
        <v>909.88</v>
      </c>
      <c r="K263" s="18">
        <v>3553.2400000000002</v>
      </c>
      <c r="L263" s="60">
        <v>3553.24</v>
      </c>
      <c r="M263" s="61" t="s">
        <v>1</v>
      </c>
      <c r="N263" s="62">
        <v>7.2043999999999997E-2</v>
      </c>
      <c r="O263" s="60">
        <f t="shared" si="40"/>
        <v>255.98962255999999</v>
      </c>
      <c r="P263" s="63"/>
      <c r="Q263" s="61" t="str">
        <f t="shared" si="44"/>
        <v>SO</v>
      </c>
      <c r="R263" s="64">
        <v>7.2043999999999997E-2</v>
      </c>
      <c r="S263" s="60">
        <f t="shared" si="41"/>
        <v>255.98962255999999</v>
      </c>
      <c r="T263" s="65"/>
      <c r="U263" s="66">
        <f t="shared" si="42"/>
        <v>0</v>
      </c>
      <c r="V263" s="65"/>
      <c r="W263" s="61" t="s">
        <v>1</v>
      </c>
      <c r="X263" s="64">
        <v>7.2043999999999997E-2</v>
      </c>
      <c r="Y263" s="60">
        <f t="shared" si="43"/>
        <v>255.98962255999999</v>
      </c>
    </row>
    <row r="264" spans="1:25" x14ac:dyDescent="0.2">
      <c r="A264" s="8">
        <v>9230000</v>
      </c>
      <c r="B264" s="3" t="s">
        <v>726</v>
      </c>
      <c r="C264" s="3">
        <v>90</v>
      </c>
      <c r="D264" s="8" t="s">
        <v>74</v>
      </c>
      <c r="E264" s="3" t="s">
        <v>75</v>
      </c>
      <c r="F264" s="25" t="s">
        <v>833</v>
      </c>
      <c r="G264" s="15">
        <v>275000</v>
      </c>
      <c r="H264" s="18">
        <v>3513.6</v>
      </c>
      <c r="I264" s="18">
        <v>256.46715328467155</v>
      </c>
      <c r="J264" s="18">
        <v>387.2</v>
      </c>
      <c r="K264" s="18">
        <v>3900.7999999999997</v>
      </c>
      <c r="L264" s="60">
        <v>3900.7999999999997</v>
      </c>
      <c r="M264" s="61" t="s">
        <v>1</v>
      </c>
      <c r="N264" s="62">
        <v>7.2043999999999997E-2</v>
      </c>
      <c r="O264" s="60">
        <f t="shared" si="40"/>
        <v>281.02923519999996</v>
      </c>
      <c r="P264" s="63"/>
      <c r="Q264" s="61" t="str">
        <f t="shared" si="44"/>
        <v>SO</v>
      </c>
      <c r="R264" s="64">
        <v>7.2043999999999997E-2</v>
      </c>
      <c r="S264" s="60">
        <f t="shared" si="41"/>
        <v>281.02923519999996</v>
      </c>
      <c r="T264" s="65"/>
      <c r="U264" s="66">
        <f t="shared" si="42"/>
        <v>0</v>
      </c>
      <c r="V264" s="65"/>
      <c r="W264" s="61" t="s">
        <v>1</v>
      </c>
      <c r="X264" s="64">
        <v>7.2043999999999997E-2</v>
      </c>
      <c r="Y264" s="60">
        <f t="shared" si="43"/>
        <v>281.02923519999996</v>
      </c>
    </row>
    <row r="265" spans="1:25" x14ac:dyDescent="0.2">
      <c r="A265" s="8">
        <v>9230000</v>
      </c>
      <c r="B265" s="3" t="s">
        <v>726</v>
      </c>
      <c r="C265" s="3">
        <v>90</v>
      </c>
      <c r="D265" s="8" t="s">
        <v>196</v>
      </c>
      <c r="E265" s="3" t="s">
        <v>197</v>
      </c>
      <c r="F265" s="25" t="s">
        <v>860</v>
      </c>
      <c r="G265" s="15"/>
      <c r="H265" s="18">
        <v>229081.4</v>
      </c>
      <c r="I265" s="18">
        <v>350.43812146244449</v>
      </c>
      <c r="J265" s="18">
        <v>2788.98</v>
      </c>
      <c r="K265" s="18">
        <v>231870.38</v>
      </c>
      <c r="L265" s="60">
        <v>231870.35</v>
      </c>
      <c r="M265" s="61" t="s">
        <v>1</v>
      </c>
      <c r="N265" s="62">
        <v>7.2043999999999997E-2</v>
      </c>
      <c r="O265" s="60">
        <f t="shared" si="40"/>
        <v>16704.867495399998</v>
      </c>
      <c r="P265" s="63"/>
      <c r="Q265" s="61" t="str">
        <f t="shared" si="44"/>
        <v>SO</v>
      </c>
      <c r="R265" s="64">
        <v>7.2043999999999997E-2</v>
      </c>
      <c r="S265" s="60">
        <f t="shared" si="41"/>
        <v>16704.867495399998</v>
      </c>
      <c r="T265" s="65"/>
      <c r="U265" s="66">
        <f t="shared" si="42"/>
        <v>0</v>
      </c>
      <c r="V265" s="65"/>
      <c r="W265" s="61" t="s">
        <v>1</v>
      </c>
      <c r="X265" s="64">
        <v>7.2043999999999997E-2</v>
      </c>
      <c r="Y265" s="60">
        <f t="shared" si="43"/>
        <v>16704.867495399998</v>
      </c>
    </row>
    <row r="266" spans="1:25" x14ac:dyDescent="0.2">
      <c r="A266" s="8">
        <v>9230000</v>
      </c>
      <c r="B266" s="3" t="s">
        <v>726</v>
      </c>
      <c r="C266" s="3">
        <v>90</v>
      </c>
      <c r="D266" s="8" t="s">
        <v>68</v>
      </c>
      <c r="E266" s="3" t="s">
        <v>69</v>
      </c>
      <c r="F266" s="29" t="s">
        <v>861</v>
      </c>
      <c r="G266" s="15"/>
      <c r="H266" s="18">
        <v>12151.5</v>
      </c>
      <c r="I266" s="18">
        <v>140.80533024333721</v>
      </c>
      <c r="J266" s="18">
        <v>1891.8</v>
      </c>
      <c r="K266" s="18">
        <v>14043.3</v>
      </c>
      <c r="L266" s="60">
        <v>14043.3</v>
      </c>
      <c r="M266" s="61" t="s">
        <v>1</v>
      </c>
      <c r="N266" s="62">
        <v>7.2043999999999997E-2</v>
      </c>
      <c r="O266" s="60">
        <f t="shared" si="40"/>
        <v>1011.7355051999999</v>
      </c>
      <c r="P266" s="63"/>
      <c r="Q266" s="61" t="str">
        <f t="shared" si="44"/>
        <v>SO</v>
      </c>
      <c r="R266" s="64">
        <v>7.2043999999999997E-2</v>
      </c>
      <c r="S266" s="60">
        <f t="shared" si="41"/>
        <v>1011.7355051999999</v>
      </c>
      <c r="T266" s="65"/>
      <c r="U266" s="66">
        <f t="shared" si="42"/>
        <v>0</v>
      </c>
      <c r="V266" s="65"/>
      <c r="W266" s="61" t="s">
        <v>1</v>
      </c>
      <c r="X266" s="64">
        <v>7.2043999999999997E-2</v>
      </c>
      <c r="Y266" s="60">
        <f t="shared" si="43"/>
        <v>1011.7355051999999</v>
      </c>
    </row>
    <row r="267" spans="1:25" x14ac:dyDescent="0.2">
      <c r="A267" s="8">
        <v>9230000</v>
      </c>
      <c r="B267" s="3" t="s">
        <v>726</v>
      </c>
      <c r="C267" s="3">
        <v>108</v>
      </c>
      <c r="D267" s="8" t="s">
        <v>101</v>
      </c>
      <c r="E267" s="3" t="s">
        <v>102</v>
      </c>
      <c r="F267" s="29" t="s">
        <v>827</v>
      </c>
      <c r="G267" s="15"/>
      <c r="H267" s="18">
        <v>6851.2</v>
      </c>
      <c r="I267" s="18">
        <v>258.43832516031682</v>
      </c>
      <c r="J267" s="18">
        <v>0</v>
      </c>
      <c r="K267" s="18">
        <v>6851.2</v>
      </c>
      <c r="L267" s="60">
        <v>6851.2</v>
      </c>
      <c r="M267" s="61" t="s">
        <v>4</v>
      </c>
      <c r="N267" s="62">
        <v>0</v>
      </c>
      <c r="O267" s="60">
        <f t="shared" si="40"/>
        <v>0</v>
      </c>
      <c r="P267" s="63"/>
      <c r="Q267" s="61" t="str">
        <f t="shared" si="44"/>
        <v>OR</v>
      </c>
      <c r="R267" s="64">
        <v>0</v>
      </c>
      <c r="S267" s="60">
        <f t="shared" si="41"/>
        <v>0</v>
      </c>
      <c r="T267" s="65"/>
      <c r="U267" s="66">
        <f t="shared" si="42"/>
        <v>0</v>
      </c>
      <c r="V267" s="65"/>
      <c r="W267" s="61" t="s">
        <v>4</v>
      </c>
      <c r="X267" s="64">
        <v>0</v>
      </c>
      <c r="Y267" s="60">
        <f t="shared" si="43"/>
        <v>0</v>
      </c>
    </row>
    <row r="268" spans="1:25" x14ac:dyDescent="0.2">
      <c r="A268" s="8">
        <v>9230000</v>
      </c>
      <c r="B268" s="3" t="s">
        <v>726</v>
      </c>
      <c r="C268" s="3">
        <v>108</v>
      </c>
      <c r="D268" s="8" t="s">
        <v>99</v>
      </c>
      <c r="E268" s="3" t="s">
        <v>100</v>
      </c>
      <c r="F268" s="29" t="s">
        <v>862</v>
      </c>
      <c r="G268" s="15"/>
      <c r="H268" s="18">
        <v>410.8</v>
      </c>
      <c r="I268" s="18">
        <v>260</v>
      </c>
      <c r="J268" s="18">
        <v>0</v>
      </c>
      <c r="K268" s="18">
        <v>410.8</v>
      </c>
      <c r="L268" s="60">
        <v>410.8</v>
      </c>
      <c r="M268" s="61" t="s">
        <v>4</v>
      </c>
      <c r="N268" s="62">
        <v>0</v>
      </c>
      <c r="O268" s="60">
        <f t="shared" si="40"/>
        <v>0</v>
      </c>
      <c r="P268" s="63"/>
      <c r="Q268" s="61" t="str">
        <f t="shared" si="44"/>
        <v>OR</v>
      </c>
      <c r="R268" s="64">
        <v>0</v>
      </c>
      <c r="S268" s="60">
        <f t="shared" si="41"/>
        <v>0</v>
      </c>
      <c r="T268" s="65"/>
      <c r="U268" s="66">
        <f t="shared" si="42"/>
        <v>0</v>
      </c>
      <c r="V268" s="65"/>
      <c r="W268" s="61" t="s">
        <v>4</v>
      </c>
      <c r="X268" s="64">
        <v>0</v>
      </c>
      <c r="Y268" s="60">
        <f t="shared" si="43"/>
        <v>0</v>
      </c>
    </row>
    <row r="269" spans="1:25" x14ac:dyDescent="0.2">
      <c r="A269" s="8">
        <v>9230000</v>
      </c>
      <c r="B269" s="3" t="s">
        <v>726</v>
      </c>
      <c r="C269" s="3">
        <v>108</v>
      </c>
      <c r="D269" s="8" t="s">
        <v>97</v>
      </c>
      <c r="E269" s="3" t="s">
        <v>98</v>
      </c>
      <c r="F269" s="29" t="s">
        <v>827</v>
      </c>
      <c r="G269" s="15"/>
      <c r="H269" s="18">
        <v>543.33000000000004</v>
      </c>
      <c r="I269" s="18">
        <v>250.38248847926269</v>
      </c>
      <c r="J269" s="18">
        <v>0</v>
      </c>
      <c r="K269" s="18">
        <v>543.33000000000004</v>
      </c>
      <c r="L269" s="60">
        <v>543.32999999999993</v>
      </c>
      <c r="M269" s="61" t="s">
        <v>4</v>
      </c>
      <c r="N269" s="62">
        <v>0</v>
      </c>
      <c r="O269" s="60">
        <f t="shared" si="40"/>
        <v>0</v>
      </c>
      <c r="P269" s="63"/>
      <c r="Q269" s="61" t="str">
        <f t="shared" si="44"/>
        <v>OR</v>
      </c>
      <c r="R269" s="64">
        <v>0</v>
      </c>
      <c r="S269" s="60">
        <f t="shared" si="41"/>
        <v>0</v>
      </c>
      <c r="T269" s="65"/>
      <c r="U269" s="66">
        <f t="shared" si="42"/>
        <v>0</v>
      </c>
      <c r="V269" s="65"/>
      <c r="W269" s="61" t="s">
        <v>4</v>
      </c>
      <c r="X269" s="64">
        <v>0</v>
      </c>
      <c r="Y269" s="60">
        <f t="shared" si="43"/>
        <v>0</v>
      </c>
    </row>
    <row r="270" spans="1:25" x14ac:dyDescent="0.2">
      <c r="A270" s="8">
        <v>9230000</v>
      </c>
      <c r="B270" s="3" t="s">
        <v>726</v>
      </c>
      <c r="C270" s="3">
        <v>108</v>
      </c>
      <c r="D270" s="8" t="s">
        <v>95</v>
      </c>
      <c r="E270" s="3" t="s">
        <v>96</v>
      </c>
      <c r="F270" s="29" t="s">
        <v>863</v>
      </c>
      <c r="G270" s="15"/>
      <c r="H270" s="18">
        <v>390</v>
      </c>
      <c r="I270" s="18">
        <v>260</v>
      </c>
      <c r="J270" s="18">
        <v>0</v>
      </c>
      <c r="K270" s="18">
        <v>390</v>
      </c>
      <c r="L270" s="60">
        <v>390</v>
      </c>
      <c r="M270" s="61" t="s">
        <v>4</v>
      </c>
      <c r="N270" s="62">
        <v>0</v>
      </c>
      <c r="O270" s="60">
        <f t="shared" si="40"/>
        <v>0</v>
      </c>
      <c r="P270" s="63"/>
      <c r="Q270" s="61" t="str">
        <f t="shared" si="44"/>
        <v>OR</v>
      </c>
      <c r="R270" s="64">
        <v>0</v>
      </c>
      <c r="S270" s="60">
        <f t="shared" si="41"/>
        <v>0</v>
      </c>
      <c r="T270" s="65"/>
      <c r="U270" s="66">
        <f t="shared" si="42"/>
        <v>0</v>
      </c>
      <c r="V270" s="65"/>
      <c r="W270" s="61" t="s">
        <v>4</v>
      </c>
      <c r="X270" s="64">
        <v>0</v>
      </c>
      <c r="Y270" s="60">
        <f t="shared" si="43"/>
        <v>0</v>
      </c>
    </row>
    <row r="271" spans="1:25" x14ac:dyDescent="0.2">
      <c r="A271" s="8">
        <v>9230000</v>
      </c>
      <c r="B271" s="3" t="s">
        <v>726</v>
      </c>
      <c r="C271" s="3">
        <v>90</v>
      </c>
      <c r="D271" s="8" t="s">
        <v>216</v>
      </c>
      <c r="E271" s="3" t="s">
        <v>217</v>
      </c>
      <c r="F271" s="29" t="s">
        <v>864</v>
      </c>
      <c r="G271" s="15"/>
      <c r="H271" s="18">
        <v>11390</v>
      </c>
      <c r="I271" s="18">
        <v>367.41935483870969</v>
      </c>
      <c r="J271" s="18">
        <v>0</v>
      </c>
      <c r="K271" s="18">
        <v>11390</v>
      </c>
      <c r="L271" s="60">
        <v>11390</v>
      </c>
      <c r="M271" s="61" t="s">
        <v>1</v>
      </c>
      <c r="N271" s="62">
        <v>7.2043999999999997E-2</v>
      </c>
      <c r="O271" s="60">
        <f t="shared" si="40"/>
        <v>820.58115999999995</v>
      </c>
      <c r="P271" s="63"/>
      <c r="Q271" s="61" t="str">
        <f t="shared" si="44"/>
        <v>SO</v>
      </c>
      <c r="R271" s="64">
        <v>7.2043999999999997E-2</v>
      </c>
      <c r="S271" s="60">
        <f t="shared" si="41"/>
        <v>820.58115999999995</v>
      </c>
      <c r="T271" s="65"/>
      <c r="U271" s="66">
        <f t="shared" si="42"/>
        <v>0</v>
      </c>
      <c r="V271" s="65"/>
      <c r="W271" s="61" t="s">
        <v>1</v>
      </c>
      <c r="X271" s="64">
        <v>7.2043999999999997E-2</v>
      </c>
      <c r="Y271" s="60">
        <f t="shared" si="43"/>
        <v>820.58115999999995</v>
      </c>
    </row>
    <row r="272" spans="1:25" x14ac:dyDescent="0.2">
      <c r="A272" s="8">
        <v>9230000</v>
      </c>
      <c r="B272" s="3" t="s">
        <v>726</v>
      </c>
      <c r="C272" s="3">
        <v>1</v>
      </c>
      <c r="D272" s="8" t="s">
        <v>232</v>
      </c>
      <c r="E272" s="3" t="s">
        <v>233</v>
      </c>
      <c r="F272" s="24" t="s">
        <v>879</v>
      </c>
      <c r="G272" s="15"/>
      <c r="H272" s="23">
        <v>21182.13</v>
      </c>
      <c r="I272" s="21">
        <v>417.39</v>
      </c>
      <c r="J272" s="21">
        <v>0.98</v>
      </c>
      <c r="K272" s="23">
        <v>21183.11</v>
      </c>
      <c r="L272" s="60">
        <v>21183.11</v>
      </c>
      <c r="M272" s="61" t="s">
        <v>1</v>
      </c>
      <c r="N272" s="62">
        <v>7.2043999999999997E-2</v>
      </c>
      <c r="O272" s="60">
        <f t="shared" si="40"/>
        <v>1526.11597684</v>
      </c>
      <c r="P272" s="63"/>
      <c r="Q272" s="61" t="str">
        <f t="shared" si="44"/>
        <v>SO</v>
      </c>
      <c r="R272" s="64">
        <v>7.2043999999999997E-2</v>
      </c>
      <c r="S272" s="60">
        <f t="shared" si="41"/>
        <v>1526.11597684</v>
      </c>
      <c r="T272" s="65"/>
      <c r="U272" s="66">
        <f t="shared" si="42"/>
        <v>0</v>
      </c>
      <c r="V272" s="65"/>
      <c r="W272" s="61" t="s">
        <v>1</v>
      </c>
      <c r="X272" s="64">
        <v>7.2043999999999997E-2</v>
      </c>
      <c r="Y272" s="60">
        <f t="shared" si="43"/>
        <v>1526.11597684</v>
      </c>
    </row>
    <row r="273" spans="1:25" x14ac:dyDescent="0.2">
      <c r="A273" s="8">
        <v>9230000</v>
      </c>
      <c r="B273" s="3" t="s">
        <v>726</v>
      </c>
      <c r="C273" s="3">
        <v>1</v>
      </c>
      <c r="D273" s="8" t="s">
        <v>149</v>
      </c>
      <c r="E273" s="3" t="s">
        <v>150</v>
      </c>
      <c r="F273" s="19" t="s">
        <v>880</v>
      </c>
      <c r="G273" s="15"/>
      <c r="H273" s="23">
        <v>7980</v>
      </c>
      <c r="I273" s="21">
        <v>334.17</v>
      </c>
      <c r="J273" s="31">
        <v>0</v>
      </c>
      <c r="K273" s="31">
        <v>7980</v>
      </c>
      <c r="L273" s="60">
        <v>7980</v>
      </c>
      <c r="M273" s="61" t="s">
        <v>1</v>
      </c>
      <c r="N273" s="62">
        <v>7.2043999999999997E-2</v>
      </c>
      <c r="O273" s="60">
        <f t="shared" si="40"/>
        <v>574.91111999999998</v>
      </c>
      <c r="P273" s="63"/>
      <c r="Q273" s="61" t="s">
        <v>6</v>
      </c>
      <c r="R273" s="64">
        <v>0</v>
      </c>
      <c r="S273" s="60">
        <f t="shared" si="41"/>
        <v>0</v>
      </c>
      <c r="T273" s="65"/>
      <c r="U273" s="66">
        <f t="shared" si="42"/>
        <v>-574.91111999999998</v>
      </c>
      <c r="V273" s="65"/>
      <c r="W273" s="61" t="s">
        <v>6</v>
      </c>
      <c r="X273" s="64">
        <v>0</v>
      </c>
      <c r="Y273" s="60">
        <f t="shared" si="43"/>
        <v>0</v>
      </c>
    </row>
    <row r="274" spans="1:25" x14ac:dyDescent="0.2">
      <c r="A274" s="8">
        <v>9230000</v>
      </c>
      <c r="B274" s="3" t="s">
        <v>726</v>
      </c>
      <c r="C274" s="3">
        <v>1</v>
      </c>
      <c r="D274" s="8" t="s">
        <v>105</v>
      </c>
      <c r="E274" s="3" t="s">
        <v>106</v>
      </c>
      <c r="F274" s="19" t="s">
        <v>881</v>
      </c>
      <c r="G274" s="15"/>
      <c r="H274" s="21">
        <v>9390.8799999999992</v>
      </c>
      <c r="I274" s="21">
        <v>339.62</v>
      </c>
      <c r="J274" s="31">
        <v>57.2</v>
      </c>
      <c r="K274" s="31">
        <v>9448.08</v>
      </c>
      <c r="L274" s="60">
        <v>9448.08</v>
      </c>
      <c r="M274" s="61" t="s">
        <v>1</v>
      </c>
      <c r="N274" s="62">
        <v>7.2043999999999997E-2</v>
      </c>
      <c r="O274" s="60">
        <f t="shared" si="40"/>
        <v>680.67747551999992</v>
      </c>
      <c r="P274" s="63"/>
      <c r="Q274" s="61" t="str">
        <f>M274</f>
        <v>SO</v>
      </c>
      <c r="R274" s="64">
        <v>7.2043999999999997E-2</v>
      </c>
      <c r="S274" s="60">
        <f t="shared" si="41"/>
        <v>680.67747551999992</v>
      </c>
      <c r="T274" s="65"/>
      <c r="U274" s="66">
        <f t="shared" si="42"/>
        <v>0</v>
      </c>
      <c r="V274" s="65"/>
      <c r="W274" s="61" t="s">
        <v>1</v>
      </c>
      <c r="X274" s="64">
        <v>7.2043999999999997E-2</v>
      </c>
      <c r="Y274" s="60">
        <f t="shared" si="43"/>
        <v>680.67747551999992</v>
      </c>
    </row>
    <row r="275" spans="1:25" x14ac:dyDescent="0.2">
      <c r="A275" s="8">
        <v>9230000</v>
      </c>
      <c r="B275" s="3" t="s">
        <v>726</v>
      </c>
      <c r="C275" s="3">
        <v>1</v>
      </c>
      <c r="D275" s="8" t="s">
        <v>34</v>
      </c>
      <c r="E275" s="3" t="s">
        <v>35</v>
      </c>
      <c r="F275" s="19" t="s">
        <v>882</v>
      </c>
      <c r="G275" s="15"/>
      <c r="H275" s="23">
        <v>17045</v>
      </c>
      <c r="I275" s="21">
        <v>339.94</v>
      </c>
      <c r="J275" s="31">
        <v>0</v>
      </c>
      <c r="K275" s="31">
        <v>17045</v>
      </c>
      <c r="L275" s="60">
        <v>17045</v>
      </c>
      <c r="M275" s="61" t="s">
        <v>1</v>
      </c>
      <c r="N275" s="62">
        <v>7.2043999999999997E-2</v>
      </c>
      <c r="O275" s="60">
        <f t="shared" si="40"/>
        <v>1227.9899800000001</v>
      </c>
      <c r="P275" s="63"/>
      <c r="Q275" s="61" t="s">
        <v>5</v>
      </c>
      <c r="R275" s="64">
        <v>0</v>
      </c>
      <c r="S275" s="60">
        <f t="shared" si="41"/>
        <v>0</v>
      </c>
      <c r="T275" s="65"/>
      <c r="U275" s="66">
        <f t="shared" si="42"/>
        <v>-1227.9899800000001</v>
      </c>
      <c r="V275" s="65"/>
      <c r="W275" s="61" t="s">
        <v>5</v>
      </c>
      <c r="X275" s="64">
        <v>0</v>
      </c>
      <c r="Y275" s="60">
        <f t="shared" si="43"/>
        <v>0</v>
      </c>
    </row>
    <row r="276" spans="1:25" x14ac:dyDescent="0.2">
      <c r="A276" s="8">
        <v>9230000</v>
      </c>
      <c r="B276" s="3" t="s">
        <v>726</v>
      </c>
      <c r="C276" s="3">
        <v>1</v>
      </c>
      <c r="D276" s="8" t="s">
        <v>15</v>
      </c>
      <c r="E276" s="3" t="s">
        <v>16</v>
      </c>
      <c r="F276" s="19" t="s">
        <v>883</v>
      </c>
      <c r="G276" s="15"/>
      <c r="H276" s="23">
        <v>4852</v>
      </c>
      <c r="I276" s="21">
        <v>212.63</v>
      </c>
      <c r="J276" s="31">
        <v>0</v>
      </c>
      <c r="K276" s="31">
        <v>4852</v>
      </c>
      <c r="L276" s="60">
        <v>4852</v>
      </c>
      <c r="M276" s="61" t="s">
        <v>1</v>
      </c>
      <c r="N276" s="62">
        <v>7.2043999999999997E-2</v>
      </c>
      <c r="O276" s="60">
        <f t="shared" si="40"/>
        <v>349.55748799999998</v>
      </c>
      <c r="P276" s="63"/>
      <c r="Q276" s="61" t="s">
        <v>17</v>
      </c>
      <c r="R276" s="64">
        <v>0</v>
      </c>
      <c r="S276" s="60">
        <f t="shared" si="41"/>
        <v>0</v>
      </c>
      <c r="T276" s="65"/>
      <c r="U276" s="66">
        <f t="shared" si="42"/>
        <v>-349.55748799999998</v>
      </c>
      <c r="V276" s="65"/>
      <c r="W276" s="61" t="s">
        <v>17</v>
      </c>
      <c r="X276" s="64">
        <v>0</v>
      </c>
      <c r="Y276" s="60">
        <f t="shared" si="43"/>
        <v>0</v>
      </c>
    </row>
    <row r="277" spans="1:25" x14ac:dyDescent="0.2">
      <c r="A277" s="8">
        <v>9230000</v>
      </c>
      <c r="B277" s="3" t="s">
        <v>726</v>
      </c>
      <c r="C277" s="3">
        <v>1</v>
      </c>
      <c r="D277" s="8" t="s">
        <v>50</v>
      </c>
      <c r="E277" s="3" t="s">
        <v>51</v>
      </c>
      <c r="F277" s="35" t="s">
        <v>884</v>
      </c>
      <c r="G277" s="15"/>
      <c r="H277" s="23">
        <v>217.5</v>
      </c>
      <c r="I277" s="23">
        <v>290</v>
      </c>
      <c r="J277" s="23">
        <v>3.3</v>
      </c>
      <c r="K277" s="23">
        <v>220.8</v>
      </c>
      <c r="L277" s="60">
        <v>220.8</v>
      </c>
      <c r="M277" s="61" t="s">
        <v>1</v>
      </c>
      <c r="N277" s="62">
        <v>7.2043999999999997E-2</v>
      </c>
      <c r="O277" s="60">
        <f t="shared" si="40"/>
        <v>15.907315199999999</v>
      </c>
      <c r="P277" s="63"/>
      <c r="Q277" s="61" t="str">
        <f>M277</f>
        <v>SO</v>
      </c>
      <c r="R277" s="64">
        <v>7.2043999999999997E-2</v>
      </c>
      <c r="S277" s="60">
        <f t="shared" si="41"/>
        <v>15.907315199999999</v>
      </c>
      <c r="T277" s="65"/>
      <c r="U277" s="66">
        <f t="shared" si="42"/>
        <v>0</v>
      </c>
      <c r="V277" s="65"/>
      <c r="W277" s="61" t="s">
        <v>1</v>
      </c>
      <c r="X277" s="64">
        <v>7.2043999999999997E-2</v>
      </c>
      <c r="Y277" s="60">
        <f t="shared" si="43"/>
        <v>15.907315199999999</v>
      </c>
    </row>
    <row r="278" spans="1:25" x14ac:dyDescent="0.2">
      <c r="A278" s="8">
        <v>9230000</v>
      </c>
      <c r="B278" s="3" t="s">
        <v>726</v>
      </c>
      <c r="C278" s="3">
        <v>1</v>
      </c>
      <c r="D278" s="8" t="s">
        <v>91</v>
      </c>
      <c r="E278" s="3" t="s">
        <v>92</v>
      </c>
      <c r="F278" s="19" t="s">
        <v>885</v>
      </c>
      <c r="G278" s="15"/>
      <c r="H278" s="23">
        <v>2655.5</v>
      </c>
      <c r="I278" s="23">
        <v>235</v>
      </c>
      <c r="J278" s="23">
        <v>14.4</v>
      </c>
      <c r="K278" s="23">
        <v>2669.9</v>
      </c>
      <c r="L278" s="60">
        <v>2669.9</v>
      </c>
      <c r="M278" s="61" t="s">
        <v>1</v>
      </c>
      <c r="N278" s="62">
        <v>7.2043999999999997E-2</v>
      </c>
      <c r="O278" s="60">
        <f t="shared" si="40"/>
        <v>192.3502756</v>
      </c>
      <c r="P278" s="63"/>
      <c r="Q278" s="61" t="str">
        <f>M278</f>
        <v>SO</v>
      </c>
      <c r="R278" s="64">
        <v>7.2043999999999997E-2</v>
      </c>
      <c r="S278" s="60">
        <f t="shared" si="41"/>
        <v>192.3502756</v>
      </c>
      <c r="T278" s="65"/>
      <c r="U278" s="66">
        <f t="shared" si="42"/>
        <v>0</v>
      </c>
      <c r="V278" s="65"/>
      <c r="W278" s="61" t="s">
        <v>1</v>
      </c>
      <c r="X278" s="64">
        <v>7.2043999999999997E-2</v>
      </c>
      <c r="Y278" s="60">
        <f t="shared" si="43"/>
        <v>192.3502756</v>
      </c>
    </row>
    <row r="279" spans="1:25" x14ac:dyDescent="0.2">
      <c r="A279" s="8">
        <v>9230000</v>
      </c>
      <c r="B279" s="3" t="s">
        <v>726</v>
      </c>
      <c r="C279" s="3">
        <v>1</v>
      </c>
      <c r="D279" s="8" t="s">
        <v>230</v>
      </c>
      <c r="E279" s="3" t="s">
        <v>231</v>
      </c>
      <c r="F279" s="24" t="s">
        <v>886</v>
      </c>
      <c r="G279" s="15"/>
      <c r="H279" s="23">
        <v>36600</v>
      </c>
      <c r="I279" s="23">
        <v>227.6</v>
      </c>
      <c r="J279" s="23">
        <v>1422.12</v>
      </c>
      <c r="K279" s="23">
        <v>38022.120000000003</v>
      </c>
      <c r="L279" s="60">
        <v>38022.119999999995</v>
      </c>
      <c r="M279" s="61" t="s">
        <v>1</v>
      </c>
      <c r="N279" s="62">
        <v>7.2043999999999997E-2</v>
      </c>
      <c r="O279" s="60">
        <f t="shared" si="40"/>
        <v>2739.2656132799993</v>
      </c>
      <c r="P279" s="63"/>
      <c r="Q279" s="61" t="str">
        <f>M279</f>
        <v>SO</v>
      </c>
      <c r="R279" s="64">
        <v>7.2043999999999997E-2</v>
      </c>
      <c r="S279" s="60">
        <f t="shared" si="41"/>
        <v>2739.2656132799993</v>
      </c>
      <c r="T279" s="65"/>
      <c r="U279" s="66">
        <f t="shared" si="42"/>
        <v>0</v>
      </c>
      <c r="V279" s="65"/>
      <c r="W279" s="61" t="s">
        <v>111</v>
      </c>
      <c r="X279" s="64">
        <v>0</v>
      </c>
      <c r="Y279" s="60">
        <f t="shared" si="43"/>
        <v>0</v>
      </c>
    </row>
    <row r="280" spans="1:25" x14ac:dyDescent="0.2">
      <c r="A280" s="8">
        <v>9230000</v>
      </c>
      <c r="B280" s="3" t="s">
        <v>726</v>
      </c>
      <c r="C280" s="3">
        <v>1</v>
      </c>
      <c r="D280" s="8" t="s">
        <v>40</v>
      </c>
      <c r="E280" s="3" t="s">
        <v>41</v>
      </c>
      <c r="F280" s="24" t="s">
        <v>887</v>
      </c>
      <c r="G280" s="15"/>
      <c r="H280" s="31">
        <v>58321.25</v>
      </c>
      <c r="I280" s="21">
        <v>236.99</v>
      </c>
      <c r="J280" s="21">
        <v>317.41999999999996</v>
      </c>
      <c r="K280" s="23">
        <v>58638.67</v>
      </c>
      <c r="L280" s="60">
        <v>58638.67</v>
      </c>
      <c r="M280" s="61" t="s">
        <v>1</v>
      </c>
      <c r="N280" s="62">
        <v>7.2043999999999997E-2</v>
      </c>
      <c r="O280" s="60">
        <f t="shared" si="40"/>
        <v>4224.5643414799997</v>
      </c>
      <c r="P280" s="63"/>
      <c r="Q280" s="61" t="s">
        <v>1</v>
      </c>
      <c r="R280" s="64">
        <v>7.2043999999999997E-2</v>
      </c>
      <c r="S280" s="60">
        <f t="shared" si="41"/>
        <v>4224.5643414799997</v>
      </c>
      <c r="T280" s="65"/>
      <c r="U280" s="66">
        <f t="shared" si="42"/>
        <v>0</v>
      </c>
      <c r="V280" s="65"/>
      <c r="W280" s="61" t="s">
        <v>5</v>
      </c>
      <c r="X280" s="64">
        <v>0</v>
      </c>
      <c r="Y280" s="60">
        <f t="shared" si="43"/>
        <v>0</v>
      </c>
    </row>
    <row r="281" spans="1:25" x14ac:dyDescent="0.2">
      <c r="A281" s="8">
        <v>9230000</v>
      </c>
      <c r="B281" s="3" t="s">
        <v>726</v>
      </c>
      <c r="C281" s="3">
        <v>1</v>
      </c>
      <c r="D281" s="8" t="s">
        <v>122</v>
      </c>
      <c r="E281" s="3" t="s">
        <v>123</v>
      </c>
      <c r="F281" s="24" t="s">
        <v>888</v>
      </c>
      <c r="G281" s="15"/>
      <c r="H281" s="31">
        <v>37465</v>
      </c>
      <c r="I281" s="23">
        <v>360</v>
      </c>
      <c r="J281" s="31">
        <v>0</v>
      </c>
      <c r="K281" s="31">
        <v>37465</v>
      </c>
      <c r="L281" s="60">
        <v>37465</v>
      </c>
      <c r="M281" s="61" t="s">
        <v>1</v>
      </c>
      <c r="N281" s="62">
        <v>7.2043999999999997E-2</v>
      </c>
      <c r="O281" s="60">
        <f t="shared" ref="O281:O312" si="45">L281*N281</f>
        <v>2699.1284599999999</v>
      </c>
      <c r="P281" s="63"/>
      <c r="Q281" s="61" t="str">
        <f t="shared" ref="Q281:Q289" si="46">M281</f>
        <v>SO</v>
      </c>
      <c r="R281" s="64">
        <v>7.2043999999999997E-2</v>
      </c>
      <c r="S281" s="60">
        <f t="shared" ref="S281:S312" si="47">$L281*R281</f>
        <v>2699.1284599999999</v>
      </c>
      <c r="T281" s="65"/>
      <c r="U281" s="66">
        <f t="shared" ref="U281:U312" si="48">S281-O281</f>
        <v>0</v>
      </c>
      <c r="V281" s="65"/>
      <c r="W281" s="61" t="s">
        <v>124</v>
      </c>
      <c r="X281" s="64">
        <v>0</v>
      </c>
      <c r="Y281" s="60">
        <f t="shared" ref="Y281:Y312" si="49">X281*L281</f>
        <v>0</v>
      </c>
    </row>
    <row r="282" spans="1:25" x14ac:dyDescent="0.2">
      <c r="A282" s="8">
        <v>9230000</v>
      </c>
      <c r="B282" s="3" t="s">
        <v>726</v>
      </c>
      <c r="C282" s="3">
        <v>1</v>
      </c>
      <c r="D282" s="8" t="s">
        <v>109</v>
      </c>
      <c r="E282" s="3" t="s">
        <v>110</v>
      </c>
      <c r="F282" s="24" t="s">
        <v>889</v>
      </c>
      <c r="G282" s="15"/>
      <c r="H282" s="23">
        <v>254436.35</v>
      </c>
      <c r="I282" s="21">
        <v>285.23</v>
      </c>
      <c r="J282" s="23">
        <v>25667.200000000001</v>
      </c>
      <c r="K282" s="23">
        <v>280103.55</v>
      </c>
      <c r="L282" s="60">
        <v>280103.55</v>
      </c>
      <c r="M282" s="61" t="s">
        <v>1</v>
      </c>
      <c r="N282" s="62">
        <v>7.2043999999999997E-2</v>
      </c>
      <c r="O282" s="60">
        <f t="shared" si="45"/>
        <v>20179.780156199999</v>
      </c>
      <c r="P282" s="63"/>
      <c r="Q282" s="61" t="str">
        <f t="shared" si="46"/>
        <v>SO</v>
      </c>
      <c r="R282" s="64">
        <v>7.2043999999999997E-2</v>
      </c>
      <c r="S282" s="60">
        <f t="shared" si="47"/>
        <v>20179.780156199999</v>
      </c>
      <c r="T282" s="65"/>
      <c r="U282" s="66">
        <f t="shared" si="48"/>
        <v>0</v>
      </c>
      <c r="V282" s="65"/>
      <c r="W282" s="61" t="s">
        <v>111</v>
      </c>
      <c r="X282" s="64">
        <v>0</v>
      </c>
      <c r="Y282" s="60">
        <f t="shared" si="49"/>
        <v>0</v>
      </c>
    </row>
    <row r="283" spans="1:25" x14ac:dyDescent="0.2">
      <c r="A283" s="8">
        <v>9230000</v>
      </c>
      <c r="B283" s="3" t="s">
        <v>726</v>
      </c>
      <c r="C283" s="3">
        <v>1</v>
      </c>
      <c r="D283" s="8" t="s">
        <v>48</v>
      </c>
      <c r="E283" s="3" t="s">
        <v>49</v>
      </c>
      <c r="F283" s="24" t="s">
        <v>890</v>
      </c>
      <c r="G283" s="15"/>
      <c r="H283" s="31">
        <v>2168.75</v>
      </c>
      <c r="I283" s="21">
        <v>156.66999999999999</v>
      </c>
      <c r="J283" s="21"/>
      <c r="K283" s="23">
        <v>2168.75</v>
      </c>
      <c r="L283" s="60">
        <v>2168.75</v>
      </c>
      <c r="M283" s="61" t="s">
        <v>1</v>
      </c>
      <c r="N283" s="62">
        <v>7.2043999999999997E-2</v>
      </c>
      <c r="O283" s="60">
        <f t="shared" si="45"/>
        <v>156.24542499999998</v>
      </c>
      <c r="P283" s="63"/>
      <c r="Q283" s="61" t="str">
        <f t="shared" si="46"/>
        <v>SO</v>
      </c>
      <c r="R283" s="64">
        <v>7.2043999999999997E-2</v>
      </c>
      <c r="S283" s="60">
        <f t="shared" si="47"/>
        <v>156.24542499999998</v>
      </c>
      <c r="T283" s="65"/>
      <c r="U283" s="66">
        <f t="shared" si="48"/>
        <v>0</v>
      </c>
      <c r="V283" s="65"/>
      <c r="W283" s="61" t="s">
        <v>1</v>
      </c>
      <c r="X283" s="64">
        <v>7.2043999999999997E-2</v>
      </c>
      <c r="Y283" s="60">
        <f t="shared" si="49"/>
        <v>156.24542499999998</v>
      </c>
    </row>
    <row r="284" spans="1:25" x14ac:dyDescent="0.2">
      <c r="A284" s="8">
        <v>9230000</v>
      </c>
      <c r="B284" s="3" t="s">
        <v>726</v>
      </c>
      <c r="C284" s="3">
        <v>1</v>
      </c>
      <c r="D284" s="8" t="s">
        <v>190</v>
      </c>
      <c r="E284" s="3" t="s">
        <v>191</v>
      </c>
      <c r="F284" s="24" t="s">
        <v>891</v>
      </c>
      <c r="G284" s="39">
        <v>1222950</v>
      </c>
      <c r="H284" s="21"/>
      <c r="I284" s="31">
        <v>0</v>
      </c>
      <c r="J284" s="23">
        <v>4618.33</v>
      </c>
      <c r="K284" s="23">
        <v>4618.33</v>
      </c>
      <c r="L284" s="60">
        <v>4618.33</v>
      </c>
      <c r="M284" s="61" t="s">
        <v>1</v>
      </c>
      <c r="N284" s="62">
        <v>7.2043999999999997E-2</v>
      </c>
      <c r="O284" s="60">
        <f t="shared" si="45"/>
        <v>332.72296652</v>
      </c>
      <c r="P284" s="63"/>
      <c r="Q284" s="61" t="str">
        <f t="shared" si="46"/>
        <v>SO</v>
      </c>
      <c r="R284" s="64">
        <v>7.2043999999999997E-2</v>
      </c>
      <c r="S284" s="60">
        <f t="shared" si="47"/>
        <v>332.72296652</v>
      </c>
      <c r="T284" s="65"/>
      <c r="U284" s="66">
        <f t="shared" si="48"/>
        <v>0</v>
      </c>
      <c r="V284" s="65"/>
      <c r="W284" s="61" t="s">
        <v>1</v>
      </c>
      <c r="X284" s="64">
        <v>7.2043999999999997E-2</v>
      </c>
      <c r="Y284" s="60">
        <f t="shared" si="49"/>
        <v>332.72296652</v>
      </c>
    </row>
    <row r="285" spans="1:25" x14ac:dyDescent="0.2">
      <c r="A285" s="8">
        <v>9230000</v>
      </c>
      <c r="B285" s="3" t="s">
        <v>726</v>
      </c>
      <c r="C285" s="3">
        <v>1</v>
      </c>
      <c r="D285" s="8" t="s">
        <v>58</v>
      </c>
      <c r="E285" s="3" t="s">
        <v>59</v>
      </c>
      <c r="F285" s="24" t="s">
        <v>892</v>
      </c>
      <c r="G285" s="15"/>
      <c r="H285" s="31">
        <v>50</v>
      </c>
      <c r="I285" s="23">
        <v>250</v>
      </c>
      <c r="J285" s="21"/>
      <c r="K285" s="23">
        <v>50</v>
      </c>
      <c r="L285" s="60">
        <v>50</v>
      </c>
      <c r="M285" s="61" t="s">
        <v>1</v>
      </c>
      <c r="N285" s="62">
        <v>7.2043999999999997E-2</v>
      </c>
      <c r="O285" s="60">
        <f t="shared" si="45"/>
        <v>3.6021999999999998</v>
      </c>
      <c r="P285" s="63"/>
      <c r="Q285" s="61" t="str">
        <f t="shared" si="46"/>
        <v>SO</v>
      </c>
      <c r="R285" s="64">
        <v>7.2043999999999997E-2</v>
      </c>
      <c r="S285" s="60">
        <f t="shared" si="47"/>
        <v>3.6021999999999998</v>
      </c>
      <c r="T285" s="65"/>
      <c r="U285" s="66">
        <f t="shared" si="48"/>
        <v>0</v>
      </c>
      <c r="V285" s="65"/>
      <c r="W285" s="61" t="s">
        <v>1</v>
      </c>
      <c r="X285" s="64">
        <v>7.2043999999999997E-2</v>
      </c>
      <c r="Y285" s="60">
        <f t="shared" si="49"/>
        <v>3.6021999999999998</v>
      </c>
    </row>
    <row r="286" spans="1:25" x14ac:dyDescent="0.2">
      <c r="A286" s="8">
        <v>9230000</v>
      </c>
      <c r="B286" s="3" t="s">
        <v>726</v>
      </c>
      <c r="C286" s="3">
        <v>1</v>
      </c>
      <c r="D286" s="8" t="s">
        <v>62</v>
      </c>
      <c r="E286" s="3" t="s">
        <v>63</v>
      </c>
      <c r="F286" s="24" t="s">
        <v>893</v>
      </c>
      <c r="G286" s="15"/>
      <c r="H286" s="31">
        <v>22325</v>
      </c>
      <c r="I286" s="21">
        <v>217.28</v>
      </c>
      <c r="J286" s="31">
        <v>1758.98</v>
      </c>
      <c r="K286" s="31">
        <v>24083.98</v>
      </c>
      <c r="L286" s="60">
        <v>24083.98</v>
      </c>
      <c r="M286" s="61" t="s">
        <v>1</v>
      </c>
      <c r="N286" s="62">
        <v>7.2043999999999997E-2</v>
      </c>
      <c r="O286" s="60">
        <f t="shared" si="45"/>
        <v>1735.1062551199998</v>
      </c>
      <c r="P286" s="63"/>
      <c r="Q286" s="61" t="str">
        <f t="shared" si="46"/>
        <v>SO</v>
      </c>
      <c r="R286" s="64">
        <v>7.2043999999999997E-2</v>
      </c>
      <c r="S286" s="60">
        <f t="shared" si="47"/>
        <v>1735.1062551199998</v>
      </c>
      <c r="T286" s="65"/>
      <c r="U286" s="66">
        <f t="shared" si="48"/>
        <v>0</v>
      </c>
      <c r="V286" s="65"/>
      <c r="W286" s="61" t="s">
        <v>5</v>
      </c>
      <c r="X286" s="64">
        <v>0</v>
      </c>
      <c r="Y286" s="60">
        <f t="shared" si="49"/>
        <v>0</v>
      </c>
    </row>
    <row r="287" spans="1:25" x14ac:dyDescent="0.2">
      <c r="A287" s="8">
        <v>9230000</v>
      </c>
      <c r="B287" s="3" t="s">
        <v>726</v>
      </c>
      <c r="C287" s="3">
        <v>1</v>
      </c>
      <c r="D287" s="8" t="s">
        <v>145</v>
      </c>
      <c r="E287" s="3" t="s">
        <v>146</v>
      </c>
      <c r="F287" s="24" t="s">
        <v>894</v>
      </c>
      <c r="G287" s="15"/>
      <c r="H287" s="31">
        <v>8399</v>
      </c>
      <c r="I287" s="21">
        <v>209.03</v>
      </c>
      <c r="J287" s="31">
        <v>0</v>
      </c>
      <c r="K287" s="31">
        <v>8399</v>
      </c>
      <c r="L287" s="60">
        <v>8399</v>
      </c>
      <c r="M287" s="61" t="s">
        <v>1</v>
      </c>
      <c r="N287" s="62">
        <v>7.2043999999999997E-2</v>
      </c>
      <c r="O287" s="60">
        <f t="shared" si="45"/>
        <v>605.09755599999994</v>
      </c>
      <c r="P287" s="63"/>
      <c r="Q287" s="61" t="str">
        <f t="shared" si="46"/>
        <v>SO</v>
      </c>
      <c r="R287" s="64">
        <v>7.2043999999999997E-2</v>
      </c>
      <c r="S287" s="60">
        <f t="shared" si="47"/>
        <v>605.09755599999994</v>
      </c>
      <c r="T287" s="65"/>
      <c r="U287" s="66">
        <f t="shared" si="48"/>
        <v>0</v>
      </c>
      <c r="V287" s="65"/>
      <c r="W287" s="61" t="s">
        <v>1</v>
      </c>
      <c r="X287" s="64">
        <v>7.2043999999999997E-2</v>
      </c>
      <c r="Y287" s="60">
        <f t="shared" si="49"/>
        <v>605.09755599999994</v>
      </c>
    </row>
    <row r="288" spans="1:25" x14ac:dyDescent="0.2">
      <c r="A288" s="8">
        <v>9230000</v>
      </c>
      <c r="B288" s="3" t="s">
        <v>726</v>
      </c>
      <c r="C288" s="3">
        <v>1</v>
      </c>
      <c r="D288" s="8" t="s">
        <v>78</v>
      </c>
      <c r="E288" s="3" t="s">
        <v>79</v>
      </c>
      <c r="F288" s="24" t="s">
        <v>895</v>
      </c>
      <c r="G288" s="15"/>
      <c r="H288" s="31">
        <v>340</v>
      </c>
      <c r="I288" s="31">
        <v>200</v>
      </c>
      <c r="J288" s="31">
        <v>2.5</v>
      </c>
      <c r="K288" s="31">
        <v>342.5</v>
      </c>
      <c r="L288" s="60">
        <v>342.5</v>
      </c>
      <c r="M288" s="61" t="s">
        <v>1</v>
      </c>
      <c r="N288" s="62">
        <v>7.2043999999999997E-2</v>
      </c>
      <c r="O288" s="60">
        <f t="shared" si="45"/>
        <v>24.675069999999998</v>
      </c>
      <c r="P288" s="63"/>
      <c r="Q288" s="61" t="str">
        <f t="shared" si="46"/>
        <v>SO</v>
      </c>
      <c r="R288" s="64">
        <v>7.2043999999999997E-2</v>
      </c>
      <c r="S288" s="60">
        <f t="shared" si="47"/>
        <v>24.675069999999998</v>
      </c>
      <c r="T288" s="65"/>
      <c r="U288" s="66">
        <f t="shared" si="48"/>
        <v>0</v>
      </c>
      <c r="V288" s="65"/>
      <c r="W288" s="61" t="s">
        <v>1</v>
      </c>
      <c r="X288" s="64">
        <v>7.2043999999999997E-2</v>
      </c>
      <c r="Y288" s="60">
        <f t="shared" si="49"/>
        <v>24.675069999999998</v>
      </c>
    </row>
    <row r="289" spans="1:25" x14ac:dyDescent="0.2">
      <c r="A289" s="8">
        <v>9230000</v>
      </c>
      <c r="B289" s="3" t="s">
        <v>726</v>
      </c>
      <c r="C289" s="3">
        <v>1</v>
      </c>
      <c r="D289" s="8" t="s">
        <v>137</v>
      </c>
      <c r="E289" s="3" t="s">
        <v>138</v>
      </c>
      <c r="F289" s="24" t="s">
        <v>896</v>
      </c>
      <c r="G289" s="15"/>
      <c r="H289" s="31">
        <v>50</v>
      </c>
      <c r="I289" s="23">
        <v>250</v>
      </c>
      <c r="J289" s="31">
        <v>0</v>
      </c>
      <c r="K289" s="31">
        <v>50</v>
      </c>
      <c r="L289" s="60">
        <v>50</v>
      </c>
      <c r="M289" s="61" t="s">
        <v>1</v>
      </c>
      <c r="N289" s="62">
        <v>7.2043999999999997E-2</v>
      </c>
      <c r="O289" s="60">
        <f t="shared" si="45"/>
        <v>3.6021999999999998</v>
      </c>
      <c r="P289" s="63"/>
      <c r="Q289" s="61" t="str">
        <f t="shared" si="46"/>
        <v>SO</v>
      </c>
      <c r="R289" s="64">
        <v>7.2043999999999997E-2</v>
      </c>
      <c r="S289" s="60">
        <f t="shared" si="47"/>
        <v>3.6021999999999998</v>
      </c>
      <c r="T289" s="65"/>
      <c r="U289" s="66">
        <f t="shared" si="48"/>
        <v>0</v>
      </c>
      <c r="V289" s="65"/>
      <c r="W289" s="61" t="s">
        <v>1</v>
      </c>
      <c r="X289" s="64">
        <v>7.2043999999999997E-2</v>
      </c>
      <c r="Y289" s="60">
        <f t="shared" si="49"/>
        <v>3.6021999999999998</v>
      </c>
    </row>
    <row r="290" spans="1:25" x14ac:dyDescent="0.2">
      <c r="A290" s="8">
        <v>9230000</v>
      </c>
      <c r="B290" s="3" t="s">
        <v>726</v>
      </c>
      <c r="C290" s="3">
        <v>1</v>
      </c>
      <c r="D290" s="8" t="s">
        <v>228</v>
      </c>
      <c r="E290" s="3" t="s">
        <v>229</v>
      </c>
      <c r="F290" s="24" t="s">
        <v>897</v>
      </c>
      <c r="G290" s="15"/>
      <c r="H290" s="31">
        <v>154057.5</v>
      </c>
      <c r="I290" s="33">
        <v>313</v>
      </c>
      <c r="J290" s="31">
        <v>7459.64</v>
      </c>
      <c r="K290" s="31">
        <v>161517.14000000001</v>
      </c>
      <c r="L290" s="60">
        <v>161517.14000000001</v>
      </c>
      <c r="M290" s="61" t="s">
        <v>1</v>
      </c>
      <c r="N290" s="62">
        <v>7.2043999999999997E-2</v>
      </c>
      <c r="O290" s="60">
        <f t="shared" si="45"/>
        <v>11636.340834160001</v>
      </c>
      <c r="P290" s="63"/>
      <c r="Q290" s="61" t="s">
        <v>1</v>
      </c>
      <c r="R290" s="64">
        <v>7.2043999999999997E-2</v>
      </c>
      <c r="S290" s="60">
        <f t="shared" si="47"/>
        <v>11636.340834160001</v>
      </c>
      <c r="T290" s="65"/>
      <c r="U290" s="66">
        <f t="shared" si="48"/>
        <v>0</v>
      </c>
      <c r="V290" s="65"/>
      <c r="W290" s="61" t="s">
        <v>6</v>
      </c>
      <c r="X290" s="64">
        <v>0</v>
      </c>
      <c r="Y290" s="60">
        <f t="shared" si="49"/>
        <v>0</v>
      </c>
    </row>
    <row r="291" spans="1:25" x14ac:dyDescent="0.2">
      <c r="A291" s="8">
        <v>9230000</v>
      </c>
      <c r="B291" s="3" t="s">
        <v>726</v>
      </c>
      <c r="C291" s="3">
        <v>1</v>
      </c>
      <c r="D291" s="8" t="s">
        <v>226</v>
      </c>
      <c r="E291" s="3" t="s">
        <v>227</v>
      </c>
      <c r="F291" s="24" t="s">
        <v>898</v>
      </c>
      <c r="G291" s="15"/>
      <c r="H291" s="31">
        <v>3240</v>
      </c>
      <c r="I291" s="33">
        <v>175</v>
      </c>
      <c r="J291" s="31">
        <v>8.4</v>
      </c>
      <c r="K291" s="31">
        <v>3248.4</v>
      </c>
      <c r="L291" s="60">
        <v>3248.4</v>
      </c>
      <c r="M291" s="61" t="s">
        <v>1</v>
      </c>
      <c r="N291" s="62">
        <v>7.2043999999999997E-2</v>
      </c>
      <c r="O291" s="60">
        <f t="shared" si="45"/>
        <v>234.02772959999999</v>
      </c>
      <c r="P291" s="63"/>
      <c r="Q291" s="61" t="str">
        <f>M291</f>
        <v>SO</v>
      </c>
      <c r="R291" s="64">
        <v>7.2043999999999997E-2</v>
      </c>
      <c r="S291" s="60">
        <f t="shared" si="47"/>
        <v>234.02772959999999</v>
      </c>
      <c r="T291" s="65"/>
      <c r="U291" s="66">
        <f t="shared" si="48"/>
        <v>0</v>
      </c>
      <c r="V291" s="65"/>
      <c r="W291" s="61" t="s">
        <v>111</v>
      </c>
      <c r="X291" s="64">
        <v>0</v>
      </c>
      <c r="Y291" s="60">
        <f t="shared" si="49"/>
        <v>0</v>
      </c>
    </row>
    <row r="292" spans="1:25" x14ac:dyDescent="0.2">
      <c r="A292" s="8">
        <v>9230000</v>
      </c>
      <c r="B292" s="3" t="s">
        <v>726</v>
      </c>
      <c r="C292" s="3">
        <v>1</v>
      </c>
      <c r="D292" s="8" t="s">
        <v>141</v>
      </c>
      <c r="E292" s="3" t="s">
        <v>142</v>
      </c>
      <c r="F292" s="24" t="s">
        <v>899</v>
      </c>
      <c r="G292" s="15"/>
      <c r="H292" s="31">
        <v>75114.820000000007</v>
      </c>
      <c r="I292" s="21">
        <v>219.76</v>
      </c>
      <c r="J292" s="31">
        <v>37911.47</v>
      </c>
      <c r="K292" s="31">
        <v>113026.29000000001</v>
      </c>
      <c r="L292" s="60">
        <v>113026.29000000001</v>
      </c>
      <c r="M292" s="61" t="s">
        <v>1</v>
      </c>
      <c r="N292" s="62">
        <v>7.2043999999999997E-2</v>
      </c>
      <c r="O292" s="60">
        <f t="shared" si="45"/>
        <v>8142.8660367600005</v>
      </c>
      <c r="P292" s="63"/>
      <c r="Q292" s="61" t="str">
        <f>M292</f>
        <v>SO</v>
      </c>
      <c r="R292" s="64">
        <v>7.2043999999999997E-2</v>
      </c>
      <c r="S292" s="60">
        <f t="shared" si="47"/>
        <v>8142.8660367600005</v>
      </c>
      <c r="T292" s="65"/>
      <c r="U292" s="66">
        <f t="shared" si="48"/>
        <v>0</v>
      </c>
      <c r="V292" s="65"/>
      <c r="W292" s="61" t="s">
        <v>1</v>
      </c>
      <c r="X292" s="64">
        <v>7.2043999999999997E-2</v>
      </c>
      <c r="Y292" s="60">
        <f t="shared" si="49"/>
        <v>8142.8660367600005</v>
      </c>
    </row>
    <row r="293" spans="1:25" x14ac:dyDescent="0.2">
      <c r="A293" s="8">
        <v>9230000</v>
      </c>
      <c r="B293" s="3" t="s">
        <v>726</v>
      </c>
      <c r="C293" s="3">
        <v>1</v>
      </c>
      <c r="D293" s="8" t="s">
        <v>153</v>
      </c>
      <c r="E293" s="3" t="s">
        <v>154</v>
      </c>
      <c r="F293" s="19" t="s">
        <v>900</v>
      </c>
      <c r="G293" s="15"/>
      <c r="H293" s="31">
        <v>2608.5</v>
      </c>
      <c r="I293" s="21">
        <v>293.08999999999997</v>
      </c>
      <c r="J293" s="31">
        <v>0</v>
      </c>
      <c r="K293" s="31">
        <v>2608.5</v>
      </c>
      <c r="L293" s="60">
        <v>2608.5</v>
      </c>
      <c r="M293" s="61" t="s">
        <v>1</v>
      </c>
      <c r="N293" s="62">
        <v>7.2043999999999997E-2</v>
      </c>
      <c r="O293" s="60">
        <f t="shared" si="45"/>
        <v>187.92677399999999</v>
      </c>
      <c r="P293" s="63"/>
      <c r="Q293" s="61" t="str">
        <f>M293</f>
        <v>SO</v>
      </c>
      <c r="R293" s="64">
        <v>7.2043999999999997E-2</v>
      </c>
      <c r="S293" s="60">
        <f t="shared" si="47"/>
        <v>187.92677399999999</v>
      </c>
      <c r="T293" s="65"/>
      <c r="U293" s="66">
        <f t="shared" si="48"/>
        <v>0</v>
      </c>
      <c r="V293" s="65"/>
      <c r="W293" s="61" t="s">
        <v>1</v>
      </c>
      <c r="X293" s="64">
        <v>7.2043999999999997E-2</v>
      </c>
      <c r="Y293" s="60">
        <f t="shared" si="49"/>
        <v>187.92677399999999</v>
      </c>
    </row>
    <row r="294" spans="1:25" x14ac:dyDescent="0.2">
      <c r="A294" s="8">
        <v>9230000</v>
      </c>
      <c r="B294" s="3" t="s">
        <v>726</v>
      </c>
      <c r="C294" s="3">
        <v>1</v>
      </c>
      <c r="D294" s="8" t="s">
        <v>200</v>
      </c>
      <c r="E294" s="3" t="s">
        <v>201</v>
      </c>
      <c r="F294" s="24" t="s">
        <v>901</v>
      </c>
      <c r="G294" s="37" t="s">
        <v>902</v>
      </c>
      <c r="H294" s="31">
        <v>543</v>
      </c>
      <c r="I294" s="23">
        <v>210</v>
      </c>
      <c r="J294" s="31">
        <v>0.4</v>
      </c>
      <c r="K294" s="31">
        <v>543.4</v>
      </c>
      <c r="L294" s="60">
        <v>543.4</v>
      </c>
      <c r="M294" s="61" t="s">
        <v>1</v>
      </c>
      <c r="N294" s="62">
        <v>7.2043999999999997E-2</v>
      </c>
      <c r="O294" s="60">
        <f t="shared" si="45"/>
        <v>39.148709599999997</v>
      </c>
      <c r="P294" s="63"/>
      <c r="Q294" s="61" t="str">
        <f>M294</f>
        <v>SO</v>
      </c>
      <c r="R294" s="64">
        <v>7.2043999999999997E-2</v>
      </c>
      <c r="S294" s="60">
        <f t="shared" si="47"/>
        <v>39.148709599999997</v>
      </c>
      <c r="T294" s="65"/>
      <c r="U294" s="66">
        <f t="shared" si="48"/>
        <v>0</v>
      </c>
      <c r="V294" s="65"/>
      <c r="W294" s="61" t="s">
        <v>1</v>
      </c>
      <c r="X294" s="64">
        <v>7.2043999999999997E-2</v>
      </c>
      <c r="Y294" s="60">
        <f t="shared" si="49"/>
        <v>39.148709599999997</v>
      </c>
    </row>
    <row r="295" spans="1:25" x14ac:dyDescent="0.2">
      <c r="A295" s="8">
        <v>9230000</v>
      </c>
      <c r="B295" s="3" t="s">
        <v>726</v>
      </c>
      <c r="C295" s="3">
        <v>1</v>
      </c>
      <c r="D295" s="8" t="s">
        <v>12</v>
      </c>
      <c r="E295" s="3" t="s">
        <v>13</v>
      </c>
      <c r="F295" s="24" t="s">
        <v>903</v>
      </c>
      <c r="G295" s="39">
        <v>1700000</v>
      </c>
      <c r="H295" s="31">
        <v>19141.64</v>
      </c>
      <c r="I295" s="33">
        <v>157.4</v>
      </c>
      <c r="J295" s="31">
        <v>9540.11</v>
      </c>
      <c r="K295" s="31">
        <v>28681.75</v>
      </c>
      <c r="L295" s="60">
        <v>28681.75</v>
      </c>
      <c r="M295" s="61" t="s">
        <v>1</v>
      </c>
      <c r="N295" s="62">
        <v>7.2043999999999997E-2</v>
      </c>
      <c r="O295" s="60">
        <f t="shared" si="45"/>
        <v>2066.3479969999999</v>
      </c>
      <c r="P295" s="63"/>
      <c r="Q295" s="61" t="str">
        <f>M295</f>
        <v>SO</v>
      </c>
      <c r="R295" s="64">
        <v>7.2043999999999997E-2</v>
      </c>
      <c r="S295" s="60">
        <f t="shared" si="47"/>
        <v>2066.3479969999999</v>
      </c>
      <c r="T295" s="65"/>
      <c r="U295" s="66">
        <f t="shared" si="48"/>
        <v>0</v>
      </c>
      <c r="V295" s="65"/>
      <c r="W295" s="61" t="s">
        <v>17</v>
      </c>
      <c r="X295" s="64">
        <v>0</v>
      </c>
      <c r="Y295" s="60">
        <f t="shared" si="49"/>
        <v>0</v>
      </c>
    </row>
    <row r="296" spans="1:25" x14ac:dyDescent="0.2">
      <c r="A296" s="8">
        <v>9230000</v>
      </c>
      <c r="B296" s="3" t="s">
        <v>726</v>
      </c>
      <c r="C296" s="3">
        <v>1</v>
      </c>
      <c r="D296" s="8" t="s">
        <v>38</v>
      </c>
      <c r="E296" s="3" t="s">
        <v>39</v>
      </c>
      <c r="F296" s="24" t="s">
        <v>904</v>
      </c>
      <c r="G296" s="15"/>
      <c r="H296" s="31">
        <v>487.5</v>
      </c>
      <c r="I296" s="23">
        <v>325</v>
      </c>
      <c r="J296" s="21">
        <v>19.78</v>
      </c>
      <c r="K296" s="31">
        <v>507.28</v>
      </c>
      <c r="L296" s="60">
        <v>507.28</v>
      </c>
      <c r="M296" s="61" t="s">
        <v>1</v>
      </c>
      <c r="N296" s="62">
        <v>7.2043999999999997E-2</v>
      </c>
      <c r="O296" s="60">
        <f t="shared" si="45"/>
        <v>36.546480319999993</v>
      </c>
      <c r="P296" s="63"/>
      <c r="Q296" s="61" t="s">
        <v>1</v>
      </c>
      <c r="R296" s="64">
        <v>7.2043999999999997E-2</v>
      </c>
      <c r="S296" s="60">
        <f t="shared" si="47"/>
        <v>36.546480319999993</v>
      </c>
      <c r="T296" s="65"/>
      <c r="U296" s="66">
        <f t="shared" si="48"/>
        <v>0</v>
      </c>
      <c r="V296" s="65"/>
      <c r="W296" s="61" t="s">
        <v>5</v>
      </c>
      <c r="X296" s="64">
        <v>0</v>
      </c>
      <c r="Y296" s="60">
        <f t="shared" si="49"/>
        <v>0</v>
      </c>
    </row>
    <row r="297" spans="1:25" x14ac:dyDescent="0.2">
      <c r="A297" s="8">
        <v>9230000</v>
      </c>
      <c r="B297" s="3" t="s">
        <v>726</v>
      </c>
      <c r="C297" s="3">
        <v>1</v>
      </c>
      <c r="D297" s="8" t="s">
        <v>76</v>
      </c>
      <c r="E297" s="3" t="s">
        <v>77</v>
      </c>
      <c r="F297" s="24" t="s">
        <v>905</v>
      </c>
      <c r="G297" s="39">
        <v>400000</v>
      </c>
      <c r="H297" s="31">
        <v>23289</v>
      </c>
      <c r="I297" s="21">
        <v>205.58</v>
      </c>
      <c r="J297" s="31">
        <v>-44720.2</v>
      </c>
      <c r="K297" s="31">
        <v>-21431.199999999997</v>
      </c>
      <c r="L297" s="60">
        <v>-21431.200000000004</v>
      </c>
      <c r="M297" s="61" t="s">
        <v>1</v>
      </c>
      <c r="N297" s="62">
        <v>7.2043999999999997E-2</v>
      </c>
      <c r="O297" s="60">
        <f t="shared" si="45"/>
        <v>-1543.9893728000002</v>
      </c>
      <c r="P297" s="63"/>
      <c r="Q297" s="61" t="str">
        <f t="shared" ref="Q297:Q304" si="50">M297</f>
        <v>SO</v>
      </c>
      <c r="R297" s="64">
        <v>7.2043999999999997E-2</v>
      </c>
      <c r="S297" s="60">
        <f t="shared" si="47"/>
        <v>-1543.9893728000002</v>
      </c>
      <c r="T297" s="65"/>
      <c r="U297" s="66">
        <f t="shared" si="48"/>
        <v>0</v>
      </c>
      <c r="V297" s="65"/>
      <c r="W297" s="61" t="s">
        <v>1</v>
      </c>
      <c r="X297" s="64">
        <v>7.2043999999999997E-2</v>
      </c>
      <c r="Y297" s="60">
        <f t="shared" si="49"/>
        <v>-1543.9893728000002</v>
      </c>
    </row>
    <row r="298" spans="1:25" x14ac:dyDescent="0.2">
      <c r="A298" s="8">
        <v>9230000</v>
      </c>
      <c r="B298" s="3" t="s">
        <v>726</v>
      </c>
      <c r="C298" s="3">
        <v>1</v>
      </c>
      <c r="D298" s="8" t="s">
        <v>54</v>
      </c>
      <c r="E298" s="3" t="s">
        <v>55</v>
      </c>
      <c r="F298" s="24" t="s">
        <v>906</v>
      </c>
      <c r="G298" s="15"/>
      <c r="H298" s="31">
        <v>147</v>
      </c>
      <c r="I298" s="23">
        <v>260</v>
      </c>
      <c r="J298" s="31">
        <v>0</v>
      </c>
      <c r="K298" s="31">
        <v>147</v>
      </c>
      <c r="L298" s="60">
        <v>147</v>
      </c>
      <c r="M298" s="61" t="s">
        <v>1</v>
      </c>
      <c r="N298" s="62">
        <v>7.2043999999999997E-2</v>
      </c>
      <c r="O298" s="60">
        <f t="shared" si="45"/>
        <v>10.590468</v>
      </c>
      <c r="P298" s="63"/>
      <c r="Q298" s="61" t="str">
        <f t="shared" si="50"/>
        <v>SO</v>
      </c>
      <c r="R298" s="64">
        <v>7.2043999999999997E-2</v>
      </c>
      <c r="S298" s="60">
        <f t="shared" si="47"/>
        <v>10.590468</v>
      </c>
      <c r="T298" s="65"/>
      <c r="U298" s="66">
        <f t="shared" si="48"/>
        <v>0</v>
      </c>
      <c r="V298" s="65"/>
      <c r="W298" s="61" t="s">
        <v>1</v>
      </c>
      <c r="X298" s="64">
        <v>7.2043999999999997E-2</v>
      </c>
      <c r="Y298" s="60">
        <f t="shared" si="49"/>
        <v>10.590468</v>
      </c>
    </row>
    <row r="299" spans="1:25" x14ac:dyDescent="0.2">
      <c r="A299" s="8">
        <v>9230000</v>
      </c>
      <c r="B299" s="3" t="s">
        <v>726</v>
      </c>
      <c r="C299" s="3">
        <v>1</v>
      </c>
      <c r="D299" s="8" t="s">
        <v>208</v>
      </c>
      <c r="E299" s="3" t="s">
        <v>209</v>
      </c>
      <c r="F299" s="24" t="s">
        <v>511</v>
      </c>
      <c r="G299" s="15"/>
      <c r="H299" s="31">
        <v>336</v>
      </c>
      <c r="I299" s="31">
        <v>140</v>
      </c>
      <c r="J299" s="31">
        <v>1567.5</v>
      </c>
      <c r="K299" s="31">
        <v>1903.5</v>
      </c>
      <c r="L299" s="60">
        <v>1903.5</v>
      </c>
      <c r="M299" s="61" t="s">
        <v>1</v>
      </c>
      <c r="N299" s="62">
        <v>7.2043999999999997E-2</v>
      </c>
      <c r="O299" s="60">
        <f t="shared" si="45"/>
        <v>137.13575399999999</v>
      </c>
      <c r="P299" s="63"/>
      <c r="Q299" s="61" t="str">
        <f t="shared" si="50"/>
        <v>SO</v>
      </c>
      <c r="R299" s="64">
        <v>7.2043999999999997E-2</v>
      </c>
      <c r="S299" s="60">
        <f t="shared" si="47"/>
        <v>137.13575399999999</v>
      </c>
      <c r="T299" s="65"/>
      <c r="U299" s="66">
        <f t="shared" si="48"/>
        <v>0</v>
      </c>
      <c r="V299" s="65"/>
      <c r="W299" s="61" t="s">
        <v>1</v>
      </c>
      <c r="X299" s="64">
        <v>7.2043999999999997E-2</v>
      </c>
      <c r="Y299" s="60">
        <f t="shared" si="49"/>
        <v>137.13575399999999</v>
      </c>
    </row>
    <row r="300" spans="1:25" x14ac:dyDescent="0.2">
      <c r="A300" s="8">
        <v>9230000</v>
      </c>
      <c r="B300" s="3" t="s">
        <v>726</v>
      </c>
      <c r="C300" s="3">
        <v>1</v>
      </c>
      <c r="D300" s="8" t="s">
        <v>210</v>
      </c>
      <c r="E300" s="3" t="s">
        <v>211</v>
      </c>
      <c r="F300" s="24" t="s">
        <v>511</v>
      </c>
      <c r="G300" s="15"/>
      <c r="H300" s="31">
        <v>98</v>
      </c>
      <c r="I300" s="31">
        <v>140</v>
      </c>
      <c r="J300" s="31">
        <v>0</v>
      </c>
      <c r="K300" s="31">
        <v>98</v>
      </c>
      <c r="L300" s="60">
        <v>98</v>
      </c>
      <c r="M300" s="61" t="s">
        <v>1</v>
      </c>
      <c r="N300" s="62">
        <v>7.2043999999999997E-2</v>
      </c>
      <c r="O300" s="60">
        <f t="shared" si="45"/>
        <v>7.0603119999999997</v>
      </c>
      <c r="P300" s="63"/>
      <c r="Q300" s="61" t="str">
        <f t="shared" si="50"/>
        <v>SO</v>
      </c>
      <c r="R300" s="64">
        <v>7.2043999999999997E-2</v>
      </c>
      <c r="S300" s="60">
        <f t="shared" si="47"/>
        <v>7.0603119999999997</v>
      </c>
      <c r="T300" s="65"/>
      <c r="U300" s="66">
        <f t="shared" si="48"/>
        <v>0</v>
      </c>
      <c r="V300" s="65"/>
      <c r="W300" s="61" t="s">
        <v>1</v>
      </c>
      <c r="X300" s="64">
        <v>7.2043999999999997E-2</v>
      </c>
      <c r="Y300" s="60">
        <f t="shared" si="49"/>
        <v>7.0603119999999997</v>
      </c>
    </row>
    <row r="301" spans="1:25" x14ac:dyDescent="0.2">
      <c r="A301" s="8">
        <v>9230000</v>
      </c>
      <c r="B301" s="3" t="s">
        <v>726</v>
      </c>
      <c r="C301" s="3">
        <v>1</v>
      </c>
      <c r="D301" s="8" t="s">
        <v>222</v>
      </c>
      <c r="E301" s="3" t="s">
        <v>223</v>
      </c>
      <c r="F301" s="24" t="s">
        <v>907</v>
      </c>
      <c r="G301" s="15"/>
      <c r="H301" s="31">
        <v>600</v>
      </c>
      <c r="I301" s="31">
        <v>240</v>
      </c>
      <c r="J301" s="31">
        <v>1538.7</v>
      </c>
      <c r="K301" s="31">
        <v>2138.6999999999998</v>
      </c>
      <c r="L301" s="60">
        <v>2138.6999999999998</v>
      </c>
      <c r="M301" s="61" t="s">
        <v>1</v>
      </c>
      <c r="N301" s="62">
        <v>7.2043999999999997E-2</v>
      </c>
      <c r="O301" s="60">
        <f t="shared" si="45"/>
        <v>154.08050279999998</v>
      </c>
      <c r="P301" s="63"/>
      <c r="Q301" s="61" t="str">
        <f t="shared" si="50"/>
        <v>SO</v>
      </c>
      <c r="R301" s="64">
        <v>7.2043999999999997E-2</v>
      </c>
      <c r="S301" s="60">
        <f t="shared" si="47"/>
        <v>154.08050279999998</v>
      </c>
      <c r="T301" s="65"/>
      <c r="U301" s="66">
        <f t="shared" si="48"/>
        <v>0</v>
      </c>
      <c r="V301" s="65"/>
      <c r="W301" s="61" t="s">
        <v>17</v>
      </c>
      <c r="X301" s="64">
        <v>0</v>
      </c>
      <c r="Y301" s="60">
        <f t="shared" si="49"/>
        <v>0</v>
      </c>
    </row>
    <row r="302" spans="1:25" x14ac:dyDescent="0.2">
      <c r="A302" s="8">
        <v>9230000</v>
      </c>
      <c r="B302" s="3" t="s">
        <v>726</v>
      </c>
      <c r="C302" s="3">
        <v>1</v>
      </c>
      <c r="D302" s="8" t="s">
        <v>120</v>
      </c>
      <c r="E302" s="3" t="s">
        <v>121</v>
      </c>
      <c r="F302" s="24" t="s">
        <v>906</v>
      </c>
      <c r="G302" s="15"/>
      <c r="H302" s="31">
        <v>1777.2</v>
      </c>
      <c r="I302" s="31">
        <v>203.51</v>
      </c>
      <c r="J302" s="31">
        <v>0</v>
      </c>
      <c r="K302" s="31">
        <v>1777.2</v>
      </c>
      <c r="L302" s="60">
        <v>1777.1999999999998</v>
      </c>
      <c r="M302" s="61" t="s">
        <v>1</v>
      </c>
      <c r="N302" s="62">
        <v>7.2043999999999997E-2</v>
      </c>
      <c r="O302" s="60">
        <f t="shared" si="45"/>
        <v>128.03659679999998</v>
      </c>
      <c r="P302" s="63"/>
      <c r="Q302" s="61" t="str">
        <f t="shared" si="50"/>
        <v>SO</v>
      </c>
      <c r="R302" s="64">
        <v>7.2043999999999997E-2</v>
      </c>
      <c r="S302" s="60">
        <f t="shared" si="47"/>
        <v>128.03659679999998</v>
      </c>
      <c r="T302" s="65"/>
      <c r="U302" s="66">
        <f t="shared" si="48"/>
        <v>0</v>
      </c>
      <c r="V302" s="65"/>
      <c r="W302" s="61" t="s">
        <v>1</v>
      </c>
      <c r="X302" s="64">
        <v>7.2043999999999997E-2</v>
      </c>
      <c r="Y302" s="60">
        <f t="shared" si="49"/>
        <v>128.03659679999998</v>
      </c>
    </row>
    <row r="303" spans="1:25" x14ac:dyDescent="0.2">
      <c r="A303" s="8">
        <v>9230000</v>
      </c>
      <c r="B303" s="3" t="s">
        <v>726</v>
      </c>
      <c r="C303" s="3">
        <v>1</v>
      </c>
      <c r="D303" s="8" t="s">
        <v>155</v>
      </c>
      <c r="E303" s="3" t="s">
        <v>156</v>
      </c>
      <c r="F303" s="24" t="s">
        <v>908</v>
      </c>
      <c r="G303" s="15"/>
      <c r="H303" s="31">
        <v>2816</v>
      </c>
      <c r="I303" s="31">
        <v>414.12</v>
      </c>
      <c r="J303" s="31">
        <v>0</v>
      </c>
      <c r="K303" s="31">
        <v>2816</v>
      </c>
      <c r="L303" s="60">
        <v>2816</v>
      </c>
      <c r="M303" s="61" t="s">
        <v>1</v>
      </c>
      <c r="N303" s="62">
        <v>7.2043999999999997E-2</v>
      </c>
      <c r="O303" s="60">
        <f t="shared" si="45"/>
        <v>202.87590399999999</v>
      </c>
      <c r="P303" s="63"/>
      <c r="Q303" s="61" t="str">
        <f t="shared" si="50"/>
        <v>SO</v>
      </c>
      <c r="R303" s="64">
        <v>7.2043999999999997E-2</v>
      </c>
      <c r="S303" s="60">
        <f t="shared" si="47"/>
        <v>202.87590399999999</v>
      </c>
      <c r="T303" s="65"/>
      <c r="U303" s="66">
        <f t="shared" si="48"/>
        <v>0</v>
      </c>
      <c r="V303" s="65"/>
      <c r="W303" s="61" t="s">
        <v>1</v>
      </c>
      <c r="X303" s="64">
        <v>7.2043999999999997E-2</v>
      </c>
      <c r="Y303" s="60">
        <f t="shared" si="49"/>
        <v>202.87590399999999</v>
      </c>
    </row>
    <row r="304" spans="1:25" x14ac:dyDescent="0.2">
      <c r="A304" s="8">
        <v>9230000</v>
      </c>
      <c r="B304" s="3" t="s">
        <v>726</v>
      </c>
      <c r="C304" s="3">
        <v>1</v>
      </c>
      <c r="D304" s="8" t="s">
        <v>167</v>
      </c>
      <c r="E304" s="3" t="s">
        <v>168</v>
      </c>
      <c r="F304" s="24" t="s">
        <v>899</v>
      </c>
      <c r="G304" s="39" t="s">
        <v>301</v>
      </c>
      <c r="H304" s="31">
        <v>34265</v>
      </c>
      <c r="I304" s="21">
        <v>242.04</v>
      </c>
      <c r="J304" s="31">
        <v>-45904.1</v>
      </c>
      <c r="K304" s="31">
        <v>-11639.099999999999</v>
      </c>
      <c r="L304" s="60">
        <v>-11639.100000000006</v>
      </c>
      <c r="M304" s="61" t="s">
        <v>1</v>
      </c>
      <c r="N304" s="62">
        <v>7.2043999999999997E-2</v>
      </c>
      <c r="O304" s="60">
        <f t="shared" si="45"/>
        <v>-838.52732040000035</v>
      </c>
      <c r="P304" s="63"/>
      <c r="Q304" s="61" t="str">
        <f t="shared" si="50"/>
        <v>SO</v>
      </c>
      <c r="R304" s="64">
        <v>7.2043999999999997E-2</v>
      </c>
      <c r="S304" s="60">
        <f t="shared" si="47"/>
        <v>-838.52732040000035</v>
      </c>
      <c r="T304" s="65"/>
      <c r="U304" s="66">
        <f t="shared" si="48"/>
        <v>0</v>
      </c>
      <c r="V304" s="65"/>
      <c r="W304" s="61" t="s">
        <v>1</v>
      </c>
      <c r="X304" s="64">
        <v>7.2043999999999997E-2</v>
      </c>
      <c r="Y304" s="60">
        <f t="shared" si="49"/>
        <v>-838.52732040000035</v>
      </c>
    </row>
    <row r="305" spans="1:25" x14ac:dyDescent="0.2">
      <c r="A305" s="8">
        <v>9230000</v>
      </c>
      <c r="B305" s="3" t="s">
        <v>726</v>
      </c>
      <c r="C305" s="3">
        <v>1</v>
      </c>
      <c r="D305" s="8" t="s">
        <v>224</v>
      </c>
      <c r="E305" s="3" t="s">
        <v>225</v>
      </c>
      <c r="F305" s="24" t="s">
        <v>909</v>
      </c>
      <c r="G305" s="15"/>
      <c r="H305" s="31">
        <v>512.5</v>
      </c>
      <c r="I305" s="21">
        <v>252.63</v>
      </c>
      <c r="J305" s="21">
        <v>4.4400000000000004</v>
      </c>
      <c r="K305" s="31">
        <v>516.94000000000005</v>
      </c>
      <c r="L305" s="60">
        <v>516.94000000000005</v>
      </c>
      <c r="M305" s="61" t="s">
        <v>1</v>
      </c>
      <c r="N305" s="62">
        <v>7.2043999999999997E-2</v>
      </c>
      <c r="O305" s="60">
        <f t="shared" si="45"/>
        <v>37.242425360000006</v>
      </c>
      <c r="P305" s="63"/>
      <c r="Q305" s="61" t="s">
        <v>1</v>
      </c>
      <c r="R305" s="64">
        <v>7.2043999999999997E-2</v>
      </c>
      <c r="S305" s="60">
        <f t="shared" si="47"/>
        <v>37.242425360000006</v>
      </c>
      <c r="T305" s="65"/>
      <c r="U305" s="66">
        <f t="shared" si="48"/>
        <v>0</v>
      </c>
      <c r="V305" s="65"/>
      <c r="W305" s="61" t="s">
        <v>6</v>
      </c>
      <c r="X305" s="64">
        <v>0</v>
      </c>
      <c r="Y305" s="60">
        <f t="shared" si="49"/>
        <v>0</v>
      </c>
    </row>
    <row r="306" spans="1:25" x14ac:dyDescent="0.2">
      <c r="A306" s="8">
        <v>9230000</v>
      </c>
      <c r="B306" s="3" t="s">
        <v>726</v>
      </c>
      <c r="C306" s="3">
        <v>1</v>
      </c>
      <c r="D306" s="8" t="s">
        <v>202</v>
      </c>
      <c r="E306" s="3" t="s">
        <v>203</v>
      </c>
      <c r="F306" s="24" t="s">
        <v>910</v>
      </c>
      <c r="G306" s="15"/>
      <c r="H306" s="31">
        <v>-302</v>
      </c>
      <c r="I306" s="21">
        <v>116.15</v>
      </c>
      <c r="J306" s="31">
        <v>-59.85</v>
      </c>
      <c r="K306" s="31">
        <v>-361.85</v>
      </c>
      <c r="L306" s="60">
        <v>-361.85</v>
      </c>
      <c r="M306" s="61" t="s">
        <v>1</v>
      </c>
      <c r="N306" s="62">
        <v>7.2043999999999997E-2</v>
      </c>
      <c r="O306" s="60">
        <f t="shared" si="45"/>
        <v>-26.0691214</v>
      </c>
      <c r="P306" s="63"/>
      <c r="Q306" s="61" t="str">
        <f>M306</f>
        <v>SO</v>
      </c>
      <c r="R306" s="64">
        <v>7.2043999999999997E-2</v>
      </c>
      <c r="S306" s="60">
        <f t="shared" si="47"/>
        <v>-26.0691214</v>
      </c>
      <c r="T306" s="65"/>
      <c r="U306" s="66">
        <f t="shared" si="48"/>
        <v>0</v>
      </c>
      <c r="V306" s="65"/>
      <c r="W306" s="61" t="s">
        <v>14</v>
      </c>
      <c r="X306" s="64">
        <v>0</v>
      </c>
      <c r="Y306" s="60">
        <f t="shared" si="49"/>
        <v>0</v>
      </c>
    </row>
    <row r="307" spans="1:25" x14ac:dyDescent="0.2">
      <c r="A307" s="8">
        <v>9230000</v>
      </c>
      <c r="B307" s="3" t="s">
        <v>726</v>
      </c>
      <c r="C307" s="3">
        <v>1</v>
      </c>
      <c r="D307" s="8" t="s">
        <v>131</v>
      </c>
      <c r="E307" s="3" t="s">
        <v>132</v>
      </c>
      <c r="F307" s="24" t="s">
        <v>911</v>
      </c>
      <c r="G307" s="15"/>
      <c r="H307" s="31">
        <v>42</v>
      </c>
      <c r="I307" s="31">
        <v>140</v>
      </c>
      <c r="J307" s="31">
        <v>0</v>
      </c>
      <c r="K307" s="31">
        <v>42</v>
      </c>
      <c r="L307" s="60">
        <v>42</v>
      </c>
      <c r="M307" s="61" t="s">
        <v>1</v>
      </c>
      <c r="N307" s="62">
        <v>7.2043999999999997E-2</v>
      </c>
      <c r="O307" s="60">
        <f t="shared" si="45"/>
        <v>3.0258479999999999</v>
      </c>
      <c r="P307" s="63"/>
      <c r="Q307" s="61" t="str">
        <f>M307</f>
        <v>SO</v>
      </c>
      <c r="R307" s="64">
        <v>7.2043999999999997E-2</v>
      </c>
      <c r="S307" s="60">
        <f t="shared" si="47"/>
        <v>3.0258479999999999</v>
      </c>
      <c r="T307" s="65"/>
      <c r="U307" s="66">
        <f t="shared" si="48"/>
        <v>0</v>
      </c>
      <c r="V307" s="65"/>
      <c r="W307" s="61" t="s">
        <v>1</v>
      </c>
      <c r="X307" s="64">
        <v>7.2043999999999997E-2</v>
      </c>
      <c r="Y307" s="60">
        <f t="shared" si="49"/>
        <v>3.0258479999999999</v>
      </c>
    </row>
    <row r="308" spans="1:25" x14ac:dyDescent="0.2">
      <c r="A308" s="8">
        <v>9230000</v>
      </c>
      <c r="B308" s="3" t="s">
        <v>726</v>
      </c>
      <c r="C308" s="3">
        <v>1</v>
      </c>
      <c r="D308" s="8" t="s">
        <v>25</v>
      </c>
      <c r="E308" s="3" t="s">
        <v>26</v>
      </c>
      <c r="F308" s="24" t="s">
        <v>912</v>
      </c>
      <c r="G308" s="15"/>
      <c r="H308" s="31">
        <v>280</v>
      </c>
      <c r="I308" s="33">
        <v>140</v>
      </c>
      <c r="J308" s="31">
        <v>1250</v>
      </c>
      <c r="K308" s="31">
        <v>1530</v>
      </c>
      <c r="L308" s="60">
        <v>1530</v>
      </c>
      <c r="M308" s="61" t="s">
        <v>1</v>
      </c>
      <c r="N308" s="62">
        <v>7.2043999999999997E-2</v>
      </c>
      <c r="O308" s="60">
        <f t="shared" si="45"/>
        <v>110.22731999999999</v>
      </c>
      <c r="P308" s="63"/>
      <c r="Q308" s="61" t="str">
        <f>M308</f>
        <v>SO</v>
      </c>
      <c r="R308" s="64">
        <v>7.2043999999999997E-2</v>
      </c>
      <c r="S308" s="60">
        <f t="shared" si="47"/>
        <v>110.22731999999999</v>
      </c>
      <c r="T308" s="65"/>
      <c r="U308" s="66">
        <f t="shared" si="48"/>
        <v>0</v>
      </c>
      <c r="V308" s="65"/>
      <c r="W308" s="61" t="s">
        <v>1</v>
      </c>
      <c r="X308" s="64">
        <v>7.2043999999999997E-2</v>
      </c>
      <c r="Y308" s="60">
        <f t="shared" si="49"/>
        <v>110.22731999999999</v>
      </c>
    </row>
    <row r="309" spans="1:25" x14ac:dyDescent="0.2">
      <c r="A309" s="8">
        <v>9230000</v>
      </c>
      <c r="B309" s="3" t="s">
        <v>726</v>
      </c>
      <c r="C309" s="3">
        <v>1</v>
      </c>
      <c r="D309" s="8" t="s">
        <v>60</v>
      </c>
      <c r="E309" s="3" t="s">
        <v>61</v>
      </c>
      <c r="F309" s="24" t="s">
        <v>913</v>
      </c>
      <c r="G309" s="39" t="s">
        <v>914</v>
      </c>
      <c r="H309" s="23">
        <v>9572</v>
      </c>
      <c r="I309" s="21">
        <v>235.43</v>
      </c>
      <c r="J309" s="21">
        <v>60.16</v>
      </c>
      <c r="K309" s="31">
        <v>9632.16</v>
      </c>
      <c r="L309" s="60">
        <v>9632.16</v>
      </c>
      <c r="M309" s="61" t="s">
        <v>1</v>
      </c>
      <c r="N309" s="62">
        <v>7.2043999999999997E-2</v>
      </c>
      <c r="O309" s="60">
        <f t="shared" si="45"/>
        <v>693.93933503999995</v>
      </c>
      <c r="P309" s="63"/>
      <c r="Q309" s="61" t="s">
        <v>14</v>
      </c>
      <c r="R309" s="64">
        <v>0</v>
      </c>
      <c r="S309" s="60">
        <f t="shared" si="47"/>
        <v>0</v>
      </c>
      <c r="T309" s="65"/>
      <c r="U309" s="66">
        <f t="shared" si="48"/>
        <v>-693.93933503999995</v>
      </c>
      <c r="V309" s="65"/>
      <c r="W309" s="61" t="s">
        <v>14</v>
      </c>
      <c r="X309" s="64">
        <v>0</v>
      </c>
      <c r="Y309" s="60">
        <f t="shared" si="49"/>
        <v>0</v>
      </c>
    </row>
    <row r="310" spans="1:25" x14ac:dyDescent="0.2">
      <c r="A310" s="8">
        <v>9230000</v>
      </c>
      <c r="B310" s="3" t="s">
        <v>726</v>
      </c>
      <c r="C310" s="3">
        <v>1</v>
      </c>
      <c r="D310" s="8" t="s">
        <v>64</v>
      </c>
      <c r="E310" s="3" t="s">
        <v>65</v>
      </c>
      <c r="F310" s="19" t="s">
        <v>915</v>
      </c>
      <c r="G310" s="15"/>
      <c r="H310" s="23">
        <v>30928.5</v>
      </c>
      <c r="I310" s="21">
        <v>251.08</v>
      </c>
      <c r="J310" s="31">
        <v>0</v>
      </c>
      <c r="K310" s="31">
        <v>30928.5</v>
      </c>
      <c r="L310" s="60">
        <v>30928.5</v>
      </c>
      <c r="M310" s="61" t="s">
        <v>1</v>
      </c>
      <c r="N310" s="62">
        <v>7.2043999999999997E-2</v>
      </c>
      <c r="O310" s="60">
        <f t="shared" si="45"/>
        <v>2228.2128539999999</v>
      </c>
      <c r="P310" s="63"/>
      <c r="Q310" s="61" t="str">
        <f>M310</f>
        <v>SO</v>
      </c>
      <c r="R310" s="64">
        <v>7.2043999999999997E-2</v>
      </c>
      <c r="S310" s="60">
        <f t="shared" si="47"/>
        <v>2228.2128539999999</v>
      </c>
      <c r="T310" s="65"/>
      <c r="U310" s="66">
        <f t="shared" si="48"/>
        <v>0</v>
      </c>
      <c r="V310" s="65"/>
      <c r="W310" s="61" t="s">
        <v>1</v>
      </c>
      <c r="X310" s="64">
        <v>7.2043999999999997E-2</v>
      </c>
      <c r="Y310" s="60">
        <f t="shared" si="49"/>
        <v>2228.2128539999999</v>
      </c>
    </row>
    <row r="311" spans="1:25" x14ac:dyDescent="0.2">
      <c r="A311" s="8">
        <v>9230000</v>
      </c>
      <c r="B311" s="3" t="s">
        <v>726</v>
      </c>
      <c r="C311" s="3">
        <v>1</v>
      </c>
      <c r="D311" s="8" t="s">
        <v>18</v>
      </c>
      <c r="E311" s="3" t="s">
        <v>19</v>
      </c>
      <c r="F311" s="19" t="s">
        <v>916</v>
      </c>
      <c r="G311" s="15"/>
      <c r="H311" s="23">
        <v>28</v>
      </c>
      <c r="I311" s="31">
        <v>140</v>
      </c>
      <c r="J311" s="31">
        <v>0</v>
      </c>
      <c r="K311" s="31">
        <v>28</v>
      </c>
      <c r="L311" s="60">
        <v>28</v>
      </c>
      <c r="M311" s="61" t="s">
        <v>1</v>
      </c>
      <c r="N311" s="62">
        <v>7.2043999999999997E-2</v>
      </c>
      <c r="O311" s="60">
        <f t="shared" si="45"/>
        <v>2.0172319999999999</v>
      </c>
      <c r="P311" s="63"/>
      <c r="Q311" s="61" t="s">
        <v>17</v>
      </c>
      <c r="R311" s="64">
        <v>0</v>
      </c>
      <c r="S311" s="60">
        <f t="shared" si="47"/>
        <v>0</v>
      </c>
      <c r="T311" s="65"/>
      <c r="U311" s="66">
        <f t="shared" si="48"/>
        <v>-2.0172319999999999</v>
      </c>
      <c r="V311" s="65"/>
      <c r="W311" s="61" t="s">
        <v>17</v>
      </c>
      <c r="X311" s="64">
        <v>0</v>
      </c>
      <c r="Y311" s="60">
        <f t="shared" si="49"/>
        <v>0</v>
      </c>
    </row>
    <row r="312" spans="1:25" x14ac:dyDescent="0.2">
      <c r="A312" s="8">
        <v>9230000</v>
      </c>
      <c r="B312" s="3" t="s">
        <v>726</v>
      </c>
      <c r="C312" s="3">
        <v>1</v>
      </c>
      <c r="D312" s="8" t="s">
        <v>159</v>
      </c>
      <c r="E312" s="3" t="s">
        <v>160</v>
      </c>
      <c r="F312" s="21" t="s">
        <v>917</v>
      </c>
      <c r="G312" s="15"/>
      <c r="H312" s="23">
        <v>1018.5</v>
      </c>
      <c r="I312" s="21">
        <v>377.22</v>
      </c>
      <c r="J312" s="31">
        <v>0</v>
      </c>
      <c r="K312" s="31">
        <v>1018.5</v>
      </c>
      <c r="L312" s="60">
        <v>1018.5</v>
      </c>
      <c r="M312" s="61" t="s">
        <v>1</v>
      </c>
      <c r="N312" s="62">
        <v>7.2043999999999997E-2</v>
      </c>
      <c r="O312" s="60">
        <f t="shared" si="45"/>
        <v>73.376813999999996</v>
      </c>
      <c r="P312" s="63"/>
      <c r="Q312" s="61" t="str">
        <f>M312</f>
        <v>SO</v>
      </c>
      <c r="R312" s="64">
        <v>7.2043999999999997E-2</v>
      </c>
      <c r="S312" s="60">
        <f t="shared" si="47"/>
        <v>73.376813999999996</v>
      </c>
      <c r="T312" s="65"/>
      <c r="U312" s="66">
        <f t="shared" si="48"/>
        <v>0</v>
      </c>
      <c r="V312" s="65"/>
      <c r="W312" s="61" t="s">
        <v>1</v>
      </c>
      <c r="X312" s="64">
        <v>7.2043999999999997E-2</v>
      </c>
      <c r="Y312" s="60">
        <f t="shared" si="49"/>
        <v>73.376813999999996</v>
      </c>
    </row>
    <row r="313" spans="1:25" x14ac:dyDescent="0.2">
      <c r="A313" s="8">
        <v>9230000</v>
      </c>
      <c r="B313" s="3" t="s">
        <v>726</v>
      </c>
      <c r="C313" s="3">
        <v>1</v>
      </c>
      <c r="D313" s="8" t="s">
        <v>42</v>
      </c>
      <c r="E313" s="3" t="s">
        <v>43</v>
      </c>
      <c r="F313" s="21" t="s">
        <v>918</v>
      </c>
      <c r="G313" s="15"/>
      <c r="H313" s="23">
        <v>4992</v>
      </c>
      <c r="I313" s="21">
        <v>162.22</v>
      </c>
      <c r="J313" s="31">
        <v>58</v>
      </c>
      <c r="K313" s="31">
        <v>5050</v>
      </c>
      <c r="L313" s="60">
        <v>5050</v>
      </c>
      <c r="M313" s="61" t="s">
        <v>1</v>
      </c>
      <c r="N313" s="62">
        <v>7.2043999999999997E-2</v>
      </c>
      <c r="O313" s="60">
        <f t="shared" ref="O313:O326" si="51">L313*N313</f>
        <v>363.82220000000001</v>
      </c>
      <c r="P313" s="63"/>
      <c r="Q313" s="61" t="s">
        <v>5</v>
      </c>
      <c r="R313" s="64">
        <v>0</v>
      </c>
      <c r="S313" s="60">
        <f t="shared" ref="S313:S326" si="52">$L313*R313</f>
        <v>0</v>
      </c>
      <c r="T313" s="65"/>
      <c r="U313" s="66">
        <f t="shared" ref="U313:U326" si="53">S313-O313</f>
        <v>-363.82220000000001</v>
      </c>
      <c r="V313" s="65"/>
      <c r="W313" s="61" t="s">
        <v>5</v>
      </c>
      <c r="X313" s="64">
        <v>0</v>
      </c>
      <c r="Y313" s="60">
        <f t="shared" ref="Y313:Y326" si="54">X313*L313</f>
        <v>0</v>
      </c>
    </row>
    <row r="314" spans="1:25" x14ac:dyDescent="0.2">
      <c r="A314" s="8">
        <v>9230000</v>
      </c>
      <c r="B314" s="3" t="s">
        <v>726</v>
      </c>
      <c r="C314" s="3">
        <v>1</v>
      </c>
      <c r="D314" s="8" t="s">
        <v>20</v>
      </c>
      <c r="E314" s="3" t="s">
        <v>21</v>
      </c>
      <c r="F314" s="19" t="s">
        <v>919</v>
      </c>
      <c r="G314" s="15"/>
      <c r="H314" s="23">
        <v>14740</v>
      </c>
      <c r="I314" s="23">
        <v>220</v>
      </c>
      <c r="J314" s="21">
        <v>248.06</v>
      </c>
      <c r="K314" s="31">
        <v>14988.06</v>
      </c>
      <c r="L314" s="60">
        <v>14988.06</v>
      </c>
      <c r="M314" s="61" t="s">
        <v>1</v>
      </c>
      <c r="N314" s="62">
        <v>7.2043999999999997E-2</v>
      </c>
      <c r="O314" s="60">
        <f t="shared" si="51"/>
        <v>1079.7997946399998</v>
      </c>
      <c r="P314" s="63"/>
      <c r="Q314" s="61" t="s">
        <v>1</v>
      </c>
      <c r="R314" s="64">
        <v>7.2043999999999997E-2</v>
      </c>
      <c r="S314" s="60">
        <f t="shared" si="52"/>
        <v>1079.7997946399998</v>
      </c>
      <c r="T314" s="65"/>
      <c r="U314" s="66">
        <f t="shared" si="53"/>
        <v>0</v>
      </c>
      <c r="V314" s="65"/>
      <c r="W314" s="61" t="s">
        <v>124</v>
      </c>
      <c r="X314" s="64">
        <v>0</v>
      </c>
      <c r="Y314" s="60">
        <f t="shared" si="54"/>
        <v>0</v>
      </c>
    </row>
    <row r="315" spans="1:25" x14ac:dyDescent="0.2">
      <c r="A315" s="8">
        <v>9230000</v>
      </c>
      <c r="B315" s="3" t="s">
        <v>726</v>
      </c>
      <c r="C315" s="3">
        <v>1</v>
      </c>
      <c r="D315" s="8" t="s">
        <v>36</v>
      </c>
      <c r="E315" s="3" t="s">
        <v>37</v>
      </c>
      <c r="F315" s="19" t="s">
        <v>920</v>
      </c>
      <c r="G315" s="15"/>
      <c r="H315" s="23">
        <v>496.25</v>
      </c>
      <c r="I315" s="33">
        <v>325</v>
      </c>
      <c r="J315" s="21">
        <v>2.61</v>
      </c>
      <c r="K315" s="31">
        <v>498.86</v>
      </c>
      <c r="L315" s="60">
        <v>498.86</v>
      </c>
      <c r="M315" s="61" t="s">
        <v>1</v>
      </c>
      <c r="N315" s="62">
        <v>7.2043999999999997E-2</v>
      </c>
      <c r="O315" s="60">
        <f t="shared" si="51"/>
        <v>35.93986984</v>
      </c>
      <c r="P315" s="63"/>
      <c r="Q315" s="61" t="s">
        <v>1</v>
      </c>
      <c r="R315" s="64">
        <v>7.2043999999999997E-2</v>
      </c>
      <c r="S315" s="60">
        <f t="shared" si="52"/>
        <v>35.93986984</v>
      </c>
      <c r="T315" s="65"/>
      <c r="U315" s="66">
        <f t="shared" si="53"/>
        <v>0</v>
      </c>
      <c r="V315" s="65"/>
      <c r="W315" s="61" t="s">
        <v>5</v>
      </c>
      <c r="X315" s="64">
        <v>0</v>
      </c>
      <c r="Y315" s="60">
        <f t="shared" si="54"/>
        <v>0</v>
      </c>
    </row>
    <row r="316" spans="1:25" x14ac:dyDescent="0.2">
      <c r="A316" s="8">
        <v>9230000</v>
      </c>
      <c r="B316" s="3" t="s">
        <v>726</v>
      </c>
      <c r="C316" s="3">
        <v>1</v>
      </c>
      <c r="D316" s="8" t="s">
        <v>32</v>
      </c>
      <c r="E316" s="3" t="s">
        <v>33</v>
      </c>
      <c r="F316" s="19" t="s">
        <v>921</v>
      </c>
      <c r="G316" s="15"/>
      <c r="H316" s="23">
        <v>10142.5</v>
      </c>
      <c r="I316" s="21">
        <v>218.34</v>
      </c>
      <c r="J316" s="31">
        <v>0</v>
      </c>
      <c r="K316" s="31">
        <v>10142.5</v>
      </c>
      <c r="L316" s="60">
        <v>10142.5</v>
      </c>
      <c r="M316" s="61" t="s">
        <v>1</v>
      </c>
      <c r="N316" s="62">
        <v>7.2043999999999997E-2</v>
      </c>
      <c r="O316" s="60">
        <f t="shared" si="51"/>
        <v>730.70627000000002</v>
      </c>
      <c r="P316" s="63"/>
      <c r="Q316" s="61" t="str">
        <f>M316</f>
        <v>SO</v>
      </c>
      <c r="R316" s="64">
        <v>7.2043999999999997E-2</v>
      </c>
      <c r="S316" s="60">
        <f t="shared" si="52"/>
        <v>730.70627000000002</v>
      </c>
      <c r="T316" s="65"/>
      <c r="U316" s="66">
        <f t="shared" si="53"/>
        <v>0</v>
      </c>
      <c r="V316" s="65"/>
      <c r="W316" s="61" t="s">
        <v>1</v>
      </c>
      <c r="X316" s="64">
        <v>7.2043999999999997E-2</v>
      </c>
      <c r="Y316" s="60">
        <f t="shared" si="54"/>
        <v>730.70627000000002</v>
      </c>
    </row>
    <row r="317" spans="1:25" x14ac:dyDescent="0.2">
      <c r="A317" s="8">
        <v>9230000</v>
      </c>
      <c r="B317" s="3" t="s">
        <v>726</v>
      </c>
      <c r="C317" s="3">
        <v>1</v>
      </c>
      <c r="D317" s="8" t="s">
        <v>114</v>
      </c>
      <c r="E317" s="3" t="s">
        <v>115</v>
      </c>
      <c r="F317" s="19" t="s">
        <v>922</v>
      </c>
      <c r="G317" s="15"/>
      <c r="H317" s="23">
        <v>3048.75</v>
      </c>
      <c r="I317" s="31">
        <v>190</v>
      </c>
      <c r="J317" s="21">
        <v>91.56</v>
      </c>
      <c r="K317" s="31">
        <v>3140.31</v>
      </c>
      <c r="L317" s="60">
        <v>3140.31</v>
      </c>
      <c r="M317" s="61" t="s">
        <v>1</v>
      </c>
      <c r="N317" s="62">
        <v>7.2043999999999997E-2</v>
      </c>
      <c r="O317" s="60">
        <f t="shared" si="51"/>
        <v>226.24049363999998</v>
      </c>
      <c r="P317" s="63"/>
      <c r="Q317" s="61" t="str">
        <f>M317</f>
        <v>SO</v>
      </c>
      <c r="R317" s="64">
        <v>7.2043999999999997E-2</v>
      </c>
      <c r="S317" s="60">
        <f t="shared" si="52"/>
        <v>226.24049363999998</v>
      </c>
      <c r="T317" s="65"/>
      <c r="U317" s="66">
        <f t="shared" si="53"/>
        <v>0</v>
      </c>
      <c r="V317" s="65"/>
      <c r="W317" s="61" t="s">
        <v>1</v>
      </c>
      <c r="X317" s="64">
        <v>7.2043999999999997E-2</v>
      </c>
      <c r="Y317" s="60">
        <f t="shared" si="54"/>
        <v>226.24049363999998</v>
      </c>
    </row>
    <row r="318" spans="1:25" x14ac:dyDescent="0.2">
      <c r="A318" s="8">
        <v>9230000</v>
      </c>
      <c r="B318" s="3" t="s">
        <v>726</v>
      </c>
      <c r="C318" s="3">
        <v>1</v>
      </c>
      <c r="D318" s="8" t="s">
        <v>214</v>
      </c>
      <c r="E318" s="3" t="s">
        <v>215</v>
      </c>
      <c r="F318" s="19" t="s">
        <v>511</v>
      </c>
      <c r="G318" s="15"/>
      <c r="H318" s="31">
        <v>1518</v>
      </c>
      <c r="I318" s="31">
        <v>165</v>
      </c>
      <c r="J318" s="31">
        <v>0</v>
      </c>
      <c r="K318" s="31">
        <v>1518</v>
      </c>
      <c r="L318" s="60">
        <v>1518</v>
      </c>
      <c r="M318" s="61" t="s">
        <v>1</v>
      </c>
      <c r="N318" s="62">
        <v>7.2043999999999997E-2</v>
      </c>
      <c r="O318" s="60">
        <f t="shared" si="51"/>
        <v>109.362792</v>
      </c>
      <c r="P318" s="63"/>
      <c r="Q318" s="61" t="str">
        <f>M318</f>
        <v>SO</v>
      </c>
      <c r="R318" s="64">
        <v>7.2043999999999997E-2</v>
      </c>
      <c r="S318" s="60">
        <f t="shared" si="52"/>
        <v>109.362792</v>
      </c>
      <c r="T318" s="65"/>
      <c r="U318" s="66">
        <f t="shared" si="53"/>
        <v>0</v>
      </c>
      <c r="V318" s="65"/>
      <c r="W318" s="61" t="s">
        <v>1</v>
      </c>
      <c r="X318" s="64">
        <v>7.2043999999999997E-2</v>
      </c>
      <c r="Y318" s="60">
        <f t="shared" si="54"/>
        <v>109.362792</v>
      </c>
    </row>
    <row r="319" spans="1:25" x14ac:dyDescent="0.2">
      <c r="A319" s="8">
        <v>9230000</v>
      </c>
      <c r="B319" s="3" t="s">
        <v>726</v>
      </c>
      <c r="C319" s="3">
        <v>1</v>
      </c>
      <c r="D319" s="8" t="s">
        <v>218</v>
      </c>
      <c r="E319" s="3" t="s">
        <v>219</v>
      </c>
      <c r="F319" s="19" t="s">
        <v>923</v>
      </c>
      <c r="G319" s="15"/>
      <c r="H319" s="31">
        <v>755</v>
      </c>
      <c r="I319" s="23">
        <v>289</v>
      </c>
      <c r="J319" s="31">
        <v>0</v>
      </c>
      <c r="K319" s="31">
        <v>755</v>
      </c>
      <c r="L319" s="60">
        <v>755</v>
      </c>
      <c r="M319" s="61" t="s">
        <v>1</v>
      </c>
      <c r="N319" s="62">
        <v>7.2043999999999997E-2</v>
      </c>
      <c r="O319" s="60">
        <f t="shared" si="51"/>
        <v>54.393219999999999</v>
      </c>
      <c r="P319" s="63"/>
      <c r="Q319" s="61" t="str">
        <f>M319</f>
        <v>SO</v>
      </c>
      <c r="R319" s="64">
        <v>7.2043999999999997E-2</v>
      </c>
      <c r="S319" s="60">
        <f t="shared" si="52"/>
        <v>54.393219999999999</v>
      </c>
      <c r="T319" s="65"/>
      <c r="U319" s="66">
        <f t="shared" si="53"/>
        <v>0</v>
      </c>
      <c r="V319" s="65"/>
      <c r="W319" s="61" t="s">
        <v>111</v>
      </c>
      <c r="X319" s="64">
        <v>0</v>
      </c>
      <c r="Y319" s="60">
        <f t="shared" si="54"/>
        <v>0</v>
      </c>
    </row>
    <row r="320" spans="1:25" x14ac:dyDescent="0.2">
      <c r="A320" s="8">
        <v>9230000</v>
      </c>
      <c r="B320" s="3" t="s">
        <v>726</v>
      </c>
      <c r="C320" s="3">
        <v>1</v>
      </c>
      <c r="D320" s="8" t="s">
        <v>220</v>
      </c>
      <c r="E320" s="3" t="s">
        <v>221</v>
      </c>
      <c r="F320" s="19" t="s">
        <v>924</v>
      </c>
      <c r="G320" s="15"/>
      <c r="H320" s="23">
        <v>697.5</v>
      </c>
      <c r="I320" s="23">
        <v>309.3</v>
      </c>
      <c r="J320" s="21">
        <v>319.27999999999997</v>
      </c>
      <c r="K320" s="31">
        <v>1016.78</v>
      </c>
      <c r="L320" s="60">
        <v>1016.78</v>
      </c>
      <c r="M320" s="61" t="s">
        <v>1</v>
      </c>
      <c r="N320" s="62">
        <v>7.2043999999999997E-2</v>
      </c>
      <c r="O320" s="60">
        <f t="shared" si="51"/>
        <v>73.25289832</v>
      </c>
      <c r="P320" s="63"/>
      <c r="Q320" s="61" t="s">
        <v>1</v>
      </c>
      <c r="R320" s="64">
        <v>7.2043999999999997E-2</v>
      </c>
      <c r="S320" s="60">
        <f t="shared" si="52"/>
        <v>73.25289832</v>
      </c>
      <c r="T320" s="65"/>
      <c r="U320" s="66">
        <f t="shared" si="53"/>
        <v>0</v>
      </c>
      <c r="V320" s="65"/>
      <c r="W320" s="61" t="s">
        <v>6</v>
      </c>
      <c r="X320" s="64">
        <v>0</v>
      </c>
      <c r="Y320" s="60">
        <f t="shared" si="54"/>
        <v>0</v>
      </c>
    </row>
    <row r="321" spans="1:26" x14ac:dyDescent="0.2">
      <c r="A321" s="8">
        <v>9230000</v>
      </c>
      <c r="B321" s="3" t="s">
        <v>726</v>
      </c>
      <c r="C321" s="3">
        <v>1</v>
      </c>
      <c r="D321" s="8" t="s">
        <v>135</v>
      </c>
      <c r="E321" s="3" t="s">
        <v>136</v>
      </c>
      <c r="F321" s="19" t="s">
        <v>925</v>
      </c>
      <c r="G321" s="15"/>
      <c r="H321" s="23">
        <v>4882</v>
      </c>
      <c r="I321" s="23">
        <v>143.59</v>
      </c>
      <c r="J321" s="21">
        <v>368.87</v>
      </c>
      <c r="K321" s="31">
        <v>5250.87</v>
      </c>
      <c r="L321" s="60">
        <v>5250.87</v>
      </c>
      <c r="M321" s="61" t="s">
        <v>1</v>
      </c>
      <c r="N321" s="62">
        <v>7.2043999999999997E-2</v>
      </c>
      <c r="O321" s="60">
        <f t="shared" si="51"/>
        <v>378.29367827999999</v>
      </c>
      <c r="P321" s="63"/>
      <c r="Q321" s="61" t="str">
        <f t="shared" ref="Q321:Q326" si="55">M321</f>
        <v>SO</v>
      </c>
      <c r="R321" s="64">
        <v>7.2043999999999997E-2</v>
      </c>
      <c r="S321" s="60">
        <f t="shared" si="52"/>
        <v>378.29367827999999</v>
      </c>
      <c r="T321" s="65"/>
      <c r="U321" s="66">
        <f t="shared" si="53"/>
        <v>0</v>
      </c>
      <c r="V321" s="65"/>
      <c r="W321" s="61" t="s">
        <v>1</v>
      </c>
      <c r="X321" s="64">
        <v>7.2043999999999997E-2</v>
      </c>
      <c r="Y321" s="60">
        <f t="shared" si="54"/>
        <v>378.29367827999999</v>
      </c>
    </row>
    <row r="322" spans="1:26" x14ac:dyDescent="0.2">
      <c r="A322" s="8">
        <v>9230000</v>
      </c>
      <c r="B322" s="3" t="s">
        <v>726</v>
      </c>
      <c r="C322" s="3">
        <v>1</v>
      </c>
      <c r="D322" s="8" t="s">
        <v>66</v>
      </c>
      <c r="E322" s="3" t="s">
        <v>67</v>
      </c>
      <c r="F322" s="19" t="s">
        <v>926</v>
      </c>
      <c r="G322" s="15"/>
      <c r="H322" s="23">
        <v>72</v>
      </c>
      <c r="I322" s="23">
        <v>360</v>
      </c>
      <c r="J322" s="31">
        <v>0</v>
      </c>
      <c r="K322" s="31">
        <v>72</v>
      </c>
      <c r="L322" s="60">
        <v>72</v>
      </c>
      <c r="M322" s="61" t="s">
        <v>1</v>
      </c>
      <c r="N322" s="62">
        <v>7.2043999999999997E-2</v>
      </c>
      <c r="O322" s="60">
        <f t="shared" si="51"/>
        <v>5.1871679999999998</v>
      </c>
      <c r="P322" s="63"/>
      <c r="Q322" s="61" t="str">
        <f t="shared" si="55"/>
        <v>SO</v>
      </c>
      <c r="R322" s="64">
        <v>7.2043999999999997E-2</v>
      </c>
      <c r="S322" s="60">
        <f t="shared" si="52"/>
        <v>5.1871679999999998</v>
      </c>
      <c r="T322" s="65"/>
      <c r="U322" s="66">
        <f t="shared" si="53"/>
        <v>0</v>
      </c>
      <c r="V322" s="65"/>
      <c r="W322" s="61" t="s">
        <v>14</v>
      </c>
      <c r="X322" s="64">
        <v>0</v>
      </c>
      <c r="Y322" s="60">
        <f t="shared" si="54"/>
        <v>0</v>
      </c>
    </row>
    <row r="323" spans="1:26" x14ac:dyDescent="0.2">
      <c r="A323" s="8">
        <v>9230000</v>
      </c>
      <c r="B323" s="3" t="s">
        <v>726</v>
      </c>
      <c r="C323" s="3">
        <v>1</v>
      </c>
      <c r="D323" s="8" t="s">
        <v>103</v>
      </c>
      <c r="E323" s="3" t="s">
        <v>104</v>
      </c>
      <c r="F323" s="19" t="s">
        <v>925</v>
      </c>
      <c r="G323" s="15"/>
      <c r="H323" s="23">
        <v>760</v>
      </c>
      <c r="I323" s="23">
        <v>220</v>
      </c>
      <c r="J323" s="31">
        <v>1.4</v>
      </c>
      <c r="K323" s="31">
        <v>761.4</v>
      </c>
      <c r="L323" s="60">
        <v>761.4</v>
      </c>
      <c r="M323" s="61" t="s">
        <v>1</v>
      </c>
      <c r="N323" s="62">
        <v>7.2043999999999997E-2</v>
      </c>
      <c r="O323" s="60">
        <f t="shared" si="51"/>
        <v>54.854301599999999</v>
      </c>
      <c r="P323" s="63"/>
      <c r="Q323" s="61" t="str">
        <f t="shared" si="55"/>
        <v>SO</v>
      </c>
      <c r="R323" s="64">
        <v>7.2043999999999997E-2</v>
      </c>
      <c r="S323" s="60">
        <f t="shared" si="52"/>
        <v>54.854301599999999</v>
      </c>
      <c r="T323" s="65"/>
      <c r="U323" s="66">
        <f t="shared" si="53"/>
        <v>0</v>
      </c>
      <c r="V323" s="65"/>
      <c r="W323" s="61" t="s">
        <v>1</v>
      </c>
      <c r="X323" s="64">
        <v>7.2043999999999997E-2</v>
      </c>
      <c r="Y323" s="60">
        <f t="shared" si="54"/>
        <v>54.854301599999999</v>
      </c>
    </row>
    <row r="324" spans="1:26" x14ac:dyDescent="0.2">
      <c r="A324" s="8">
        <v>9230000</v>
      </c>
      <c r="B324" s="3" t="s">
        <v>726</v>
      </c>
      <c r="C324" s="3">
        <v>1</v>
      </c>
      <c r="D324" s="8" t="s">
        <v>80</v>
      </c>
      <c r="E324" s="3" t="s">
        <v>81</v>
      </c>
      <c r="F324" s="19" t="s">
        <v>900</v>
      </c>
      <c r="G324" s="15"/>
      <c r="H324" s="21">
        <v>915.5</v>
      </c>
      <c r="I324" s="21">
        <v>136.63999999999999</v>
      </c>
      <c r="J324" s="31">
        <v>0</v>
      </c>
      <c r="K324" s="31">
        <v>915.5</v>
      </c>
      <c r="L324" s="60">
        <v>915.5</v>
      </c>
      <c r="M324" s="61" t="s">
        <v>1</v>
      </c>
      <c r="N324" s="62">
        <v>7.2043999999999997E-2</v>
      </c>
      <c r="O324" s="60">
        <f t="shared" si="51"/>
        <v>65.956282000000002</v>
      </c>
      <c r="P324" s="63"/>
      <c r="Q324" s="61" t="str">
        <f t="shared" si="55"/>
        <v>SO</v>
      </c>
      <c r="R324" s="64">
        <v>7.2043999999999997E-2</v>
      </c>
      <c r="S324" s="60">
        <f t="shared" si="52"/>
        <v>65.956282000000002</v>
      </c>
      <c r="T324" s="65"/>
      <c r="U324" s="66">
        <f t="shared" si="53"/>
        <v>0</v>
      </c>
      <c r="V324" s="65"/>
      <c r="W324" s="61" t="s">
        <v>1</v>
      </c>
      <c r="X324" s="64">
        <v>7.2043999999999997E-2</v>
      </c>
      <c r="Y324" s="60">
        <f t="shared" si="54"/>
        <v>65.956282000000002</v>
      </c>
    </row>
    <row r="325" spans="1:26" x14ac:dyDescent="0.2">
      <c r="A325" s="8">
        <v>9230000</v>
      </c>
      <c r="B325" s="3" t="s">
        <v>726</v>
      </c>
      <c r="C325" s="3">
        <v>1</v>
      </c>
      <c r="D325" s="8" t="s">
        <v>212</v>
      </c>
      <c r="E325" s="3" t="s">
        <v>213</v>
      </c>
      <c r="F325" s="19" t="s">
        <v>511</v>
      </c>
      <c r="G325" s="15"/>
      <c r="H325" s="23">
        <v>7840</v>
      </c>
      <c r="I325" s="21">
        <v>202.06</v>
      </c>
      <c r="J325" s="21">
        <v>348.54</v>
      </c>
      <c r="K325" s="31">
        <v>8188.54</v>
      </c>
      <c r="L325" s="60">
        <v>8188.54</v>
      </c>
      <c r="M325" s="61" t="s">
        <v>1</v>
      </c>
      <c r="N325" s="62">
        <v>7.2043999999999997E-2</v>
      </c>
      <c r="O325" s="60">
        <f t="shared" si="51"/>
        <v>589.93517575999999</v>
      </c>
      <c r="P325" s="63"/>
      <c r="Q325" s="61" t="str">
        <f t="shared" si="55"/>
        <v>SO</v>
      </c>
      <c r="R325" s="64">
        <v>7.2043999999999997E-2</v>
      </c>
      <c r="S325" s="60">
        <f t="shared" si="52"/>
        <v>589.93517575999999</v>
      </c>
      <c r="T325" s="65"/>
      <c r="U325" s="66">
        <f t="shared" si="53"/>
        <v>0</v>
      </c>
      <c r="V325" s="65"/>
      <c r="W325" s="61" t="s">
        <v>1</v>
      </c>
      <c r="X325" s="64">
        <v>7.2043999999999997E-2</v>
      </c>
      <c r="Y325" s="60">
        <f t="shared" si="54"/>
        <v>589.93517575999999</v>
      </c>
    </row>
    <row r="326" spans="1:26" x14ac:dyDescent="0.2">
      <c r="A326" s="8">
        <v>9230000</v>
      </c>
      <c r="B326" s="3" t="s">
        <v>726</v>
      </c>
      <c r="C326" s="3">
        <v>1</v>
      </c>
      <c r="D326" s="8">
        <v>228735</v>
      </c>
      <c r="E326" s="3" t="s">
        <v>127</v>
      </c>
      <c r="F326" s="25" t="s">
        <v>1101</v>
      </c>
      <c r="G326" s="15"/>
      <c r="L326" s="60">
        <v>-29538.93</v>
      </c>
      <c r="M326" s="61" t="s">
        <v>1</v>
      </c>
      <c r="N326" s="62">
        <v>7.2043999999999997E-2</v>
      </c>
      <c r="O326" s="60">
        <f t="shared" si="51"/>
        <v>-2128.1026729199998</v>
      </c>
      <c r="P326" s="74"/>
      <c r="Q326" s="61" t="str">
        <f t="shared" si="55"/>
        <v>SO</v>
      </c>
      <c r="R326" s="64">
        <v>7.2043999999999997E-2</v>
      </c>
      <c r="S326" s="60">
        <f t="shared" si="52"/>
        <v>-2128.1026729199998</v>
      </c>
      <c r="T326" s="65"/>
      <c r="U326" s="66">
        <f t="shared" si="53"/>
        <v>0</v>
      </c>
      <c r="V326" s="65"/>
      <c r="W326" s="61" t="s">
        <v>27</v>
      </c>
      <c r="X326" s="64">
        <v>0.224742</v>
      </c>
      <c r="Y326" s="60">
        <f t="shared" si="54"/>
        <v>-6638.6382060599999</v>
      </c>
    </row>
    <row r="327" spans="1:26" s="46" customFormat="1" x14ac:dyDescent="0.2">
      <c r="A327" s="2"/>
      <c r="D327" s="2"/>
      <c r="F327" s="55"/>
      <c r="G327" s="48"/>
      <c r="L327" s="67">
        <f>SUM(L217:L326)</f>
        <v>3253852.3899999987</v>
      </c>
      <c r="M327" s="68"/>
      <c r="N327" s="69"/>
      <c r="O327" s="67">
        <f>SUM(O217:O326)</f>
        <v>233830.11723063994</v>
      </c>
      <c r="P327" s="75"/>
      <c r="Q327" s="68"/>
      <c r="R327" s="71"/>
      <c r="S327" s="67"/>
      <c r="T327" s="72"/>
      <c r="U327" s="73"/>
      <c r="V327" s="72"/>
      <c r="W327" s="68"/>
      <c r="X327" s="71"/>
      <c r="Y327" s="67">
        <f>SUM(Y217:Y326)</f>
        <v>52603.924529380027</v>
      </c>
      <c r="Z327" s="51"/>
    </row>
    <row r="328" spans="1:26" x14ac:dyDescent="0.2">
      <c r="D328" s="8"/>
      <c r="F328" s="25"/>
      <c r="G328" s="15"/>
      <c r="L328" s="60"/>
      <c r="M328" s="61"/>
      <c r="N328" s="62"/>
      <c r="O328" s="60"/>
      <c r="P328" s="74"/>
      <c r="Q328" s="61"/>
      <c r="R328" s="64"/>
      <c r="S328" s="60"/>
      <c r="T328" s="65"/>
      <c r="U328" s="66"/>
      <c r="V328" s="65"/>
      <c r="W328" s="61"/>
      <c r="X328" s="64"/>
      <c r="Y328" s="60"/>
    </row>
    <row r="329" spans="1:26" ht="25.5" x14ac:dyDescent="0.2">
      <c r="A329" s="8">
        <v>9280000</v>
      </c>
      <c r="B329" s="3" t="s">
        <v>865</v>
      </c>
      <c r="C329" s="3">
        <v>90</v>
      </c>
      <c r="D329" s="8" t="s">
        <v>866</v>
      </c>
      <c r="E329" s="3" t="s">
        <v>867</v>
      </c>
      <c r="F329" s="24" t="s">
        <v>868</v>
      </c>
      <c r="G329" s="15"/>
      <c r="H329" s="18">
        <v>0</v>
      </c>
      <c r="I329" s="18">
        <v>0</v>
      </c>
      <c r="J329" s="18">
        <v>0</v>
      </c>
      <c r="K329" s="18">
        <v>0</v>
      </c>
      <c r="L329" s="60">
        <v>9770.32</v>
      </c>
      <c r="M329" s="61" t="s">
        <v>1</v>
      </c>
      <c r="N329" s="62">
        <v>7.2043999999999997E-2</v>
      </c>
      <c r="O329" s="60">
        <f t="shared" ref="O329:O360" si="56">L329*N329</f>
        <v>703.89293407999992</v>
      </c>
      <c r="P329" s="63"/>
      <c r="Q329" s="61" t="str">
        <f>M329</f>
        <v>SO</v>
      </c>
      <c r="R329" s="64">
        <v>7.2043999999999997E-2</v>
      </c>
      <c r="S329" s="60">
        <f t="shared" ref="S329:S340" si="57">$L329*R329</f>
        <v>703.89293407999992</v>
      </c>
      <c r="T329" s="65"/>
      <c r="U329" s="66">
        <f t="shared" ref="U329:U360" si="58">S329-O329</f>
        <v>0</v>
      </c>
      <c r="V329" s="65"/>
      <c r="W329" s="61" t="s">
        <v>179</v>
      </c>
      <c r="X329" s="64">
        <v>0</v>
      </c>
      <c r="Y329" s="60">
        <f t="shared" ref="Y329:Y360" si="59">X329*L329</f>
        <v>0</v>
      </c>
    </row>
    <row r="330" spans="1:26" ht="25.5" x14ac:dyDescent="0.2">
      <c r="A330" s="8">
        <v>9280000</v>
      </c>
      <c r="B330" s="3" t="s">
        <v>865</v>
      </c>
      <c r="C330" s="3">
        <v>103</v>
      </c>
      <c r="D330" s="8" t="s">
        <v>866</v>
      </c>
      <c r="E330" s="3" t="s">
        <v>867</v>
      </c>
      <c r="F330" s="24" t="s">
        <v>869</v>
      </c>
      <c r="G330" s="15"/>
      <c r="H330" s="18">
        <v>0</v>
      </c>
      <c r="I330" s="18">
        <v>0</v>
      </c>
      <c r="J330" s="18">
        <v>0</v>
      </c>
      <c r="K330" s="18">
        <v>0</v>
      </c>
      <c r="L330" s="60">
        <v>34114</v>
      </c>
      <c r="M330" s="61" t="s">
        <v>179</v>
      </c>
      <c r="N330" s="62">
        <v>0</v>
      </c>
      <c r="O330" s="60">
        <f t="shared" si="56"/>
        <v>0</v>
      </c>
      <c r="P330" s="63"/>
      <c r="Q330" s="61" t="str">
        <f>M330</f>
        <v>CA</v>
      </c>
      <c r="R330" s="64">
        <v>0</v>
      </c>
      <c r="S330" s="60">
        <f t="shared" si="57"/>
        <v>0</v>
      </c>
      <c r="T330" s="65"/>
      <c r="U330" s="66">
        <f t="shared" si="58"/>
        <v>0</v>
      </c>
      <c r="V330" s="65"/>
      <c r="W330" s="61" t="s">
        <v>179</v>
      </c>
      <c r="X330" s="64">
        <v>0</v>
      </c>
      <c r="Y330" s="60">
        <f t="shared" si="59"/>
        <v>0</v>
      </c>
    </row>
    <row r="331" spans="1:26" x14ac:dyDescent="0.2">
      <c r="A331" s="8">
        <v>9280000</v>
      </c>
      <c r="B331" s="3" t="s">
        <v>865</v>
      </c>
      <c r="C331" s="3" t="s">
        <v>250</v>
      </c>
      <c r="D331" s="8" t="s">
        <v>866</v>
      </c>
      <c r="E331" s="3" t="s">
        <v>867</v>
      </c>
      <c r="F331" s="24" t="s">
        <v>250</v>
      </c>
      <c r="G331" s="15"/>
      <c r="H331" s="18">
        <v>42541.5</v>
      </c>
      <c r="I331" s="18">
        <v>256.58</v>
      </c>
      <c r="J331" s="18">
        <v>1342.82</v>
      </c>
      <c r="K331" s="18">
        <v>43884.32</v>
      </c>
      <c r="L331" s="60"/>
      <c r="M331" s="65"/>
      <c r="N331" s="65"/>
      <c r="O331" s="60">
        <f t="shared" si="56"/>
        <v>0</v>
      </c>
      <c r="P331" s="63"/>
      <c r="Q331" s="61"/>
      <c r="R331" s="64"/>
      <c r="S331" s="60">
        <f t="shared" si="57"/>
        <v>0</v>
      </c>
      <c r="T331" s="65"/>
      <c r="U331" s="66">
        <f t="shared" si="58"/>
        <v>0</v>
      </c>
      <c r="V331" s="65"/>
      <c r="W331" s="61"/>
      <c r="X331" s="64"/>
      <c r="Y331" s="60">
        <f t="shared" si="59"/>
        <v>0</v>
      </c>
    </row>
    <row r="332" spans="1:26" ht="25.5" x14ac:dyDescent="0.2">
      <c r="A332" s="8">
        <v>9280000</v>
      </c>
      <c r="B332" s="3" t="s">
        <v>865</v>
      </c>
      <c r="C332" s="3">
        <v>1</v>
      </c>
      <c r="D332" s="8" t="s">
        <v>870</v>
      </c>
      <c r="E332" s="3" t="s">
        <v>871</v>
      </c>
      <c r="F332" s="24" t="s">
        <v>872</v>
      </c>
      <c r="G332" s="15"/>
      <c r="H332" s="18">
        <v>0</v>
      </c>
      <c r="I332" s="18">
        <v>0</v>
      </c>
      <c r="J332" s="18">
        <v>0</v>
      </c>
      <c r="K332" s="18">
        <v>0</v>
      </c>
      <c r="L332" s="60">
        <v>10372.5</v>
      </c>
      <c r="M332" s="61" t="s">
        <v>1</v>
      </c>
      <c r="N332" s="62">
        <v>7.2043999999999997E-2</v>
      </c>
      <c r="O332" s="60">
        <f t="shared" si="56"/>
        <v>747.27638999999999</v>
      </c>
      <c r="P332" s="63"/>
      <c r="Q332" s="61" t="s">
        <v>4</v>
      </c>
      <c r="R332" s="64">
        <v>0</v>
      </c>
      <c r="S332" s="60">
        <f t="shared" si="57"/>
        <v>0</v>
      </c>
      <c r="T332" s="65"/>
      <c r="U332" s="66">
        <f t="shared" si="58"/>
        <v>-747.27638999999999</v>
      </c>
      <c r="V332" s="65"/>
      <c r="W332" s="61" t="s">
        <v>4</v>
      </c>
      <c r="X332" s="64">
        <v>0</v>
      </c>
      <c r="Y332" s="60">
        <f t="shared" si="59"/>
        <v>0</v>
      </c>
    </row>
    <row r="333" spans="1:26" ht="25.5" x14ac:dyDescent="0.2">
      <c r="A333" s="8">
        <v>9280000</v>
      </c>
      <c r="B333" s="3" t="s">
        <v>865</v>
      </c>
      <c r="C333" s="3">
        <v>108</v>
      </c>
      <c r="D333" s="8" t="s">
        <v>870</v>
      </c>
      <c r="E333" s="3" t="s">
        <v>871</v>
      </c>
      <c r="F333" s="24" t="s">
        <v>872</v>
      </c>
      <c r="G333" s="15"/>
      <c r="H333" s="18">
        <v>0</v>
      </c>
      <c r="I333" s="18">
        <v>0</v>
      </c>
      <c r="J333" s="18">
        <v>0</v>
      </c>
      <c r="K333" s="18">
        <v>0</v>
      </c>
      <c r="L333" s="60">
        <v>10255</v>
      </c>
      <c r="M333" s="61" t="s">
        <v>4</v>
      </c>
      <c r="N333" s="62">
        <v>0</v>
      </c>
      <c r="O333" s="60">
        <f t="shared" si="56"/>
        <v>0</v>
      </c>
      <c r="P333" s="63"/>
      <c r="Q333" s="61" t="str">
        <f>M333</f>
        <v>OR</v>
      </c>
      <c r="R333" s="64">
        <v>0</v>
      </c>
      <c r="S333" s="60">
        <f t="shared" si="57"/>
        <v>0</v>
      </c>
      <c r="T333" s="65"/>
      <c r="U333" s="66">
        <f t="shared" si="58"/>
        <v>0</v>
      </c>
      <c r="V333" s="65"/>
      <c r="W333" s="61" t="s">
        <v>4</v>
      </c>
      <c r="X333" s="64">
        <v>0</v>
      </c>
      <c r="Y333" s="60">
        <f t="shared" si="59"/>
        <v>0</v>
      </c>
    </row>
    <row r="334" spans="1:26" x14ac:dyDescent="0.2">
      <c r="A334" s="8">
        <v>9280000</v>
      </c>
      <c r="B334" s="3" t="s">
        <v>865</v>
      </c>
      <c r="C334" s="3" t="s">
        <v>250</v>
      </c>
      <c r="D334" s="8" t="s">
        <v>870</v>
      </c>
      <c r="E334" s="3" t="s">
        <v>871</v>
      </c>
      <c r="F334" s="24"/>
      <c r="G334" s="15"/>
      <c r="H334" s="18">
        <v>20627.5</v>
      </c>
      <c r="I334" s="18">
        <v>247.04</v>
      </c>
      <c r="J334" s="18" t="s">
        <v>250</v>
      </c>
      <c r="K334" s="18">
        <v>20627.5</v>
      </c>
      <c r="L334" s="60"/>
      <c r="M334" s="65"/>
      <c r="N334" s="65"/>
      <c r="O334" s="60">
        <f t="shared" si="56"/>
        <v>0</v>
      </c>
      <c r="P334" s="63"/>
      <c r="Q334" s="61"/>
      <c r="R334" s="64"/>
      <c r="S334" s="60">
        <f t="shared" si="57"/>
        <v>0</v>
      </c>
      <c r="T334" s="65"/>
      <c r="U334" s="66">
        <f t="shared" si="58"/>
        <v>0</v>
      </c>
      <c r="V334" s="65"/>
      <c r="W334" s="61"/>
      <c r="X334" s="64"/>
      <c r="Y334" s="60">
        <f t="shared" si="59"/>
        <v>0</v>
      </c>
    </row>
    <row r="335" spans="1:26" ht="25.5" x14ac:dyDescent="0.2">
      <c r="A335" s="8">
        <v>9280000</v>
      </c>
      <c r="B335" s="3" t="s">
        <v>865</v>
      </c>
      <c r="C335" s="3">
        <v>90</v>
      </c>
      <c r="D335" s="8" t="s">
        <v>873</v>
      </c>
      <c r="E335" s="3" t="s">
        <v>874</v>
      </c>
      <c r="F335" s="25" t="s">
        <v>875</v>
      </c>
      <c r="G335" s="15"/>
      <c r="H335" s="18">
        <v>302597.76000000001</v>
      </c>
      <c r="I335" s="18">
        <v>345.54957177115449</v>
      </c>
      <c r="J335" s="18">
        <v>1162.8399999999999</v>
      </c>
      <c r="K335" s="18">
        <v>303760.60000000003</v>
      </c>
      <c r="L335" s="60">
        <v>303760.51</v>
      </c>
      <c r="M335" s="61" t="s">
        <v>1</v>
      </c>
      <c r="N335" s="62">
        <v>7.2043999999999997E-2</v>
      </c>
      <c r="O335" s="60">
        <f t="shared" si="56"/>
        <v>21884.122182439998</v>
      </c>
      <c r="P335" s="63"/>
      <c r="Q335" s="61" t="str">
        <f>M335</f>
        <v>SO</v>
      </c>
      <c r="R335" s="64">
        <v>7.2043999999999997E-2</v>
      </c>
      <c r="S335" s="60">
        <f t="shared" si="57"/>
        <v>21884.122182439998</v>
      </c>
      <c r="T335" s="65"/>
      <c r="U335" s="66">
        <f t="shared" si="58"/>
        <v>0</v>
      </c>
      <c r="V335" s="65"/>
      <c r="W335" s="61" t="s">
        <v>1</v>
      </c>
      <c r="X335" s="64">
        <v>7.2043999999999997E-2</v>
      </c>
      <c r="Y335" s="60">
        <f t="shared" si="59"/>
        <v>21884.122182439998</v>
      </c>
    </row>
    <row r="336" spans="1:26" ht="25.5" x14ac:dyDescent="0.2">
      <c r="A336" s="8">
        <v>9280000</v>
      </c>
      <c r="B336" s="3" t="s">
        <v>865</v>
      </c>
      <c r="C336" s="3">
        <v>90</v>
      </c>
      <c r="D336" s="8" t="s">
        <v>876</v>
      </c>
      <c r="E336" s="3" t="s">
        <v>877</v>
      </c>
      <c r="F336" s="24" t="s">
        <v>878</v>
      </c>
      <c r="G336" s="15"/>
      <c r="H336" s="18">
        <v>12834</v>
      </c>
      <c r="I336" s="18">
        <v>620</v>
      </c>
      <c r="J336" s="18">
        <v>0</v>
      </c>
      <c r="K336" s="18">
        <v>12834</v>
      </c>
      <c r="L336" s="60">
        <v>12834</v>
      </c>
      <c r="M336" s="61" t="s">
        <v>1</v>
      </c>
      <c r="N336" s="62">
        <v>7.2043999999999997E-2</v>
      </c>
      <c r="O336" s="60">
        <f t="shared" si="56"/>
        <v>924.61269599999991</v>
      </c>
      <c r="P336" s="63"/>
      <c r="Q336" s="61" t="str">
        <f>M336</f>
        <v>SO</v>
      </c>
      <c r="R336" s="64">
        <v>7.2043999999999997E-2</v>
      </c>
      <c r="S336" s="60">
        <f t="shared" si="57"/>
        <v>924.61269599999991</v>
      </c>
      <c r="T336" s="65"/>
      <c r="U336" s="66">
        <f t="shared" si="58"/>
        <v>0</v>
      </c>
      <c r="V336" s="65"/>
      <c r="W336" s="61" t="s">
        <v>1</v>
      </c>
      <c r="X336" s="64">
        <v>7.2043999999999997E-2</v>
      </c>
      <c r="Y336" s="60">
        <f t="shared" si="59"/>
        <v>924.61269599999991</v>
      </c>
    </row>
    <row r="337" spans="1:25" x14ac:dyDescent="0.2">
      <c r="A337" s="8">
        <v>9280000</v>
      </c>
      <c r="B337" s="3" t="s">
        <v>865</v>
      </c>
      <c r="C337" s="3">
        <v>1</v>
      </c>
      <c r="D337" s="8">
        <v>1714</v>
      </c>
      <c r="E337" s="3" t="s">
        <v>24</v>
      </c>
      <c r="G337" s="15"/>
      <c r="L337" s="60">
        <v>-10372.5</v>
      </c>
      <c r="M337" s="61" t="s">
        <v>1</v>
      </c>
      <c r="N337" s="62">
        <v>7.2043999999999997E-2</v>
      </c>
      <c r="O337" s="60">
        <f t="shared" si="56"/>
        <v>-747.27638999999999</v>
      </c>
      <c r="P337" s="63"/>
      <c r="Q337" s="61" t="s">
        <v>1</v>
      </c>
      <c r="R337" s="64">
        <v>7.2043999999999997E-2</v>
      </c>
      <c r="S337" s="60">
        <f t="shared" si="57"/>
        <v>-747.27638999999999</v>
      </c>
      <c r="T337" s="65"/>
      <c r="U337" s="66">
        <f t="shared" si="58"/>
        <v>0</v>
      </c>
      <c r="V337" s="65"/>
      <c r="W337" s="61" t="s">
        <v>1</v>
      </c>
      <c r="X337" s="64">
        <v>7.2043999999999997E-2</v>
      </c>
      <c r="Y337" s="60">
        <f t="shared" si="59"/>
        <v>-747.27638999999999</v>
      </c>
    </row>
    <row r="338" spans="1:25" x14ac:dyDescent="0.2">
      <c r="A338" s="8">
        <v>9280000</v>
      </c>
      <c r="B338" s="3" t="s">
        <v>865</v>
      </c>
      <c r="C338" s="3">
        <v>90</v>
      </c>
      <c r="D338" s="8">
        <v>1714</v>
      </c>
      <c r="E338" s="3" t="s">
        <v>24</v>
      </c>
      <c r="G338" s="15"/>
      <c r="L338" s="60">
        <v>-410242.38999999996</v>
      </c>
      <c r="M338" s="61" t="s">
        <v>1</v>
      </c>
      <c r="N338" s="62">
        <v>7.2043999999999997E-2</v>
      </c>
      <c r="O338" s="60">
        <f t="shared" si="56"/>
        <v>-29555.502745159996</v>
      </c>
      <c r="P338" s="63"/>
      <c r="Q338" s="61" t="s">
        <v>1</v>
      </c>
      <c r="R338" s="64">
        <v>7.2043999999999997E-2</v>
      </c>
      <c r="S338" s="60">
        <f t="shared" si="57"/>
        <v>-29555.502745159996</v>
      </c>
      <c r="T338" s="65"/>
      <c r="U338" s="66">
        <f t="shared" si="58"/>
        <v>0</v>
      </c>
      <c r="V338" s="65"/>
      <c r="W338" s="61" t="s">
        <v>1</v>
      </c>
      <c r="X338" s="64">
        <v>7.2043999999999997E-2</v>
      </c>
      <c r="Y338" s="60">
        <f t="shared" si="59"/>
        <v>-29555.502745159996</v>
      </c>
    </row>
    <row r="339" spans="1:25" x14ac:dyDescent="0.2">
      <c r="A339" s="8">
        <v>9280000</v>
      </c>
      <c r="B339" s="3" t="s">
        <v>865</v>
      </c>
      <c r="C339" s="3">
        <v>103</v>
      </c>
      <c r="D339" s="8">
        <v>1714</v>
      </c>
      <c r="E339" s="3" t="s">
        <v>24</v>
      </c>
      <c r="G339" s="15"/>
      <c r="L339" s="60">
        <v>128845.95</v>
      </c>
      <c r="M339" s="61" t="s">
        <v>179</v>
      </c>
      <c r="N339" s="62">
        <v>0</v>
      </c>
      <c r="O339" s="60">
        <f t="shared" si="56"/>
        <v>0</v>
      </c>
      <c r="P339" s="63"/>
      <c r="Q339" s="61" t="s">
        <v>1</v>
      </c>
      <c r="R339" s="64">
        <v>7.2043999999999997E-2</v>
      </c>
      <c r="S339" s="60">
        <f t="shared" si="57"/>
        <v>9282.5776217999992</v>
      </c>
      <c r="T339" s="65"/>
      <c r="U339" s="66">
        <f t="shared" si="58"/>
        <v>9282.5776217999992</v>
      </c>
      <c r="V339" s="65"/>
      <c r="W339" s="61" t="s">
        <v>179</v>
      </c>
      <c r="X339" s="64">
        <v>0</v>
      </c>
      <c r="Y339" s="60">
        <f t="shared" si="59"/>
        <v>0</v>
      </c>
    </row>
    <row r="340" spans="1:25" x14ac:dyDescent="0.2">
      <c r="A340" s="8">
        <v>9280000</v>
      </c>
      <c r="B340" s="3" t="s">
        <v>865</v>
      </c>
      <c r="C340" s="3">
        <v>108</v>
      </c>
      <c r="D340" s="8">
        <v>1714</v>
      </c>
      <c r="E340" s="3" t="s">
        <v>24</v>
      </c>
      <c r="G340" s="15"/>
      <c r="L340" s="60">
        <v>291768.93999999994</v>
      </c>
      <c r="M340" s="61" t="s">
        <v>4</v>
      </c>
      <c r="N340" s="62">
        <v>0</v>
      </c>
      <c r="O340" s="60">
        <f t="shared" si="56"/>
        <v>0</v>
      </c>
      <c r="P340" s="63"/>
      <c r="Q340" s="61" t="s">
        <v>1</v>
      </c>
      <c r="R340" s="64">
        <v>7.2043999999999997E-2</v>
      </c>
      <c r="S340" s="60">
        <f t="shared" si="57"/>
        <v>21020.201513359996</v>
      </c>
      <c r="T340" s="65"/>
      <c r="U340" s="66">
        <f t="shared" si="58"/>
        <v>21020.201513359996</v>
      </c>
      <c r="V340" s="65"/>
      <c r="W340" s="61" t="s">
        <v>4</v>
      </c>
      <c r="X340" s="64">
        <v>0</v>
      </c>
      <c r="Y340" s="60">
        <f t="shared" si="59"/>
        <v>0</v>
      </c>
    </row>
    <row r="341" spans="1:25" x14ac:dyDescent="0.2">
      <c r="A341" s="8">
        <v>9280000</v>
      </c>
      <c r="B341" s="3" t="s">
        <v>865</v>
      </c>
      <c r="C341" s="3" t="s">
        <v>250</v>
      </c>
      <c r="D341" s="8">
        <v>1714</v>
      </c>
      <c r="E341" s="3" t="s">
        <v>24</v>
      </c>
      <c r="G341" s="15"/>
      <c r="J341" s="3">
        <v>0</v>
      </c>
      <c r="L341" s="60"/>
      <c r="M341" s="65"/>
      <c r="N341" s="65"/>
      <c r="O341" s="60">
        <f t="shared" si="56"/>
        <v>0</v>
      </c>
      <c r="P341" s="63"/>
      <c r="Q341" s="61"/>
      <c r="R341" s="64"/>
      <c r="S341" s="60"/>
      <c r="T341" s="65"/>
      <c r="U341" s="66">
        <f t="shared" si="58"/>
        <v>0</v>
      </c>
      <c r="V341" s="65"/>
      <c r="W341" s="61"/>
      <c r="X341" s="64"/>
      <c r="Y341" s="60">
        <f t="shared" si="59"/>
        <v>0</v>
      </c>
    </row>
    <row r="342" spans="1:25" x14ac:dyDescent="0.2">
      <c r="A342" s="8">
        <v>9280000</v>
      </c>
      <c r="B342" s="3" t="s">
        <v>865</v>
      </c>
      <c r="C342" s="3">
        <v>90</v>
      </c>
      <c r="D342" s="8" t="s">
        <v>927</v>
      </c>
      <c r="E342" s="3" t="s">
        <v>928</v>
      </c>
      <c r="F342" s="24" t="s">
        <v>929</v>
      </c>
      <c r="G342" s="15"/>
      <c r="H342" s="18">
        <v>0</v>
      </c>
      <c r="I342" s="18">
        <v>0</v>
      </c>
      <c r="J342" s="18">
        <v>0</v>
      </c>
      <c r="K342" s="18">
        <v>0</v>
      </c>
      <c r="L342" s="60">
        <v>9165</v>
      </c>
      <c r="M342" s="61" t="s">
        <v>1</v>
      </c>
      <c r="N342" s="62">
        <v>7.2043999999999997E-2</v>
      </c>
      <c r="O342" s="60">
        <f t="shared" si="56"/>
        <v>660.28325999999993</v>
      </c>
      <c r="P342" s="63"/>
      <c r="Q342" s="61" t="s">
        <v>4</v>
      </c>
      <c r="R342" s="64">
        <v>0</v>
      </c>
      <c r="S342" s="60">
        <f>$L342*R342</f>
        <v>0</v>
      </c>
      <c r="T342" s="65"/>
      <c r="U342" s="66">
        <f t="shared" si="58"/>
        <v>-660.28325999999993</v>
      </c>
      <c r="V342" s="65"/>
      <c r="W342" s="61" t="s">
        <v>4</v>
      </c>
      <c r="X342" s="64">
        <v>0</v>
      </c>
      <c r="Y342" s="60">
        <f t="shared" si="59"/>
        <v>0</v>
      </c>
    </row>
    <row r="343" spans="1:25" x14ac:dyDescent="0.2">
      <c r="A343" s="8">
        <v>9280000</v>
      </c>
      <c r="B343" s="3" t="s">
        <v>865</v>
      </c>
      <c r="C343" s="3">
        <v>108</v>
      </c>
      <c r="D343" s="8" t="s">
        <v>927</v>
      </c>
      <c r="E343" s="3" t="s">
        <v>928</v>
      </c>
      <c r="F343" s="24" t="s">
        <v>929</v>
      </c>
      <c r="G343" s="15"/>
      <c r="H343" s="18">
        <v>0</v>
      </c>
      <c r="I343" s="18">
        <v>0</v>
      </c>
      <c r="J343" s="18">
        <v>0</v>
      </c>
      <c r="K343" s="18">
        <v>0</v>
      </c>
      <c r="L343" s="60">
        <v>4770</v>
      </c>
      <c r="M343" s="61" t="s">
        <v>4</v>
      </c>
      <c r="N343" s="62">
        <v>0</v>
      </c>
      <c r="O343" s="60">
        <f t="shared" si="56"/>
        <v>0</v>
      </c>
      <c r="P343" s="63"/>
      <c r="Q343" s="61" t="str">
        <f>M343</f>
        <v>OR</v>
      </c>
      <c r="R343" s="64">
        <v>0</v>
      </c>
      <c r="S343" s="60">
        <f>$L343*R343</f>
        <v>0</v>
      </c>
      <c r="T343" s="65"/>
      <c r="U343" s="66">
        <f t="shared" si="58"/>
        <v>0</v>
      </c>
      <c r="V343" s="65"/>
      <c r="W343" s="61" t="s">
        <v>4</v>
      </c>
      <c r="X343" s="64">
        <v>0</v>
      </c>
      <c r="Y343" s="60">
        <f t="shared" si="59"/>
        <v>0</v>
      </c>
    </row>
    <row r="344" spans="1:25" x14ac:dyDescent="0.2">
      <c r="A344" s="8">
        <v>9280000</v>
      </c>
      <c r="B344" s="3" t="s">
        <v>865</v>
      </c>
      <c r="C344" s="3" t="s">
        <v>250</v>
      </c>
      <c r="D344" s="8" t="s">
        <v>927</v>
      </c>
      <c r="E344" s="3" t="s">
        <v>928</v>
      </c>
      <c r="F344" s="24"/>
      <c r="G344" s="15"/>
      <c r="H344" s="18">
        <v>13935</v>
      </c>
      <c r="I344" s="18">
        <v>150</v>
      </c>
      <c r="J344" s="18">
        <v>0</v>
      </c>
      <c r="K344" s="18">
        <v>13935</v>
      </c>
      <c r="L344" s="60"/>
      <c r="M344" s="65"/>
      <c r="N344" s="65"/>
      <c r="O344" s="60">
        <f t="shared" si="56"/>
        <v>0</v>
      </c>
      <c r="P344" s="63"/>
      <c r="Q344" s="61"/>
      <c r="R344" s="64"/>
      <c r="S344" s="60"/>
      <c r="T344" s="65"/>
      <c r="U344" s="66">
        <f t="shared" si="58"/>
        <v>0</v>
      </c>
      <c r="V344" s="65"/>
      <c r="W344" s="61"/>
      <c r="X344" s="64"/>
      <c r="Y344" s="60">
        <f t="shared" si="59"/>
        <v>0</v>
      </c>
    </row>
    <row r="345" spans="1:25" x14ac:dyDescent="0.2">
      <c r="A345" s="8">
        <v>9280000</v>
      </c>
      <c r="B345" s="3" t="s">
        <v>865</v>
      </c>
      <c r="C345" s="3">
        <v>90</v>
      </c>
      <c r="D345" s="8" t="s">
        <v>930</v>
      </c>
      <c r="E345" s="3" t="s">
        <v>931</v>
      </c>
      <c r="G345" s="15"/>
      <c r="H345" s="18">
        <v>0</v>
      </c>
      <c r="I345" s="18">
        <v>0</v>
      </c>
      <c r="J345" s="18">
        <v>0</v>
      </c>
      <c r="K345" s="18">
        <v>0</v>
      </c>
      <c r="L345" s="60">
        <v>36</v>
      </c>
      <c r="M345" s="61" t="s">
        <v>1</v>
      </c>
      <c r="N345" s="62">
        <v>7.2043999999999997E-2</v>
      </c>
      <c r="O345" s="60">
        <f t="shared" si="56"/>
        <v>2.5935839999999999</v>
      </c>
      <c r="P345" s="63"/>
      <c r="Q345" s="61" t="s">
        <v>179</v>
      </c>
      <c r="R345" s="64">
        <v>0</v>
      </c>
      <c r="S345" s="60">
        <f>$L345*R345</f>
        <v>0</v>
      </c>
      <c r="T345" s="65"/>
      <c r="U345" s="66">
        <f t="shared" si="58"/>
        <v>-2.5935839999999999</v>
      </c>
      <c r="V345" s="65"/>
      <c r="W345" s="61" t="s">
        <v>179</v>
      </c>
      <c r="X345" s="64">
        <v>0</v>
      </c>
      <c r="Y345" s="60">
        <f t="shared" si="59"/>
        <v>0</v>
      </c>
    </row>
    <row r="346" spans="1:25" x14ac:dyDescent="0.2">
      <c r="A346" s="8">
        <v>9280000</v>
      </c>
      <c r="B346" s="3" t="s">
        <v>865</v>
      </c>
      <c r="C346" s="3">
        <v>103</v>
      </c>
      <c r="D346" s="8" t="s">
        <v>930</v>
      </c>
      <c r="E346" s="3" t="s">
        <v>931</v>
      </c>
      <c r="G346" s="15"/>
      <c r="H346" s="18">
        <v>0</v>
      </c>
      <c r="I346" s="18">
        <v>0</v>
      </c>
      <c r="J346" s="18">
        <v>0</v>
      </c>
      <c r="K346" s="18">
        <v>0</v>
      </c>
      <c r="L346" s="60">
        <v>97.5</v>
      </c>
      <c r="M346" s="61" t="s">
        <v>179</v>
      </c>
      <c r="N346" s="62">
        <v>0</v>
      </c>
      <c r="O346" s="60">
        <f t="shared" si="56"/>
        <v>0</v>
      </c>
      <c r="P346" s="63"/>
      <c r="Q346" s="61" t="str">
        <f>M346</f>
        <v>CA</v>
      </c>
      <c r="R346" s="64">
        <v>0</v>
      </c>
      <c r="S346" s="60">
        <f>$L346*R346</f>
        <v>0</v>
      </c>
      <c r="T346" s="65"/>
      <c r="U346" s="66">
        <f t="shared" si="58"/>
        <v>0</v>
      </c>
      <c r="V346" s="65"/>
      <c r="W346" s="61" t="s">
        <v>179</v>
      </c>
      <c r="X346" s="64">
        <v>0</v>
      </c>
      <c r="Y346" s="60">
        <f t="shared" si="59"/>
        <v>0</v>
      </c>
    </row>
    <row r="347" spans="1:25" x14ac:dyDescent="0.2">
      <c r="A347" s="8">
        <v>9280000</v>
      </c>
      <c r="B347" s="3" t="s">
        <v>865</v>
      </c>
      <c r="C347" s="3" t="s">
        <v>250</v>
      </c>
      <c r="D347" s="8" t="s">
        <v>930</v>
      </c>
      <c r="E347" s="3" t="s">
        <v>931</v>
      </c>
      <c r="G347" s="15"/>
      <c r="H347" s="18">
        <v>133.5</v>
      </c>
      <c r="I347" s="18">
        <v>222.5</v>
      </c>
      <c r="J347" s="18">
        <v>0</v>
      </c>
      <c r="K347" s="18">
        <v>133.5</v>
      </c>
      <c r="L347" s="60"/>
      <c r="M347" s="65"/>
      <c r="N347" s="65"/>
      <c r="O347" s="60">
        <f t="shared" si="56"/>
        <v>0</v>
      </c>
      <c r="P347" s="63"/>
      <c r="Q347" s="61"/>
      <c r="R347" s="64"/>
      <c r="S347" s="60"/>
      <c r="T347" s="65"/>
      <c r="U347" s="66">
        <f t="shared" si="58"/>
        <v>0</v>
      </c>
      <c r="V347" s="65"/>
      <c r="W347" s="61"/>
      <c r="X347" s="64"/>
      <c r="Y347" s="60">
        <f t="shared" si="59"/>
        <v>0</v>
      </c>
    </row>
    <row r="348" spans="1:25" ht="25.5" x14ac:dyDescent="0.2">
      <c r="A348" s="8">
        <v>9280000</v>
      </c>
      <c r="B348" s="3" t="s">
        <v>865</v>
      </c>
      <c r="C348" s="3">
        <v>90</v>
      </c>
      <c r="D348" s="8" t="s">
        <v>932</v>
      </c>
      <c r="E348" s="3" t="s">
        <v>933</v>
      </c>
      <c r="F348" s="24" t="s">
        <v>934</v>
      </c>
      <c r="G348" s="15"/>
      <c r="H348" s="18">
        <v>12488.3</v>
      </c>
      <c r="I348" s="18">
        <v>257.75644994840036</v>
      </c>
      <c r="J348" s="18">
        <v>73.22</v>
      </c>
      <c r="K348" s="18">
        <v>12561.519999999999</v>
      </c>
      <c r="L348" s="60">
        <v>12561.52</v>
      </c>
      <c r="M348" s="61" t="s">
        <v>1</v>
      </c>
      <c r="N348" s="62">
        <v>7.2043999999999997E-2</v>
      </c>
      <c r="O348" s="60">
        <f t="shared" si="56"/>
        <v>904.98214687999996</v>
      </c>
      <c r="P348" s="63"/>
      <c r="Q348" s="61" t="str">
        <f>M348</f>
        <v>SO</v>
      </c>
      <c r="R348" s="64">
        <v>7.2043999999999997E-2</v>
      </c>
      <c r="S348" s="60">
        <f>$L348*R348</f>
        <v>904.98214687999996</v>
      </c>
      <c r="T348" s="65"/>
      <c r="U348" s="66">
        <f t="shared" si="58"/>
        <v>0</v>
      </c>
      <c r="V348" s="65"/>
      <c r="W348" s="61" t="s">
        <v>4</v>
      </c>
      <c r="X348" s="64">
        <v>0</v>
      </c>
      <c r="Y348" s="60">
        <f t="shared" si="59"/>
        <v>0</v>
      </c>
    </row>
    <row r="349" spans="1:25" ht="38.25" x14ac:dyDescent="0.2">
      <c r="A349" s="8">
        <v>9280000</v>
      </c>
      <c r="B349" s="3" t="s">
        <v>865</v>
      </c>
      <c r="C349" s="3">
        <v>90</v>
      </c>
      <c r="D349" s="8" t="s">
        <v>935</v>
      </c>
      <c r="E349" s="3" t="s">
        <v>936</v>
      </c>
      <c r="F349" s="24" t="s">
        <v>937</v>
      </c>
      <c r="G349" s="15"/>
      <c r="H349" s="18">
        <v>3189.84</v>
      </c>
      <c r="I349" s="18">
        <v>335.41955835962148</v>
      </c>
      <c r="J349" s="18">
        <v>0</v>
      </c>
      <c r="K349" s="18">
        <v>3189.84</v>
      </c>
      <c r="L349" s="60">
        <v>3189.84</v>
      </c>
      <c r="M349" s="61" t="s">
        <v>1</v>
      </c>
      <c r="N349" s="62">
        <v>7.2043999999999997E-2</v>
      </c>
      <c r="O349" s="60">
        <f t="shared" si="56"/>
        <v>229.80883295999999</v>
      </c>
      <c r="P349" s="63"/>
      <c r="Q349" s="61" t="str">
        <f>M349</f>
        <v>SO</v>
      </c>
      <c r="R349" s="64">
        <v>7.2043999999999997E-2</v>
      </c>
      <c r="S349" s="60">
        <f>$L349*R349</f>
        <v>229.80883295999999</v>
      </c>
      <c r="T349" s="65"/>
      <c r="U349" s="66">
        <f t="shared" si="58"/>
        <v>0</v>
      </c>
      <c r="V349" s="65"/>
      <c r="W349" s="61" t="s">
        <v>1</v>
      </c>
      <c r="X349" s="64">
        <v>7.2043999999999997E-2</v>
      </c>
      <c r="Y349" s="60">
        <f t="shared" si="59"/>
        <v>229.80883295999999</v>
      </c>
    </row>
    <row r="350" spans="1:25" x14ac:dyDescent="0.2">
      <c r="A350" s="8">
        <v>9280000</v>
      </c>
      <c r="B350" s="3" t="s">
        <v>865</v>
      </c>
      <c r="C350" s="3">
        <v>90</v>
      </c>
      <c r="D350" s="8" t="s">
        <v>938</v>
      </c>
      <c r="E350" s="3" t="s">
        <v>939</v>
      </c>
      <c r="F350" s="24" t="s">
        <v>940</v>
      </c>
      <c r="G350" s="15"/>
      <c r="H350" s="18">
        <v>53020.58</v>
      </c>
      <c r="I350" s="18">
        <v>303.32139588100688</v>
      </c>
      <c r="J350" s="18">
        <v>608.02</v>
      </c>
      <c r="K350" s="18">
        <v>53628.6</v>
      </c>
      <c r="L350" s="60">
        <v>53628.6</v>
      </c>
      <c r="M350" s="61" t="s">
        <v>1</v>
      </c>
      <c r="N350" s="62">
        <v>7.2043999999999997E-2</v>
      </c>
      <c r="O350" s="60">
        <f t="shared" si="56"/>
        <v>3863.6188583999997</v>
      </c>
      <c r="P350" s="63"/>
      <c r="Q350" s="61" t="str">
        <f>M350</f>
        <v>SO</v>
      </c>
      <c r="R350" s="64">
        <v>7.2043999999999997E-2</v>
      </c>
      <c r="S350" s="60">
        <f>$L350*R350</f>
        <v>3863.6188583999997</v>
      </c>
      <c r="T350" s="65"/>
      <c r="U350" s="66">
        <f t="shared" si="58"/>
        <v>0</v>
      </c>
      <c r="V350" s="65"/>
      <c r="W350" s="61" t="s">
        <v>1</v>
      </c>
      <c r="X350" s="64">
        <v>7.2043999999999997E-2</v>
      </c>
      <c r="Y350" s="60">
        <f t="shared" si="59"/>
        <v>3863.6188583999997</v>
      </c>
    </row>
    <row r="351" spans="1:25" x14ac:dyDescent="0.2">
      <c r="A351" s="8">
        <v>9280000</v>
      </c>
      <c r="B351" s="3" t="s">
        <v>865</v>
      </c>
      <c r="C351" s="3">
        <v>90</v>
      </c>
      <c r="D351" s="8" t="s">
        <v>941</v>
      </c>
      <c r="E351" s="3" t="s">
        <v>942</v>
      </c>
      <c r="F351" s="24" t="s">
        <v>943</v>
      </c>
      <c r="G351" s="15"/>
      <c r="H351" s="18">
        <v>0</v>
      </c>
      <c r="I351" s="18">
        <v>0</v>
      </c>
      <c r="J351" s="18">
        <v>0</v>
      </c>
      <c r="K351" s="18">
        <v>0</v>
      </c>
      <c r="L351" s="60">
        <v>16318.4</v>
      </c>
      <c r="M351" s="61" t="s">
        <v>1</v>
      </c>
      <c r="N351" s="62">
        <v>7.2043999999999997E-2</v>
      </c>
      <c r="O351" s="60">
        <f t="shared" si="56"/>
        <v>1175.6428096</v>
      </c>
      <c r="P351" s="63"/>
      <c r="Q351" s="61" t="s">
        <v>4</v>
      </c>
      <c r="R351" s="64">
        <v>0</v>
      </c>
      <c r="S351" s="60">
        <f>$L351*R351</f>
        <v>0</v>
      </c>
      <c r="T351" s="65"/>
      <c r="U351" s="66">
        <f t="shared" si="58"/>
        <v>-1175.6428096</v>
      </c>
      <c r="V351" s="65"/>
      <c r="W351" s="61" t="s">
        <v>4</v>
      </c>
      <c r="X351" s="64">
        <v>0</v>
      </c>
      <c r="Y351" s="60">
        <f t="shared" si="59"/>
        <v>0</v>
      </c>
    </row>
    <row r="352" spans="1:25" x14ac:dyDescent="0.2">
      <c r="A352" s="8">
        <v>9280000</v>
      </c>
      <c r="B352" s="3" t="s">
        <v>865</v>
      </c>
      <c r="C352" s="3">
        <v>108</v>
      </c>
      <c r="D352" s="8" t="s">
        <v>941</v>
      </c>
      <c r="E352" s="3" t="s">
        <v>942</v>
      </c>
      <c r="F352" s="24" t="s">
        <v>943</v>
      </c>
      <c r="G352" s="15"/>
      <c r="H352" s="18">
        <v>0</v>
      </c>
      <c r="I352" s="18">
        <v>0</v>
      </c>
      <c r="J352" s="18">
        <v>0</v>
      </c>
      <c r="K352" s="18">
        <v>0</v>
      </c>
      <c r="L352" s="60">
        <v>45363</v>
      </c>
      <c r="M352" s="61" t="s">
        <v>4</v>
      </c>
      <c r="N352" s="62">
        <v>0</v>
      </c>
      <c r="O352" s="60">
        <f t="shared" si="56"/>
        <v>0</v>
      </c>
      <c r="P352" s="63"/>
      <c r="Q352" s="61" t="s">
        <v>4</v>
      </c>
      <c r="R352" s="64">
        <v>0</v>
      </c>
      <c r="S352" s="60">
        <f>$L352*R352</f>
        <v>0</v>
      </c>
      <c r="T352" s="65"/>
      <c r="U352" s="66">
        <f t="shared" si="58"/>
        <v>0</v>
      </c>
      <c r="V352" s="65"/>
      <c r="W352" s="61" t="s">
        <v>4</v>
      </c>
      <c r="X352" s="64">
        <v>0</v>
      </c>
      <c r="Y352" s="60">
        <f t="shared" si="59"/>
        <v>0</v>
      </c>
    </row>
    <row r="353" spans="1:25" x14ac:dyDescent="0.2">
      <c r="A353" s="8">
        <v>9280000</v>
      </c>
      <c r="B353" s="3" t="s">
        <v>865</v>
      </c>
      <c r="C353" s="3" t="s">
        <v>250</v>
      </c>
      <c r="D353" s="8" t="s">
        <v>941</v>
      </c>
      <c r="E353" s="3" t="s">
        <v>942</v>
      </c>
      <c r="F353" s="24" t="s">
        <v>250</v>
      </c>
      <c r="G353" s="15"/>
      <c r="H353" s="18">
        <v>61673</v>
      </c>
      <c r="I353" s="18">
        <v>267.20999999999998</v>
      </c>
      <c r="J353" s="18">
        <v>8.4</v>
      </c>
      <c r="K353" s="18">
        <v>61681.4</v>
      </c>
      <c r="L353" s="60"/>
      <c r="M353" s="65"/>
      <c r="N353" s="65"/>
      <c r="O353" s="60">
        <f t="shared" si="56"/>
        <v>0</v>
      </c>
      <c r="P353" s="63"/>
      <c r="Q353" s="61"/>
      <c r="R353" s="64"/>
      <c r="S353" s="60"/>
      <c r="T353" s="65"/>
      <c r="U353" s="66">
        <f t="shared" si="58"/>
        <v>0</v>
      </c>
      <c r="V353" s="65"/>
      <c r="W353" s="61"/>
      <c r="X353" s="64"/>
      <c r="Y353" s="60">
        <f t="shared" si="59"/>
        <v>0</v>
      </c>
    </row>
    <row r="354" spans="1:25" ht="25.5" x14ac:dyDescent="0.2">
      <c r="A354" s="8">
        <v>9280000</v>
      </c>
      <c r="B354" s="3" t="s">
        <v>865</v>
      </c>
      <c r="C354" s="3">
        <v>90</v>
      </c>
      <c r="D354" s="8" t="s">
        <v>944</v>
      </c>
      <c r="E354" s="3" t="s">
        <v>945</v>
      </c>
      <c r="F354" s="24" t="s">
        <v>946</v>
      </c>
      <c r="G354" s="15"/>
      <c r="H354" s="18">
        <v>60756</v>
      </c>
      <c r="I354" s="18">
        <v>643.60169491525414</v>
      </c>
      <c r="J354" s="18">
        <v>32</v>
      </c>
      <c r="K354" s="18">
        <v>60788</v>
      </c>
      <c r="L354" s="60">
        <v>60788</v>
      </c>
      <c r="M354" s="61" t="s">
        <v>1</v>
      </c>
      <c r="N354" s="62">
        <v>7.2043999999999997E-2</v>
      </c>
      <c r="O354" s="60">
        <f t="shared" si="56"/>
        <v>4379.410672</v>
      </c>
      <c r="P354" s="63"/>
      <c r="Q354" s="61" t="str">
        <f>M354</f>
        <v>SO</v>
      </c>
      <c r="R354" s="64">
        <v>7.2043999999999997E-2</v>
      </c>
      <c r="S354" s="60">
        <f>$L354*R354</f>
        <v>4379.410672</v>
      </c>
      <c r="T354" s="65"/>
      <c r="U354" s="66">
        <f t="shared" si="58"/>
        <v>0</v>
      </c>
      <c r="V354" s="65"/>
      <c r="W354" s="61" t="s">
        <v>1</v>
      </c>
      <c r="X354" s="64">
        <v>7.2043999999999997E-2</v>
      </c>
      <c r="Y354" s="60">
        <f t="shared" si="59"/>
        <v>4379.410672</v>
      </c>
    </row>
    <row r="355" spans="1:25" x14ac:dyDescent="0.2">
      <c r="A355" s="8">
        <v>9280000</v>
      </c>
      <c r="B355" s="3" t="s">
        <v>865</v>
      </c>
      <c r="C355" s="3">
        <v>90</v>
      </c>
      <c r="D355" s="8" t="s">
        <v>947</v>
      </c>
      <c r="E355" s="3" t="s">
        <v>948</v>
      </c>
      <c r="F355" s="3" t="s">
        <v>949</v>
      </c>
      <c r="G355" s="15"/>
      <c r="H355" s="18">
        <v>0</v>
      </c>
      <c r="I355" s="18">
        <v>0</v>
      </c>
      <c r="J355" s="18">
        <v>0</v>
      </c>
      <c r="K355" s="18">
        <v>0</v>
      </c>
      <c r="L355" s="60">
        <v>19065.940000000002</v>
      </c>
      <c r="M355" s="61" t="s">
        <v>1</v>
      </c>
      <c r="N355" s="62">
        <v>7.2043999999999997E-2</v>
      </c>
      <c r="O355" s="60">
        <f t="shared" si="56"/>
        <v>1373.5865813600001</v>
      </c>
      <c r="P355" s="63"/>
      <c r="Q355" s="61" t="s">
        <v>179</v>
      </c>
      <c r="R355" s="64">
        <v>0</v>
      </c>
      <c r="S355" s="60">
        <f>$L355*R355</f>
        <v>0</v>
      </c>
      <c r="T355" s="65"/>
      <c r="U355" s="66">
        <f t="shared" si="58"/>
        <v>-1373.5865813600001</v>
      </c>
      <c r="V355" s="65"/>
      <c r="W355" s="61" t="s">
        <v>179</v>
      </c>
      <c r="X355" s="64">
        <v>0</v>
      </c>
      <c r="Y355" s="60">
        <f t="shared" si="59"/>
        <v>0</v>
      </c>
    </row>
    <row r="356" spans="1:25" x14ac:dyDescent="0.2">
      <c r="A356" s="8">
        <v>9280000</v>
      </c>
      <c r="B356" s="3" t="s">
        <v>865</v>
      </c>
      <c r="C356" s="3">
        <v>103</v>
      </c>
      <c r="D356" s="8" t="s">
        <v>947</v>
      </c>
      <c r="E356" s="3" t="s">
        <v>948</v>
      </c>
      <c r="F356" s="3" t="s">
        <v>949</v>
      </c>
      <c r="G356" s="15"/>
      <c r="H356" s="18">
        <v>0</v>
      </c>
      <c r="I356" s="18">
        <v>0</v>
      </c>
      <c r="J356" s="18">
        <v>0</v>
      </c>
      <c r="K356" s="18">
        <v>0</v>
      </c>
      <c r="L356" s="60">
        <v>39722.300000000003</v>
      </c>
      <c r="M356" s="61" t="s">
        <v>179</v>
      </c>
      <c r="N356" s="62">
        <v>0</v>
      </c>
      <c r="O356" s="60">
        <f t="shared" si="56"/>
        <v>0</v>
      </c>
      <c r="P356" s="63"/>
      <c r="Q356" s="61" t="str">
        <f>M356</f>
        <v>CA</v>
      </c>
      <c r="R356" s="64">
        <v>0</v>
      </c>
      <c r="S356" s="60">
        <f>$L356*R356</f>
        <v>0</v>
      </c>
      <c r="T356" s="65"/>
      <c r="U356" s="66">
        <f t="shared" si="58"/>
        <v>0</v>
      </c>
      <c r="V356" s="65"/>
      <c r="W356" s="61" t="s">
        <v>179</v>
      </c>
      <c r="X356" s="64">
        <v>0</v>
      </c>
      <c r="Y356" s="60">
        <f t="shared" si="59"/>
        <v>0</v>
      </c>
    </row>
    <row r="357" spans="1:25" x14ac:dyDescent="0.2">
      <c r="A357" s="8">
        <v>9280000</v>
      </c>
      <c r="B357" s="3" t="s">
        <v>865</v>
      </c>
      <c r="C357" s="3" t="s">
        <v>250</v>
      </c>
      <c r="D357" s="8" t="s">
        <v>947</v>
      </c>
      <c r="E357" s="3" t="s">
        <v>948</v>
      </c>
      <c r="F357" s="3" t="s">
        <v>250</v>
      </c>
      <c r="G357" s="15"/>
      <c r="H357" s="18">
        <v>58724.5</v>
      </c>
      <c r="I357" s="18">
        <v>257.89999999999998</v>
      </c>
      <c r="J357" s="18">
        <v>63.74</v>
      </c>
      <c r="K357" s="18">
        <v>58788.24</v>
      </c>
      <c r="L357" s="60"/>
      <c r="M357" s="65"/>
      <c r="N357" s="65"/>
      <c r="O357" s="60">
        <f t="shared" si="56"/>
        <v>0</v>
      </c>
      <c r="P357" s="63"/>
      <c r="Q357" s="61"/>
      <c r="R357" s="64"/>
      <c r="S357" s="60"/>
      <c r="T357" s="65"/>
      <c r="U357" s="66">
        <f t="shared" si="58"/>
        <v>0</v>
      </c>
      <c r="V357" s="65"/>
      <c r="W357" s="61"/>
      <c r="X357" s="64"/>
      <c r="Y357" s="60">
        <f t="shared" si="59"/>
        <v>0</v>
      </c>
    </row>
    <row r="358" spans="1:25" x14ac:dyDescent="0.2">
      <c r="A358" s="8">
        <v>9280000</v>
      </c>
      <c r="B358" s="3" t="s">
        <v>865</v>
      </c>
      <c r="C358" s="3">
        <v>90</v>
      </c>
      <c r="D358" s="8" t="s">
        <v>950</v>
      </c>
      <c r="E358" s="3" t="s">
        <v>951</v>
      </c>
      <c r="F358" s="24" t="s">
        <v>952</v>
      </c>
      <c r="G358" s="15"/>
      <c r="H358" s="18">
        <v>0</v>
      </c>
      <c r="I358" s="18">
        <v>0</v>
      </c>
      <c r="J358" s="18">
        <v>0</v>
      </c>
      <c r="K358" s="18">
        <v>0</v>
      </c>
      <c r="L358" s="60">
        <v>2545.5</v>
      </c>
      <c r="M358" s="61" t="s">
        <v>1</v>
      </c>
      <c r="N358" s="62">
        <v>7.2043999999999997E-2</v>
      </c>
      <c r="O358" s="60">
        <f t="shared" si="56"/>
        <v>183.388002</v>
      </c>
      <c r="P358" s="63"/>
      <c r="Q358" s="61" t="s">
        <v>4</v>
      </c>
      <c r="R358" s="64">
        <v>0</v>
      </c>
      <c r="S358" s="60">
        <f>$L358*R358</f>
        <v>0</v>
      </c>
      <c r="T358" s="65"/>
      <c r="U358" s="66">
        <f t="shared" si="58"/>
        <v>-183.388002</v>
      </c>
      <c r="V358" s="65"/>
      <c r="W358" s="61" t="s">
        <v>4</v>
      </c>
      <c r="X358" s="64">
        <v>0</v>
      </c>
      <c r="Y358" s="60">
        <f t="shared" si="59"/>
        <v>0</v>
      </c>
    </row>
    <row r="359" spans="1:25" x14ac:dyDescent="0.2">
      <c r="A359" s="8">
        <v>9280000</v>
      </c>
      <c r="B359" s="3" t="s">
        <v>865</v>
      </c>
      <c r="C359" s="3">
        <v>108</v>
      </c>
      <c r="D359" s="8" t="s">
        <v>950</v>
      </c>
      <c r="E359" s="3" t="s">
        <v>951</v>
      </c>
      <c r="F359" s="24" t="s">
        <v>952</v>
      </c>
      <c r="G359" s="15"/>
      <c r="H359" s="18">
        <v>0</v>
      </c>
      <c r="I359" s="18">
        <v>0</v>
      </c>
      <c r="J359" s="18">
        <v>0</v>
      </c>
      <c r="K359" s="18">
        <v>0</v>
      </c>
      <c r="L359" s="60">
        <v>43435.5</v>
      </c>
      <c r="M359" s="61" t="s">
        <v>4</v>
      </c>
      <c r="N359" s="62">
        <v>0</v>
      </c>
      <c r="O359" s="60">
        <f t="shared" si="56"/>
        <v>0</v>
      </c>
      <c r="P359" s="63"/>
      <c r="Q359" s="61" t="s">
        <v>4</v>
      </c>
      <c r="R359" s="64">
        <v>0</v>
      </c>
      <c r="S359" s="60">
        <f>$L359*R359</f>
        <v>0</v>
      </c>
      <c r="T359" s="65"/>
      <c r="U359" s="66">
        <f t="shared" si="58"/>
        <v>0</v>
      </c>
      <c r="V359" s="65"/>
      <c r="W359" s="61" t="s">
        <v>4</v>
      </c>
      <c r="X359" s="64">
        <v>0</v>
      </c>
      <c r="Y359" s="60">
        <f t="shared" si="59"/>
        <v>0</v>
      </c>
    </row>
    <row r="360" spans="1:25" x14ac:dyDescent="0.2">
      <c r="A360" s="8">
        <v>9280000</v>
      </c>
      <c r="B360" s="3" t="s">
        <v>865</v>
      </c>
      <c r="C360" s="3" t="s">
        <v>250</v>
      </c>
      <c r="D360" s="8" t="s">
        <v>950</v>
      </c>
      <c r="E360" s="3" t="s">
        <v>951</v>
      </c>
      <c r="F360" s="24"/>
      <c r="G360" s="15"/>
      <c r="H360" s="18">
        <v>45981</v>
      </c>
      <c r="I360" s="18">
        <v>298.97000000000003</v>
      </c>
      <c r="J360" s="18">
        <v>0</v>
      </c>
      <c r="K360" s="18">
        <v>45981</v>
      </c>
      <c r="L360" s="60"/>
      <c r="M360" s="65"/>
      <c r="N360" s="65"/>
      <c r="O360" s="60">
        <f t="shared" si="56"/>
        <v>0</v>
      </c>
      <c r="P360" s="63"/>
      <c r="Q360" s="61"/>
      <c r="R360" s="64"/>
      <c r="S360" s="60"/>
      <c r="T360" s="65"/>
      <c r="U360" s="66">
        <f t="shared" si="58"/>
        <v>0</v>
      </c>
      <c r="V360" s="65"/>
      <c r="W360" s="61"/>
      <c r="X360" s="64"/>
      <c r="Y360" s="60">
        <f t="shared" si="59"/>
        <v>0</v>
      </c>
    </row>
    <row r="361" spans="1:25" ht="25.5" x14ac:dyDescent="0.2">
      <c r="A361" s="8">
        <v>9280000</v>
      </c>
      <c r="B361" s="3" t="s">
        <v>865</v>
      </c>
      <c r="C361" s="3">
        <v>90</v>
      </c>
      <c r="D361" s="8" t="s">
        <v>953</v>
      </c>
      <c r="E361" s="3" t="s">
        <v>954</v>
      </c>
      <c r="F361" s="24" t="s">
        <v>955</v>
      </c>
      <c r="G361" s="15"/>
      <c r="H361" s="18">
        <v>5074.5</v>
      </c>
      <c r="I361" s="18">
        <v>384.43181818181819</v>
      </c>
      <c r="J361" s="18">
        <v>0</v>
      </c>
      <c r="K361" s="18">
        <v>5074.5</v>
      </c>
      <c r="L361" s="60">
        <v>5074.5</v>
      </c>
      <c r="M361" s="61" t="s">
        <v>1</v>
      </c>
      <c r="N361" s="62">
        <v>7.2043999999999997E-2</v>
      </c>
      <c r="O361" s="60">
        <f t="shared" ref="O361:O392" si="60">L361*N361</f>
        <v>365.58727799999997</v>
      </c>
      <c r="P361" s="63"/>
      <c r="Q361" s="61" t="str">
        <f>M361</f>
        <v>SO</v>
      </c>
      <c r="R361" s="64">
        <v>7.2043999999999997E-2</v>
      </c>
      <c r="S361" s="60">
        <f t="shared" ref="S361:S366" si="61">$L361*R361</f>
        <v>365.58727799999997</v>
      </c>
      <c r="T361" s="65"/>
      <c r="U361" s="66">
        <f t="shared" ref="U361:U392" si="62">S361-O361</f>
        <v>0</v>
      </c>
      <c r="V361" s="65"/>
      <c r="W361" s="61" t="s">
        <v>14</v>
      </c>
      <c r="X361" s="64">
        <v>0</v>
      </c>
      <c r="Y361" s="60">
        <f t="shared" ref="Y361:Y392" si="63">X361*L361</f>
        <v>0</v>
      </c>
    </row>
    <row r="362" spans="1:25" x14ac:dyDescent="0.2">
      <c r="A362" s="8">
        <v>9280000</v>
      </c>
      <c r="B362" s="3" t="s">
        <v>865</v>
      </c>
      <c r="C362" s="3">
        <v>90</v>
      </c>
      <c r="D362" s="8" t="s">
        <v>956</v>
      </c>
      <c r="E362" s="3" t="s">
        <v>957</v>
      </c>
      <c r="F362" s="3" t="s">
        <v>958</v>
      </c>
      <c r="G362" s="15"/>
      <c r="H362" s="18">
        <v>4830</v>
      </c>
      <c r="I362" s="18">
        <v>210</v>
      </c>
      <c r="J362" s="18">
        <v>0</v>
      </c>
      <c r="K362" s="18">
        <v>4830</v>
      </c>
      <c r="L362" s="60">
        <v>4830</v>
      </c>
      <c r="M362" s="61" t="s">
        <v>1</v>
      </c>
      <c r="N362" s="62">
        <v>7.2043999999999997E-2</v>
      </c>
      <c r="O362" s="60">
        <f t="shared" si="60"/>
        <v>347.97251999999997</v>
      </c>
      <c r="P362" s="63"/>
      <c r="Q362" s="61" t="s">
        <v>4</v>
      </c>
      <c r="R362" s="64">
        <v>0</v>
      </c>
      <c r="S362" s="60">
        <f t="shared" si="61"/>
        <v>0</v>
      </c>
      <c r="T362" s="65"/>
      <c r="U362" s="66">
        <f t="shared" si="62"/>
        <v>-347.97251999999997</v>
      </c>
      <c r="V362" s="65"/>
      <c r="W362" s="61" t="s">
        <v>4</v>
      </c>
      <c r="X362" s="64">
        <v>0</v>
      </c>
      <c r="Y362" s="60">
        <f t="shared" si="63"/>
        <v>0</v>
      </c>
    </row>
    <row r="363" spans="1:25" x14ac:dyDescent="0.2">
      <c r="A363" s="8">
        <v>9280000</v>
      </c>
      <c r="B363" s="3" t="s">
        <v>865</v>
      </c>
      <c r="C363" s="3">
        <v>110</v>
      </c>
      <c r="D363" s="8" t="s">
        <v>959</v>
      </c>
      <c r="E363" s="3" t="s">
        <v>960</v>
      </c>
      <c r="F363" s="24" t="s">
        <v>961</v>
      </c>
      <c r="G363" s="15"/>
      <c r="H363" s="18">
        <v>152.5</v>
      </c>
      <c r="I363" s="18">
        <v>305</v>
      </c>
      <c r="J363" s="18">
        <v>312</v>
      </c>
      <c r="K363" s="18">
        <v>464.5</v>
      </c>
      <c r="L363" s="60">
        <v>464.5</v>
      </c>
      <c r="M363" s="61" t="s">
        <v>8</v>
      </c>
      <c r="N363" s="62">
        <v>1</v>
      </c>
      <c r="O363" s="60">
        <f t="shared" si="60"/>
        <v>464.5</v>
      </c>
      <c r="P363" s="63"/>
      <c r="Q363" s="61" t="str">
        <f>M363</f>
        <v>WA</v>
      </c>
      <c r="R363" s="64">
        <v>1</v>
      </c>
      <c r="S363" s="60">
        <f t="shared" si="61"/>
        <v>464.5</v>
      </c>
      <c r="T363" s="65"/>
      <c r="U363" s="66">
        <f t="shared" si="62"/>
        <v>0</v>
      </c>
      <c r="V363" s="65"/>
      <c r="W363" s="61" t="s">
        <v>8</v>
      </c>
      <c r="X363" s="64">
        <v>1</v>
      </c>
      <c r="Y363" s="60">
        <f t="shared" si="63"/>
        <v>464.5</v>
      </c>
    </row>
    <row r="364" spans="1:25" x14ac:dyDescent="0.2">
      <c r="A364" s="8">
        <v>9280000</v>
      </c>
      <c r="B364" s="3" t="s">
        <v>865</v>
      </c>
      <c r="C364" s="3">
        <v>90</v>
      </c>
      <c r="D364" s="8" t="s">
        <v>962</v>
      </c>
      <c r="E364" s="3" t="s">
        <v>963</v>
      </c>
      <c r="F364" s="24" t="s">
        <v>964</v>
      </c>
      <c r="G364" s="15"/>
      <c r="H364" s="18">
        <v>24672</v>
      </c>
      <c r="I364" s="18">
        <v>243.67407407407407</v>
      </c>
      <c r="J364" s="18">
        <v>0</v>
      </c>
      <c r="K364" s="18">
        <v>24672</v>
      </c>
      <c r="L364" s="60">
        <v>24672</v>
      </c>
      <c r="M364" s="61" t="s">
        <v>1</v>
      </c>
      <c r="N364" s="62">
        <v>7.2043999999999997E-2</v>
      </c>
      <c r="O364" s="60">
        <f t="shared" si="60"/>
        <v>1777.469568</v>
      </c>
      <c r="P364" s="63"/>
      <c r="Q364" s="61" t="s">
        <v>4</v>
      </c>
      <c r="R364" s="64">
        <v>0</v>
      </c>
      <c r="S364" s="60">
        <f t="shared" si="61"/>
        <v>0</v>
      </c>
      <c r="T364" s="65"/>
      <c r="U364" s="66">
        <f t="shared" si="62"/>
        <v>-1777.469568</v>
      </c>
      <c r="V364" s="65"/>
      <c r="W364" s="61" t="s">
        <v>4</v>
      </c>
      <c r="X364" s="64">
        <v>0</v>
      </c>
      <c r="Y364" s="60">
        <f t="shared" si="63"/>
        <v>0</v>
      </c>
    </row>
    <row r="365" spans="1:25" ht="38.25" x14ac:dyDescent="0.2">
      <c r="A365" s="8">
        <v>9280000</v>
      </c>
      <c r="B365" s="3" t="s">
        <v>865</v>
      </c>
      <c r="C365" s="3">
        <v>90</v>
      </c>
      <c r="D365" s="8" t="s">
        <v>965</v>
      </c>
      <c r="E365" s="3" t="s">
        <v>966</v>
      </c>
      <c r="F365" s="24" t="s">
        <v>967</v>
      </c>
      <c r="G365" s="15"/>
      <c r="H365" s="18">
        <v>0</v>
      </c>
      <c r="I365" s="18">
        <v>0</v>
      </c>
      <c r="J365" s="18">
        <v>0</v>
      </c>
      <c r="K365" s="18">
        <v>0</v>
      </c>
      <c r="L365" s="60">
        <v>7967.6</v>
      </c>
      <c r="M365" s="61" t="s">
        <v>1</v>
      </c>
      <c r="N365" s="62">
        <v>7.2043999999999997E-2</v>
      </c>
      <c r="O365" s="60">
        <f t="shared" si="60"/>
        <v>574.01777440000001</v>
      </c>
      <c r="P365" s="63"/>
      <c r="Q365" s="61" t="s">
        <v>179</v>
      </c>
      <c r="R365" s="64">
        <v>0</v>
      </c>
      <c r="S365" s="60">
        <f t="shared" si="61"/>
        <v>0</v>
      </c>
      <c r="T365" s="65"/>
      <c r="U365" s="66">
        <f t="shared" si="62"/>
        <v>-574.01777440000001</v>
      </c>
      <c r="V365" s="65"/>
      <c r="W365" s="61" t="s">
        <v>179</v>
      </c>
      <c r="X365" s="64">
        <v>0</v>
      </c>
      <c r="Y365" s="60">
        <f t="shared" si="63"/>
        <v>0</v>
      </c>
    </row>
    <row r="366" spans="1:25" ht="38.25" x14ac:dyDescent="0.2">
      <c r="A366" s="8">
        <v>9280000</v>
      </c>
      <c r="B366" s="3" t="s">
        <v>865</v>
      </c>
      <c r="C366" s="3">
        <v>103</v>
      </c>
      <c r="D366" s="8" t="s">
        <v>965</v>
      </c>
      <c r="E366" s="3" t="s">
        <v>966</v>
      </c>
      <c r="F366" s="24" t="s">
        <v>967</v>
      </c>
      <c r="G366" s="15"/>
      <c r="H366" s="18">
        <v>0</v>
      </c>
      <c r="I366" s="18">
        <v>0</v>
      </c>
      <c r="J366" s="18">
        <v>0</v>
      </c>
      <c r="K366" s="18">
        <v>0</v>
      </c>
      <c r="L366" s="60">
        <v>38</v>
      </c>
      <c r="M366" s="61" t="s">
        <v>179</v>
      </c>
      <c r="N366" s="62">
        <v>0</v>
      </c>
      <c r="O366" s="60">
        <f t="shared" si="60"/>
        <v>0</v>
      </c>
      <c r="P366" s="63"/>
      <c r="Q366" s="61" t="s">
        <v>179</v>
      </c>
      <c r="R366" s="64">
        <v>0</v>
      </c>
      <c r="S366" s="60">
        <f t="shared" si="61"/>
        <v>0</v>
      </c>
      <c r="T366" s="65"/>
      <c r="U366" s="66">
        <f t="shared" si="62"/>
        <v>0</v>
      </c>
      <c r="V366" s="65"/>
      <c r="W366" s="61" t="s">
        <v>179</v>
      </c>
      <c r="X366" s="64">
        <v>0</v>
      </c>
      <c r="Y366" s="60">
        <f t="shared" si="63"/>
        <v>0</v>
      </c>
    </row>
    <row r="367" spans="1:25" x14ac:dyDescent="0.2">
      <c r="A367" s="8">
        <v>9280000</v>
      </c>
      <c r="B367" s="3" t="s">
        <v>865</v>
      </c>
      <c r="C367" s="3" t="s">
        <v>250</v>
      </c>
      <c r="D367" s="8" t="s">
        <v>965</v>
      </c>
      <c r="E367" s="3" t="s">
        <v>966</v>
      </c>
      <c r="G367" s="15"/>
      <c r="H367" s="18">
        <v>7981</v>
      </c>
      <c r="I367" s="18">
        <v>226.73</v>
      </c>
      <c r="J367" s="18">
        <v>24.6</v>
      </c>
      <c r="K367" s="18">
        <v>8005.6</v>
      </c>
      <c r="L367" s="60"/>
      <c r="M367" s="65"/>
      <c r="N367" s="65"/>
      <c r="O367" s="60">
        <f t="shared" si="60"/>
        <v>0</v>
      </c>
      <c r="P367" s="63"/>
      <c r="Q367" s="61"/>
      <c r="R367" s="64"/>
      <c r="S367" s="60"/>
      <c r="T367" s="65"/>
      <c r="U367" s="66">
        <f t="shared" si="62"/>
        <v>0</v>
      </c>
      <c r="V367" s="65"/>
      <c r="W367" s="61"/>
      <c r="X367" s="64"/>
      <c r="Y367" s="60">
        <f t="shared" si="63"/>
        <v>0</v>
      </c>
    </row>
    <row r="368" spans="1:25" ht="25.5" x14ac:dyDescent="0.2">
      <c r="A368" s="8">
        <v>9280000</v>
      </c>
      <c r="B368" s="3" t="s">
        <v>865</v>
      </c>
      <c r="C368" s="3">
        <v>90</v>
      </c>
      <c r="D368" s="8" t="s">
        <v>968</v>
      </c>
      <c r="E368" s="3" t="s">
        <v>969</v>
      </c>
      <c r="F368" s="24" t="s">
        <v>970</v>
      </c>
      <c r="G368" s="15"/>
      <c r="H368" s="18">
        <v>0</v>
      </c>
      <c r="I368" s="18">
        <v>0</v>
      </c>
      <c r="J368" s="18">
        <v>0</v>
      </c>
      <c r="K368" s="18">
        <v>0</v>
      </c>
      <c r="L368" s="60">
        <v>34745.770000000004</v>
      </c>
      <c r="M368" s="61" t="s">
        <v>1</v>
      </c>
      <c r="N368" s="62">
        <v>7.2043999999999997E-2</v>
      </c>
      <c r="O368" s="60">
        <f t="shared" si="60"/>
        <v>2503.2242538800001</v>
      </c>
      <c r="P368" s="63"/>
      <c r="Q368" s="61" t="s">
        <v>179</v>
      </c>
      <c r="R368" s="64">
        <v>0</v>
      </c>
      <c r="S368" s="60">
        <f>$L368*R368</f>
        <v>0</v>
      </c>
      <c r="T368" s="65"/>
      <c r="U368" s="66">
        <f t="shared" si="62"/>
        <v>-2503.2242538800001</v>
      </c>
      <c r="V368" s="65"/>
      <c r="W368" s="61" t="s">
        <v>179</v>
      </c>
      <c r="X368" s="64">
        <v>0</v>
      </c>
      <c r="Y368" s="60">
        <f t="shared" si="63"/>
        <v>0</v>
      </c>
    </row>
    <row r="369" spans="1:25" ht="25.5" x14ac:dyDescent="0.2">
      <c r="A369" s="8">
        <v>9280000</v>
      </c>
      <c r="B369" s="3" t="s">
        <v>865</v>
      </c>
      <c r="C369" s="3">
        <v>103</v>
      </c>
      <c r="D369" s="8" t="s">
        <v>968</v>
      </c>
      <c r="E369" s="3" t="s">
        <v>969</v>
      </c>
      <c r="F369" s="24" t="s">
        <v>970</v>
      </c>
      <c r="G369" s="15"/>
      <c r="H369" s="18">
        <v>0</v>
      </c>
      <c r="I369" s="18">
        <v>0</v>
      </c>
      <c r="J369" s="18">
        <v>0</v>
      </c>
      <c r="K369" s="18">
        <v>0</v>
      </c>
      <c r="L369" s="60">
        <v>80138.739999999991</v>
      </c>
      <c r="M369" s="61" t="s">
        <v>179</v>
      </c>
      <c r="N369" s="62">
        <v>0</v>
      </c>
      <c r="O369" s="60">
        <f t="shared" si="60"/>
        <v>0</v>
      </c>
      <c r="P369" s="63"/>
      <c r="Q369" s="61" t="str">
        <f>M369</f>
        <v>CA</v>
      </c>
      <c r="R369" s="64">
        <v>0</v>
      </c>
      <c r="S369" s="60">
        <f>$L369*R369</f>
        <v>0</v>
      </c>
      <c r="T369" s="65"/>
      <c r="U369" s="66">
        <f t="shared" si="62"/>
        <v>0</v>
      </c>
      <c r="V369" s="65"/>
      <c r="W369" s="61" t="s">
        <v>179</v>
      </c>
      <c r="X369" s="64">
        <v>0</v>
      </c>
      <c r="Y369" s="60">
        <f t="shared" si="63"/>
        <v>0</v>
      </c>
    </row>
    <row r="370" spans="1:25" x14ac:dyDescent="0.2">
      <c r="A370" s="8">
        <v>9280000</v>
      </c>
      <c r="B370" s="3" t="s">
        <v>865</v>
      </c>
      <c r="C370" s="3" t="s">
        <v>250</v>
      </c>
      <c r="D370" s="8" t="s">
        <v>968</v>
      </c>
      <c r="E370" s="3" t="s">
        <v>969</v>
      </c>
      <c r="F370" s="24" t="s">
        <v>250</v>
      </c>
      <c r="G370" s="15"/>
      <c r="H370" s="18">
        <v>114545.5</v>
      </c>
      <c r="I370" s="18">
        <v>250.1</v>
      </c>
      <c r="J370" s="18">
        <v>339.01</v>
      </c>
      <c r="K370" s="18">
        <v>114884.51</v>
      </c>
      <c r="L370" s="60"/>
      <c r="M370" s="65"/>
      <c r="N370" s="65"/>
      <c r="O370" s="60">
        <f t="shared" si="60"/>
        <v>0</v>
      </c>
      <c r="P370" s="63"/>
      <c r="Q370" s="61"/>
      <c r="R370" s="64"/>
      <c r="S370" s="60"/>
      <c r="T370" s="65"/>
      <c r="U370" s="66">
        <f t="shared" si="62"/>
        <v>0</v>
      </c>
      <c r="V370" s="65"/>
      <c r="W370" s="61"/>
      <c r="X370" s="64"/>
      <c r="Y370" s="60">
        <f t="shared" si="63"/>
        <v>0</v>
      </c>
    </row>
    <row r="371" spans="1:25" x14ac:dyDescent="0.2">
      <c r="A371" s="8">
        <v>9280000</v>
      </c>
      <c r="B371" s="3" t="s">
        <v>865</v>
      </c>
      <c r="C371" s="3">
        <v>90</v>
      </c>
      <c r="D371" s="8" t="s">
        <v>971</v>
      </c>
      <c r="E371" s="3" t="s">
        <v>972</v>
      </c>
      <c r="F371" s="24" t="s">
        <v>973</v>
      </c>
      <c r="G371" s="15"/>
      <c r="H371" s="18">
        <v>1904</v>
      </c>
      <c r="I371" s="18">
        <v>280</v>
      </c>
      <c r="J371" s="18">
        <v>776</v>
      </c>
      <c r="K371" s="18">
        <v>2680</v>
      </c>
      <c r="L371" s="60">
        <v>2680</v>
      </c>
      <c r="M371" s="61" t="s">
        <v>1</v>
      </c>
      <c r="N371" s="62">
        <v>7.2043999999999997E-2</v>
      </c>
      <c r="O371" s="60">
        <f t="shared" si="60"/>
        <v>193.07792000000001</v>
      </c>
      <c r="P371" s="63"/>
      <c r="Q371" s="61" t="str">
        <f>M371</f>
        <v>SO</v>
      </c>
      <c r="R371" s="64">
        <v>7.2043999999999997E-2</v>
      </c>
      <c r="S371" s="60">
        <f t="shared" ref="S371:S376" si="64">$L371*R371</f>
        <v>193.07792000000001</v>
      </c>
      <c r="T371" s="65"/>
      <c r="U371" s="66">
        <f t="shared" si="62"/>
        <v>0</v>
      </c>
      <c r="V371" s="65"/>
      <c r="W371" s="61" t="s">
        <v>1</v>
      </c>
      <c r="X371" s="64">
        <v>7.2043999999999997E-2</v>
      </c>
      <c r="Y371" s="60">
        <f t="shared" si="63"/>
        <v>193.07792000000001</v>
      </c>
    </row>
    <row r="372" spans="1:25" x14ac:dyDescent="0.2">
      <c r="A372" s="8">
        <v>9280000</v>
      </c>
      <c r="B372" s="3" t="s">
        <v>865</v>
      </c>
      <c r="C372" s="3">
        <v>90</v>
      </c>
      <c r="D372" s="8" t="s">
        <v>974</v>
      </c>
      <c r="E372" s="3" t="s">
        <v>975</v>
      </c>
      <c r="F372" s="3" t="s">
        <v>976</v>
      </c>
      <c r="G372" s="15"/>
      <c r="H372" s="18">
        <v>3887.5</v>
      </c>
      <c r="I372" s="18">
        <v>254.08496732026143</v>
      </c>
      <c r="J372" s="18">
        <v>0</v>
      </c>
      <c r="K372" s="18">
        <v>3887.5</v>
      </c>
      <c r="L372" s="60">
        <v>3887.5</v>
      </c>
      <c r="M372" s="61" t="s">
        <v>1</v>
      </c>
      <c r="N372" s="62">
        <v>7.2043999999999997E-2</v>
      </c>
      <c r="O372" s="60">
        <f t="shared" si="60"/>
        <v>280.07105000000001</v>
      </c>
      <c r="P372" s="63"/>
      <c r="Q372" s="61" t="s">
        <v>4</v>
      </c>
      <c r="R372" s="64">
        <v>0</v>
      </c>
      <c r="S372" s="60">
        <f t="shared" si="64"/>
        <v>0</v>
      </c>
      <c r="T372" s="65"/>
      <c r="U372" s="66">
        <f t="shared" si="62"/>
        <v>-280.07105000000001</v>
      </c>
      <c r="V372" s="65"/>
      <c r="W372" s="61" t="s">
        <v>4</v>
      </c>
      <c r="X372" s="64">
        <v>0</v>
      </c>
      <c r="Y372" s="60">
        <f t="shared" si="63"/>
        <v>0</v>
      </c>
    </row>
    <row r="373" spans="1:25" ht="25.5" x14ac:dyDescent="0.2">
      <c r="A373" s="8">
        <v>9280000</v>
      </c>
      <c r="B373" s="3" t="s">
        <v>865</v>
      </c>
      <c r="C373" s="3">
        <v>114</v>
      </c>
      <c r="D373" s="8" t="s">
        <v>977</v>
      </c>
      <c r="E373" s="3" t="s">
        <v>978</v>
      </c>
      <c r="F373" s="24" t="s">
        <v>979</v>
      </c>
      <c r="G373" s="15"/>
      <c r="H373" s="18">
        <v>28827.32</v>
      </c>
      <c r="I373" s="18">
        <v>309.63823845327607</v>
      </c>
      <c r="J373" s="18">
        <v>0</v>
      </c>
      <c r="K373" s="18">
        <v>28827.32</v>
      </c>
      <c r="L373" s="60">
        <v>28827.32</v>
      </c>
      <c r="M373" s="61" t="s">
        <v>816</v>
      </c>
      <c r="N373" s="62">
        <v>0</v>
      </c>
      <c r="O373" s="60">
        <f t="shared" si="60"/>
        <v>0</v>
      </c>
      <c r="P373" s="63"/>
      <c r="Q373" s="61" t="str">
        <f>M373</f>
        <v>WYP</v>
      </c>
      <c r="R373" s="64">
        <v>0</v>
      </c>
      <c r="S373" s="60">
        <f t="shared" si="64"/>
        <v>0</v>
      </c>
      <c r="T373" s="65"/>
      <c r="U373" s="66">
        <f t="shared" si="62"/>
        <v>0</v>
      </c>
      <c r="V373" s="65"/>
      <c r="W373" s="61" t="s">
        <v>816</v>
      </c>
      <c r="X373" s="64">
        <v>0</v>
      </c>
      <c r="Y373" s="60">
        <f t="shared" si="63"/>
        <v>0</v>
      </c>
    </row>
    <row r="374" spans="1:25" x14ac:dyDescent="0.2">
      <c r="A374" s="8">
        <v>9280000</v>
      </c>
      <c r="B374" s="3" t="s">
        <v>865</v>
      </c>
      <c r="C374" s="3">
        <v>90</v>
      </c>
      <c r="D374" s="8" t="s">
        <v>980</v>
      </c>
      <c r="E374" s="3" t="s">
        <v>981</v>
      </c>
      <c r="F374" s="25" t="s">
        <v>982</v>
      </c>
      <c r="G374" s="15"/>
      <c r="H374" s="18">
        <v>1624.44</v>
      </c>
      <c r="I374" s="18">
        <v>439.03783783783786</v>
      </c>
      <c r="J374" s="18">
        <v>0</v>
      </c>
      <c r="K374" s="18">
        <v>1624.44</v>
      </c>
      <c r="L374" s="60">
        <v>1624.44</v>
      </c>
      <c r="M374" s="61" t="s">
        <v>1</v>
      </c>
      <c r="N374" s="62">
        <v>7.2043999999999997E-2</v>
      </c>
      <c r="O374" s="60">
        <f t="shared" si="60"/>
        <v>117.03115536</v>
      </c>
      <c r="P374" s="63"/>
      <c r="Q374" s="61" t="s">
        <v>5</v>
      </c>
      <c r="R374" s="64">
        <v>0</v>
      </c>
      <c r="S374" s="60">
        <f t="shared" si="64"/>
        <v>0</v>
      </c>
      <c r="T374" s="65"/>
      <c r="U374" s="66">
        <f t="shared" si="62"/>
        <v>-117.03115536</v>
      </c>
      <c r="V374" s="65"/>
      <c r="W374" s="61" t="s">
        <v>5</v>
      </c>
      <c r="X374" s="64">
        <v>0</v>
      </c>
      <c r="Y374" s="60">
        <f t="shared" si="63"/>
        <v>0</v>
      </c>
    </row>
    <row r="375" spans="1:25" ht="51" x14ac:dyDescent="0.2">
      <c r="A375" s="8">
        <v>9280000</v>
      </c>
      <c r="B375" s="3" t="s">
        <v>865</v>
      </c>
      <c r="C375" s="3">
        <v>90</v>
      </c>
      <c r="D375" s="8" t="s">
        <v>983</v>
      </c>
      <c r="E375" s="3" t="s">
        <v>984</v>
      </c>
      <c r="F375" s="24" t="s">
        <v>985</v>
      </c>
      <c r="G375" s="15"/>
      <c r="H375" s="18">
        <v>0</v>
      </c>
      <c r="I375" s="18">
        <v>0</v>
      </c>
      <c r="J375" s="18">
        <v>0</v>
      </c>
      <c r="K375" s="18">
        <v>0</v>
      </c>
      <c r="L375" s="60">
        <v>18952.669999999998</v>
      </c>
      <c r="M375" s="61" t="s">
        <v>1</v>
      </c>
      <c r="N375" s="62">
        <v>7.2043999999999997E-2</v>
      </c>
      <c r="O375" s="60">
        <f t="shared" si="60"/>
        <v>1365.4261574799998</v>
      </c>
      <c r="P375" s="63"/>
      <c r="Q375" s="61" t="s">
        <v>179</v>
      </c>
      <c r="R375" s="64">
        <v>0</v>
      </c>
      <c r="S375" s="60">
        <f t="shared" si="64"/>
        <v>0</v>
      </c>
      <c r="T375" s="65"/>
      <c r="U375" s="66">
        <f t="shared" si="62"/>
        <v>-1365.4261574799998</v>
      </c>
      <c r="V375" s="65"/>
      <c r="W375" s="61" t="s">
        <v>179</v>
      </c>
      <c r="X375" s="64">
        <v>0</v>
      </c>
      <c r="Y375" s="60">
        <f t="shared" si="63"/>
        <v>0</v>
      </c>
    </row>
    <row r="376" spans="1:25" ht="51" x14ac:dyDescent="0.2">
      <c r="A376" s="8">
        <v>9280000</v>
      </c>
      <c r="B376" s="3" t="s">
        <v>865</v>
      </c>
      <c r="C376" s="3">
        <v>103</v>
      </c>
      <c r="D376" s="8" t="s">
        <v>983</v>
      </c>
      <c r="E376" s="3" t="s">
        <v>984</v>
      </c>
      <c r="F376" s="24" t="s">
        <v>985</v>
      </c>
      <c r="G376" s="15"/>
      <c r="H376" s="18">
        <v>0</v>
      </c>
      <c r="I376" s="18">
        <v>0</v>
      </c>
      <c r="J376" s="18">
        <v>0</v>
      </c>
      <c r="K376" s="18">
        <v>0</v>
      </c>
      <c r="L376" s="60">
        <v>55812</v>
      </c>
      <c r="M376" s="61" t="s">
        <v>179</v>
      </c>
      <c r="N376" s="62">
        <v>0</v>
      </c>
      <c r="O376" s="60">
        <f t="shared" si="60"/>
        <v>0</v>
      </c>
      <c r="P376" s="63"/>
      <c r="Q376" s="61" t="str">
        <f>M376</f>
        <v>CA</v>
      </c>
      <c r="R376" s="64">
        <v>0</v>
      </c>
      <c r="S376" s="60">
        <f t="shared" si="64"/>
        <v>0</v>
      </c>
      <c r="T376" s="65"/>
      <c r="U376" s="66">
        <f t="shared" si="62"/>
        <v>0</v>
      </c>
      <c r="V376" s="65"/>
      <c r="W376" s="61" t="s">
        <v>179</v>
      </c>
      <c r="X376" s="64">
        <v>0</v>
      </c>
      <c r="Y376" s="60">
        <f t="shared" si="63"/>
        <v>0</v>
      </c>
    </row>
    <row r="377" spans="1:25" x14ac:dyDescent="0.2">
      <c r="A377" s="8">
        <v>9280000</v>
      </c>
      <c r="B377" s="3" t="s">
        <v>865</v>
      </c>
      <c r="C377" s="3" t="s">
        <v>250</v>
      </c>
      <c r="D377" s="8" t="s">
        <v>983</v>
      </c>
      <c r="E377" s="3" t="s">
        <v>984</v>
      </c>
      <c r="F377" s="24"/>
      <c r="G377" s="15"/>
      <c r="H377" s="18">
        <v>74736.13</v>
      </c>
      <c r="I377" s="18">
        <v>205.71</v>
      </c>
      <c r="J377" s="18">
        <v>28.54</v>
      </c>
      <c r="K377" s="18">
        <v>74764.67</v>
      </c>
      <c r="L377" s="60"/>
      <c r="M377" s="65"/>
      <c r="N377" s="65"/>
      <c r="O377" s="60">
        <f t="shared" si="60"/>
        <v>0</v>
      </c>
      <c r="P377" s="63"/>
      <c r="Q377" s="61"/>
      <c r="R377" s="64"/>
      <c r="S377" s="60"/>
      <c r="T377" s="65"/>
      <c r="U377" s="66">
        <f t="shared" si="62"/>
        <v>0</v>
      </c>
      <c r="V377" s="65"/>
      <c r="W377" s="61"/>
      <c r="X377" s="64"/>
      <c r="Y377" s="60">
        <f t="shared" si="63"/>
        <v>0</v>
      </c>
    </row>
    <row r="378" spans="1:25" x14ac:dyDescent="0.2">
      <c r="A378" s="8">
        <v>9280000</v>
      </c>
      <c r="B378" s="3" t="s">
        <v>865</v>
      </c>
      <c r="C378" s="3">
        <v>90</v>
      </c>
      <c r="D378" s="8" t="s">
        <v>986</v>
      </c>
      <c r="E378" s="3" t="s">
        <v>987</v>
      </c>
      <c r="F378" s="24" t="s">
        <v>988</v>
      </c>
      <c r="G378" s="15"/>
      <c r="H378" s="18">
        <v>0</v>
      </c>
      <c r="I378" s="18">
        <v>0</v>
      </c>
      <c r="J378" s="18">
        <v>0</v>
      </c>
      <c r="K378" s="18">
        <v>0</v>
      </c>
      <c r="L378" s="60">
        <v>11266.61</v>
      </c>
      <c r="M378" s="61" t="s">
        <v>1</v>
      </c>
      <c r="N378" s="62">
        <v>7.2043999999999997E-2</v>
      </c>
      <c r="O378" s="60">
        <f t="shared" si="60"/>
        <v>811.69165083999997</v>
      </c>
      <c r="P378" s="63"/>
      <c r="Q378" s="61" t="s">
        <v>179</v>
      </c>
      <c r="R378" s="64">
        <v>0</v>
      </c>
      <c r="S378" s="60">
        <f>$L378*R378</f>
        <v>0</v>
      </c>
      <c r="T378" s="65"/>
      <c r="U378" s="66">
        <f t="shared" si="62"/>
        <v>-811.69165083999997</v>
      </c>
      <c r="V378" s="65"/>
      <c r="W378" s="61" t="s">
        <v>179</v>
      </c>
      <c r="X378" s="64">
        <v>0</v>
      </c>
      <c r="Y378" s="60">
        <f t="shared" si="63"/>
        <v>0</v>
      </c>
    </row>
    <row r="379" spans="1:25" x14ac:dyDescent="0.2">
      <c r="A379" s="8">
        <v>9280000</v>
      </c>
      <c r="B379" s="3" t="s">
        <v>865</v>
      </c>
      <c r="C379" s="3">
        <v>103</v>
      </c>
      <c r="D379" s="8" t="s">
        <v>986</v>
      </c>
      <c r="E379" s="3" t="s">
        <v>987</v>
      </c>
      <c r="F379" s="24" t="s">
        <v>988</v>
      </c>
      <c r="G379" s="15"/>
      <c r="H379" s="18">
        <v>0</v>
      </c>
      <c r="I379" s="18">
        <v>0</v>
      </c>
      <c r="J379" s="18">
        <v>0</v>
      </c>
      <c r="K379" s="18">
        <v>0</v>
      </c>
      <c r="L379" s="60">
        <v>28490.86</v>
      </c>
      <c r="M379" s="61" t="s">
        <v>179</v>
      </c>
      <c r="N379" s="62">
        <v>0</v>
      </c>
      <c r="O379" s="60">
        <f t="shared" si="60"/>
        <v>0</v>
      </c>
      <c r="P379" s="63"/>
      <c r="Q379" s="61" t="str">
        <f>M379</f>
        <v>CA</v>
      </c>
      <c r="R379" s="64">
        <v>0</v>
      </c>
      <c r="S379" s="60">
        <f>$L379*R379</f>
        <v>0</v>
      </c>
      <c r="T379" s="65"/>
      <c r="U379" s="66">
        <f t="shared" si="62"/>
        <v>0</v>
      </c>
      <c r="V379" s="65"/>
      <c r="W379" s="61" t="s">
        <v>179</v>
      </c>
      <c r="X379" s="64">
        <v>0</v>
      </c>
      <c r="Y379" s="60">
        <f t="shared" si="63"/>
        <v>0</v>
      </c>
    </row>
    <row r="380" spans="1:25" x14ac:dyDescent="0.2">
      <c r="A380" s="8">
        <v>9280000</v>
      </c>
      <c r="B380" s="3" t="s">
        <v>865</v>
      </c>
      <c r="C380" s="3" t="s">
        <v>250</v>
      </c>
      <c r="D380" s="8" t="s">
        <v>986</v>
      </c>
      <c r="E380" s="3" t="s">
        <v>987</v>
      </c>
      <c r="F380" s="24"/>
      <c r="G380" s="15"/>
      <c r="H380" s="3">
        <v>39316.199999999997</v>
      </c>
      <c r="I380" s="40">
        <v>334.09415363698162</v>
      </c>
      <c r="J380" s="3">
        <v>441.27</v>
      </c>
      <c r="K380" s="3">
        <v>39757.469999999994</v>
      </c>
      <c r="L380" s="60"/>
      <c r="M380" s="65"/>
      <c r="N380" s="65"/>
      <c r="O380" s="60">
        <f t="shared" si="60"/>
        <v>0</v>
      </c>
      <c r="P380" s="63"/>
      <c r="Q380" s="61"/>
      <c r="R380" s="64"/>
      <c r="S380" s="60"/>
      <c r="T380" s="65"/>
      <c r="U380" s="66">
        <f t="shared" si="62"/>
        <v>0</v>
      </c>
      <c r="V380" s="65"/>
      <c r="W380" s="61"/>
      <c r="X380" s="64"/>
      <c r="Y380" s="60">
        <f t="shared" si="63"/>
        <v>0</v>
      </c>
    </row>
    <row r="381" spans="1:25" ht="25.5" x14ac:dyDescent="0.2">
      <c r="A381" s="8">
        <v>9280000</v>
      </c>
      <c r="B381" s="3" t="s">
        <v>865</v>
      </c>
      <c r="C381" s="3">
        <v>90</v>
      </c>
      <c r="D381" s="8" t="s">
        <v>989</v>
      </c>
      <c r="E381" s="3" t="s">
        <v>990</v>
      </c>
      <c r="F381" s="24" t="s">
        <v>853</v>
      </c>
      <c r="G381" s="15"/>
      <c r="H381" s="18">
        <v>1668.33</v>
      </c>
      <c r="I381" s="18">
        <v>259.86448598130841</v>
      </c>
      <c r="J381" s="18">
        <v>0</v>
      </c>
      <c r="K381" s="18">
        <v>1668.33</v>
      </c>
      <c r="L381" s="60">
        <v>1668.33</v>
      </c>
      <c r="M381" s="61" t="s">
        <v>1</v>
      </c>
      <c r="N381" s="62">
        <v>7.2043999999999997E-2</v>
      </c>
      <c r="O381" s="60">
        <f t="shared" si="60"/>
        <v>120.19316651999999</v>
      </c>
      <c r="P381" s="63"/>
      <c r="Q381" s="61" t="s">
        <v>4</v>
      </c>
      <c r="R381" s="64">
        <v>0</v>
      </c>
      <c r="S381" s="60">
        <f>$L381*R381</f>
        <v>0</v>
      </c>
      <c r="T381" s="65"/>
      <c r="U381" s="66">
        <f t="shared" si="62"/>
        <v>-120.19316651999999</v>
      </c>
      <c r="V381" s="65"/>
      <c r="W381" s="61" t="s">
        <v>4</v>
      </c>
      <c r="X381" s="64">
        <v>0</v>
      </c>
      <c r="Y381" s="60">
        <f t="shared" si="63"/>
        <v>0</v>
      </c>
    </row>
    <row r="382" spans="1:25" ht="25.5" x14ac:dyDescent="0.2">
      <c r="A382" s="8">
        <v>9280000</v>
      </c>
      <c r="B382" s="3" t="s">
        <v>865</v>
      </c>
      <c r="C382" s="3">
        <v>90</v>
      </c>
      <c r="D382" s="8" t="s">
        <v>991</v>
      </c>
      <c r="E382" s="3" t="s">
        <v>992</v>
      </c>
      <c r="F382" s="24" t="s">
        <v>853</v>
      </c>
      <c r="G382" s="15"/>
      <c r="H382" s="18">
        <v>0</v>
      </c>
      <c r="I382" s="18">
        <v>0</v>
      </c>
      <c r="J382" s="18">
        <v>0</v>
      </c>
      <c r="K382" s="18">
        <v>0</v>
      </c>
      <c r="L382" s="60">
        <v>6776.68</v>
      </c>
      <c r="M382" s="61" t="s">
        <v>1</v>
      </c>
      <c r="N382" s="62">
        <v>7.2043999999999997E-2</v>
      </c>
      <c r="O382" s="60">
        <f t="shared" si="60"/>
        <v>488.21913391999999</v>
      </c>
      <c r="P382" s="63"/>
      <c r="Q382" s="61" t="s">
        <v>4</v>
      </c>
      <c r="R382" s="64">
        <v>0</v>
      </c>
      <c r="S382" s="60">
        <f>$L382*R382</f>
        <v>0</v>
      </c>
      <c r="T382" s="65"/>
      <c r="U382" s="66">
        <f t="shared" si="62"/>
        <v>-488.21913391999999</v>
      </c>
      <c r="V382" s="65"/>
      <c r="W382" s="61" t="s">
        <v>4</v>
      </c>
      <c r="X382" s="64">
        <v>0</v>
      </c>
      <c r="Y382" s="60">
        <f t="shared" si="63"/>
        <v>0</v>
      </c>
    </row>
    <row r="383" spans="1:25" ht="25.5" x14ac:dyDescent="0.2">
      <c r="A383" s="8">
        <v>9280000</v>
      </c>
      <c r="B383" s="3" t="s">
        <v>865</v>
      </c>
      <c r="C383" s="3">
        <v>108</v>
      </c>
      <c r="D383" s="8" t="s">
        <v>991</v>
      </c>
      <c r="E383" s="3" t="s">
        <v>992</v>
      </c>
      <c r="F383" s="24" t="s">
        <v>853</v>
      </c>
      <c r="G383" s="15"/>
      <c r="H383" s="18">
        <v>0</v>
      </c>
      <c r="I383" s="18">
        <v>0</v>
      </c>
      <c r="J383" s="18">
        <v>0</v>
      </c>
      <c r="K383" s="18">
        <v>0</v>
      </c>
      <c r="L383" s="60">
        <v>34221.9</v>
      </c>
      <c r="M383" s="61" t="s">
        <v>4</v>
      </c>
      <c r="N383" s="62">
        <v>0</v>
      </c>
      <c r="O383" s="60">
        <f t="shared" si="60"/>
        <v>0</v>
      </c>
      <c r="P383" s="63"/>
      <c r="Q383" s="61" t="str">
        <f>M383</f>
        <v>OR</v>
      </c>
      <c r="R383" s="64">
        <v>0</v>
      </c>
      <c r="S383" s="60">
        <f>$L383*R383</f>
        <v>0</v>
      </c>
      <c r="T383" s="65"/>
      <c r="U383" s="66">
        <f t="shared" si="62"/>
        <v>0</v>
      </c>
      <c r="V383" s="65"/>
      <c r="W383" s="61" t="s">
        <v>4</v>
      </c>
      <c r="X383" s="64">
        <v>0</v>
      </c>
      <c r="Y383" s="60">
        <f t="shared" si="63"/>
        <v>0</v>
      </c>
    </row>
    <row r="384" spans="1:25" x14ac:dyDescent="0.2">
      <c r="A384" s="8">
        <v>9280000</v>
      </c>
      <c r="B384" s="3" t="s">
        <v>865</v>
      </c>
      <c r="C384" s="3" t="s">
        <v>250</v>
      </c>
      <c r="D384" s="8" t="s">
        <v>991</v>
      </c>
      <c r="E384" s="3" t="s">
        <v>992</v>
      </c>
      <c r="F384" s="24"/>
      <c r="G384" s="15"/>
      <c r="H384" s="18">
        <v>40835.42</v>
      </c>
      <c r="I384" s="18">
        <v>255.35</v>
      </c>
      <c r="J384" s="18">
        <v>163.16</v>
      </c>
      <c r="K384" s="18">
        <v>40998.58</v>
      </c>
      <c r="L384" s="60"/>
      <c r="M384" s="65"/>
      <c r="N384" s="65"/>
      <c r="O384" s="60">
        <f t="shared" si="60"/>
        <v>0</v>
      </c>
      <c r="P384" s="63"/>
      <c r="Q384" s="61"/>
      <c r="R384" s="64"/>
      <c r="S384" s="60"/>
      <c r="T384" s="65"/>
      <c r="U384" s="66">
        <f t="shared" si="62"/>
        <v>0</v>
      </c>
      <c r="V384" s="65"/>
      <c r="W384" s="61"/>
      <c r="X384" s="64"/>
      <c r="Y384" s="60">
        <f t="shared" si="63"/>
        <v>0</v>
      </c>
    </row>
    <row r="385" spans="1:25" ht="25.5" x14ac:dyDescent="0.2">
      <c r="A385" s="8">
        <v>9280000</v>
      </c>
      <c r="B385" s="3" t="s">
        <v>865</v>
      </c>
      <c r="C385" s="3">
        <v>90</v>
      </c>
      <c r="D385" s="8" t="s">
        <v>993</v>
      </c>
      <c r="E385" s="3" t="s">
        <v>994</v>
      </c>
      <c r="F385" s="24" t="s">
        <v>853</v>
      </c>
      <c r="G385" s="15"/>
      <c r="H385" s="18">
        <v>628.33000000000004</v>
      </c>
      <c r="I385" s="18">
        <v>259.64049586776861</v>
      </c>
      <c r="J385" s="18">
        <v>0</v>
      </c>
      <c r="K385" s="18">
        <v>628.33000000000004</v>
      </c>
      <c r="L385" s="60">
        <v>628.32999999999993</v>
      </c>
      <c r="M385" s="61" t="s">
        <v>1</v>
      </c>
      <c r="N385" s="62">
        <v>7.2043999999999997E-2</v>
      </c>
      <c r="O385" s="60">
        <f t="shared" si="60"/>
        <v>45.267406519999994</v>
      </c>
      <c r="P385" s="63"/>
      <c r="Q385" s="61" t="s">
        <v>4</v>
      </c>
      <c r="R385" s="64">
        <v>0</v>
      </c>
      <c r="S385" s="60">
        <f t="shared" ref="S385:S393" si="65">$L385*R385</f>
        <v>0</v>
      </c>
      <c r="T385" s="65"/>
      <c r="U385" s="66">
        <f t="shared" si="62"/>
        <v>-45.267406519999994</v>
      </c>
      <c r="V385" s="65"/>
      <c r="W385" s="61" t="s">
        <v>4</v>
      </c>
      <c r="X385" s="64">
        <v>0</v>
      </c>
      <c r="Y385" s="60">
        <f t="shared" si="63"/>
        <v>0</v>
      </c>
    </row>
    <row r="386" spans="1:25" ht="25.5" x14ac:dyDescent="0.2">
      <c r="A386" s="8">
        <v>9280000</v>
      </c>
      <c r="B386" s="3" t="s">
        <v>865</v>
      </c>
      <c r="C386" s="3">
        <v>90</v>
      </c>
      <c r="D386" s="8" t="s">
        <v>995</v>
      </c>
      <c r="E386" s="3" t="s">
        <v>996</v>
      </c>
      <c r="F386" s="24" t="s">
        <v>853</v>
      </c>
      <c r="G386" s="15"/>
      <c r="H386" s="18">
        <v>9095.83</v>
      </c>
      <c r="I386" s="18">
        <v>250.43584801762114</v>
      </c>
      <c r="J386" s="18">
        <v>101.66</v>
      </c>
      <c r="K386" s="18">
        <v>9197.49</v>
      </c>
      <c r="L386" s="60">
        <v>9197.49</v>
      </c>
      <c r="M386" s="61" t="s">
        <v>1</v>
      </c>
      <c r="N386" s="62">
        <v>7.2043999999999997E-2</v>
      </c>
      <c r="O386" s="60">
        <f t="shared" si="60"/>
        <v>662.62396955999998</v>
      </c>
      <c r="P386" s="63"/>
      <c r="Q386" s="61" t="s">
        <v>4</v>
      </c>
      <c r="R386" s="64">
        <v>0</v>
      </c>
      <c r="S386" s="60">
        <f t="shared" si="65"/>
        <v>0</v>
      </c>
      <c r="T386" s="65"/>
      <c r="U386" s="66">
        <f t="shared" si="62"/>
        <v>-662.62396955999998</v>
      </c>
      <c r="V386" s="65"/>
      <c r="W386" s="61" t="s">
        <v>4</v>
      </c>
      <c r="X386" s="64">
        <v>0</v>
      </c>
      <c r="Y386" s="60">
        <f t="shared" si="63"/>
        <v>0</v>
      </c>
    </row>
    <row r="387" spans="1:25" x14ac:dyDescent="0.2">
      <c r="A387" s="8">
        <v>9280000</v>
      </c>
      <c r="B387" s="3" t="s">
        <v>865</v>
      </c>
      <c r="C387" s="3">
        <v>90</v>
      </c>
      <c r="D387" s="8" t="s">
        <v>997</v>
      </c>
      <c r="E387" s="3" t="s">
        <v>998</v>
      </c>
      <c r="F387" s="24" t="s">
        <v>999</v>
      </c>
      <c r="G387" s="15"/>
      <c r="H387" s="18">
        <v>1305</v>
      </c>
      <c r="I387" s="18">
        <v>225</v>
      </c>
      <c r="J387" s="18">
        <v>0</v>
      </c>
      <c r="K387" s="18">
        <v>1305</v>
      </c>
      <c r="L387" s="60">
        <v>1305</v>
      </c>
      <c r="M387" s="61" t="s">
        <v>1</v>
      </c>
      <c r="N387" s="62">
        <v>7.2043999999999997E-2</v>
      </c>
      <c r="O387" s="60">
        <f t="shared" si="60"/>
        <v>94.017420000000001</v>
      </c>
      <c r="P387" s="63"/>
      <c r="Q387" s="61" t="str">
        <f>M387</f>
        <v>SO</v>
      </c>
      <c r="R387" s="64">
        <v>7.2043999999999997E-2</v>
      </c>
      <c r="S387" s="60">
        <f t="shared" si="65"/>
        <v>94.017420000000001</v>
      </c>
      <c r="T387" s="65"/>
      <c r="U387" s="66">
        <f t="shared" si="62"/>
        <v>0</v>
      </c>
      <c r="V387" s="65"/>
      <c r="W387" s="61" t="s">
        <v>1</v>
      </c>
      <c r="X387" s="64">
        <v>7.2043999999999997E-2</v>
      </c>
      <c r="Y387" s="60">
        <f t="shared" si="63"/>
        <v>94.017420000000001</v>
      </c>
    </row>
    <row r="388" spans="1:25" ht="25.5" x14ac:dyDescent="0.2">
      <c r="A388" s="8">
        <v>9280000</v>
      </c>
      <c r="B388" s="3" t="s">
        <v>865</v>
      </c>
      <c r="C388" s="3">
        <v>90</v>
      </c>
      <c r="D388" s="8" t="s">
        <v>1000</v>
      </c>
      <c r="E388" s="3" t="s">
        <v>1001</v>
      </c>
      <c r="F388" s="24" t="s">
        <v>1002</v>
      </c>
      <c r="G388" s="15"/>
      <c r="H388" s="18">
        <v>65</v>
      </c>
      <c r="I388" s="18">
        <v>325</v>
      </c>
      <c r="J388" s="18">
        <v>0</v>
      </c>
      <c r="K388" s="18">
        <v>65</v>
      </c>
      <c r="L388" s="60">
        <v>65</v>
      </c>
      <c r="M388" s="61" t="s">
        <v>1</v>
      </c>
      <c r="N388" s="62">
        <v>7.2043999999999997E-2</v>
      </c>
      <c r="O388" s="60">
        <f t="shared" si="60"/>
        <v>4.6828599999999998</v>
      </c>
      <c r="P388" s="63"/>
      <c r="Q388" s="61" t="s">
        <v>179</v>
      </c>
      <c r="R388" s="64">
        <v>0</v>
      </c>
      <c r="S388" s="60">
        <f t="shared" si="65"/>
        <v>0</v>
      </c>
      <c r="T388" s="65"/>
      <c r="U388" s="66">
        <f t="shared" si="62"/>
        <v>-4.6828599999999998</v>
      </c>
      <c r="V388" s="65"/>
      <c r="W388" s="61" t="s">
        <v>179</v>
      </c>
      <c r="X388" s="64">
        <v>0</v>
      </c>
      <c r="Y388" s="60">
        <f t="shared" si="63"/>
        <v>0</v>
      </c>
    </row>
    <row r="389" spans="1:25" x14ac:dyDescent="0.2">
      <c r="A389" s="8">
        <v>9280000</v>
      </c>
      <c r="B389" s="3" t="s">
        <v>865</v>
      </c>
      <c r="C389" s="3">
        <v>90</v>
      </c>
      <c r="D389" s="8" t="s">
        <v>1003</v>
      </c>
      <c r="E389" s="3" t="s">
        <v>1004</v>
      </c>
      <c r="F389" s="24" t="s">
        <v>1005</v>
      </c>
      <c r="G389" s="15"/>
      <c r="H389" s="18">
        <v>0</v>
      </c>
      <c r="I389" s="18">
        <v>0</v>
      </c>
      <c r="J389" s="18">
        <v>347.62</v>
      </c>
      <c r="K389" s="18">
        <v>347.62</v>
      </c>
      <c r="L389" s="60">
        <v>347.62</v>
      </c>
      <c r="M389" s="61" t="s">
        <v>1</v>
      </c>
      <c r="N389" s="62">
        <v>7.2043999999999997E-2</v>
      </c>
      <c r="O389" s="60">
        <f t="shared" si="60"/>
        <v>25.043935279999999</v>
      </c>
      <c r="P389" s="63"/>
      <c r="Q389" s="61" t="str">
        <f>M389</f>
        <v>SO</v>
      </c>
      <c r="R389" s="64">
        <v>7.2043999999999997E-2</v>
      </c>
      <c r="S389" s="60">
        <f t="shared" si="65"/>
        <v>25.043935279999999</v>
      </c>
      <c r="T389" s="65"/>
      <c r="U389" s="66">
        <f t="shared" si="62"/>
        <v>0</v>
      </c>
      <c r="V389" s="65"/>
      <c r="W389" s="61" t="s">
        <v>1</v>
      </c>
      <c r="X389" s="64">
        <v>7.2043999999999997E-2</v>
      </c>
      <c r="Y389" s="60">
        <f t="shared" si="63"/>
        <v>25.043935279999999</v>
      </c>
    </row>
    <row r="390" spans="1:25" x14ac:dyDescent="0.2">
      <c r="A390" s="8">
        <v>9280000</v>
      </c>
      <c r="B390" s="3" t="s">
        <v>865</v>
      </c>
      <c r="C390" s="3">
        <v>90</v>
      </c>
      <c r="D390" s="8" t="s">
        <v>1006</v>
      </c>
      <c r="E390" s="3" t="s">
        <v>1007</v>
      </c>
      <c r="F390" s="24" t="s">
        <v>1008</v>
      </c>
      <c r="G390" s="15"/>
      <c r="H390" s="18">
        <v>72687.5</v>
      </c>
      <c r="I390" s="18">
        <v>469.55749354005167</v>
      </c>
      <c r="J390" s="18">
        <v>468.75</v>
      </c>
      <c r="K390" s="18">
        <v>73156.25</v>
      </c>
      <c r="L390" s="60">
        <v>73156.25</v>
      </c>
      <c r="M390" s="61" t="s">
        <v>1</v>
      </c>
      <c r="N390" s="62">
        <v>7.2043999999999997E-2</v>
      </c>
      <c r="O390" s="60">
        <f t="shared" si="60"/>
        <v>5270.4688749999996</v>
      </c>
      <c r="P390" s="63"/>
      <c r="Q390" s="61" t="str">
        <f>M390</f>
        <v>SO</v>
      </c>
      <c r="R390" s="64">
        <v>7.2043999999999997E-2</v>
      </c>
      <c r="S390" s="60">
        <f t="shared" si="65"/>
        <v>5270.4688749999996</v>
      </c>
      <c r="T390" s="65"/>
      <c r="U390" s="66">
        <f t="shared" si="62"/>
        <v>0</v>
      </c>
      <c r="V390" s="65"/>
      <c r="W390" s="61" t="s">
        <v>1</v>
      </c>
      <c r="X390" s="64">
        <v>7.2043999999999997E-2</v>
      </c>
      <c r="Y390" s="60">
        <f t="shared" si="63"/>
        <v>5270.4688749999996</v>
      </c>
    </row>
    <row r="391" spans="1:25" ht="25.5" x14ac:dyDescent="0.2">
      <c r="A391" s="8">
        <v>9280000</v>
      </c>
      <c r="B391" s="3" t="s">
        <v>865</v>
      </c>
      <c r="C391" s="3">
        <v>90</v>
      </c>
      <c r="D391" s="8" t="s">
        <v>1009</v>
      </c>
      <c r="E391" s="3" t="s">
        <v>1010</v>
      </c>
      <c r="F391" s="24" t="s">
        <v>1011</v>
      </c>
      <c r="G391" s="15"/>
      <c r="H391" s="18">
        <v>64661</v>
      </c>
      <c r="I391" s="18">
        <v>445.93793103448274</v>
      </c>
      <c r="J391" s="18">
        <v>0</v>
      </c>
      <c r="K391" s="18">
        <v>64661</v>
      </c>
      <c r="L391" s="60">
        <v>64661</v>
      </c>
      <c r="M391" s="61" t="s">
        <v>1</v>
      </c>
      <c r="N391" s="62">
        <v>7.2043999999999997E-2</v>
      </c>
      <c r="O391" s="60">
        <f t="shared" si="60"/>
        <v>4658.4370840000001</v>
      </c>
      <c r="P391" s="63"/>
      <c r="Q391" s="61" t="str">
        <f>M391</f>
        <v>SO</v>
      </c>
      <c r="R391" s="64">
        <v>7.2043999999999997E-2</v>
      </c>
      <c r="S391" s="60">
        <f t="shared" si="65"/>
        <v>4658.4370840000001</v>
      </c>
      <c r="T391" s="65"/>
      <c r="U391" s="66">
        <f t="shared" si="62"/>
        <v>0</v>
      </c>
      <c r="V391" s="65"/>
      <c r="W391" s="61" t="s">
        <v>5</v>
      </c>
      <c r="X391" s="64">
        <v>0</v>
      </c>
      <c r="Y391" s="60">
        <f t="shared" si="63"/>
        <v>0</v>
      </c>
    </row>
    <row r="392" spans="1:25" ht="38.25" x14ac:dyDescent="0.2">
      <c r="A392" s="8">
        <v>9280000</v>
      </c>
      <c r="B392" s="3" t="s">
        <v>865</v>
      </c>
      <c r="C392" s="3">
        <v>90</v>
      </c>
      <c r="D392" s="8" t="s">
        <v>1012</v>
      </c>
      <c r="E392" s="3" t="s">
        <v>1013</v>
      </c>
      <c r="F392" s="24" t="s">
        <v>1014</v>
      </c>
      <c r="G392" s="15"/>
      <c r="H392" s="18">
        <v>0</v>
      </c>
      <c r="I392" s="18">
        <v>0</v>
      </c>
      <c r="J392" s="18">
        <v>0</v>
      </c>
      <c r="K392" s="18">
        <v>0</v>
      </c>
      <c r="L392" s="60">
        <v>60882.400000000001</v>
      </c>
      <c r="M392" s="61" t="s">
        <v>1</v>
      </c>
      <c r="N392" s="62">
        <v>7.2043999999999997E-2</v>
      </c>
      <c r="O392" s="60">
        <f t="shared" si="60"/>
        <v>4386.2116255999999</v>
      </c>
      <c r="P392" s="63"/>
      <c r="Q392" s="61" t="s">
        <v>4</v>
      </c>
      <c r="R392" s="64">
        <v>0</v>
      </c>
      <c r="S392" s="60">
        <f t="shared" si="65"/>
        <v>0</v>
      </c>
      <c r="T392" s="65"/>
      <c r="U392" s="66">
        <f t="shared" si="62"/>
        <v>-4386.2116255999999</v>
      </c>
      <c r="V392" s="65"/>
      <c r="W392" s="61" t="s">
        <v>4</v>
      </c>
      <c r="X392" s="64">
        <v>0</v>
      </c>
      <c r="Y392" s="60">
        <f t="shared" si="63"/>
        <v>0</v>
      </c>
    </row>
    <row r="393" spans="1:25" ht="38.25" x14ac:dyDescent="0.2">
      <c r="A393" s="8">
        <v>9280000</v>
      </c>
      <c r="B393" s="3" t="s">
        <v>865</v>
      </c>
      <c r="C393" s="3">
        <v>108</v>
      </c>
      <c r="D393" s="8" t="s">
        <v>1012</v>
      </c>
      <c r="E393" s="3" t="s">
        <v>1013</v>
      </c>
      <c r="F393" s="24" t="s">
        <v>1014</v>
      </c>
      <c r="G393" s="15"/>
      <c r="H393" s="18">
        <v>0</v>
      </c>
      <c r="I393" s="18">
        <v>0</v>
      </c>
      <c r="J393" s="18">
        <v>0</v>
      </c>
      <c r="K393" s="18">
        <v>0</v>
      </c>
      <c r="L393" s="60">
        <v>66035.199999999997</v>
      </c>
      <c r="M393" s="61" t="s">
        <v>4</v>
      </c>
      <c r="N393" s="62">
        <v>0</v>
      </c>
      <c r="O393" s="60">
        <f t="shared" ref="O393:O424" si="66">L393*N393</f>
        <v>0</v>
      </c>
      <c r="P393" s="63"/>
      <c r="Q393" s="61" t="str">
        <f>M393</f>
        <v>OR</v>
      </c>
      <c r="R393" s="64">
        <v>0</v>
      </c>
      <c r="S393" s="60">
        <f t="shared" si="65"/>
        <v>0</v>
      </c>
      <c r="T393" s="65"/>
      <c r="U393" s="66">
        <f t="shared" ref="U393:U424" si="67">S393-O393</f>
        <v>0</v>
      </c>
      <c r="V393" s="65"/>
      <c r="W393" s="61" t="s">
        <v>4</v>
      </c>
      <c r="X393" s="64">
        <v>0</v>
      </c>
      <c r="Y393" s="60">
        <f t="shared" ref="Y393:Y424" si="68">X393*L393</f>
        <v>0</v>
      </c>
    </row>
    <row r="394" spans="1:25" x14ac:dyDescent="0.2">
      <c r="A394" s="8">
        <v>9280000</v>
      </c>
      <c r="B394" s="3" t="s">
        <v>865</v>
      </c>
      <c r="C394" s="3" t="s">
        <v>250</v>
      </c>
      <c r="D394" s="8" t="s">
        <v>1012</v>
      </c>
      <c r="E394" s="3" t="s">
        <v>1013</v>
      </c>
      <c r="F394" s="24"/>
      <c r="G394" s="15"/>
      <c r="H394" s="18">
        <v>126585</v>
      </c>
      <c r="I394" s="18">
        <v>294.52</v>
      </c>
      <c r="J394" s="18">
        <v>332.6</v>
      </c>
      <c r="K394" s="18">
        <v>126917.6</v>
      </c>
      <c r="L394" s="60"/>
      <c r="M394" s="65"/>
      <c r="N394" s="65"/>
      <c r="O394" s="60">
        <f t="shared" si="66"/>
        <v>0</v>
      </c>
      <c r="P394" s="63"/>
      <c r="Q394" s="61"/>
      <c r="R394" s="64"/>
      <c r="S394" s="60"/>
      <c r="T394" s="65"/>
      <c r="U394" s="66">
        <f t="shared" si="67"/>
        <v>0</v>
      </c>
      <c r="V394" s="65"/>
      <c r="W394" s="61"/>
      <c r="X394" s="64"/>
      <c r="Y394" s="60">
        <f t="shared" si="68"/>
        <v>0</v>
      </c>
    </row>
    <row r="395" spans="1:25" x14ac:dyDescent="0.2">
      <c r="A395" s="8">
        <v>9280000</v>
      </c>
      <c r="B395" s="3" t="s">
        <v>865</v>
      </c>
      <c r="C395" s="3">
        <v>90</v>
      </c>
      <c r="D395" s="8" t="s">
        <v>1015</v>
      </c>
      <c r="E395" s="3" t="s">
        <v>1016</v>
      </c>
      <c r="F395" s="24" t="s">
        <v>1017</v>
      </c>
      <c r="G395" s="15"/>
      <c r="H395" s="18">
        <v>192395.43</v>
      </c>
      <c r="I395" s="18">
        <v>450.04778947368419</v>
      </c>
      <c r="J395" s="18">
        <v>206930.78</v>
      </c>
      <c r="K395" s="18">
        <v>399326.20999999996</v>
      </c>
      <c r="L395" s="60">
        <v>399326.2</v>
      </c>
      <c r="M395" s="61" t="s">
        <v>1</v>
      </c>
      <c r="N395" s="62">
        <v>7.2043999999999997E-2</v>
      </c>
      <c r="O395" s="60">
        <f t="shared" si="66"/>
        <v>28769.056752799999</v>
      </c>
      <c r="P395" s="63"/>
      <c r="Q395" s="61" t="str">
        <f>M395</f>
        <v>SO</v>
      </c>
      <c r="R395" s="64">
        <v>7.2043999999999997E-2</v>
      </c>
      <c r="S395" s="60">
        <f t="shared" ref="S395:S405" si="69">$L395*R395</f>
        <v>28769.056752799999</v>
      </c>
      <c r="T395" s="65"/>
      <c r="U395" s="66">
        <f t="shared" si="67"/>
        <v>0</v>
      </c>
      <c r="V395" s="65"/>
      <c r="W395" s="61" t="s">
        <v>1</v>
      </c>
      <c r="X395" s="64">
        <v>7.2043999999999997E-2</v>
      </c>
      <c r="Y395" s="60">
        <f t="shared" si="68"/>
        <v>28769.056752799999</v>
      </c>
    </row>
    <row r="396" spans="1:25" x14ac:dyDescent="0.2">
      <c r="A396" s="8">
        <v>9280000</v>
      </c>
      <c r="B396" s="3" t="s">
        <v>865</v>
      </c>
      <c r="C396" s="3">
        <v>1</v>
      </c>
      <c r="D396" s="8" t="s">
        <v>1018</v>
      </c>
      <c r="E396" s="3" t="s">
        <v>1019</v>
      </c>
      <c r="F396" s="29" t="s">
        <v>1020</v>
      </c>
      <c r="G396" s="15"/>
      <c r="H396" s="18">
        <v>32851.69</v>
      </c>
      <c r="I396" s="18">
        <v>254.88160446892704</v>
      </c>
      <c r="J396" s="18">
        <v>0</v>
      </c>
      <c r="K396" s="18">
        <v>32851.69</v>
      </c>
      <c r="L396" s="60">
        <v>32851.69</v>
      </c>
      <c r="M396" s="61" t="s">
        <v>1</v>
      </c>
      <c r="N396" s="62">
        <v>7.2043999999999997E-2</v>
      </c>
      <c r="O396" s="60">
        <f t="shared" si="66"/>
        <v>2366.7671543599999</v>
      </c>
      <c r="P396" s="63"/>
      <c r="Q396" s="61" t="s">
        <v>4</v>
      </c>
      <c r="R396" s="64">
        <v>0</v>
      </c>
      <c r="S396" s="60">
        <f t="shared" si="69"/>
        <v>0</v>
      </c>
      <c r="T396" s="65"/>
      <c r="U396" s="66">
        <f t="shared" si="67"/>
        <v>-2366.7671543599999</v>
      </c>
      <c r="V396" s="65"/>
      <c r="W396" s="61" t="s">
        <v>4</v>
      </c>
      <c r="X396" s="64">
        <v>0</v>
      </c>
      <c r="Y396" s="60">
        <f t="shared" si="68"/>
        <v>0</v>
      </c>
    </row>
    <row r="397" spans="1:25" x14ac:dyDescent="0.2">
      <c r="A397" s="8">
        <v>9280000</v>
      </c>
      <c r="B397" s="3" t="s">
        <v>865</v>
      </c>
      <c r="C397" s="3">
        <v>90</v>
      </c>
      <c r="D397" s="8" t="s">
        <v>1021</v>
      </c>
      <c r="E397" s="3" t="s">
        <v>1022</v>
      </c>
      <c r="F397" s="24" t="s">
        <v>1023</v>
      </c>
      <c r="G397" s="15"/>
      <c r="H397" s="18">
        <v>73622.62</v>
      </c>
      <c r="I397" s="18">
        <v>484.64630373247314</v>
      </c>
      <c r="J397" s="18">
        <v>0</v>
      </c>
      <c r="K397" s="18">
        <v>73622.62</v>
      </c>
      <c r="L397" s="60">
        <v>73622.62000000001</v>
      </c>
      <c r="M397" s="61" t="s">
        <v>1</v>
      </c>
      <c r="N397" s="62">
        <v>7.2043999999999997E-2</v>
      </c>
      <c r="O397" s="60">
        <f t="shared" si="66"/>
        <v>5304.0680352800009</v>
      </c>
      <c r="P397" s="63"/>
      <c r="Q397" s="61" t="str">
        <f>M397</f>
        <v>SO</v>
      </c>
      <c r="R397" s="64">
        <v>7.2043999999999997E-2</v>
      </c>
      <c r="S397" s="60">
        <f t="shared" si="69"/>
        <v>5304.0680352800009</v>
      </c>
      <c r="T397" s="65"/>
      <c r="U397" s="66">
        <f t="shared" si="67"/>
        <v>0</v>
      </c>
      <c r="V397" s="65"/>
      <c r="W397" s="61" t="s">
        <v>1</v>
      </c>
      <c r="X397" s="64">
        <v>7.2043999999999997E-2</v>
      </c>
      <c r="Y397" s="60">
        <f t="shared" si="68"/>
        <v>5304.0680352800009</v>
      </c>
    </row>
    <row r="398" spans="1:25" x14ac:dyDescent="0.2">
      <c r="A398" s="8">
        <v>9280000</v>
      </c>
      <c r="B398" s="3" t="s">
        <v>865</v>
      </c>
      <c r="C398" s="3">
        <v>1</v>
      </c>
      <c r="D398" s="8" t="s">
        <v>1024</v>
      </c>
      <c r="E398" s="3" t="s">
        <v>1025</v>
      </c>
      <c r="F398" s="24" t="s">
        <v>1026</v>
      </c>
      <c r="G398" s="15"/>
      <c r="H398" s="18">
        <v>54900.65</v>
      </c>
      <c r="I398" s="18">
        <v>294.53138412017165</v>
      </c>
      <c r="J398" s="18">
        <v>69.239999999999995</v>
      </c>
      <c r="K398" s="18">
        <v>54969.89</v>
      </c>
      <c r="L398" s="60">
        <v>54969.89</v>
      </c>
      <c r="M398" s="61" t="s">
        <v>1</v>
      </c>
      <c r="N398" s="62">
        <v>7.2043999999999997E-2</v>
      </c>
      <c r="O398" s="60">
        <f t="shared" si="66"/>
        <v>3960.2507551599997</v>
      </c>
      <c r="P398" s="63"/>
      <c r="Q398" s="61" t="str">
        <f>M398</f>
        <v>SO</v>
      </c>
      <c r="R398" s="64">
        <v>7.2043999999999997E-2</v>
      </c>
      <c r="S398" s="60">
        <f t="shared" si="69"/>
        <v>3960.2507551599997</v>
      </c>
      <c r="T398" s="65"/>
      <c r="U398" s="66">
        <f t="shared" si="67"/>
        <v>0</v>
      </c>
      <c r="V398" s="65"/>
      <c r="W398" s="61" t="s">
        <v>1</v>
      </c>
      <c r="X398" s="64">
        <v>7.2043999999999997E-2</v>
      </c>
      <c r="Y398" s="60">
        <f t="shared" si="68"/>
        <v>3960.2507551599997</v>
      </c>
    </row>
    <row r="399" spans="1:25" x14ac:dyDescent="0.2">
      <c r="A399" s="8">
        <v>9280000</v>
      </c>
      <c r="B399" s="3" t="s">
        <v>865</v>
      </c>
      <c r="C399" s="3">
        <v>90</v>
      </c>
      <c r="D399" s="8" t="s">
        <v>1027</v>
      </c>
      <c r="E399" s="3" t="s">
        <v>1028</v>
      </c>
      <c r="F399" s="24" t="s">
        <v>1029</v>
      </c>
      <c r="G399" s="15"/>
      <c r="H399" s="18">
        <v>1182.5</v>
      </c>
      <c r="I399" s="18">
        <v>358.33333333333337</v>
      </c>
      <c r="J399" s="18">
        <v>0.23</v>
      </c>
      <c r="K399" s="18">
        <v>1182.73</v>
      </c>
      <c r="L399" s="60">
        <v>1182.73</v>
      </c>
      <c r="M399" s="61" t="s">
        <v>1</v>
      </c>
      <c r="N399" s="62">
        <v>7.2043999999999997E-2</v>
      </c>
      <c r="O399" s="60">
        <f t="shared" si="66"/>
        <v>85.20860012</v>
      </c>
      <c r="P399" s="63"/>
      <c r="Q399" s="61" t="str">
        <f>M399</f>
        <v>SO</v>
      </c>
      <c r="R399" s="64">
        <v>7.2043999999999997E-2</v>
      </c>
      <c r="S399" s="60">
        <f t="shared" si="69"/>
        <v>85.20860012</v>
      </c>
      <c r="T399" s="65"/>
      <c r="U399" s="66">
        <f t="shared" si="67"/>
        <v>0</v>
      </c>
      <c r="V399" s="65"/>
      <c r="W399" s="61" t="s">
        <v>1</v>
      </c>
      <c r="X399" s="64">
        <v>7.2043999999999997E-2</v>
      </c>
      <c r="Y399" s="60">
        <f t="shared" si="68"/>
        <v>85.20860012</v>
      </c>
    </row>
    <row r="400" spans="1:25" x14ac:dyDescent="0.2">
      <c r="A400" s="8">
        <v>9280000</v>
      </c>
      <c r="B400" s="3" t="s">
        <v>865</v>
      </c>
      <c r="C400" s="3">
        <v>90</v>
      </c>
      <c r="D400" s="8" t="s">
        <v>1030</v>
      </c>
      <c r="E400" s="3" t="s">
        <v>1031</v>
      </c>
      <c r="F400" s="24" t="s">
        <v>1032</v>
      </c>
      <c r="G400" s="15"/>
      <c r="H400" s="18">
        <v>30965.01</v>
      </c>
      <c r="I400" s="18">
        <v>340.27483516483517</v>
      </c>
      <c r="J400" s="18">
        <v>0</v>
      </c>
      <c r="K400" s="18">
        <v>30965.01</v>
      </c>
      <c r="L400" s="60">
        <v>30965.010000000002</v>
      </c>
      <c r="M400" s="61" t="s">
        <v>1</v>
      </c>
      <c r="N400" s="62">
        <v>7.2043999999999997E-2</v>
      </c>
      <c r="O400" s="60">
        <f t="shared" si="66"/>
        <v>2230.8431804400002</v>
      </c>
      <c r="P400" s="63"/>
      <c r="Q400" s="61" t="str">
        <f>M400</f>
        <v>SO</v>
      </c>
      <c r="R400" s="64">
        <v>7.2043999999999997E-2</v>
      </c>
      <c r="S400" s="60">
        <f t="shared" si="69"/>
        <v>2230.8431804400002</v>
      </c>
      <c r="T400" s="65"/>
      <c r="U400" s="66">
        <f t="shared" si="67"/>
        <v>0</v>
      </c>
      <c r="V400" s="65"/>
      <c r="W400" s="61" t="s">
        <v>1</v>
      </c>
      <c r="X400" s="64">
        <v>7.2043999999999997E-2</v>
      </c>
      <c r="Y400" s="60">
        <f t="shared" si="68"/>
        <v>2230.8431804400002</v>
      </c>
    </row>
    <row r="401" spans="1:25" x14ac:dyDescent="0.2">
      <c r="A401" s="8">
        <v>9280000</v>
      </c>
      <c r="B401" s="3" t="s">
        <v>865</v>
      </c>
      <c r="C401" s="3">
        <v>90</v>
      </c>
      <c r="D401" s="8" t="s">
        <v>1033</v>
      </c>
      <c r="E401" s="3" t="s">
        <v>1034</v>
      </c>
      <c r="F401" s="29" t="s">
        <v>1035</v>
      </c>
      <c r="G401" s="15"/>
      <c r="H401" s="18">
        <v>0</v>
      </c>
      <c r="I401" s="18">
        <v>0</v>
      </c>
      <c r="J401" s="18">
        <v>0</v>
      </c>
      <c r="K401" s="18">
        <v>0</v>
      </c>
      <c r="L401" s="60">
        <v>21865.71</v>
      </c>
      <c r="M401" s="61" t="s">
        <v>1</v>
      </c>
      <c r="N401" s="62">
        <v>7.2043999999999997E-2</v>
      </c>
      <c r="O401" s="60">
        <f t="shared" si="66"/>
        <v>1575.2932112399999</v>
      </c>
      <c r="P401" s="63"/>
      <c r="Q401" s="61" t="s">
        <v>4</v>
      </c>
      <c r="R401" s="64">
        <v>0</v>
      </c>
      <c r="S401" s="60">
        <f t="shared" si="69"/>
        <v>0</v>
      </c>
      <c r="T401" s="65"/>
      <c r="U401" s="66">
        <f t="shared" si="67"/>
        <v>-1575.2932112399999</v>
      </c>
      <c r="V401" s="65"/>
      <c r="W401" s="61" t="s">
        <v>4</v>
      </c>
      <c r="X401" s="64">
        <v>0</v>
      </c>
      <c r="Y401" s="60">
        <f t="shared" si="68"/>
        <v>0</v>
      </c>
    </row>
    <row r="402" spans="1:25" x14ac:dyDescent="0.2">
      <c r="A402" s="8">
        <v>9280000</v>
      </c>
      <c r="B402" s="3" t="s">
        <v>865</v>
      </c>
      <c r="C402" s="3">
        <v>108</v>
      </c>
      <c r="D402" s="8" t="s">
        <v>1033</v>
      </c>
      <c r="E402" s="3" t="s">
        <v>1034</v>
      </c>
      <c r="F402" s="29" t="s">
        <v>1035</v>
      </c>
      <c r="G402" s="15"/>
      <c r="H402" s="18">
        <v>0</v>
      </c>
      <c r="I402" s="18">
        <v>0</v>
      </c>
      <c r="J402" s="18">
        <v>0</v>
      </c>
      <c r="K402" s="18">
        <v>0</v>
      </c>
      <c r="L402" s="60">
        <v>715.01</v>
      </c>
      <c r="M402" s="61" t="s">
        <v>4</v>
      </c>
      <c r="N402" s="62">
        <v>0</v>
      </c>
      <c r="O402" s="60">
        <f t="shared" si="66"/>
        <v>0</v>
      </c>
      <c r="P402" s="63"/>
      <c r="Q402" s="61" t="str">
        <f>M402</f>
        <v>OR</v>
      </c>
      <c r="R402" s="64">
        <v>0</v>
      </c>
      <c r="S402" s="60">
        <f t="shared" si="69"/>
        <v>0</v>
      </c>
      <c r="T402" s="65"/>
      <c r="U402" s="66">
        <f t="shared" si="67"/>
        <v>0</v>
      </c>
      <c r="V402" s="65"/>
      <c r="W402" s="61" t="s">
        <v>4</v>
      </c>
      <c r="X402" s="64">
        <v>0</v>
      </c>
      <c r="Y402" s="60">
        <f t="shared" si="68"/>
        <v>0</v>
      </c>
    </row>
    <row r="403" spans="1:25" x14ac:dyDescent="0.2">
      <c r="A403" s="8">
        <v>9280000</v>
      </c>
      <c r="B403" s="3" t="s">
        <v>865</v>
      </c>
      <c r="C403" s="3">
        <v>90</v>
      </c>
      <c r="D403" s="8" t="s">
        <v>1036</v>
      </c>
      <c r="E403" s="3" t="s">
        <v>1037</v>
      </c>
      <c r="F403" s="29" t="s">
        <v>1038</v>
      </c>
      <c r="G403" s="15"/>
      <c r="H403" s="18">
        <v>23447.5</v>
      </c>
      <c r="I403" s="18">
        <v>251.85284640171861</v>
      </c>
      <c r="J403" s="18">
        <v>9.0399999999999991</v>
      </c>
      <c r="K403" s="18">
        <v>23456.54</v>
      </c>
      <c r="L403" s="60">
        <v>23456.54</v>
      </c>
      <c r="M403" s="61" t="s">
        <v>1</v>
      </c>
      <c r="N403" s="62">
        <v>7.2043999999999997E-2</v>
      </c>
      <c r="O403" s="60">
        <f t="shared" si="66"/>
        <v>1689.9029677599999</v>
      </c>
      <c r="P403" s="63"/>
      <c r="Q403" s="61" t="s">
        <v>4</v>
      </c>
      <c r="R403" s="64">
        <v>0</v>
      </c>
      <c r="S403" s="60">
        <f t="shared" si="69"/>
        <v>0</v>
      </c>
      <c r="T403" s="65"/>
      <c r="U403" s="66">
        <f t="shared" si="67"/>
        <v>-1689.9029677599999</v>
      </c>
      <c r="V403" s="65"/>
      <c r="W403" s="61" t="s">
        <v>4</v>
      </c>
      <c r="X403" s="64">
        <v>0</v>
      </c>
      <c r="Y403" s="60">
        <f t="shared" si="68"/>
        <v>0</v>
      </c>
    </row>
    <row r="404" spans="1:25" x14ac:dyDescent="0.2">
      <c r="A404" s="8">
        <v>9280000</v>
      </c>
      <c r="B404" s="3" t="s">
        <v>865</v>
      </c>
      <c r="C404" s="3">
        <v>90</v>
      </c>
      <c r="D404" s="8" t="s">
        <v>1039</v>
      </c>
      <c r="E404" s="3" t="s">
        <v>1040</v>
      </c>
      <c r="F404" s="29" t="s">
        <v>1041</v>
      </c>
      <c r="G404" s="15"/>
      <c r="H404" s="18">
        <v>0</v>
      </c>
      <c r="I404" s="18">
        <v>0</v>
      </c>
      <c r="J404" s="18">
        <v>0</v>
      </c>
      <c r="K404" s="18">
        <v>0</v>
      </c>
      <c r="L404" s="60">
        <v>62127.5</v>
      </c>
      <c r="M404" s="61" t="s">
        <v>1</v>
      </c>
      <c r="N404" s="62">
        <v>7.2043999999999997E-2</v>
      </c>
      <c r="O404" s="60">
        <f t="shared" si="66"/>
        <v>4475.9136099999996</v>
      </c>
      <c r="P404" s="63"/>
      <c r="Q404" s="61" t="s">
        <v>4</v>
      </c>
      <c r="R404" s="64">
        <v>0</v>
      </c>
      <c r="S404" s="60">
        <f t="shared" si="69"/>
        <v>0</v>
      </c>
      <c r="T404" s="65"/>
      <c r="U404" s="66">
        <f t="shared" si="67"/>
        <v>-4475.9136099999996</v>
      </c>
      <c r="V404" s="65"/>
      <c r="W404" s="61" t="s">
        <v>4</v>
      </c>
      <c r="X404" s="64">
        <v>0</v>
      </c>
      <c r="Y404" s="60">
        <f t="shared" si="68"/>
        <v>0</v>
      </c>
    </row>
    <row r="405" spans="1:25" x14ac:dyDescent="0.2">
      <c r="A405" s="8">
        <v>9280000</v>
      </c>
      <c r="B405" s="3" t="s">
        <v>865</v>
      </c>
      <c r="C405" s="3">
        <v>108</v>
      </c>
      <c r="D405" s="8" t="s">
        <v>1039</v>
      </c>
      <c r="E405" s="3" t="s">
        <v>1040</v>
      </c>
      <c r="F405" s="29" t="s">
        <v>1041</v>
      </c>
      <c r="G405" s="15"/>
      <c r="H405" s="18">
        <v>0</v>
      </c>
      <c r="I405" s="18">
        <v>0</v>
      </c>
      <c r="J405" s="18">
        <v>0</v>
      </c>
      <c r="K405" s="18">
        <v>0</v>
      </c>
      <c r="L405" s="60">
        <v>198114.38</v>
      </c>
      <c r="M405" s="61" t="s">
        <v>4</v>
      </c>
      <c r="N405" s="62">
        <v>0</v>
      </c>
      <c r="O405" s="60">
        <f t="shared" si="66"/>
        <v>0</v>
      </c>
      <c r="P405" s="63"/>
      <c r="Q405" s="61" t="str">
        <f>M405</f>
        <v>OR</v>
      </c>
      <c r="R405" s="64">
        <v>0</v>
      </c>
      <c r="S405" s="60">
        <f t="shared" si="69"/>
        <v>0</v>
      </c>
      <c r="T405" s="65"/>
      <c r="U405" s="66">
        <f t="shared" si="67"/>
        <v>0</v>
      </c>
      <c r="V405" s="65"/>
      <c r="W405" s="61" t="s">
        <v>4</v>
      </c>
      <c r="X405" s="64">
        <v>0</v>
      </c>
      <c r="Y405" s="60">
        <f t="shared" si="68"/>
        <v>0</v>
      </c>
    </row>
    <row r="406" spans="1:25" x14ac:dyDescent="0.2">
      <c r="A406" s="8">
        <v>9280000</v>
      </c>
      <c r="B406" s="3" t="s">
        <v>865</v>
      </c>
      <c r="C406" s="3" t="s">
        <v>250</v>
      </c>
      <c r="D406" s="8" t="s">
        <v>1039</v>
      </c>
      <c r="E406" s="3" t="s">
        <v>1040</v>
      </c>
      <c r="F406" s="29" t="s">
        <v>250</v>
      </c>
      <c r="G406" s="15"/>
      <c r="H406" s="18">
        <v>260195</v>
      </c>
      <c r="I406" s="18">
        <v>305.45999999999998</v>
      </c>
      <c r="J406" s="18">
        <v>46.88</v>
      </c>
      <c r="K406" s="18">
        <v>260241.88</v>
      </c>
      <c r="L406" s="60"/>
      <c r="M406" s="65"/>
      <c r="N406" s="65"/>
      <c r="O406" s="60">
        <f t="shared" si="66"/>
        <v>0</v>
      </c>
      <c r="P406" s="63"/>
      <c r="Q406" s="61"/>
      <c r="R406" s="64"/>
      <c r="S406" s="60"/>
      <c r="T406" s="65"/>
      <c r="U406" s="66">
        <f t="shared" si="67"/>
        <v>0</v>
      </c>
      <c r="V406" s="65"/>
      <c r="W406" s="61"/>
      <c r="X406" s="64"/>
      <c r="Y406" s="60">
        <f t="shared" si="68"/>
        <v>0</v>
      </c>
    </row>
    <row r="407" spans="1:25" x14ac:dyDescent="0.2">
      <c r="A407" s="8">
        <v>9280000</v>
      </c>
      <c r="B407" s="3" t="s">
        <v>865</v>
      </c>
      <c r="C407" s="3">
        <v>90</v>
      </c>
      <c r="D407" s="8" t="s">
        <v>1042</v>
      </c>
      <c r="E407" s="3" t="s">
        <v>1043</v>
      </c>
      <c r="F407" s="24" t="s">
        <v>1044</v>
      </c>
      <c r="G407" s="15"/>
      <c r="H407" s="18">
        <v>461.13</v>
      </c>
      <c r="I407" s="18">
        <v>288.20624999999995</v>
      </c>
      <c r="J407" s="18">
        <v>0</v>
      </c>
      <c r="K407" s="18">
        <v>461.13</v>
      </c>
      <c r="L407" s="60">
        <v>461.13</v>
      </c>
      <c r="M407" s="61" t="s">
        <v>1</v>
      </c>
      <c r="N407" s="62">
        <v>7.2043999999999997E-2</v>
      </c>
      <c r="O407" s="60">
        <f t="shared" si="66"/>
        <v>33.221649719999995</v>
      </c>
      <c r="P407" s="63"/>
      <c r="Q407" s="61" t="str">
        <f>M407</f>
        <v>SO</v>
      </c>
      <c r="R407" s="64">
        <v>7.2043999999999997E-2</v>
      </c>
      <c r="S407" s="60">
        <f t="shared" ref="S407:S414" si="70">$L407*R407</f>
        <v>33.221649719999995</v>
      </c>
      <c r="T407" s="65"/>
      <c r="U407" s="66">
        <f t="shared" si="67"/>
        <v>0</v>
      </c>
      <c r="V407" s="65"/>
      <c r="W407" s="61" t="s">
        <v>1</v>
      </c>
      <c r="X407" s="64">
        <v>7.2043999999999997E-2</v>
      </c>
      <c r="Y407" s="60">
        <f t="shared" si="68"/>
        <v>33.221649719999995</v>
      </c>
    </row>
    <row r="408" spans="1:25" x14ac:dyDescent="0.2">
      <c r="A408" s="8">
        <v>9280000</v>
      </c>
      <c r="B408" s="3" t="s">
        <v>865</v>
      </c>
      <c r="C408" s="3">
        <v>90</v>
      </c>
      <c r="D408" s="8" t="s">
        <v>1045</v>
      </c>
      <c r="E408" s="3" t="s">
        <v>1046</v>
      </c>
      <c r="F408" s="24" t="s">
        <v>940</v>
      </c>
      <c r="G408" s="15"/>
      <c r="H408" s="18">
        <v>35666.5</v>
      </c>
      <c r="I408" s="18">
        <v>338.07109004739334</v>
      </c>
      <c r="J408" s="18">
        <v>0</v>
      </c>
      <c r="K408" s="18">
        <v>35666.5</v>
      </c>
      <c r="L408" s="60">
        <v>35666.5</v>
      </c>
      <c r="M408" s="61" t="s">
        <v>1</v>
      </c>
      <c r="N408" s="62">
        <v>7.2043999999999997E-2</v>
      </c>
      <c r="O408" s="60">
        <f t="shared" si="66"/>
        <v>2569.5573260000001</v>
      </c>
      <c r="P408" s="63"/>
      <c r="Q408" s="61" t="str">
        <f>M408</f>
        <v>SO</v>
      </c>
      <c r="R408" s="64">
        <v>7.2043999999999997E-2</v>
      </c>
      <c r="S408" s="60">
        <f t="shared" si="70"/>
        <v>2569.5573260000001</v>
      </c>
      <c r="T408" s="65"/>
      <c r="U408" s="66">
        <f t="shared" si="67"/>
        <v>0</v>
      </c>
      <c r="V408" s="65"/>
      <c r="W408" s="61" t="s">
        <v>1</v>
      </c>
      <c r="X408" s="64">
        <v>7.2043999999999997E-2</v>
      </c>
      <c r="Y408" s="60">
        <f t="shared" si="68"/>
        <v>2569.5573260000001</v>
      </c>
    </row>
    <row r="409" spans="1:25" ht="25.5" x14ac:dyDescent="0.2">
      <c r="A409" s="8">
        <v>9280000</v>
      </c>
      <c r="B409" s="3" t="s">
        <v>865</v>
      </c>
      <c r="C409" s="3">
        <v>90</v>
      </c>
      <c r="D409" s="8" t="s">
        <v>1047</v>
      </c>
      <c r="E409" s="3" t="s">
        <v>1048</v>
      </c>
      <c r="F409" s="25" t="s">
        <v>1049</v>
      </c>
      <c r="G409" s="15"/>
      <c r="H409" s="18">
        <v>63897.35</v>
      </c>
      <c r="I409" s="18">
        <v>373.23218457943926</v>
      </c>
      <c r="J409" s="18">
        <v>0</v>
      </c>
      <c r="K409" s="18">
        <v>63897.35</v>
      </c>
      <c r="L409" s="60">
        <v>63897.350000000006</v>
      </c>
      <c r="M409" s="61" t="s">
        <v>1</v>
      </c>
      <c r="N409" s="62">
        <v>7.2043999999999997E-2</v>
      </c>
      <c r="O409" s="60">
        <f t="shared" si="66"/>
        <v>4603.4206834000006</v>
      </c>
      <c r="P409" s="63"/>
      <c r="Q409" s="61" t="str">
        <f>M409</f>
        <v>SO</v>
      </c>
      <c r="R409" s="64">
        <v>7.2043999999999997E-2</v>
      </c>
      <c r="S409" s="60">
        <f t="shared" si="70"/>
        <v>4603.4206834000006</v>
      </c>
      <c r="T409" s="65"/>
      <c r="U409" s="66">
        <f t="shared" si="67"/>
        <v>0</v>
      </c>
      <c r="V409" s="65"/>
      <c r="W409" s="61" t="s">
        <v>1</v>
      </c>
      <c r="X409" s="64">
        <v>7.2043999999999997E-2</v>
      </c>
      <c r="Y409" s="60">
        <f t="shared" si="68"/>
        <v>4603.4206834000006</v>
      </c>
    </row>
    <row r="410" spans="1:25" x14ac:dyDescent="0.2">
      <c r="A410" s="8">
        <v>9280000</v>
      </c>
      <c r="B410" s="3" t="s">
        <v>865</v>
      </c>
      <c r="C410" s="3">
        <v>90</v>
      </c>
      <c r="D410" s="8" t="s">
        <v>1050</v>
      </c>
      <c r="E410" s="3" t="s">
        <v>1051</v>
      </c>
      <c r="F410" s="25" t="s">
        <v>1052</v>
      </c>
      <c r="G410" s="15"/>
      <c r="H410" s="18">
        <v>3916</v>
      </c>
      <c r="I410" s="18">
        <v>220</v>
      </c>
      <c r="J410" s="18">
        <v>0</v>
      </c>
      <c r="K410" s="18">
        <v>3916</v>
      </c>
      <c r="L410" s="60">
        <v>3916</v>
      </c>
      <c r="M410" s="61" t="s">
        <v>1</v>
      </c>
      <c r="N410" s="62">
        <v>7.2043999999999997E-2</v>
      </c>
      <c r="O410" s="60">
        <f t="shared" si="66"/>
        <v>282.124304</v>
      </c>
      <c r="P410" s="63"/>
      <c r="Q410" s="61" t="str">
        <f>M410</f>
        <v>SO</v>
      </c>
      <c r="R410" s="64">
        <v>7.2043999999999997E-2</v>
      </c>
      <c r="S410" s="60">
        <f t="shared" si="70"/>
        <v>282.124304</v>
      </c>
      <c r="T410" s="65"/>
      <c r="U410" s="66">
        <f t="shared" si="67"/>
        <v>0</v>
      </c>
      <c r="V410" s="65"/>
      <c r="W410" s="61" t="s">
        <v>1</v>
      </c>
      <c r="X410" s="64">
        <v>7.2043999999999997E-2</v>
      </c>
      <c r="Y410" s="60">
        <f t="shared" si="68"/>
        <v>282.124304</v>
      </c>
    </row>
    <row r="411" spans="1:25" x14ac:dyDescent="0.2">
      <c r="A411" s="8">
        <v>9280000</v>
      </c>
      <c r="B411" s="3" t="s">
        <v>865</v>
      </c>
      <c r="C411" s="3">
        <v>90</v>
      </c>
      <c r="D411" s="8" t="s">
        <v>1053</v>
      </c>
      <c r="E411" s="3" t="s">
        <v>1054</v>
      </c>
      <c r="F411" s="29" t="s">
        <v>1055</v>
      </c>
      <c r="G411" s="15"/>
      <c r="H411" s="18">
        <v>12519.5</v>
      </c>
      <c r="I411" s="18">
        <v>365.00000000000006</v>
      </c>
      <c r="J411" s="18">
        <v>0</v>
      </c>
      <c r="K411" s="18">
        <v>12519.5</v>
      </c>
      <c r="L411" s="60">
        <v>12519.5</v>
      </c>
      <c r="M411" s="61" t="s">
        <v>1</v>
      </c>
      <c r="N411" s="62">
        <v>7.2043999999999997E-2</v>
      </c>
      <c r="O411" s="60">
        <f t="shared" si="66"/>
        <v>901.95485799999994</v>
      </c>
      <c r="P411" s="63"/>
      <c r="Q411" s="61" t="str">
        <f>M411</f>
        <v>SO</v>
      </c>
      <c r="R411" s="64">
        <v>7.2043999999999997E-2</v>
      </c>
      <c r="S411" s="60">
        <f t="shared" si="70"/>
        <v>901.95485799999994</v>
      </c>
      <c r="T411" s="65"/>
      <c r="U411" s="66">
        <f t="shared" si="67"/>
        <v>0</v>
      </c>
      <c r="V411" s="65"/>
      <c r="W411" s="61" t="s">
        <v>1</v>
      </c>
      <c r="X411" s="64">
        <v>7.2043999999999997E-2</v>
      </c>
      <c r="Y411" s="60">
        <f t="shared" si="68"/>
        <v>901.95485799999994</v>
      </c>
    </row>
    <row r="412" spans="1:25" x14ac:dyDescent="0.2">
      <c r="A412" s="8">
        <v>9280000</v>
      </c>
      <c r="B412" s="3" t="s">
        <v>865</v>
      </c>
      <c r="C412" s="3">
        <v>90</v>
      </c>
      <c r="D412" s="8" t="s">
        <v>1056</v>
      </c>
      <c r="E412" s="3" t="s">
        <v>1057</v>
      </c>
      <c r="F412" s="29" t="s">
        <v>1058</v>
      </c>
      <c r="G412" s="15"/>
      <c r="H412" s="18">
        <v>6625.7</v>
      </c>
      <c r="I412" s="18">
        <v>404.00609756097566</v>
      </c>
      <c r="J412" s="18">
        <v>0</v>
      </c>
      <c r="K412" s="18">
        <v>6625.7</v>
      </c>
      <c r="L412" s="60">
        <v>6625.7</v>
      </c>
      <c r="M412" s="61" t="s">
        <v>1</v>
      </c>
      <c r="N412" s="62">
        <v>7.2043999999999997E-2</v>
      </c>
      <c r="O412" s="60">
        <f t="shared" si="66"/>
        <v>477.34193079999994</v>
      </c>
      <c r="P412" s="63"/>
      <c r="Q412" s="61" t="s">
        <v>8</v>
      </c>
      <c r="R412" s="64">
        <v>1</v>
      </c>
      <c r="S412" s="60">
        <f t="shared" si="70"/>
        <v>6625.7</v>
      </c>
      <c r="T412" s="65"/>
      <c r="U412" s="66">
        <f t="shared" si="67"/>
        <v>6148.3580691999996</v>
      </c>
      <c r="V412" s="65"/>
      <c r="W412" s="61" t="s">
        <v>27</v>
      </c>
      <c r="X412" s="64">
        <v>0.224742</v>
      </c>
      <c r="Y412" s="60">
        <f t="shared" si="68"/>
        <v>1489.0730693999999</v>
      </c>
    </row>
    <row r="413" spans="1:25" x14ac:dyDescent="0.2">
      <c r="A413" s="8">
        <v>9280000</v>
      </c>
      <c r="B413" s="3" t="s">
        <v>865</v>
      </c>
      <c r="C413" s="3">
        <v>90</v>
      </c>
      <c r="D413" s="8" t="s">
        <v>1059</v>
      </c>
      <c r="E413" s="3" t="s">
        <v>1060</v>
      </c>
      <c r="F413" s="3" t="s">
        <v>1061</v>
      </c>
      <c r="G413" s="15"/>
      <c r="H413" s="18">
        <v>0</v>
      </c>
      <c r="I413" s="18">
        <v>0</v>
      </c>
      <c r="J413" s="18">
        <v>0</v>
      </c>
      <c r="K413" s="18">
        <v>0</v>
      </c>
      <c r="L413" s="60">
        <v>25465</v>
      </c>
      <c r="M413" s="61" t="s">
        <v>1</v>
      </c>
      <c r="N413" s="62">
        <v>7.2043999999999997E-2</v>
      </c>
      <c r="O413" s="60">
        <f t="shared" si="66"/>
        <v>1834.6004599999999</v>
      </c>
      <c r="P413" s="63"/>
      <c r="Q413" s="61" t="s">
        <v>4</v>
      </c>
      <c r="R413" s="64">
        <v>0</v>
      </c>
      <c r="S413" s="60">
        <f t="shared" si="70"/>
        <v>0</v>
      </c>
      <c r="T413" s="65"/>
      <c r="U413" s="66">
        <f t="shared" si="67"/>
        <v>-1834.6004599999999</v>
      </c>
      <c r="V413" s="65"/>
      <c r="W413" s="61" t="s">
        <v>4</v>
      </c>
      <c r="X413" s="64">
        <v>0</v>
      </c>
      <c r="Y413" s="60">
        <f t="shared" si="68"/>
        <v>0</v>
      </c>
    </row>
    <row r="414" spans="1:25" x14ac:dyDescent="0.2">
      <c r="A414" s="8">
        <v>9280000</v>
      </c>
      <c r="B414" s="3" t="s">
        <v>865</v>
      </c>
      <c r="C414" s="3">
        <v>108</v>
      </c>
      <c r="D414" s="8" t="s">
        <v>1059</v>
      </c>
      <c r="E414" s="3" t="s">
        <v>1060</v>
      </c>
      <c r="F414" s="3" t="s">
        <v>1061</v>
      </c>
      <c r="G414" s="15"/>
      <c r="H414" s="18">
        <v>0</v>
      </c>
      <c r="I414" s="18">
        <v>0</v>
      </c>
      <c r="J414" s="18">
        <v>0</v>
      </c>
      <c r="K414" s="18">
        <v>0</v>
      </c>
      <c r="L414" s="60">
        <v>92090.47</v>
      </c>
      <c r="M414" s="61" t="s">
        <v>4</v>
      </c>
      <c r="N414" s="62">
        <v>0</v>
      </c>
      <c r="O414" s="60">
        <f t="shared" si="66"/>
        <v>0</v>
      </c>
      <c r="P414" s="63"/>
      <c r="Q414" s="61" t="str">
        <f>M414</f>
        <v>OR</v>
      </c>
      <c r="R414" s="64">
        <v>0</v>
      </c>
      <c r="S414" s="60">
        <f t="shared" si="70"/>
        <v>0</v>
      </c>
      <c r="T414" s="65"/>
      <c r="U414" s="66">
        <f t="shared" si="67"/>
        <v>0</v>
      </c>
      <c r="V414" s="65"/>
      <c r="W414" s="61" t="s">
        <v>4</v>
      </c>
      <c r="X414" s="64">
        <v>0</v>
      </c>
      <c r="Y414" s="60">
        <f t="shared" si="68"/>
        <v>0</v>
      </c>
    </row>
    <row r="415" spans="1:25" x14ac:dyDescent="0.2">
      <c r="A415" s="8">
        <v>9280000</v>
      </c>
      <c r="B415" s="3" t="s">
        <v>865</v>
      </c>
      <c r="C415" s="3" t="s">
        <v>250</v>
      </c>
      <c r="D415" s="8" t="s">
        <v>1059</v>
      </c>
      <c r="E415" s="3" t="s">
        <v>1060</v>
      </c>
      <c r="G415" s="15"/>
      <c r="H415" s="18">
        <v>116595</v>
      </c>
      <c r="I415" s="18">
        <v>280.95</v>
      </c>
      <c r="J415" s="18">
        <v>960.47</v>
      </c>
      <c r="K415" s="18">
        <v>117555.47</v>
      </c>
      <c r="L415" s="60"/>
      <c r="M415" s="65"/>
      <c r="N415" s="65"/>
      <c r="O415" s="60">
        <f t="shared" si="66"/>
        <v>0</v>
      </c>
      <c r="P415" s="63"/>
      <c r="Q415" s="61"/>
      <c r="R415" s="64"/>
      <c r="S415" s="60"/>
      <c r="T415" s="65"/>
      <c r="U415" s="66">
        <f t="shared" si="67"/>
        <v>0</v>
      </c>
      <c r="V415" s="65"/>
      <c r="W415" s="61"/>
      <c r="X415" s="64"/>
      <c r="Y415" s="60">
        <f t="shared" si="68"/>
        <v>0</v>
      </c>
    </row>
    <row r="416" spans="1:25" x14ac:dyDescent="0.2">
      <c r="A416" s="8">
        <v>9280000</v>
      </c>
      <c r="B416" s="3" t="s">
        <v>865</v>
      </c>
      <c r="C416" s="3">
        <v>90</v>
      </c>
      <c r="D416" s="8" t="s">
        <v>1062</v>
      </c>
      <c r="E416" s="3" t="s">
        <v>1063</v>
      </c>
      <c r="F416" s="3" t="s">
        <v>1064</v>
      </c>
      <c r="G416" s="15"/>
      <c r="H416" s="18">
        <v>0</v>
      </c>
      <c r="I416" s="18">
        <v>0</v>
      </c>
      <c r="J416" s="18">
        <v>0</v>
      </c>
      <c r="K416" s="18">
        <v>0</v>
      </c>
      <c r="L416" s="60">
        <v>26976.04</v>
      </c>
      <c r="M416" s="61" t="s">
        <v>1</v>
      </c>
      <c r="N416" s="62">
        <v>7.2043999999999997E-2</v>
      </c>
      <c r="O416" s="60">
        <f t="shared" si="66"/>
        <v>1943.46182576</v>
      </c>
      <c r="P416" s="63"/>
      <c r="Q416" s="61" t="s">
        <v>179</v>
      </c>
      <c r="R416" s="64">
        <v>0</v>
      </c>
      <c r="S416" s="60">
        <f>$L416*R416</f>
        <v>0</v>
      </c>
      <c r="T416" s="65"/>
      <c r="U416" s="66">
        <f t="shared" si="67"/>
        <v>-1943.46182576</v>
      </c>
      <c r="V416" s="65"/>
      <c r="W416" s="61" t="s">
        <v>179</v>
      </c>
      <c r="X416" s="64">
        <v>0</v>
      </c>
      <c r="Y416" s="60">
        <f t="shared" si="68"/>
        <v>0</v>
      </c>
    </row>
    <row r="417" spans="1:25" x14ac:dyDescent="0.2">
      <c r="A417" s="8">
        <v>9280000</v>
      </c>
      <c r="B417" s="3" t="s">
        <v>865</v>
      </c>
      <c r="C417" s="3">
        <v>103</v>
      </c>
      <c r="D417" s="8" t="s">
        <v>1062</v>
      </c>
      <c r="E417" s="3" t="s">
        <v>1063</v>
      </c>
      <c r="F417" s="3" t="s">
        <v>1064</v>
      </c>
      <c r="G417" s="15"/>
      <c r="H417" s="18">
        <v>0</v>
      </c>
      <c r="I417" s="18">
        <v>0</v>
      </c>
      <c r="J417" s="18">
        <v>0</v>
      </c>
      <c r="K417" s="18">
        <v>0</v>
      </c>
      <c r="L417" s="60">
        <v>30599.71</v>
      </c>
      <c r="M417" s="61" t="s">
        <v>179</v>
      </c>
      <c r="N417" s="62">
        <v>0</v>
      </c>
      <c r="O417" s="60">
        <f t="shared" si="66"/>
        <v>0</v>
      </c>
      <c r="P417" s="63"/>
      <c r="Q417" s="61" t="str">
        <f>M417</f>
        <v>CA</v>
      </c>
      <c r="R417" s="64">
        <v>0</v>
      </c>
      <c r="S417" s="60">
        <f>$L417*R417</f>
        <v>0</v>
      </c>
      <c r="T417" s="65"/>
      <c r="U417" s="66">
        <f t="shared" si="67"/>
        <v>0</v>
      </c>
      <c r="V417" s="65"/>
      <c r="W417" s="61" t="s">
        <v>179</v>
      </c>
      <c r="X417" s="64">
        <v>0</v>
      </c>
      <c r="Y417" s="60">
        <f t="shared" si="68"/>
        <v>0</v>
      </c>
    </row>
    <row r="418" spans="1:25" x14ac:dyDescent="0.2">
      <c r="A418" s="8">
        <v>9280000</v>
      </c>
      <c r="B418" s="3" t="s">
        <v>865</v>
      </c>
      <c r="C418" s="3" t="s">
        <v>250</v>
      </c>
      <c r="D418" s="8" t="s">
        <v>1062</v>
      </c>
      <c r="E418" s="3" t="s">
        <v>1063</v>
      </c>
      <c r="G418" s="15"/>
      <c r="H418" s="18">
        <v>56766.5</v>
      </c>
      <c r="I418" s="18">
        <v>335.5</v>
      </c>
      <c r="J418" s="18">
        <v>809.25</v>
      </c>
      <c r="K418" s="18">
        <v>57575.75</v>
      </c>
      <c r="L418" s="60"/>
      <c r="M418" s="65"/>
      <c r="N418" s="65"/>
      <c r="O418" s="60">
        <f t="shared" si="66"/>
        <v>0</v>
      </c>
      <c r="P418" s="63"/>
      <c r="Q418" s="61"/>
      <c r="R418" s="64"/>
      <c r="S418" s="60"/>
      <c r="T418" s="65"/>
      <c r="U418" s="66">
        <f t="shared" si="67"/>
        <v>0</v>
      </c>
      <c r="V418" s="65"/>
      <c r="W418" s="61"/>
      <c r="X418" s="64"/>
      <c r="Y418" s="60">
        <f t="shared" si="68"/>
        <v>0</v>
      </c>
    </row>
    <row r="419" spans="1:25" x14ac:dyDescent="0.2">
      <c r="A419" s="8">
        <v>9280000</v>
      </c>
      <c r="B419" s="3" t="s">
        <v>865</v>
      </c>
      <c r="C419" s="3">
        <v>90</v>
      </c>
      <c r="D419" s="8" t="s">
        <v>1065</v>
      </c>
      <c r="E419" s="3" t="s">
        <v>1066</v>
      </c>
      <c r="F419" s="29" t="s">
        <v>1067</v>
      </c>
      <c r="G419" s="15"/>
      <c r="H419" s="18">
        <v>1668.34</v>
      </c>
      <c r="I419" s="18">
        <v>259.86604361370718</v>
      </c>
      <c r="J419" s="18">
        <v>0</v>
      </c>
      <c r="K419" s="18">
        <v>1668.34</v>
      </c>
      <c r="L419" s="60">
        <v>1668.34</v>
      </c>
      <c r="M419" s="61" t="s">
        <v>1</v>
      </c>
      <c r="N419" s="62">
        <v>7.2043999999999997E-2</v>
      </c>
      <c r="O419" s="60">
        <f t="shared" si="66"/>
        <v>120.19388695999999</v>
      </c>
      <c r="P419" s="63"/>
      <c r="Q419" s="61" t="str">
        <f>M419</f>
        <v>SO</v>
      </c>
      <c r="R419" s="64">
        <v>7.2043999999999997E-2</v>
      </c>
      <c r="S419" s="60">
        <f t="shared" ref="S419:S435" si="71">$L419*R419</f>
        <v>120.19388695999999</v>
      </c>
      <c r="T419" s="65"/>
      <c r="U419" s="66">
        <f t="shared" si="67"/>
        <v>0</v>
      </c>
      <c r="V419" s="65"/>
      <c r="W419" s="61" t="s">
        <v>1</v>
      </c>
      <c r="X419" s="64">
        <v>7.2043999999999997E-2</v>
      </c>
      <c r="Y419" s="60">
        <f t="shared" si="68"/>
        <v>120.19388695999999</v>
      </c>
    </row>
    <row r="420" spans="1:25" x14ac:dyDescent="0.2">
      <c r="A420" s="8">
        <v>9280000</v>
      </c>
      <c r="B420" s="3" t="s">
        <v>865</v>
      </c>
      <c r="C420" s="3">
        <v>90</v>
      </c>
      <c r="D420" s="8" t="s">
        <v>1068</v>
      </c>
      <c r="E420" s="3" t="s">
        <v>1069</v>
      </c>
      <c r="F420" s="29" t="s">
        <v>1070</v>
      </c>
      <c r="G420" s="15"/>
      <c r="H420" s="18">
        <v>6826.73</v>
      </c>
      <c r="I420" s="18">
        <v>259.76902587519021</v>
      </c>
      <c r="J420" s="18">
        <v>0</v>
      </c>
      <c r="K420" s="18">
        <v>6826.73</v>
      </c>
      <c r="L420" s="60">
        <v>6826.73</v>
      </c>
      <c r="M420" s="61" t="s">
        <v>1</v>
      </c>
      <c r="N420" s="62">
        <v>7.2043999999999997E-2</v>
      </c>
      <c r="O420" s="60">
        <f t="shared" si="66"/>
        <v>491.82493611999996</v>
      </c>
      <c r="P420" s="63"/>
      <c r="Q420" s="61" t="s">
        <v>4</v>
      </c>
      <c r="R420" s="64">
        <v>0</v>
      </c>
      <c r="S420" s="60">
        <f t="shared" si="71"/>
        <v>0</v>
      </c>
      <c r="T420" s="65"/>
      <c r="U420" s="66">
        <f t="shared" si="67"/>
        <v>-491.82493611999996</v>
      </c>
      <c r="V420" s="65"/>
      <c r="W420" s="61" t="s">
        <v>4</v>
      </c>
      <c r="X420" s="64">
        <v>0</v>
      </c>
      <c r="Y420" s="60">
        <f t="shared" si="68"/>
        <v>0</v>
      </c>
    </row>
    <row r="421" spans="1:25" s="6" customFormat="1" x14ac:dyDescent="0.2">
      <c r="A421" s="8">
        <v>9280000</v>
      </c>
      <c r="B421" s="3" t="s">
        <v>865</v>
      </c>
      <c r="C421" s="3">
        <v>90</v>
      </c>
      <c r="D421" s="8" t="s">
        <v>1071</v>
      </c>
      <c r="E421" s="3" t="s">
        <v>1072</v>
      </c>
      <c r="F421" s="29" t="s">
        <v>827</v>
      </c>
      <c r="G421" s="15"/>
      <c r="H421" s="18">
        <v>1083.33</v>
      </c>
      <c r="I421" s="18">
        <v>259.79136690647482</v>
      </c>
      <c r="J421" s="18">
        <v>0</v>
      </c>
      <c r="K421" s="18">
        <v>1083.33</v>
      </c>
      <c r="L421" s="60">
        <v>1083.33</v>
      </c>
      <c r="M421" s="61" t="s">
        <v>1</v>
      </c>
      <c r="N421" s="62">
        <v>7.2043999999999997E-2</v>
      </c>
      <c r="O421" s="60">
        <f t="shared" si="66"/>
        <v>78.047426519999988</v>
      </c>
      <c r="P421" s="63"/>
      <c r="Q421" s="61" t="s">
        <v>4</v>
      </c>
      <c r="R421" s="64">
        <v>0</v>
      </c>
      <c r="S421" s="60">
        <f t="shared" si="71"/>
        <v>0</v>
      </c>
      <c r="T421" s="65"/>
      <c r="U421" s="66">
        <f t="shared" si="67"/>
        <v>-78.047426519999988</v>
      </c>
      <c r="V421" s="65"/>
      <c r="W421" s="61" t="s">
        <v>4</v>
      </c>
      <c r="X421" s="64">
        <v>0</v>
      </c>
      <c r="Y421" s="60">
        <f t="shared" si="68"/>
        <v>0</v>
      </c>
    </row>
    <row r="422" spans="1:25" x14ac:dyDescent="0.2">
      <c r="A422" s="41">
        <v>9280000</v>
      </c>
      <c r="B422" s="6" t="s">
        <v>865</v>
      </c>
      <c r="C422" s="6">
        <v>110</v>
      </c>
      <c r="D422" s="41" t="s">
        <v>1073</v>
      </c>
      <c r="E422" s="6" t="s">
        <v>1074</v>
      </c>
      <c r="F422" s="24" t="s">
        <v>1075</v>
      </c>
      <c r="G422" s="42"/>
      <c r="H422" s="43">
        <v>152325</v>
      </c>
      <c r="I422" s="43">
        <v>279.49541284403671</v>
      </c>
      <c r="J422" s="43">
        <v>149.35</v>
      </c>
      <c r="K422" s="43">
        <v>152474.35</v>
      </c>
      <c r="L422" s="76">
        <v>152474.35</v>
      </c>
      <c r="M422" s="74" t="s">
        <v>8</v>
      </c>
      <c r="N422" s="77">
        <v>1</v>
      </c>
      <c r="O422" s="76">
        <f t="shared" si="66"/>
        <v>152474.35</v>
      </c>
      <c r="P422" s="63"/>
      <c r="Q422" s="61" t="str">
        <f t="shared" ref="Q422:Q435" si="72">M422</f>
        <v>WA</v>
      </c>
      <c r="R422" s="64">
        <v>1</v>
      </c>
      <c r="S422" s="60">
        <f t="shared" si="71"/>
        <v>152474.35</v>
      </c>
      <c r="T422" s="78"/>
      <c r="U422" s="66">
        <f t="shared" si="67"/>
        <v>0</v>
      </c>
      <c r="V422" s="78"/>
      <c r="W422" s="61" t="s">
        <v>8</v>
      </c>
      <c r="X422" s="64">
        <v>1</v>
      </c>
      <c r="Y422" s="60">
        <f t="shared" si="68"/>
        <v>152474.35</v>
      </c>
    </row>
    <row r="423" spans="1:25" x14ac:dyDescent="0.2">
      <c r="A423" s="41">
        <v>9280000</v>
      </c>
      <c r="B423" s="3" t="s">
        <v>865</v>
      </c>
      <c r="C423" s="3">
        <v>103</v>
      </c>
      <c r="D423" s="8" t="s">
        <v>1076</v>
      </c>
      <c r="E423" s="3" t="s">
        <v>1077</v>
      </c>
      <c r="F423" s="29" t="s">
        <v>1078</v>
      </c>
      <c r="G423" s="44"/>
      <c r="H423" s="44"/>
      <c r="I423" s="44"/>
      <c r="J423" s="44"/>
      <c r="K423" s="44"/>
      <c r="L423" s="60">
        <v>138</v>
      </c>
      <c r="M423" s="74" t="s">
        <v>179</v>
      </c>
      <c r="N423" s="77">
        <v>0</v>
      </c>
      <c r="O423" s="76">
        <f t="shared" si="66"/>
        <v>0</v>
      </c>
      <c r="P423" s="63"/>
      <c r="Q423" s="61" t="str">
        <f t="shared" si="72"/>
        <v>CA</v>
      </c>
      <c r="R423" s="64">
        <v>0</v>
      </c>
      <c r="S423" s="60">
        <f t="shared" si="71"/>
        <v>0</v>
      </c>
      <c r="T423" s="65"/>
      <c r="U423" s="66">
        <f t="shared" si="67"/>
        <v>0</v>
      </c>
      <c r="V423" s="65"/>
      <c r="W423" s="61" t="s">
        <v>179</v>
      </c>
      <c r="X423" s="64">
        <v>0</v>
      </c>
      <c r="Y423" s="60">
        <f t="shared" si="68"/>
        <v>0</v>
      </c>
    </row>
    <row r="424" spans="1:25" x14ac:dyDescent="0.2">
      <c r="A424" s="41">
        <v>9280000</v>
      </c>
      <c r="B424" s="3" t="s">
        <v>865</v>
      </c>
      <c r="C424" s="3">
        <v>109</v>
      </c>
      <c r="D424" s="8" t="s">
        <v>1079</v>
      </c>
      <c r="E424" s="3" t="s">
        <v>1080</v>
      </c>
      <c r="F424" s="24" t="s">
        <v>1078</v>
      </c>
      <c r="L424" s="60">
        <v>204891.1</v>
      </c>
      <c r="M424" s="74" t="s">
        <v>5</v>
      </c>
      <c r="N424" s="77">
        <v>0</v>
      </c>
      <c r="O424" s="76">
        <f t="shared" si="66"/>
        <v>0</v>
      </c>
      <c r="P424" s="63"/>
      <c r="Q424" s="61" t="str">
        <f t="shared" si="72"/>
        <v>UT</v>
      </c>
      <c r="R424" s="64">
        <v>0</v>
      </c>
      <c r="S424" s="60">
        <f t="shared" si="71"/>
        <v>0</v>
      </c>
      <c r="T424" s="65"/>
      <c r="U424" s="66">
        <f t="shared" si="67"/>
        <v>0</v>
      </c>
      <c r="V424" s="65"/>
      <c r="W424" s="61" t="s">
        <v>5</v>
      </c>
      <c r="X424" s="64">
        <v>0</v>
      </c>
      <c r="Y424" s="60">
        <f t="shared" si="68"/>
        <v>0</v>
      </c>
    </row>
    <row r="425" spans="1:25" x14ac:dyDescent="0.2">
      <c r="A425" s="41">
        <v>9280000</v>
      </c>
      <c r="B425" s="3" t="s">
        <v>865</v>
      </c>
      <c r="C425" s="3">
        <v>109</v>
      </c>
      <c r="D425" s="8" t="s">
        <v>1081</v>
      </c>
      <c r="E425" s="3" t="s">
        <v>1082</v>
      </c>
      <c r="F425" s="24" t="s">
        <v>1078</v>
      </c>
      <c r="L425" s="60">
        <v>78825.600000000006</v>
      </c>
      <c r="M425" s="61" t="s">
        <v>5</v>
      </c>
      <c r="N425" s="77">
        <v>0</v>
      </c>
      <c r="O425" s="76">
        <f t="shared" ref="O425:O435" si="73">L425*N425</f>
        <v>0</v>
      </c>
      <c r="P425" s="63"/>
      <c r="Q425" s="61" t="str">
        <f t="shared" si="72"/>
        <v>UT</v>
      </c>
      <c r="R425" s="64">
        <v>0</v>
      </c>
      <c r="S425" s="60">
        <f t="shared" si="71"/>
        <v>0</v>
      </c>
      <c r="T425" s="65"/>
      <c r="U425" s="66">
        <f t="shared" ref="U425:U436" si="74">S425-O425</f>
        <v>0</v>
      </c>
      <c r="V425" s="65"/>
      <c r="W425" s="61" t="s">
        <v>5</v>
      </c>
      <c r="X425" s="64">
        <v>0</v>
      </c>
      <c r="Y425" s="60">
        <f t="shared" ref="Y425:Y436" si="75">X425*L425</f>
        <v>0</v>
      </c>
    </row>
    <row r="426" spans="1:25" x14ac:dyDescent="0.2">
      <c r="A426" s="41">
        <v>9280000</v>
      </c>
      <c r="B426" s="3" t="s">
        <v>865</v>
      </c>
      <c r="C426" s="3">
        <v>114</v>
      </c>
      <c r="D426" s="8" t="s">
        <v>1083</v>
      </c>
      <c r="E426" s="3" t="s">
        <v>1084</v>
      </c>
      <c r="F426" s="24" t="s">
        <v>1078</v>
      </c>
      <c r="L426" s="60">
        <v>81540.179999999993</v>
      </c>
      <c r="M426" s="74" t="s">
        <v>816</v>
      </c>
      <c r="N426" s="77">
        <v>0</v>
      </c>
      <c r="O426" s="76">
        <f t="shared" si="73"/>
        <v>0</v>
      </c>
      <c r="P426" s="63"/>
      <c r="Q426" s="61" t="str">
        <f t="shared" si="72"/>
        <v>WYP</v>
      </c>
      <c r="R426" s="64">
        <v>0</v>
      </c>
      <c r="S426" s="60">
        <f t="shared" si="71"/>
        <v>0</v>
      </c>
      <c r="T426" s="65"/>
      <c r="U426" s="66">
        <f t="shared" si="74"/>
        <v>0</v>
      </c>
      <c r="V426" s="65"/>
      <c r="W426" s="61" t="s">
        <v>816</v>
      </c>
      <c r="X426" s="64">
        <v>0</v>
      </c>
      <c r="Y426" s="60">
        <f t="shared" si="75"/>
        <v>0</v>
      </c>
    </row>
    <row r="427" spans="1:25" x14ac:dyDescent="0.2">
      <c r="A427" s="41">
        <v>9280000</v>
      </c>
      <c r="B427" s="3" t="s">
        <v>865</v>
      </c>
      <c r="C427" s="3">
        <v>114</v>
      </c>
      <c r="D427" s="8" t="s">
        <v>1085</v>
      </c>
      <c r="E427" s="3" t="s">
        <v>1086</v>
      </c>
      <c r="F427" s="24" t="s">
        <v>1078</v>
      </c>
      <c r="L427" s="60">
        <v>14</v>
      </c>
      <c r="M427" s="74" t="s">
        <v>816</v>
      </c>
      <c r="N427" s="77">
        <v>0</v>
      </c>
      <c r="O427" s="76">
        <f t="shared" si="73"/>
        <v>0</v>
      </c>
      <c r="P427" s="63"/>
      <c r="Q427" s="61" t="str">
        <f t="shared" si="72"/>
        <v>WYP</v>
      </c>
      <c r="R427" s="64">
        <v>0</v>
      </c>
      <c r="S427" s="60">
        <f t="shared" si="71"/>
        <v>0</v>
      </c>
      <c r="T427" s="65"/>
      <c r="U427" s="66">
        <f t="shared" si="74"/>
        <v>0</v>
      </c>
      <c r="V427" s="65"/>
      <c r="W427" s="61" t="s">
        <v>816</v>
      </c>
      <c r="X427" s="64">
        <v>0</v>
      </c>
      <c r="Y427" s="60">
        <f t="shared" si="75"/>
        <v>0</v>
      </c>
    </row>
    <row r="428" spans="1:25" x14ac:dyDescent="0.2">
      <c r="A428" s="41">
        <v>9280000</v>
      </c>
      <c r="B428" s="3" t="s">
        <v>865</v>
      </c>
      <c r="C428" s="3">
        <v>109</v>
      </c>
      <c r="D428" s="8" t="s">
        <v>1087</v>
      </c>
      <c r="E428" s="3" t="s">
        <v>1088</v>
      </c>
      <c r="F428" s="24" t="s">
        <v>1078</v>
      </c>
      <c r="L428" s="60">
        <v>4500</v>
      </c>
      <c r="M428" s="74" t="s">
        <v>816</v>
      </c>
      <c r="N428" s="77">
        <v>0</v>
      </c>
      <c r="O428" s="76">
        <f t="shared" si="73"/>
        <v>0</v>
      </c>
      <c r="P428" s="63"/>
      <c r="Q428" s="61" t="str">
        <f t="shared" si="72"/>
        <v>WYP</v>
      </c>
      <c r="R428" s="64">
        <v>0</v>
      </c>
      <c r="S428" s="60">
        <f t="shared" si="71"/>
        <v>0</v>
      </c>
      <c r="T428" s="65"/>
      <c r="U428" s="66">
        <f t="shared" si="74"/>
        <v>0</v>
      </c>
      <c r="V428" s="65"/>
      <c r="W428" s="61" t="s">
        <v>816</v>
      </c>
      <c r="X428" s="64">
        <v>0</v>
      </c>
      <c r="Y428" s="60">
        <f t="shared" si="75"/>
        <v>0</v>
      </c>
    </row>
    <row r="429" spans="1:25" x14ac:dyDescent="0.2">
      <c r="A429" s="41">
        <v>9280000</v>
      </c>
      <c r="B429" s="3" t="s">
        <v>865</v>
      </c>
      <c r="C429" s="3">
        <v>106</v>
      </c>
      <c r="D429" s="8" t="s">
        <v>1089</v>
      </c>
      <c r="E429" s="3" t="s">
        <v>1090</v>
      </c>
      <c r="F429" s="24" t="s">
        <v>1078</v>
      </c>
      <c r="L429" s="60">
        <v>497.5</v>
      </c>
      <c r="M429" s="74" t="s">
        <v>6</v>
      </c>
      <c r="N429" s="77">
        <v>0</v>
      </c>
      <c r="O429" s="76">
        <f t="shared" si="73"/>
        <v>0</v>
      </c>
      <c r="P429" s="63"/>
      <c r="Q429" s="61" t="str">
        <f t="shared" si="72"/>
        <v>ID</v>
      </c>
      <c r="R429" s="64">
        <v>0</v>
      </c>
      <c r="S429" s="60">
        <f t="shared" si="71"/>
        <v>0</v>
      </c>
      <c r="T429" s="65"/>
      <c r="U429" s="66">
        <f t="shared" si="74"/>
        <v>0</v>
      </c>
      <c r="V429" s="65"/>
      <c r="W429" s="61" t="s">
        <v>6</v>
      </c>
      <c r="X429" s="64">
        <v>0</v>
      </c>
      <c r="Y429" s="60">
        <f t="shared" si="75"/>
        <v>0</v>
      </c>
    </row>
    <row r="430" spans="1:25" x14ac:dyDescent="0.2">
      <c r="A430" s="41">
        <v>9280000</v>
      </c>
      <c r="B430" s="3" t="s">
        <v>865</v>
      </c>
      <c r="C430" s="3">
        <v>114</v>
      </c>
      <c r="D430" s="8" t="s">
        <v>1091</v>
      </c>
      <c r="E430" s="3" t="s">
        <v>1092</v>
      </c>
      <c r="F430" s="24" t="s">
        <v>1078</v>
      </c>
      <c r="L430" s="60">
        <v>3858</v>
      </c>
      <c r="M430" s="74" t="s">
        <v>816</v>
      </c>
      <c r="N430" s="77">
        <v>0</v>
      </c>
      <c r="O430" s="76">
        <f t="shared" si="73"/>
        <v>0</v>
      </c>
      <c r="P430" s="63"/>
      <c r="Q430" s="61" t="str">
        <f t="shared" si="72"/>
        <v>WYP</v>
      </c>
      <c r="R430" s="64">
        <v>0</v>
      </c>
      <c r="S430" s="60">
        <f t="shared" si="71"/>
        <v>0</v>
      </c>
      <c r="T430" s="65"/>
      <c r="U430" s="66">
        <f t="shared" si="74"/>
        <v>0</v>
      </c>
      <c r="V430" s="65"/>
      <c r="W430" s="61" t="s">
        <v>816</v>
      </c>
      <c r="X430" s="64">
        <v>0</v>
      </c>
      <c r="Y430" s="60">
        <f t="shared" si="75"/>
        <v>0</v>
      </c>
    </row>
    <row r="431" spans="1:25" x14ac:dyDescent="0.2">
      <c r="A431" s="41">
        <v>9280000</v>
      </c>
      <c r="B431" s="3" t="s">
        <v>865</v>
      </c>
      <c r="C431" s="3">
        <v>109</v>
      </c>
      <c r="D431" s="8" t="s">
        <v>1093</v>
      </c>
      <c r="E431" s="3" t="s">
        <v>1094</v>
      </c>
      <c r="F431" s="24" t="s">
        <v>1078</v>
      </c>
      <c r="L431" s="60">
        <v>37030.22</v>
      </c>
      <c r="M431" s="74" t="s">
        <v>5</v>
      </c>
      <c r="N431" s="77">
        <v>0</v>
      </c>
      <c r="O431" s="76">
        <f t="shared" si="73"/>
        <v>0</v>
      </c>
      <c r="P431" s="63"/>
      <c r="Q431" s="61" t="str">
        <f t="shared" si="72"/>
        <v>UT</v>
      </c>
      <c r="R431" s="64">
        <v>0</v>
      </c>
      <c r="S431" s="60">
        <f t="shared" si="71"/>
        <v>0</v>
      </c>
      <c r="T431" s="65"/>
      <c r="U431" s="66">
        <f t="shared" si="74"/>
        <v>0</v>
      </c>
      <c r="V431" s="65"/>
      <c r="W431" s="61" t="s">
        <v>5</v>
      </c>
      <c r="X431" s="64">
        <v>0</v>
      </c>
      <c r="Y431" s="60">
        <f t="shared" si="75"/>
        <v>0</v>
      </c>
    </row>
    <row r="432" spans="1:25" x14ac:dyDescent="0.2">
      <c r="A432" s="41">
        <v>9280000</v>
      </c>
      <c r="B432" s="3" t="s">
        <v>865</v>
      </c>
      <c r="C432" s="3">
        <v>114</v>
      </c>
      <c r="D432" s="8" t="s">
        <v>1095</v>
      </c>
      <c r="E432" s="3" t="s">
        <v>1096</v>
      </c>
      <c r="F432" s="24" t="s">
        <v>1078</v>
      </c>
      <c r="L432" s="60">
        <v>22434</v>
      </c>
      <c r="M432" s="74" t="s">
        <v>816</v>
      </c>
      <c r="N432" s="77">
        <v>0</v>
      </c>
      <c r="O432" s="76">
        <f t="shared" si="73"/>
        <v>0</v>
      </c>
      <c r="P432" s="63"/>
      <c r="Q432" s="61" t="str">
        <f t="shared" si="72"/>
        <v>WYP</v>
      </c>
      <c r="R432" s="64">
        <v>0</v>
      </c>
      <c r="S432" s="60">
        <f t="shared" si="71"/>
        <v>0</v>
      </c>
      <c r="T432" s="65"/>
      <c r="U432" s="66">
        <f t="shared" si="74"/>
        <v>0</v>
      </c>
      <c r="V432" s="65"/>
      <c r="W432" s="61" t="s">
        <v>816</v>
      </c>
      <c r="X432" s="64">
        <v>0</v>
      </c>
      <c r="Y432" s="60">
        <f t="shared" si="75"/>
        <v>0</v>
      </c>
    </row>
    <row r="433" spans="1:28" x14ac:dyDescent="0.2">
      <c r="A433" s="41">
        <v>9280000</v>
      </c>
      <c r="B433" s="3" t="s">
        <v>865</v>
      </c>
      <c r="C433" s="3">
        <v>114</v>
      </c>
      <c r="D433" s="8" t="s">
        <v>1097</v>
      </c>
      <c r="E433" s="3" t="s">
        <v>1098</v>
      </c>
      <c r="F433" s="24" t="s">
        <v>1078</v>
      </c>
      <c r="L433" s="60">
        <v>10636.06</v>
      </c>
      <c r="M433" s="74" t="s">
        <v>816</v>
      </c>
      <c r="N433" s="77">
        <v>0</v>
      </c>
      <c r="O433" s="76">
        <f t="shared" si="73"/>
        <v>0</v>
      </c>
      <c r="P433" s="63"/>
      <c r="Q433" s="61" t="str">
        <f t="shared" si="72"/>
        <v>WYP</v>
      </c>
      <c r="R433" s="64">
        <v>0</v>
      </c>
      <c r="S433" s="60">
        <f t="shared" si="71"/>
        <v>0</v>
      </c>
      <c r="T433" s="65"/>
      <c r="U433" s="66">
        <f t="shared" si="74"/>
        <v>0</v>
      </c>
      <c r="V433" s="65"/>
      <c r="W433" s="61" t="s">
        <v>816</v>
      </c>
      <c r="X433" s="64">
        <v>0</v>
      </c>
      <c r="Y433" s="60">
        <f t="shared" si="75"/>
        <v>0</v>
      </c>
    </row>
    <row r="434" spans="1:28" x14ac:dyDescent="0.2">
      <c r="A434" s="41">
        <v>9280000</v>
      </c>
      <c r="B434" s="3" t="s">
        <v>865</v>
      </c>
      <c r="C434" s="3">
        <v>106</v>
      </c>
      <c r="D434" s="8" t="s">
        <v>1099</v>
      </c>
      <c r="E434" s="3" t="s">
        <v>1100</v>
      </c>
      <c r="F434" s="24" t="s">
        <v>1078</v>
      </c>
      <c r="L434" s="60">
        <v>23878.3</v>
      </c>
      <c r="M434" s="74" t="s">
        <v>6</v>
      </c>
      <c r="N434" s="77">
        <v>0</v>
      </c>
      <c r="O434" s="76">
        <f t="shared" si="73"/>
        <v>0</v>
      </c>
      <c r="P434" s="63"/>
      <c r="Q434" s="61" t="str">
        <f t="shared" si="72"/>
        <v>ID</v>
      </c>
      <c r="R434" s="64">
        <v>0</v>
      </c>
      <c r="S434" s="60">
        <f t="shared" si="71"/>
        <v>0</v>
      </c>
      <c r="T434" s="65"/>
      <c r="U434" s="66">
        <f t="shared" si="74"/>
        <v>0</v>
      </c>
      <c r="V434" s="65"/>
      <c r="W434" s="61" t="s">
        <v>6</v>
      </c>
      <c r="X434" s="64">
        <v>0</v>
      </c>
      <c r="Y434" s="60">
        <f t="shared" si="75"/>
        <v>0</v>
      </c>
    </row>
    <row r="435" spans="1:28" x14ac:dyDescent="0.2">
      <c r="A435" s="41">
        <v>9280000</v>
      </c>
      <c r="B435" s="3" t="s">
        <v>865</v>
      </c>
      <c r="C435" s="3">
        <v>109</v>
      </c>
      <c r="D435" s="8" t="s">
        <v>1102</v>
      </c>
      <c r="E435" s="3" t="s">
        <v>1103</v>
      </c>
      <c r="F435" s="24" t="s">
        <v>1078</v>
      </c>
      <c r="L435" s="60">
        <v>651</v>
      </c>
      <c r="M435" s="74" t="s">
        <v>5</v>
      </c>
      <c r="N435" s="77">
        <v>0</v>
      </c>
      <c r="O435" s="76">
        <f t="shared" si="73"/>
        <v>0</v>
      </c>
      <c r="P435" s="63"/>
      <c r="Q435" s="61" t="str">
        <f t="shared" si="72"/>
        <v>UT</v>
      </c>
      <c r="R435" s="64">
        <v>0</v>
      </c>
      <c r="S435" s="60">
        <f t="shared" si="71"/>
        <v>0</v>
      </c>
      <c r="T435" s="65"/>
      <c r="U435" s="66">
        <f t="shared" si="74"/>
        <v>0</v>
      </c>
      <c r="V435" s="65"/>
      <c r="W435" s="61" t="s">
        <v>5</v>
      </c>
      <c r="X435" s="64">
        <v>0</v>
      </c>
      <c r="Y435" s="60">
        <f t="shared" si="75"/>
        <v>0</v>
      </c>
    </row>
    <row r="436" spans="1:28" x14ac:dyDescent="0.2">
      <c r="A436" s="41" t="s">
        <v>1104</v>
      </c>
      <c r="C436" s="3" t="s">
        <v>1104</v>
      </c>
      <c r="D436" s="8"/>
      <c r="E436" s="3" t="s">
        <v>1105</v>
      </c>
      <c r="F436" s="24"/>
      <c r="L436" s="60">
        <v>726802.87</v>
      </c>
      <c r="M436" s="74" t="s">
        <v>1104</v>
      </c>
      <c r="N436" s="77"/>
      <c r="O436" s="76">
        <v>52845.772292480011</v>
      </c>
      <c r="P436" s="63"/>
      <c r="Q436" s="74" t="s">
        <v>1104</v>
      </c>
      <c r="R436" s="65"/>
      <c r="S436" s="76">
        <v>52845.772292480011</v>
      </c>
      <c r="T436" s="65"/>
      <c r="U436" s="66">
        <f t="shared" si="74"/>
        <v>0</v>
      </c>
      <c r="V436" s="65"/>
      <c r="W436" s="74" t="s">
        <v>1104</v>
      </c>
      <c r="X436" s="65"/>
      <c r="Y436" s="60">
        <f t="shared" si="75"/>
        <v>0</v>
      </c>
    </row>
    <row r="437" spans="1:28" ht="13.5" thickBot="1" x14ac:dyDescent="0.25">
      <c r="D437" s="21"/>
      <c r="E437" s="21"/>
      <c r="L437" s="79">
        <f>SUM(L329:L436)</f>
        <v>3875375.4000000008</v>
      </c>
      <c r="M437" s="65"/>
      <c r="N437" s="65"/>
      <c r="O437" s="79">
        <f>SUM(O329:O436)</f>
        <v>300398.85046584002</v>
      </c>
      <c r="P437" s="78"/>
      <c r="Q437" s="61"/>
      <c r="R437" s="65"/>
      <c r="S437" s="79">
        <f>SUM(S4:S436)</f>
        <v>1207373.2562976398</v>
      </c>
      <c r="T437" s="65"/>
      <c r="U437" s="79">
        <f>SUM(U4:U436)</f>
        <v>98909.784542549998</v>
      </c>
      <c r="V437" s="65"/>
      <c r="W437" s="61"/>
      <c r="X437" s="65"/>
      <c r="Y437" s="79">
        <f>SUM(Y329:Y436)</f>
        <v>209849.2253582</v>
      </c>
      <c r="Z437" s="79">
        <f>+Y437-O437</f>
        <v>-90549.625107640022</v>
      </c>
      <c r="AA437" s="3" t="s">
        <v>1106</v>
      </c>
      <c r="AB437" s="45"/>
    </row>
    <row r="438" spans="1:28" ht="14.25" thickTop="1" thickBot="1" x14ac:dyDescent="0.25">
      <c r="A438" s="3"/>
      <c r="D438" s="21"/>
      <c r="E438" s="21"/>
      <c r="G438" s="3"/>
      <c r="L438" s="65"/>
      <c r="M438" s="65"/>
      <c r="N438" s="65"/>
      <c r="O438" s="65"/>
      <c r="P438" s="65"/>
      <c r="Q438" s="65"/>
      <c r="R438" s="65"/>
      <c r="S438" s="65"/>
      <c r="T438" s="65"/>
      <c r="U438" s="65"/>
      <c r="V438" s="65"/>
      <c r="W438" s="65"/>
      <c r="X438" s="65"/>
      <c r="Y438" s="65"/>
    </row>
    <row r="439" spans="1:28" ht="16.5" thickBot="1" x14ac:dyDescent="0.3">
      <c r="L439" s="3" t="s">
        <v>1107</v>
      </c>
      <c r="Z439" s="80">
        <f>SUM(Z5:Z437)</f>
        <v>47269.073689350073</v>
      </c>
    </row>
    <row r="443" spans="1:28" x14ac:dyDescent="0.2">
      <c r="L443" s="66">
        <f>L437+L327+L215+L198+L176+L156+L207+L22</f>
        <v>14681912.4</v>
      </c>
      <c r="M443" s="65"/>
      <c r="N443" s="65"/>
      <c r="O443" s="65">
        <f>O437+O327+O215+O198+O176+O156+O207+O22</f>
        <v>1108463.4717550899</v>
      </c>
      <c r="P443" s="78"/>
      <c r="Q443" s="61"/>
      <c r="R443" s="65"/>
      <c r="S443" s="65"/>
      <c r="T443" s="65"/>
      <c r="U443" s="65"/>
      <c r="V443" s="65"/>
      <c r="W443" s="81"/>
      <c r="X443" s="65"/>
      <c r="Y443" s="82">
        <f>Y437+Y327+Y215+Y198+Y176+Y156+Y207+Y22</f>
        <v>974506.35274317989</v>
      </c>
    </row>
  </sheetData>
  <sortState ref="A4:Y415">
    <sortCondition ref="A4:A415"/>
  </sortState>
  <conditionalFormatting sqref="H161:K161 H155:K158 H170:K174 H210:K217 F161 F155:F158 F188:F199 F179:F186 F202:F217 H181:K185 H187:K199 F170:F177">
    <cfRule type="cellIs" dxfId="0" priority="1" operator="equal">
      <formula>0</formula>
    </cfRule>
  </conditionalFormatting>
  <pageMargins left="0.2" right="0.2" top="0.75" bottom="0.5" header="0.3" footer="0.3"/>
  <pageSetup scale="59" fitToHeight="0" orientation="landscape" r:id="rId1"/>
  <headerFooter>
    <oddHeader>&amp;C&amp;"Times New Roman,Bold" REDACTED&amp;RPacifiCorp Docket No. UE-111190
Exhibit No. ___ (MDF-6)</oddHeader>
    <oddFooter>&amp;L&amp;"Times New Roman,Bold"CONFIDENTIAL PER PROTECTIVE ORDER - REDACTED VERSION&amp;C&amp;P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2011-07-01T07:00:00+00:00</OpenedDate>
    <Date1 xmlns="dc463f71-b30c-4ab2-9473-d307f9d35888">2012-01-06T08:00:00+00:00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111190</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17CE28074734D4792DBD415A4708DE0" ma:contentTypeVersion="143" ma:contentTypeDescription="" ma:contentTypeScope="" ma:versionID="a3dd2b48c08cc92b7c987e6cb8a261d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1C018841-021A-451C-86D5-FCF34FC8AEFA}"/>
</file>

<file path=customXml/itemProps2.xml><?xml version="1.0" encoding="utf-8"?>
<ds:datastoreItem xmlns:ds="http://schemas.openxmlformats.org/officeDocument/2006/customXml" ds:itemID="{6D37616A-332D-4C3B-9AED-DC85F9761A55}"/>
</file>

<file path=customXml/itemProps3.xml><?xml version="1.0" encoding="utf-8"?>
<ds:datastoreItem xmlns:ds="http://schemas.openxmlformats.org/officeDocument/2006/customXml" ds:itemID="{397E31BD-BBA9-4E08-812A-F09769273F35}"/>
</file>

<file path=customXml/itemProps4.xml><?xml version="1.0" encoding="utf-8"?>
<ds:datastoreItem xmlns:ds="http://schemas.openxmlformats.org/officeDocument/2006/customXml" ds:itemID="{1E723E27-33A3-4E57-8038-F2765185E3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4.1.2</vt:lpstr>
      <vt:lpstr>'4.1.2'!Print_Area</vt:lpstr>
      <vt:lpstr>'4.1.2'!Print_Titles</vt:lpstr>
    </vt:vector>
  </TitlesOfParts>
  <Company>PacifiCorp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Liebelt</dc:creator>
  <cp:lastModifiedBy>DeMarco, Betsy (UTC)</cp:lastModifiedBy>
  <cp:lastPrinted>2012-01-05T18:52:43Z</cp:lastPrinted>
  <dcterms:created xsi:type="dcterms:W3CDTF">2004-11-29T21:41:55Z</dcterms:created>
  <dcterms:modified xsi:type="dcterms:W3CDTF">2012-01-05T20:18:31Z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0x0101006E56B4D1795A2E4DB2F0B01679ED314A00D17CE28074734D4792DBD415A4708DE0</vt:lpwstr>
  </property>
  <property fmtid="{D5CDD505-2E9C-101B-9397-08002B2CF9AE}" pid="3" name="_docset_NoMedatataSyncRequired">
    <vt:lpwstr>False</vt:lpwstr>
  </property>
</Properties>
</file>